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OS\Documents\EJECUCIONES PRESUPUESTALES DE INGRESOS Y GASTOS VIGENCIA 2022\"/>
    </mc:Choice>
  </mc:AlternateContent>
  <bookViews>
    <workbookView xWindow="0" yWindow="0" windowWidth="28800" windowHeight="12330" activeTab="3"/>
  </bookViews>
  <sheets>
    <sheet name="Ingresos Febrero 2022" sheetId="5" r:id="rId1"/>
    <sheet name="Gastos Febrero 2022" sheetId="1" r:id="rId2"/>
    <sheet name="PAC DE INGRESOS" sheetId="2" r:id="rId3"/>
    <sheet name="PAC DE GASTOS" sheetId="3" r:id="rId4"/>
  </sheets>
  <definedNames>
    <definedName name="_xlnm._FilterDatabase" localSheetId="1" hidden="1">'Gastos Febrero 2022'!$A$8:$AO$521</definedName>
    <definedName name="_xlnm._FilterDatabase" localSheetId="3" hidden="1">'PAC DE GASTOS'!$A$4:$P$483</definedName>
    <definedName name="_xlnm._FilterDatabase" localSheetId="2" hidden="1">'PAC DE INGRESOS'!$A$4:$X$127</definedName>
    <definedName name="_xlnm.Print_Titles" localSheetId="1">'Gastos Febrero 2022'!$1:$8</definedName>
    <definedName name="_xlnm.Print_Titles" localSheetId="0">'Ingresos Febrero 2022'!$1:$7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43" i="2" l="1"/>
  <c r="AT143" i="2"/>
  <c r="AS143" i="2"/>
  <c r="AR143" i="2"/>
  <c r="AQ143" i="2"/>
  <c r="AP143" i="2"/>
  <c r="AO143" i="2"/>
  <c r="AN143" i="2"/>
  <c r="AM143" i="2"/>
  <c r="AL143" i="2"/>
  <c r="AK143" i="2"/>
  <c r="AJ143" i="2"/>
  <c r="AF143" i="2"/>
  <c r="AF142" i="2"/>
  <c r="AF141" i="2"/>
  <c r="AF140" i="2"/>
  <c r="AF139" i="2"/>
  <c r="AF138" i="2"/>
  <c r="AF137" i="2"/>
  <c r="AF136" i="2"/>
  <c r="P143" i="2"/>
  <c r="P142" i="2"/>
  <c r="P141" i="2"/>
  <c r="P140" i="2"/>
  <c r="P139" i="2"/>
  <c r="P138" i="2"/>
  <c r="P137" i="2"/>
  <c r="P136" i="2"/>
  <c r="AE134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O135" i="2"/>
  <c r="P135" i="2"/>
  <c r="AF13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AI89" i="2"/>
  <c r="AH89" i="2"/>
  <c r="AG89" i="2"/>
  <c r="AE89" i="2"/>
  <c r="AD89" i="2"/>
  <c r="AC89" i="2"/>
  <c r="AB89" i="2"/>
  <c r="AA89" i="2"/>
  <c r="Z89" i="2"/>
  <c r="Y89" i="2"/>
  <c r="X89" i="2"/>
  <c r="W89" i="2"/>
  <c r="V89" i="2"/>
  <c r="U89" i="2"/>
  <c r="S89" i="2"/>
  <c r="R89" i="2"/>
  <c r="Q89" i="2"/>
  <c r="N89" i="2"/>
  <c r="M89" i="2"/>
  <c r="L89" i="2"/>
  <c r="K89" i="2"/>
  <c r="J89" i="2"/>
  <c r="I89" i="2"/>
  <c r="H89" i="2"/>
  <c r="G89" i="2"/>
  <c r="F89" i="2"/>
  <c r="E89" i="2"/>
  <c r="D89" i="2"/>
  <c r="C89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F65" i="2"/>
  <c r="AF64" i="2" s="1"/>
  <c r="P65" i="2"/>
  <c r="P64" i="2" s="1"/>
  <c r="AE64" i="2"/>
  <c r="AD64" i="2"/>
  <c r="AC64" i="2"/>
  <c r="AB64" i="2"/>
  <c r="AA64" i="2"/>
  <c r="Z64" i="2"/>
  <c r="Y64" i="2"/>
  <c r="X64" i="2"/>
  <c r="W64" i="2"/>
  <c r="V64" i="2"/>
  <c r="U64" i="2"/>
  <c r="U63" i="2" s="1"/>
  <c r="T64" i="2"/>
  <c r="S64" i="2"/>
  <c r="S63" i="2" s="1"/>
  <c r="R64" i="2"/>
  <c r="R63" i="2" s="1"/>
  <c r="Q64" i="2"/>
  <c r="Q63" i="2" s="1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P62" i="2"/>
  <c r="P61" i="2" s="1"/>
  <c r="P60" i="2" s="1"/>
  <c r="AE61" i="2"/>
  <c r="AE60" i="2" s="1"/>
  <c r="AD61" i="2"/>
  <c r="AD60" i="2" s="1"/>
  <c r="AC61" i="2"/>
  <c r="AB61" i="2"/>
  <c r="AB60" i="2" s="1"/>
  <c r="AA61" i="2"/>
  <c r="AA60" i="2" s="1"/>
  <c r="Z61" i="2"/>
  <c r="Z60" i="2" s="1"/>
  <c r="Y61" i="2"/>
  <c r="Y60" i="2" s="1"/>
  <c r="X61" i="2"/>
  <c r="X60" i="2" s="1"/>
  <c r="W61" i="2"/>
  <c r="W60" i="2" s="1"/>
  <c r="V61" i="2"/>
  <c r="V60" i="2" s="1"/>
  <c r="U61" i="2"/>
  <c r="U60" i="2" s="1"/>
  <c r="T61" i="2"/>
  <c r="T60" i="2" s="1"/>
  <c r="S61" i="2"/>
  <c r="S60" i="2" s="1"/>
  <c r="R61" i="2"/>
  <c r="R60" i="2" s="1"/>
  <c r="Q61" i="2"/>
  <c r="Q60" i="2" s="1"/>
  <c r="N61" i="2"/>
  <c r="N60" i="2" s="1"/>
  <c r="M61" i="2"/>
  <c r="M60" i="2" s="1"/>
  <c r="L61" i="2"/>
  <c r="L60" i="2" s="1"/>
  <c r="K61" i="2"/>
  <c r="K60" i="2" s="1"/>
  <c r="J61" i="2"/>
  <c r="J60" i="2" s="1"/>
  <c r="I61" i="2"/>
  <c r="I60" i="2" s="1"/>
  <c r="H61" i="2"/>
  <c r="H60" i="2" s="1"/>
  <c r="G61" i="2"/>
  <c r="G60" i="2" s="1"/>
  <c r="F61" i="2"/>
  <c r="F60" i="2" s="1"/>
  <c r="E61" i="2"/>
  <c r="E60" i="2" s="1"/>
  <c r="D61" i="2"/>
  <c r="D60" i="2" s="1"/>
  <c r="AC60" i="2"/>
  <c r="C61" i="2"/>
  <c r="C60" i="2" s="1"/>
  <c r="P48" i="2"/>
  <c r="P47" i="2" s="1"/>
  <c r="AF48" i="2"/>
  <c r="AF47" i="2" s="1"/>
  <c r="AU48" i="2"/>
  <c r="AT48" i="2"/>
  <c r="AS48" i="2"/>
  <c r="AR48" i="2"/>
  <c r="AQ48" i="2"/>
  <c r="AP48" i="2"/>
  <c r="AO48" i="2"/>
  <c r="AN48" i="2"/>
  <c r="AM48" i="2"/>
  <c r="AL48" i="2"/>
  <c r="AK48" i="2"/>
  <c r="AJ48" i="2"/>
  <c r="AE47" i="2"/>
  <c r="AD47" i="2"/>
  <c r="AC47" i="2"/>
  <c r="AB47" i="2"/>
  <c r="AA47" i="2"/>
  <c r="Z47" i="2"/>
  <c r="Y47" i="2"/>
  <c r="X47" i="2"/>
  <c r="W47" i="2"/>
  <c r="V47" i="2"/>
  <c r="U47" i="2"/>
  <c r="U43" i="2" s="1"/>
  <c r="T47" i="2"/>
  <c r="O47" i="2"/>
  <c r="N47" i="2"/>
  <c r="M47" i="2"/>
  <c r="L47" i="2"/>
  <c r="K47" i="2"/>
  <c r="J47" i="2"/>
  <c r="I47" i="2"/>
  <c r="H47" i="2"/>
  <c r="G47" i="2"/>
  <c r="F47" i="2"/>
  <c r="E47" i="2"/>
  <c r="C47" i="2"/>
  <c r="D47" i="2"/>
  <c r="P39" i="2"/>
  <c r="AF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E37" i="2"/>
  <c r="AD37" i="2"/>
  <c r="AC37" i="2"/>
  <c r="AB37" i="2"/>
  <c r="AA37" i="2"/>
  <c r="Z37" i="2"/>
  <c r="Y37" i="2"/>
  <c r="X37" i="2"/>
  <c r="W37" i="2"/>
  <c r="V37" i="2"/>
  <c r="U37" i="2"/>
  <c r="T37" i="2"/>
  <c r="N37" i="2"/>
  <c r="M37" i="2"/>
  <c r="L37" i="2"/>
  <c r="K37" i="2"/>
  <c r="J37" i="2"/>
  <c r="I37" i="2"/>
  <c r="H37" i="2"/>
  <c r="G37" i="2"/>
  <c r="F37" i="2"/>
  <c r="E37" i="2"/>
  <c r="D37" i="2"/>
  <c r="C37" i="2"/>
  <c r="AF21" i="2"/>
  <c r="AV21" i="2" s="1"/>
  <c r="AU21" i="2"/>
  <c r="AT21" i="2"/>
  <c r="AS21" i="2"/>
  <c r="AR21" i="2"/>
  <c r="AQ21" i="2"/>
  <c r="AP21" i="2"/>
  <c r="AO21" i="2"/>
  <c r="AN21" i="2"/>
  <c r="AM21" i="2"/>
  <c r="AL21" i="2"/>
  <c r="AK21" i="2"/>
  <c r="AJ21" i="2"/>
  <c r="AE20" i="2"/>
  <c r="AE19" i="2" s="1"/>
  <c r="AE18" i="2" s="1"/>
  <c r="AD20" i="2"/>
  <c r="AC20" i="2"/>
  <c r="AC19" i="2" s="1"/>
  <c r="AB20" i="2"/>
  <c r="AA20" i="2"/>
  <c r="AA19" i="2" s="1"/>
  <c r="AA18" i="2" s="1"/>
  <c r="Z20" i="2"/>
  <c r="Z19" i="2" s="1"/>
  <c r="Y20" i="2"/>
  <c r="Y19" i="2" s="1"/>
  <c r="Y18" i="2" s="1"/>
  <c r="X20" i="2"/>
  <c r="X19" i="2" s="1"/>
  <c r="X18" i="2" s="1"/>
  <c r="W20" i="2"/>
  <c r="W19" i="2" s="1"/>
  <c r="W18" i="2" s="1"/>
  <c r="V20" i="2"/>
  <c r="U20" i="2"/>
  <c r="U19" i="2" s="1"/>
  <c r="T20" i="2"/>
  <c r="P20" i="2"/>
  <c r="P19" i="2" s="1"/>
  <c r="P18" i="2" s="1"/>
  <c r="O20" i="2"/>
  <c r="O19" i="2" s="1"/>
  <c r="O18" i="2" s="1"/>
  <c r="N20" i="2"/>
  <c r="N19" i="2" s="1"/>
  <c r="N18" i="2" s="1"/>
  <c r="M20" i="2"/>
  <c r="M19" i="2" s="1"/>
  <c r="M18" i="2" s="1"/>
  <c r="L20" i="2"/>
  <c r="L19" i="2" s="1"/>
  <c r="L18" i="2" s="1"/>
  <c r="K20" i="2"/>
  <c r="K19" i="2" s="1"/>
  <c r="K18" i="2" s="1"/>
  <c r="J20" i="2"/>
  <c r="J19" i="2" s="1"/>
  <c r="J18" i="2" s="1"/>
  <c r="I20" i="2"/>
  <c r="I19" i="2" s="1"/>
  <c r="I18" i="2" s="1"/>
  <c r="H20" i="2"/>
  <c r="H19" i="2" s="1"/>
  <c r="G20" i="2"/>
  <c r="F20" i="2"/>
  <c r="F19" i="2" s="1"/>
  <c r="F18" i="2" s="1"/>
  <c r="E20" i="2"/>
  <c r="E19" i="2" s="1"/>
  <c r="E18" i="2" s="1"/>
  <c r="D20" i="2"/>
  <c r="D19" i="2" s="1"/>
  <c r="D18" i="2" s="1"/>
  <c r="C20" i="2"/>
  <c r="C19" i="2" s="1"/>
  <c r="C18" i="2" s="1"/>
  <c r="U12" i="2"/>
  <c r="U11" i="2" s="1"/>
  <c r="U10" i="2" s="1"/>
  <c r="U9" i="2" s="1"/>
  <c r="U8" i="2" s="1"/>
  <c r="U7" i="2" s="1"/>
  <c r="U6" i="2" s="1"/>
  <c r="U5" i="2" s="1"/>
  <c r="I137" i="5"/>
  <c r="I136" i="5" s="1"/>
  <c r="I135" i="5" s="1"/>
  <c r="I134" i="5" s="1"/>
  <c r="I133" i="5" s="1"/>
  <c r="H137" i="5"/>
  <c r="H136" i="5" s="1"/>
  <c r="H135" i="5" s="1"/>
  <c r="H134" i="5" s="1"/>
  <c r="H133" i="5" s="1"/>
  <c r="G137" i="5"/>
  <c r="G136" i="5" s="1"/>
  <c r="G135" i="5" s="1"/>
  <c r="G134" i="5" s="1"/>
  <c r="G133" i="5" s="1"/>
  <c r="E137" i="5"/>
  <c r="E136" i="5" s="1"/>
  <c r="E135" i="5" s="1"/>
  <c r="E134" i="5" s="1"/>
  <c r="E133" i="5" s="1"/>
  <c r="D137" i="5"/>
  <c r="D136" i="5" s="1"/>
  <c r="D135" i="5" s="1"/>
  <c r="D134" i="5" s="1"/>
  <c r="D133" i="5" s="1"/>
  <c r="I131" i="5"/>
  <c r="I130" i="5" s="1"/>
  <c r="I129" i="5" s="1"/>
  <c r="I128" i="5" s="1"/>
  <c r="H131" i="5"/>
  <c r="H130" i="5" s="1"/>
  <c r="H129" i="5" s="1"/>
  <c r="H128" i="5" s="1"/>
  <c r="G131" i="5"/>
  <c r="G130" i="5" s="1"/>
  <c r="G129" i="5" s="1"/>
  <c r="G128" i="5" s="1"/>
  <c r="E131" i="5"/>
  <c r="E130" i="5" s="1"/>
  <c r="E129" i="5" s="1"/>
  <c r="E128" i="5" s="1"/>
  <c r="I126" i="5"/>
  <c r="I125" i="5" s="1"/>
  <c r="I124" i="5" s="1"/>
  <c r="I123" i="5" s="1"/>
  <c r="H126" i="5"/>
  <c r="H125" i="5" s="1"/>
  <c r="H124" i="5" s="1"/>
  <c r="H123" i="5" s="1"/>
  <c r="G126" i="5"/>
  <c r="G125" i="5" s="1"/>
  <c r="G124" i="5" s="1"/>
  <c r="G123" i="5" s="1"/>
  <c r="E126" i="5"/>
  <c r="E125" i="5" s="1"/>
  <c r="E124" i="5" s="1"/>
  <c r="E123" i="5" s="1"/>
  <c r="D126" i="5"/>
  <c r="D125" i="5" s="1"/>
  <c r="D124" i="5" s="1"/>
  <c r="D123" i="5" s="1"/>
  <c r="I121" i="5"/>
  <c r="I120" i="5" s="1"/>
  <c r="I119" i="5" s="1"/>
  <c r="H121" i="5"/>
  <c r="H120" i="5" s="1"/>
  <c r="H119" i="5" s="1"/>
  <c r="G121" i="5"/>
  <c r="G120" i="5" s="1"/>
  <c r="G119" i="5" s="1"/>
  <c r="E121" i="5"/>
  <c r="E120" i="5" s="1"/>
  <c r="E119" i="5" s="1"/>
  <c r="D121" i="5"/>
  <c r="D120" i="5" s="1"/>
  <c r="D119" i="5" s="1"/>
  <c r="I115" i="5"/>
  <c r="I114" i="5" s="1"/>
  <c r="I113" i="5" s="1"/>
  <c r="H115" i="5"/>
  <c r="H114" i="5" s="1"/>
  <c r="H113" i="5" s="1"/>
  <c r="G115" i="5"/>
  <c r="G114" i="5" s="1"/>
  <c r="G113" i="5" s="1"/>
  <c r="I111" i="5"/>
  <c r="I110" i="5" s="1"/>
  <c r="I109" i="5" s="1"/>
  <c r="I108" i="5" s="1"/>
  <c r="H111" i="5"/>
  <c r="H110" i="5" s="1"/>
  <c r="H109" i="5" s="1"/>
  <c r="H108" i="5" s="1"/>
  <c r="G111" i="5"/>
  <c r="G110" i="5" s="1"/>
  <c r="G109" i="5" s="1"/>
  <c r="G108" i="5" s="1"/>
  <c r="E111" i="5"/>
  <c r="E110" i="5" s="1"/>
  <c r="E109" i="5" s="1"/>
  <c r="E108" i="5" s="1"/>
  <c r="D111" i="5"/>
  <c r="D110" i="5" s="1"/>
  <c r="D109" i="5" s="1"/>
  <c r="D108" i="5" s="1"/>
  <c r="I92" i="5"/>
  <c r="I91" i="5" s="1"/>
  <c r="I90" i="5" s="1"/>
  <c r="I89" i="5" s="1"/>
  <c r="I88" i="5" s="1"/>
  <c r="H92" i="5"/>
  <c r="H91" i="5" s="1"/>
  <c r="H90" i="5" s="1"/>
  <c r="H89" i="5" s="1"/>
  <c r="H88" i="5" s="1"/>
  <c r="G92" i="5"/>
  <c r="G91" i="5" s="1"/>
  <c r="G90" i="5" s="1"/>
  <c r="G89" i="5" s="1"/>
  <c r="G88" i="5" s="1"/>
  <c r="E92" i="5"/>
  <c r="E91" i="5" s="1"/>
  <c r="E90" i="5" s="1"/>
  <c r="E89" i="5" s="1"/>
  <c r="E88" i="5" s="1"/>
  <c r="D92" i="5"/>
  <c r="D91" i="5" s="1"/>
  <c r="D90" i="5" s="1"/>
  <c r="D89" i="5" s="1"/>
  <c r="D88" i="5" s="1"/>
  <c r="I81" i="5"/>
  <c r="I80" i="5" s="1"/>
  <c r="I79" i="5" s="1"/>
  <c r="H81" i="5"/>
  <c r="H80" i="5" s="1"/>
  <c r="H79" i="5" s="1"/>
  <c r="G81" i="5"/>
  <c r="G80" i="5" s="1"/>
  <c r="G79" i="5" s="1"/>
  <c r="E81" i="5"/>
  <c r="E80" i="5" s="1"/>
  <c r="E79" i="5" s="1"/>
  <c r="D81" i="5"/>
  <c r="D80" i="5" s="1"/>
  <c r="D79" i="5" s="1"/>
  <c r="I77" i="5"/>
  <c r="I76" i="5" s="1"/>
  <c r="I75" i="5" s="1"/>
  <c r="H77" i="5"/>
  <c r="H76" i="5" s="1"/>
  <c r="H75" i="5" s="1"/>
  <c r="G77" i="5"/>
  <c r="G76" i="5" s="1"/>
  <c r="G75" i="5" s="1"/>
  <c r="E77" i="5"/>
  <c r="E76" i="5" s="1"/>
  <c r="E75" i="5" s="1"/>
  <c r="D77" i="5"/>
  <c r="D76" i="5" s="1"/>
  <c r="D75" i="5" s="1"/>
  <c r="I72" i="5"/>
  <c r="I71" i="5" s="1"/>
  <c r="H72" i="5"/>
  <c r="H71" i="5" s="1"/>
  <c r="G72" i="5"/>
  <c r="G71" i="5" s="1"/>
  <c r="E72" i="5"/>
  <c r="E71" i="5" s="1"/>
  <c r="D72" i="5"/>
  <c r="D71" i="5" s="1"/>
  <c r="I69" i="5"/>
  <c r="H69" i="5"/>
  <c r="G69" i="5"/>
  <c r="E69" i="5"/>
  <c r="D69" i="5"/>
  <c r="I67" i="5"/>
  <c r="H67" i="5"/>
  <c r="G67" i="5"/>
  <c r="E67" i="5"/>
  <c r="D67" i="5"/>
  <c r="I59" i="5"/>
  <c r="H59" i="5"/>
  <c r="G59" i="5"/>
  <c r="E59" i="5"/>
  <c r="D59" i="5"/>
  <c r="I54" i="5"/>
  <c r="H54" i="5"/>
  <c r="G54" i="5"/>
  <c r="E54" i="5"/>
  <c r="D54" i="5"/>
  <c r="I50" i="5"/>
  <c r="H50" i="5"/>
  <c r="G50" i="5"/>
  <c r="E50" i="5"/>
  <c r="D50" i="5"/>
  <c r="I47" i="5"/>
  <c r="H47" i="5"/>
  <c r="G47" i="5"/>
  <c r="E47" i="5"/>
  <c r="D47" i="5"/>
  <c r="I43" i="5"/>
  <c r="H43" i="5"/>
  <c r="G43" i="5"/>
  <c r="E43" i="5"/>
  <c r="D43" i="5"/>
  <c r="I40" i="5"/>
  <c r="H40" i="5"/>
  <c r="G40" i="5"/>
  <c r="E40" i="5"/>
  <c r="D40" i="5"/>
  <c r="I32" i="5"/>
  <c r="H32" i="5"/>
  <c r="G32" i="5"/>
  <c r="E32" i="5"/>
  <c r="D32" i="5"/>
  <c r="I27" i="5"/>
  <c r="H27" i="5"/>
  <c r="G27" i="5"/>
  <c r="E27" i="5"/>
  <c r="D27" i="5"/>
  <c r="I23" i="5"/>
  <c r="I22" i="5" s="1"/>
  <c r="I21" i="5" s="1"/>
  <c r="H23" i="5"/>
  <c r="H22" i="5" s="1"/>
  <c r="H21" i="5" s="1"/>
  <c r="G23" i="5"/>
  <c r="G22" i="5" s="1"/>
  <c r="G21" i="5" s="1"/>
  <c r="E23" i="5"/>
  <c r="E22" i="5" s="1"/>
  <c r="E21" i="5" s="1"/>
  <c r="D23" i="5"/>
  <c r="D22" i="5" s="1"/>
  <c r="D21" i="5" s="1"/>
  <c r="I15" i="5"/>
  <c r="I14" i="5" s="1"/>
  <c r="I13" i="5" s="1"/>
  <c r="I12" i="5" s="1"/>
  <c r="I11" i="5" s="1"/>
  <c r="H15" i="5"/>
  <c r="H14" i="5" s="1"/>
  <c r="H13" i="5" s="1"/>
  <c r="H12" i="5" s="1"/>
  <c r="H11" i="5" s="1"/>
  <c r="G15" i="5"/>
  <c r="G14" i="5" s="1"/>
  <c r="G13" i="5" s="1"/>
  <c r="G12" i="5" s="1"/>
  <c r="G11" i="5" s="1"/>
  <c r="E15" i="5"/>
  <c r="E14" i="5" s="1"/>
  <c r="E13" i="5" s="1"/>
  <c r="E12" i="5" s="1"/>
  <c r="E11" i="5" s="1"/>
  <c r="D15" i="5"/>
  <c r="D14" i="5" s="1"/>
  <c r="D13" i="5" s="1"/>
  <c r="D12" i="5" s="1"/>
  <c r="D11" i="5" s="1"/>
  <c r="I64" i="5"/>
  <c r="I63" i="5" s="1"/>
  <c r="H64" i="5"/>
  <c r="H63" i="5" s="1"/>
  <c r="G64" i="5"/>
  <c r="G63" i="5" s="1"/>
  <c r="E64" i="5"/>
  <c r="E63" i="5" s="1"/>
  <c r="D64" i="5"/>
  <c r="D63" i="5" s="1"/>
  <c r="C64" i="5"/>
  <c r="C63" i="5" s="1"/>
  <c r="D132" i="5"/>
  <c r="D131" i="5" s="1"/>
  <c r="D130" i="5" s="1"/>
  <c r="D129" i="5" s="1"/>
  <c r="D128" i="5" s="1"/>
  <c r="D116" i="5"/>
  <c r="D115" i="5" s="1"/>
  <c r="D114" i="5" s="1"/>
  <c r="D113" i="5" s="1"/>
  <c r="U146" i="5"/>
  <c r="R146" i="5"/>
  <c r="R145" i="5"/>
  <c r="W145" i="5" s="1"/>
  <c r="R144" i="5"/>
  <c r="V144" i="5" s="1"/>
  <c r="R143" i="5"/>
  <c r="W143" i="5" s="1"/>
  <c r="R142" i="5"/>
  <c r="R140" i="5"/>
  <c r="W140" i="5" s="1"/>
  <c r="R139" i="5"/>
  <c r="V139" i="5" s="1"/>
  <c r="R138" i="5"/>
  <c r="W138" i="5" s="1"/>
  <c r="U137" i="5"/>
  <c r="T137" i="5"/>
  <c r="T136" i="5" s="1"/>
  <c r="T135" i="5" s="1"/>
  <c r="T134" i="5" s="1"/>
  <c r="T133" i="5" s="1"/>
  <c r="S137" i="5"/>
  <c r="S136" i="5" s="1"/>
  <c r="S135" i="5" s="1"/>
  <c r="S134" i="5" s="1"/>
  <c r="S133" i="5" s="1"/>
  <c r="Q137" i="5"/>
  <c r="Q136" i="5" s="1"/>
  <c r="Q135" i="5" s="1"/>
  <c r="Q134" i="5" s="1"/>
  <c r="Q133" i="5" s="1"/>
  <c r="P137" i="5"/>
  <c r="P136" i="5" s="1"/>
  <c r="P135" i="5" s="1"/>
  <c r="P134" i="5" s="1"/>
  <c r="P133" i="5" s="1"/>
  <c r="O137" i="5"/>
  <c r="O136" i="5" s="1"/>
  <c r="O135" i="5" s="1"/>
  <c r="O134" i="5" s="1"/>
  <c r="O133" i="5" s="1"/>
  <c r="P132" i="5"/>
  <c r="R132" i="5" s="1"/>
  <c r="W132" i="5" s="1"/>
  <c r="U131" i="5"/>
  <c r="U130" i="5" s="1"/>
  <c r="U129" i="5" s="1"/>
  <c r="U128" i="5" s="1"/>
  <c r="T131" i="5"/>
  <c r="T130" i="5" s="1"/>
  <c r="T129" i="5" s="1"/>
  <c r="T128" i="5" s="1"/>
  <c r="S131" i="5"/>
  <c r="S130" i="5" s="1"/>
  <c r="S129" i="5" s="1"/>
  <c r="S128" i="5" s="1"/>
  <c r="Q131" i="5"/>
  <c r="Q130" i="5" s="1"/>
  <c r="Q129" i="5" s="1"/>
  <c r="Q128" i="5" s="1"/>
  <c r="O131" i="5"/>
  <c r="O130" i="5" s="1"/>
  <c r="O129" i="5" s="1"/>
  <c r="O128" i="5" s="1"/>
  <c r="R127" i="5"/>
  <c r="W127" i="5" s="1"/>
  <c r="U126" i="5"/>
  <c r="T126" i="5"/>
  <c r="T125" i="5" s="1"/>
  <c r="T124" i="5" s="1"/>
  <c r="T123" i="5" s="1"/>
  <c r="S126" i="5"/>
  <c r="S125" i="5" s="1"/>
  <c r="S124" i="5" s="1"/>
  <c r="S123" i="5" s="1"/>
  <c r="Q126" i="5"/>
  <c r="Q125" i="5" s="1"/>
  <c r="Q124" i="5" s="1"/>
  <c r="Q123" i="5" s="1"/>
  <c r="P126" i="5"/>
  <c r="P125" i="5" s="1"/>
  <c r="P124" i="5" s="1"/>
  <c r="P123" i="5" s="1"/>
  <c r="O126" i="5"/>
  <c r="O125" i="5" s="1"/>
  <c r="O124" i="5" s="1"/>
  <c r="O123" i="5" s="1"/>
  <c r="R122" i="5"/>
  <c r="U121" i="5"/>
  <c r="U120" i="5" s="1"/>
  <c r="T121" i="5"/>
  <c r="T120" i="5" s="1"/>
  <c r="T119" i="5" s="1"/>
  <c r="S121" i="5"/>
  <c r="S120" i="5" s="1"/>
  <c r="S119" i="5" s="1"/>
  <c r="Q121" i="5"/>
  <c r="Q120" i="5" s="1"/>
  <c r="Q119" i="5" s="1"/>
  <c r="P121" i="5"/>
  <c r="P120" i="5" s="1"/>
  <c r="P119" i="5" s="1"/>
  <c r="O121" i="5"/>
  <c r="O120" i="5" s="1"/>
  <c r="O119" i="5" s="1"/>
  <c r="R117" i="5"/>
  <c r="W117" i="5" s="1"/>
  <c r="Q116" i="5"/>
  <c r="Q115" i="5" s="1"/>
  <c r="Q114" i="5" s="1"/>
  <c r="Q113" i="5" s="1"/>
  <c r="P116" i="5"/>
  <c r="O116" i="5"/>
  <c r="O115" i="5" s="1"/>
  <c r="O114" i="5" s="1"/>
  <c r="O113" i="5" s="1"/>
  <c r="U115" i="5"/>
  <c r="T115" i="5"/>
  <c r="T114" i="5" s="1"/>
  <c r="T113" i="5" s="1"/>
  <c r="S115" i="5"/>
  <c r="S114" i="5" s="1"/>
  <c r="S113" i="5" s="1"/>
  <c r="R112" i="5"/>
  <c r="R111" i="5" s="1"/>
  <c r="R110" i="5" s="1"/>
  <c r="R109" i="5" s="1"/>
  <c r="R108" i="5" s="1"/>
  <c r="U111" i="5"/>
  <c r="U110" i="5" s="1"/>
  <c r="T111" i="5"/>
  <c r="T110" i="5" s="1"/>
  <c r="T109" i="5" s="1"/>
  <c r="T108" i="5" s="1"/>
  <c r="S111" i="5"/>
  <c r="S110" i="5" s="1"/>
  <c r="S109" i="5" s="1"/>
  <c r="S108" i="5" s="1"/>
  <c r="Q111" i="5"/>
  <c r="Q110" i="5" s="1"/>
  <c r="Q109" i="5" s="1"/>
  <c r="Q108" i="5" s="1"/>
  <c r="P111" i="5"/>
  <c r="P110" i="5" s="1"/>
  <c r="P109" i="5" s="1"/>
  <c r="P108" i="5" s="1"/>
  <c r="O111" i="5"/>
  <c r="O110" i="5" s="1"/>
  <c r="O109" i="5" s="1"/>
  <c r="O108" i="5" s="1"/>
  <c r="U107" i="5"/>
  <c r="R107" i="5"/>
  <c r="U106" i="5"/>
  <c r="R106" i="5"/>
  <c r="T105" i="5"/>
  <c r="U105" i="5" s="1"/>
  <c r="R105" i="5"/>
  <c r="U104" i="5"/>
  <c r="R104" i="5"/>
  <c r="U103" i="5"/>
  <c r="R103" i="5"/>
  <c r="U102" i="5"/>
  <c r="R102" i="5"/>
  <c r="U101" i="5"/>
  <c r="R101" i="5"/>
  <c r="U100" i="5"/>
  <c r="R100" i="5"/>
  <c r="U99" i="5"/>
  <c r="R99" i="5"/>
  <c r="U98" i="5"/>
  <c r="R98" i="5"/>
  <c r="U97" i="5"/>
  <c r="R97" i="5"/>
  <c r="U96" i="5"/>
  <c r="R96" i="5"/>
  <c r="U95" i="5"/>
  <c r="R95" i="5"/>
  <c r="U94" i="5"/>
  <c r="R94" i="5"/>
  <c r="T93" i="5"/>
  <c r="O93" i="5"/>
  <c r="R93" i="5" s="1"/>
  <c r="S92" i="5"/>
  <c r="S91" i="5" s="1"/>
  <c r="S90" i="5" s="1"/>
  <c r="S89" i="5" s="1"/>
  <c r="S88" i="5" s="1"/>
  <c r="Q92" i="5"/>
  <c r="Q91" i="5" s="1"/>
  <c r="Q90" i="5" s="1"/>
  <c r="Q89" i="5" s="1"/>
  <c r="Q88" i="5" s="1"/>
  <c r="P92" i="5"/>
  <c r="P91" i="5" s="1"/>
  <c r="P90" i="5" s="1"/>
  <c r="P89" i="5" s="1"/>
  <c r="P88" i="5" s="1"/>
  <c r="U85" i="5"/>
  <c r="R85" i="5"/>
  <c r="U84" i="5"/>
  <c r="O84" i="5"/>
  <c r="R84" i="5" s="1"/>
  <c r="U83" i="5"/>
  <c r="O83" i="5"/>
  <c r="U82" i="5"/>
  <c r="R82" i="5"/>
  <c r="T81" i="5"/>
  <c r="T80" i="5" s="1"/>
  <c r="T79" i="5" s="1"/>
  <c r="S81" i="5"/>
  <c r="S80" i="5" s="1"/>
  <c r="S79" i="5" s="1"/>
  <c r="Q81" i="5"/>
  <c r="Q80" i="5" s="1"/>
  <c r="Q79" i="5" s="1"/>
  <c r="P81" i="5"/>
  <c r="P80" i="5" s="1"/>
  <c r="P79" i="5" s="1"/>
  <c r="U78" i="5"/>
  <c r="U77" i="5" s="1"/>
  <c r="U76" i="5" s="1"/>
  <c r="U75" i="5" s="1"/>
  <c r="O78" i="5"/>
  <c r="O77" i="5" s="1"/>
  <c r="O76" i="5" s="1"/>
  <c r="O75" i="5" s="1"/>
  <c r="T77" i="5"/>
  <c r="T76" i="5" s="1"/>
  <c r="T75" i="5" s="1"/>
  <c r="S77" i="5"/>
  <c r="S76" i="5" s="1"/>
  <c r="S75" i="5" s="1"/>
  <c r="Q77" i="5"/>
  <c r="Q76" i="5" s="1"/>
  <c r="Q75" i="5" s="1"/>
  <c r="P77" i="5"/>
  <c r="P76" i="5" s="1"/>
  <c r="P75" i="5" s="1"/>
  <c r="U73" i="5"/>
  <c r="R73" i="5"/>
  <c r="R72" i="5" s="1"/>
  <c r="T72" i="5"/>
  <c r="T71" i="5" s="1"/>
  <c r="S72" i="5"/>
  <c r="S71" i="5" s="1"/>
  <c r="Q72" i="5"/>
  <c r="Q71" i="5" s="1"/>
  <c r="P72" i="5"/>
  <c r="P71" i="5" s="1"/>
  <c r="O72" i="5"/>
  <c r="O71" i="5" s="1"/>
  <c r="U70" i="5"/>
  <c r="U69" i="5" s="1"/>
  <c r="R70" i="5"/>
  <c r="T69" i="5"/>
  <c r="S69" i="5"/>
  <c r="Q69" i="5"/>
  <c r="P69" i="5"/>
  <c r="O69" i="5"/>
  <c r="U68" i="5"/>
  <c r="U67" i="5" s="1"/>
  <c r="R68" i="5"/>
  <c r="T67" i="5"/>
  <c r="S67" i="5"/>
  <c r="Q67" i="5"/>
  <c r="P67" i="5"/>
  <c r="O67" i="5"/>
  <c r="R65" i="5"/>
  <c r="W65" i="5" s="1"/>
  <c r="R64" i="5"/>
  <c r="V64" i="5" s="1"/>
  <c r="U63" i="5"/>
  <c r="T63" i="5"/>
  <c r="R63" i="5"/>
  <c r="U62" i="5"/>
  <c r="R62" i="5"/>
  <c r="U61" i="5"/>
  <c r="R61" i="5"/>
  <c r="U60" i="5"/>
  <c r="R60" i="5"/>
  <c r="T59" i="5"/>
  <c r="S59" i="5"/>
  <c r="Q59" i="5"/>
  <c r="P59" i="5"/>
  <c r="O59" i="5"/>
  <c r="U58" i="5"/>
  <c r="R58" i="5"/>
  <c r="U57" i="5"/>
  <c r="R57" i="5"/>
  <c r="U56" i="5"/>
  <c r="R56" i="5"/>
  <c r="R55" i="5"/>
  <c r="V55" i="5" s="1"/>
  <c r="T54" i="5"/>
  <c r="S54" i="5"/>
  <c r="Q54" i="5"/>
  <c r="P54" i="5"/>
  <c r="O54" i="5"/>
  <c r="R51" i="5"/>
  <c r="W51" i="5" s="1"/>
  <c r="U50" i="5"/>
  <c r="T50" i="5"/>
  <c r="S50" i="5"/>
  <c r="Q50" i="5"/>
  <c r="P50" i="5"/>
  <c r="O50" i="5"/>
  <c r="U49" i="5"/>
  <c r="R49" i="5"/>
  <c r="T48" i="5"/>
  <c r="R48" i="5"/>
  <c r="S47" i="5"/>
  <c r="Q47" i="5"/>
  <c r="P47" i="5"/>
  <c r="O47" i="5"/>
  <c r="T45" i="5"/>
  <c r="U45" i="5" s="1"/>
  <c r="R45" i="5"/>
  <c r="U44" i="5"/>
  <c r="R44" i="5"/>
  <c r="S43" i="5"/>
  <c r="Q43" i="5"/>
  <c r="P43" i="5"/>
  <c r="O43" i="5"/>
  <c r="V42" i="5"/>
  <c r="U41" i="5"/>
  <c r="R41" i="5"/>
  <c r="T40" i="5"/>
  <c r="U40" i="5" s="1"/>
  <c r="S40" i="5"/>
  <c r="Q40" i="5"/>
  <c r="P40" i="5"/>
  <c r="O40" i="5"/>
  <c r="U36" i="5"/>
  <c r="R36" i="5"/>
  <c r="U35" i="5"/>
  <c r="R35" i="5"/>
  <c r="U34" i="5"/>
  <c r="R34" i="5"/>
  <c r="U33" i="5"/>
  <c r="R33" i="5"/>
  <c r="T32" i="5"/>
  <c r="S32" i="5"/>
  <c r="Q32" i="5"/>
  <c r="P32" i="5"/>
  <c r="O32" i="5"/>
  <c r="U31" i="5"/>
  <c r="R31" i="5"/>
  <c r="U30" i="5"/>
  <c r="O30" i="5"/>
  <c r="O27" i="5" s="1"/>
  <c r="R29" i="5"/>
  <c r="W29" i="5" s="1"/>
  <c r="U28" i="5"/>
  <c r="R28" i="5"/>
  <c r="T27" i="5"/>
  <c r="S27" i="5"/>
  <c r="Q27" i="5"/>
  <c r="P27" i="5"/>
  <c r="U24" i="5"/>
  <c r="U23" i="5" s="1"/>
  <c r="U22" i="5" s="1"/>
  <c r="U21" i="5" s="1"/>
  <c r="R24" i="5"/>
  <c r="R23" i="5" s="1"/>
  <c r="R22" i="5" s="1"/>
  <c r="R21" i="5" s="1"/>
  <c r="T23" i="5"/>
  <c r="T22" i="5" s="1"/>
  <c r="T21" i="5" s="1"/>
  <c r="S23" i="5"/>
  <c r="S22" i="5" s="1"/>
  <c r="S21" i="5" s="1"/>
  <c r="Q23" i="5"/>
  <c r="Q22" i="5" s="1"/>
  <c r="Q21" i="5" s="1"/>
  <c r="P23" i="5"/>
  <c r="P22" i="5" s="1"/>
  <c r="P21" i="5" s="1"/>
  <c r="O23" i="5"/>
  <c r="O22" i="5" s="1"/>
  <c r="O21" i="5" s="1"/>
  <c r="R19" i="5"/>
  <c r="W19" i="5" s="1"/>
  <c r="R18" i="5"/>
  <c r="W18" i="5" s="1"/>
  <c r="O17" i="5"/>
  <c r="R17" i="5" s="1"/>
  <c r="W17" i="5" s="1"/>
  <c r="R16" i="5"/>
  <c r="U15" i="5"/>
  <c r="U14" i="5" s="1"/>
  <c r="U13" i="5" s="1"/>
  <c r="U12" i="5" s="1"/>
  <c r="U11" i="5" s="1"/>
  <c r="T15" i="5"/>
  <c r="T14" i="5" s="1"/>
  <c r="T13" i="5" s="1"/>
  <c r="T12" i="5" s="1"/>
  <c r="T11" i="5" s="1"/>
  <c r="S15" i="5"/>
  <c r="S14" i="5" s="1"/>
  <c r="S13" i="5" s="1"/>
  <c r="S12" i="5" s="1"/>
  <c r="S11" i="5" s="1"/>
  <c r="Q15" i="5"/>
  <c r="Q14" i="5" s="1"/>
  <c r="Q13" i="5" s="1"/>
  <c r="Q12" i="5" s="1"/>
  <c r="Q11" i="5" s="1"/>
  <c r="P15" i="5"/>
  <c r="P14" i="5" s="1"/>
  <c r="P13" i="5" s="1"/>
  <c r="P12" i="5" s="1"/>
  <c r="P11" i="5" s="1"/>
  <c r="T92" i="5" l="1"/>
  <c r="T91" i="5" s="1"/>
  <c r="T90" i="5" s="1"/>
  <c r="T89" i="5" s="1"/>
  <c r="T88" i="5" s="1"/>
  <c r="P46" i="5"/>
  <c r="S53" i="5"/>
  <c r="O39" i="5"/>
  <c r="I46" i="5"/>
  <c r="I53" i="5"/>
  <c r="H26" i="5"/>
  <c r="H25" i="5" s="1"/>
  <c r="H20" i="5" s="1"/>
  <c r="W101" i="5"/>
  <c r="AK47" i="2"/>
  <c r="O15" i="5"/>
  <c r="O14" i="5" s="1"/>
  <c r="O13" i="5" s="1"/>
  <c r="O12" i="5" s="1"/>
  <c r="O11" i="5" s="1"/>
  <c r="S74" i="5"/>
  <c r="AN47" i="2"/>
  <c r="W28" i="5"/>
  <c r="I26" i="5"/>
  <c r="I25" i="5" s="1"/>
  <c r="I20" i="5" s="1"/>
  <c r="G39" i="5"/>
  <c r="AR47" i="2"/>
  <c r="V49" i="5"/>
  <c r="G66" i="5"/>
  <c r="H39" i="5"/>
  <c r="AN20" i="2"/>
  <c r="V33" i="5"/>
  <c r="U54" i="5"/>
  <c r="O81" i="5"/>
  <c r="O80" i="5" s="1"/>
  <c r="O79" i="5" s="1"/>
  <c r="O74" i="5" s="1"/>
  <c r="S87" i="5"/>
  <c r="W146" i="5"/>
  <c r="AK20" i="2"/>
  <c r="S49" i="2"/>
  <c r="AR64" i="2"/>
  <c r="V140" i="5"/>
  <c r="D53" i="5"/>
  <c r="AS47" i="2"/>
  <c r="W34" i="5"/>
  <c r="T53" i="5"/>
  <c r="W61" i="5"/>
  <c r="O66" i="5"/>
  <c r="AL64" i="2"/>
  <c r="AV143" i="2"/>
  <c r="AJ20" i="2"/>
  <c r="AR20" i="2"/>
  <c r="AM64" i="2"/>
  <c r="AJ47" i="2"/>
  <c r="AN64" i="2"/>
  <c r="AO47" i="2"/>
  <c r="AV64" i="2"/>
  <c r="W73" i="5"/>
  <c r="W82" i="5"/>
  <c r="H66" i="5"/>
  <c r="AK19" i="2"/>
  <c r="U18" i="2"/>
  <c r="AK18" i="2" s="1"/>
  <c r="AC18" i="2"/>
  <c r="AS18" i="2" s="1"/>
  <c r="AS19" i="2"/>
  <c r="AT64" i="2"/>
  <c r="W31" i="5"/>
  <c r="Q39" i="5"/>
  <c r="D26" i="5"/>
  <c r="D25" i="5" s="1"/>
  <c r="D20" i="5" s="1"/>
  <c r="H46" i="5"/>
  <c r="AL20" i="2"/>
  <c r="AT20" i="2"/>
  <c r="AO20" i="2"/>
  <c r="AM47" i="2"/>
  <c r="AU47" i="2"/>
  <c r="AP47" i="2"/>
  <c r="I39" i="5"/>
  <c r="T19" i="2"/>
  <c r="T18" i="2" s="1"/>
  <c r="AJ18" i="2" s="1"/>
  <c r="AM18" i="2"/>
  <c r="AU18" i="2"/>
  <c r="AS20" i="2"/>
  <c r="AQ47" i="2"/>
  <c r="AO64" i="2"/>
  <c r="G46" i="5"/>
  <c r="H53" i="5"/>
  <c r="AP64" i="2"/>
  <c r="G19" i="2"/>
  <c r="G18" i="2" s="1"/>
  <c r="AN18" i="2" s="1"/>
  <c r="AU64" i="2"/>
  <c r="S66" i="5"/>
  <c r="S52" i="5" s="1"/>
  <c r="E39" i="5"/>
  <c r="AQ64" i="2"/>
  <c r="AB19" i="2"/>
  <c r="AV39" i="2"/>
  <c r="AL47" i="2"/>
  <c r="AT47" i="2"/>
  <c r="R49" i="2"/>
  <c r="D46" i="5"/>
  <c r="AQ18" i="2"/>
  <c r="AS64" i="2"/>
  <c r="H18" i="2"/>
  <c r="AO18" i="2" s="1"/>
  <c r="AO19" i="2"/>
  <c r="Z18" i="2"/>
  <c r="AP18" i="2" s="1"/>
  <c r="AP19" i="2"/>
  <c r="D74" i="5"/>
  <c r="AJ64" i="2"/>
  <c r="V51" i="5"/>
  <c r="V50" i="5" s="1"/>
  <c r="E53" i="5"/>
  <c r="AP20" i="2"/>
  <c r="AK64" i="2"/>
  <c r="AV65" i="2"/>
  <c r="Q26" i="5"/>
  <c r="Q25" i="5" s="1"/>
  <c r="Q20" i="5" s="1"/>
  <c r="G118" i="5"/>
  <c r="AF20" i="2"/>
  <c r="AF19" i="2" s="1"/>
  <c r="AF18" i="2" s="1"/>
  <c r="AV18" i="2" s="1"/>
  <c r="AM19" i="2"/>
  <c r="AU19" i="2"/>
  <c r="AQ20" i="2"/>
  <c r="U49" i="2"/>
  <c r="V19" i="2"/>
  <c r="V34" i="5"/>
  <c r="P53" i="5"/>
  <c r="W57" i="5"/>
  <c r="T66" i="5"/>
  <c r="W84" i="5"/>
  <c r="P134" i="2"/>
  <c r="AF134" i="2"/>
  <c r="V35" i="5"/>
  <c r="V58" i="5"/>
  <c r="V68" i="5"/>
  <c r="V67" i="5" s="1"/>
  <c r="U72" i="5"/>
  <c r="U71" i="5" s="1"/>
  <c r="W85" i="5"/>
  <c r="W139" i="5"/>
  <c r="AD19" i="2"/>
  <c r="V19" i="5"/>
  <c r="R47" i="5"/>
  <c r="V73" i="5"/>
  <c r="V72" i="5" s="1"/>
  <c r="V71" i="5" s="1"/>
  <c r="D66" i="5"/>
  <c r="AQ19" i="2"/>
  <c r="AM20" i="2"/>
  <c r="AU20" i="2"/>
  <c r="Q49" i="2"/>
  <c r="W24" i="5"/>
  <c r="V41" i="5"/>
  <c r="AV48" i="2"/>
  <c r="AV47" i="2"/>
  <c r="E118" i="5"/>
  <c r="I118" i="5"/>
  <c r="D118" i="5"/>
  <c r="H118" i="5"/>
  <c r="D87" i="5"/>
  <c r="G87" i="5"/>
  <c r="H87" i="5"/>
  <c r="I87" i="5"/>
  <c r="I74" i="5"/>
  <c r="E74" i="5"/>
  <c r="H74" i="5"/>
  <c r="G74" i="5"/>
  <c r="E66" i="5"/>
  <c r="I66" i="5"/>
  <c r="G53" i="5"/>
  <c r="E46" i="5"/>
  <c r="D39" i="5"/>
  <c r="E26" i="5"/>
  <c r="E25" i="5" s="1"/>
  <c r="E20" i="5" s="1"/>
  <c r="G26" i="5"/>
  <c r="G25" i="5" s="1"/>
  <c r="G20" i="5" s="1"/>
  <c r="V29" i="5"/>
  <c r="S39" i="5"/>
  <c r="V62" i="5"/>
  <c r="P26" i="5"/>
  <c r="P25" i="5" s="1"/>
  <c r="P20" i="5" s="1"/>
  <c r="O26" i="5"/>
  <c r="O25" i="5" s="1"/>
  <c r="O20" i="5" s="1"/>
  <c r="R43" i="5"/>
  <c r="S46" i="5"/>
  <c r="W56" i="5"/>
  <c r="V63" i="5"/>
  <c r="V94" i="5"/>
  <c r="V98" i="5"/>
  <c r="V102" i="5"/>
  <c r="W144" i="5"/>
  <c r="Q74" i="5"/>
  <c r="V31" i="5"/>
  <c r="W41" i="5"/>
  <c r="R59" i="5"/>
  <c r="V82" i="5"/>
  <c r="W106" i="5"/>
  <c r="V145" i="5"/>
  <c r="U93" i="5"/>
  <c r="U92" i="5" s="1"/>
  <c r="U91" i="5" s="1"/>
  <c r="U90" i="5" s="1"/>
  <c r="U89" i="5" s="1"/>
  <c r="U88" i="5" s="1"/>
  <c r="W64" i="5"/>
  <c r="Q87" i="5"/>
  <c r="V96" i="5"/>
  <c r="V100" i="5"/>
  <c r="V107" i="5"/>
  <c r="W60" i="5"/>
  <c r="V44" i="5"/>
  <c r="P66" i="5"/>
  <c r="R71" i="5"/>
  <c r="S118" i="5"/>
  <c r="V18" i="5"/>
  <c r="U27" i="5"/>
  <c r="U32" i="5"/>
  <c r="Q66" i="5"/>
  <c r="R78" i="5"/>
  <c r="W78" i="5" s="1"/>
  <c r="R83" i="5"/>
  <c r="V83" i="5" s="1"/>
  <c r="V104" i="5"/>
  <c r="V112" i="5"/>
  <c r="V111" i="5" s="1"/>
  <c r="V110" i="5" s="1"/>
  <c r="V109" i="5" s="1"/>
  <c r="V108" i="5" s="1"/>
  <c r="V138" i="5"/>
  <c r="V143" i="5"/>
  <c r="W55" i="5"/>
  <c r="P74" i="5"/>
  <c r="V24" i="5"/>
  <c r="V23" i="5" s="1"/>
  <c r="V22" i="5" s="1"/>
  <c r="V21" i="5" s="1"/>
  <c r="W36" i="5"/>
  <c r="R40" i="5"/>
  <c r="V40" i="5" s="1"/>
  <c r="P39" i="5"/>
  <c r="R67" i="5"/>
  <c r="W67" i="5" s="1"/>
  <c r="W112" i="5"/>
  <c r="R116" i="5"/>
  <c r="W116" i="5" s="1"/>
  <c r="P131" i="5"/>
  <c r="P130" i="5" s="1"/>
  <c r="P129" i="5" s="1"/>
  <c r="P128" i="5" s="1"/>
  <c r="T87" i="5"/>
  <c r="V105" i="5"/>
  <c r="W49" i="5"/>
  <c r="W62" i="5"/>
  <c r="V65" i="5"/>
  <c r="U81" i="5"/>
  <c r="U80" i="5" s="1"/>
  <c r="U79" i="5" s="1"/>
  <c r="U74" i="5" s="1"/>
  <c r="V84" i="5"/>
  <c r="W107" i="5"/>
  <c r="P118" i="5"/>
  <c r="V127" i="5"/>
  <c r="V126" i="5" s="1"/>
  <c r="V125" i="5" s="1"/>
  <c r="V124" i="5" s="1"/>
  <c r="V123" i="5" s="1"/>
  <c r="W70" i="5"/>
  <c r="W105" i="5"/>
  <c r="W110" i="5"/>
  <c r="V117" i="5"/>
  <c r="W58" i="5"/>
  <c r="S26" i="5"/>
  <c r="S25" i="5" s="1"/>
  <c r="S20" i="5" s="1"/>
  <c r="R30" i="5"/>
  <c r="V30" i="5" s="1"/>
  <c r="T26" i="5"/>
  <c r="T25" i="5" s="1"/>
  <c r="T20" i="5" s="1"/>
  <c r="R32" i="5"/>
  <c r="W44" i="5"/>
  <c r="V61" i="5"/>
  <c r="W63" i="5"/>
  <c r="V85" i="5"/>
  <c r="W99" i="5"/>
  <c r="W103" i="5"/>
  <c r="V106" i="5"/>
  <c r="W111" i="5"/>
  <c r="O118" i="5"/>
  <c r="W45" i="5"/>
  <c r="U43" i="5"/>
  <c r="Q53" i="5"/>
  <c r="R54" i="5"/>
  <c r="V56" i="5"/>
  <c r="W96" i="5"/>
  <c r="W100" i="5"/>
  <c r="W104" i="5"/>
  <c r="V60" i="5"/>
  <c r="U59" i="5"/>
  <c r="V28" i="5"/>
  <c r="V36" i="5"/>
  <c r="W16" i="5"/>
  <c r="R15" i="5"/>
  <c r="V132" i="5"/>
  <c r="V131" i="5" s="1"/>
  <c r="V130" i="5" s="1"/>
  <c r="V129" i="5" s="1"/>
  <c r="V128" i="5" s="1"/>
  <c r="U66" i="5"/>
  <c r="V16" i="5"/>
  <c r="W22" i="5"/>
  <c r="W23" i="5"/>
  <c r="V45" i="5"/>
  <c r="O46" i="5"/>
  <c r="V70" i="5"/>
  <c r="V69" i="5" s="1"/>
  <c r="U114" i="5"/>
  <c r="W97" i="5"/>
  <c r="V97" i="5"/>
  <c r="W21" i="5"/>
  <c r="V57" i="5"/>
  <c r="R92" i="5"/>
  <c r="R91" i="5" s="1"/>
  <c r="W94" i="5"/>
  <c r="W98" i="5"/>
  <c r="W102" i="5"/>
  <c r="U109" i="5"/>
  <c r="T118" i="5"/>
  <c r="U48" i="5"/>
  <c r="T47" i="5"/>
  <c r="T46" i="5" s="1"/>
  <c r="V17" i="5"/>
  <c r="W35" i="5"/>
  <c r="T43" i="5"/>
  <c r="T39" i="5" s="1"/>
  <c r="Q46" i="5"/>
  <c r="T74" i="5"/>
  <c r="W95" i="5"/>
  <c r="V95" i="5"/>
  <c r="Q118" i="5"/>
  <c r="R131" i="5"/>
  <c r="R130" i="5" s="1"/>
  <c r="O53" i="5"/>
  <c r="W122" i="5"/>
  <c r="R121" i="5"/>
  <c r="V122" i="5"/>
  <c r="V121" i="5" s="1"/>
  <c r="V120" i="5" s="1"/>
  <c r="V119" i="5" s="1"/>
  <c r="W142" i="5"/>
  <c r="V142" i="5"/>
  <c r="R50" i="5"/>
  <c r="W68" i="5"/>
  <c r="O92" i="5"/>
  <c r="O91" i="5" s="1"/>
  <c r="O90" i="5" s="1"/>
  <c r="O89" i="5" s="1"/>
  <c r="O88" i="5" s="1"/>
  <c r="O87" i="5" s="1"/>
  <c r="R126" i="5"/>
  <c r="R125" i="5" s="1"/>
  <c r="R124" i="5" s="1"/>
  <c r="R123" i="5" s="1"/>
  <c r="R137" i="5"/>
  <c r="R136" i="5" s="1"/>
  <c r="R135" i="5" s="1"/>
  <c r="R134" i="5" s="1"/>
  <c r="R133" i="5" s="1"/>
  <c r="W33" i="5"/>
  <c r="P115" i="5"/>
  <c r="P114" i="5" s="1"/>
  <c r="P113" i="5" s="1"/>
  <c r="P87" i="5" s="1"/>
  <c r="U119" i="5"/>
  <c r="U125" i="5"/>
  <c r="U136" i="5"/>
  <c r="R69" i="5"/>
  <c r="V99" i="5"/>
  <c r="V101" i="5"/>
  <c r="V103" i="5"/>
  <c r="V146" i="5"/>
  <c r="H52" i="5" l="1"/>
  <c r="P38" i="5"/>
  <c r="S86" i="5"/>
  <c r="O38" i="5"/>
  <c r="T52" i="5"/>
  <c r="E38" i="5"/>
  <c r="I38" i="5"/>
  <c r="I52" i="5"/>
  <c r="E52" i="5"/>
  <c r="H38" i="5"/>
  <c r="G38" i="5"/>
  <c r="AJ19" i="2"/>
  <c r="V43" i="5"/>
  <c r="V39" i="5" s="1"/>
  <c r="R46" i="5"/>
  <c r="G52" i="5"/>
  <c r="W30" i="5"/>
  <c r="P52" i="5"/>
  <c r="D86" i="5"/>
  <c r="W93" i="5"/>
  <c r="Q38" i="5"/>
  <c r="D52" i="5"/>
  <c r="R115" i="5"/>
  <c r="R114" i="5" s="1"/>
  <c r="R113" i="5" s="1"/>
  <c r="V116" i="5"/>
  <c r="V115" i="5" s="1"/>
  <c r="V114" i="5" s="1"/>
  <c r="V113" i="5" s="1"/>
  <c r="D38" i="5"/>
  <c r="V118" i="5"/>
  <c r="V93" i="5"/>
  <c r="V92" i="5" s="1"/>
  <c r="V91" i="5" s="1"/>
  <c r="V90" i="5" s="1"/>
  <c r="V89" i="5" s="1"/>
  <c r="V88" i="5" s="1"/>
  <c r="O52" i="5"/>
  <c r="S38" i="5"/>
  <c r="S37" i="5" s="1"/>
  <c r="S10" i="5" s="1"/>
  <c r="S9" i="5" s="1"/>
  <c r="AN19" i="2"/>
  <c r="P86" i="5"/>
  <c r="AB18" i="2"/>
  <c r="AR18" i="2" s="1"/>
  <c r="AR19" i="2"/>
  <c r="R66" i="5"/>
  <c r="W66" i="5" s="1"/>
  <c r="O86" i="5"/>
  <c r="V66" i="5"/>
  <c r="AV19" i="2"/>
  <c r="T38" i="5"/>
  <c r="W72" i="5"/>
  <c r="I86" i="5"/>
  <c r="V18" i="2"/>
  <c r="AL18" i="2" s="1"/>
  <c r="AL19" i="2"/>
  <c r="V59" i="5"/>
  <c r="W71" i="5"/>
  <c r="V81" i="5"/>
  <c r="V80" i="5" s="1"/>
  <c r="V79" i="5" s="1"/>
  <c r="V54" i="5"/>
  <c r="G86" i="5"/>
  <c r="AD18" i="2"/>
  <c r="AT18" i="2" s="1"/>
  <c r="AT19" i="2"/>
  <c r="V32" i="5"/>
  <c r="AV20" i="2"/>
  <c r="H86" i="5"/>
  <c r="V137" i="5"/>
  <c r="V136" i="5" s="1"/>
  <c r="V135" i="5" s="1"/>
  <c r="V134" i="5" s="1"/>
  <c r="V133" i="5" s="1"/>
  <c r="R27" i="5"/>
  <c r="R26" i="5" s="1"/>
  <c r="R25" i="5" s="1"/>
  <c r="R20" i="5" s="1"/>
  <c r="V27" i="5"/>
  <c r="W83" i="5"/>
  <c r="R81" i="5"/>
  <c r="R80" i="5" s="1"/>
  <c r="W59" i="5"/>
  <c r="W32" i="5"/>
  <c r="T86" i="5"/>
  <c r="Q86" i="5"/>
  <c r="R39" i="5"/>
  <c r="W92" i="5"/>
  <c r="Q52" i="5"/>
  <c r="R77" i="5"/>
  <c r="V78" i="5"/>
  <c r="V77" i="5" s="1"/>
  <c r="V76" i="5" s="1"/>
  <c r="V75" i="5" s="1"/>
  <c r="W69" i="5"/>
  <c r="W40" i="5"/>
  <c r="U26" i="5"/>
  <c r="U25" i="5" s="1"/>
  <c r="U20" i="5" s="1"/>
  <c r="W121" i="5"/>
  <c r="R120" i="5"/>
  <c r="R90" i="5"/>
  <c r="W91" i="5"/>
  <c r="U113" i="5"/>
  <c r="W126" i="5"/>
  <c r="W136" i="5"/>
  <c r="U135" i="5"/>
  <c r="W54" i="5"/>
  <c r="R53" i="5"/>
  <c r="W125" i="5"/>
  <c r="U124" i="5"/>
  <c r="U108" i="5"/>
  <c r="W109" i="5"/>
  <c r="V15" i="5"/>
  <c r="V14" i="5" s="1"/>
  <c r="V13" i="5" s="1"/>
  <c r="V12" i="5" s="1"/>
  <c r="V11" i="5" s="1"/>
  <c r="U47" i="5"/>
  <c r="W48" i="5"/>
  <c r="V48" i="5"/>
  <c r="V47" i="5" s="1"/>
  <c r="V46" i="5" s="1"/>
  <c r="U53" i="5"/>
  <c r="W15" i="5"/>
  <c r="R14" i="5"/>
  <c r="W43" i="5"/>
  <c r="U39" i="5"/>
  <c r="W137" i="5"/>
  <c r="R129" i="5"/>
  <c r="W130" i="5"/>
  <c r="W131" i="5"/>
  <c r="W50" i="5"/>
  <c r="T37" i="5" l="1"/>
  <c r="T10" i="5" s="1"/>
  <c r="T9" i="5" s="1"/>
  <c r="T8" i="5" s="1"/>
  <c r="H37" i="5"/>
  <c r="H10" i="5" s="1"/>
  <c r="H9" i="5" s="1"/>
  <c r="H8" i="5" s="1"/>
  <c r="P37" i="5"/>
  <c r="P10" i="5" s="1"/>
  <c r="P9" i="5" s="1"/>
  <c r="P8" i="5" s="1"/>
  <c r="S8" i="5"/>
  <c r="O37" i="5"/>
  <c r="O10" i="5" s="1"/>
  <c r="O9" i="5" s="1"/>
  <c r="O8" i="5" s="1"/>
  <c r="E37" i="5"/>
  <c r="E10" i="5" s="1"/>
  <c r="E9" i="5" s="1"/>
  <c r="I37" i="5"/>
  <c r="I10" i="5" s="1"/>
  <c r="I9" i="5" s="1"/>
  <c r="I8" i="5" s="1"/>
  <c r="G37" i="5"/>
  <c r="G10" i="5" s="1"/>
  <c r="G9" i="5" s="1"/>
  <c r="G8" i="5" s="1"/>
  <c r="D37" i="5"/>
  <c r="D10" i="5" s="1"/>
  <c r="D9" i="5" s="1"/>
  <c r="D8" i="5" s="1"/>
  <c r="R38" i="5"/>
  <c r="W114" i="5"/>
  <c r="V87" i="5"/>
  <c r="V86" i="5" s="1"/>
  <c r="W113" i="5"/>
  <c r="W115" i="5"/>
  <c r="V38" i="5"/>
  <c r="R52" i="5"/>
  <c r="V26" i="5"/>
  <c r="V25" i="5" s="1"/>
  <c r="V20" i="5" s="1"/>
  <c r="V74" i="5"/>
  <c r="Q37" i="5"/>
  <c r="Q10" i="5" s="1"/>
  <c r="Q9" i="5" s="1"/>
  <c r="Q8" i="5" s="1"/>
  <c r="V53" i="5"/>
  <c r="V52" i="5" s="1"/>
  <c r="W81" i="5"/>
  <c r="W27" i="5"/>
  <c r="W20" i="5"/>
  <c r="W25" i="5"/>
  <c r="R76" i="5"/>
  <c r="W77" i="5"/>
  <c r="W26" i="5"/>
  <c r="R79" i="5"/>
  <c r="W80" i="5"/>
  <c r="W124" i="5"/>
  <c r="U123" i="5"/>
  <c r="W108" i="5"/>
  <c r="U87" i="5"/>
  <c r="U46" i="5"/>
  <c r="W46" i="5" s="1"/>
  <c r="W47" i="5"/>
  <c r="R89" i="5"/>
  <c r="W90" i="5"/>
  <c r="R119" i="5"/>
  <c r="W120" i="5"/>
  <c r="W39" i="5"/>
  <c r="R13" i="5"/>
  <c r="W14" i="5"/>
  <c r="W135" i="5"/>
  <c r="U134" i="5"/>
  <c r="W53" i="5"/>
  <c r="U52" i="5"/>
  <c r="R128" i="5"/>
  <c r="W128" i="5" s="1"/>
  <c r="W129" i="5"/>
  <c r="R37" i="5" l="1"/>
  <c r="W52" i="5"/>
  <c r="V37" i="5"/>
  <c r="V10" i="5" s="1"/>
  <c r="V9" i="5" s="1"/>
  <c r="V8" i="5" s="1"/>
  <c r="R75" i="5"/>
  <c r="W75" i="5" s="1"/>
  <c r="W76" i="5"/>
  <c r="R88" i="5"/>
  <c r="W89" i="5"/>
  <c r="W79" i="5"/>
  <c r="U38" i="5"/>
  <c r="W123" i="5"/>
  <c r="U118" i="5"/>
  <c r="W134" i="5"/>
  <c r="U133" i="5"/>
  <c r="W133" i="5" s="1"/>
  <c r="R118" i="5"/>
  <c r="W119" i="5"/>
  <c r="R12" i="5"/>
  <c r="W13" i="5"/>
  <c r="U86" i="5" l="1"/>
  <c r="R74" i="5"/>
  <c r="W74" i="5" s="1"/>
  <c r="W118" i="5"/>
  <c r="R11" i="5"/>
  <c r="W12" i="5"/>
  <c r="W38" i="5"/>
  <c r="U37" i="5"/>
  <c r="R87" i="5"/>
  <c r="W88" i="5"/>
  <c r="R10" i="5" l="1"/>
  <c r="R9" i="5" s="1"/>
  <c r="W11" i="5"/>
  <c r="R86" i="5"/>
  <c r="W86" i="5" s="1"/>
  <c r="W87" i="5"/>
  <c r="W37" i="5"/>
  <c r="U10" i="5"/>
  <c r="W10" i="5" l="1"/>
  <c r="U9" i="5"/>
  <c r="R8" i="5"/>
  <c r="W9" i="5" l="1"/>
  <c r="U8" i="5"/>
  <c r="W8" i="5" s="1"/>
  <c r="U9" i="3" l="1"/>
  <c r="U8" i="3" s="1"/>
  <c r="U7" i="3" s="1"/>
  <c r="U6" i="3" s="1"/>
  <c r="U5" i="3" s="1"/>
  <c r="V9" i="3"/>
  <c r="V8" i="3" s="1"/>
  <c r="V7" i="3" s="1"/>
  <c r="V6" i="3" s="1"/>
  <c r="V5" i="3" s="1"/>
  <c r="W9" i="3"/>
  <c r="W8" i="3" s="1"/>
  <c r="W7" i="3" s="1"/>
  <c r="W6" i="3" s="1"/>
  <c r="W5" i="3" s="1"/>
  <c r="X9" i="3"/>
  <c r="X8" i="3" s="1"/>
  <c r="X7" i="3" s="1"/>
  <c r="X6" i="3" s="1"/>
  <c r="X5" i="3" s="1"/>
  <c r="Y9" i="3"/>
  <c r="Y8" i="3" s="1"/>
  <c r="Y7" i="3" s="1"/>
  <c r="Y6" i="3" s="1"/>
  <c r="Y5" i="3" s="1"/>
  <c r="Z9" i="3"/>
  <c r="Z8" i="3" s="1"/>
  <c r="Z7" i="3" s="1"/>
  <c r="Z6" i="3" s="1"/>
  <c r="Z5" i="3" s="1"/>
  <c r="AA9" i="3"/>
  <c r="AA8" i="3" s="1"/>
  <c r="AA7" i="3" s="1"/>
  <c r="AA6" i="3" s="1"/>
  <c r="AA5" i="3" s="1"/>
  <c r="AB9" i="3"/>
  <c r="AB8" i="3" s="1"/>
  <c r="AB7" i="3" s="1"/>
  <c r="AB6" i="3" s="1"/>
  <c r="AB5" i="3" s="1"/>
  <c r="AC9" i="3"/>
  <c r="AC8" i="3" s="1"/>
  <c r="AC7" i="3" s="1"/>
  <c r="AC6" i="3" s="1"/>
  <c r="AC5" i="3" s="1"/>
  <c r="AD9" i="3"/>
  <c r="AD8" i="3" s="1"/>
  <c r="AD7" i="3" s="1"/>
  <c r="AD6" i="3" s="1"/>
  <c r="AD5" i="3" s="1"/>
  <c r="AE9" i="3"/>
  <c r="AE8" i="3" s="1"/>
  <c r="AE7" i="3" s="1"/>
  <c r="AE6" i="3" s="1"/>
  <c r="AE5" i="3" s="1"/>
  <c r="AG518" i="3"/>
  <c r="AG517" i="3"/>
  <c r="AG516" i="3"/>
  <c r="AG515" i="3"/>
  <c r="AG514" i="3"/>
  <c r="AG513" i="3"/>
  <c r="AG512" i="3"/>
  <c r="AG511" i="3"/>
  <c r="AG510" i="3"/>
  <c r="AG509" i="3"/>
  <c r="AG508" i="3"/>
  <c r="AG507" i="3"/>
  <c r="AG506" i="3"/>
  <c r="AG505" i="3"/>
  <c r="AG504" i="3"/>
  <c r="AG503" i="3"/>
  <c r="AG502" i="3"/>
  <c r="AG501" i="3"/>
  <c r="AG500" i="3"/>
  <c r="AG499" i="3"/>
  <c r="AG498" i="3"/>
  <c r="AG497" i="3"/>
  <c r="AG496" i="3"/>
  <c r="AG495" i="3"/>
  <c r="AG494" i="3"/>
  <c r="AG493" i="3"/>
  <c r="AG492" i="3"/>
  <c r="AG491" i="3"/>
  <c r="AG490" i="3"/>
  <c r="AG489" i="3"/>
  <c r="AG488" i="3"/>
  <c r="AG487" i="3"/>
  <c r="AG486" i="3"/>
  <c r="AG485" i="3"/>
  <c r="AG484" i="3"/>
  <c r="AG483" i="3"/>
  <c r="AG482" i="3"/>
  <c r="AG479" i="3"/>
  <c r="AG478" i="3"/>
  <c r="AG477" i="3"/>
  <c r="AG476" i="3"/>
  <c r="AG475" i="3"/>
  <c r="AG474" i="3"/>
  <c r="AG473" i="3"/>
  <c r="AG472" i="3"/>
  <c r="AG471" i="3"/>
  <c r="AG470" i="3"/>
  <c r="AG469" i="3"/>
  <c r="AG468" i="3"/>
  <c r="AG467" i="3"/>
  <c r="AG466" i="3"/>
  <c r="AG465" i="3"/>
  <c r="AG464" i="3"/>
  <c r="AG460" i="3"/>
  <c r="AG459" i="3"/>
  <c r="AG457" i="3"/>
  <c r="AG456" i="3"/>
  <c r="AG454" i="3"/>
  <c r="AG453" i="3"/>
  <c r="AG452" i="3"/>
  <c r="AG450" i="3"/>
  <c r="AG449" i="3"/>
  <c r="AG447" i="3"/>
  <c r="AG446" i="3"/>
  <c r="AG444" i="3"/>
  <c r="AG439" i="3"/>
  <c r="AG438" i="3"/>
  <c r="AG435" i="3"/>
  <c r="AG434" i="3"/>
  <c r="AG433" i="3"/>
  <c r="AG432" i="3"/>
  <c r="AG427" i="3"/>
  <c r="AG425" i="3"/>
  <c r="AG424" i="3"/>
  <c r="AG420" i="3"/>
  <c r="AG418" i="3"/>
  <c r="AG417" i="3"/>
  <c r="AG413" i="3"/>
  <c r="AG411" i="3"/>
  <c r="AG409" i="3"/>
  <c r="AG408" i="3"/>
  <c r="AG406" i="3"/>
  <c r="AG403" i="3"/>
  <c r="AG401" i="3"/>
  <c r="AG400" i="3"/>
  <c r="AG399" i="3"/>
  <c r="AG397" i="3"/>
  <c r="AG396" i="3"/>
  <c r="AG393" i="3"/>
  <c r="AG392" i="3"/>
  <c r="AG390" i="3"/>
  <c r="AG389" i="3"/>
  <c r="AG387" i="3"/>
  <c r="AG386" i="3"/>
  <c r="AG383" i="3"/>
  <c r="AG382" i="3"/>
  <c r="AG381" i="3"/>
  <c r="AG379" i="3"/>
  <c r="AG378" i="3"/>
  <c r="AG377" i="3"/>
  <c r="AG375" i="3"/>
  <c r="AG373" i="3"/>
  <c r="AG372" i="3"/>
  <c r="AG370" i="3"/>
  <c r="AG369" i="3"/>
  <c r="AG367" i="3"/>
  <c r="AG366" i="3"/>
  <c r="AG364" i="3"/>
  <c r="AG363" i="3"/>
  <c r="AG362" i="3"/>
  <c r="AG360" i="3"/>
  <c r="AG358" i="3"/>
  <c r="AG357" i="3"/>
  <c r="AG355" i="3"/>
  <c r="AG354" i="3"/>
  <c r="AG353" i="3"/>
  <c r="AG351" i="3"/>
  <c r="AG350" i="3"/>
  <c r="AG349" i="3"/>
  <c r="AG347" i="3"/>
  <c r="AG346" i="3"/>
  <c r="AG345" i="3"/>
  <c r="AG339" i="3"/>
  <c r="AG338" i="3"/>
  <c r="AG334" i="3"/>
  <c r="AG333" i="3"/>
  <c r="AG329" i="3"/>
  <c r="AG328" i="3"/>
  <c r="AG327" i="3"/>
  <c r="AG323" i="3"/>
  <c r="AG322" i="3"/>
  <c r="AG320" i="3"/>
  <c r="AG318" i="3"/>
  <c r="AG317" i="3"/>
  <c r="AG316" i="3"/>
  <c r="AG311" i="3"/>
  <c r="AG309" i="3"/>
  <c r="AG308" i="3"/>
  <c r="AG306" i="3"/>
  <c r="AG305" i="3"/>
  <c r="AG302" i="3"/>
  <c r="AG297" i="3"/>
  <c r="AG294" i="3"/>
  <c r="AG290" i="3"/>
  <c r="AG285" i="3"/>
  <c r="AG281" i="3"/>
  <c r="AG276" i="3"/>
  <c r="AG274" i="3"/>
  <c r="AG273" i="3"/>
  <c r="AG271" i="3"/>
  <c r="AG270" i="3"/>
  <c r="AG269" i="3"/>
  <c r="AG266" i="3"/>
  <c r="AG264" i="3"/>
  <c r="AG262" i="3"/>
  <c r="AG260" i="3"/>
  <c r="AG259" i="3"/>
  <c r="AG258" i="3"/>
  <c r="AG257" i="3"/>
  <c r="AG256" i="3"/>
  <c r="AG253" i="3"/>
  <c r="AG252" i="3"/>
  <c r="AG250" i="3"/>
  <c r="AG248" i="3"/>
  <c r="AG247" i="3"/>
  <c r="AG245" i="3"/>
  <c r="AG244" i="3"/>
  <c r="AG243" i="3"/>
  <c r="AG242" i="3"/>
  <c r="AG239" i="3"/>
  <c r="AG236" i="3"/>
  <c r="AG235" i="3"/>
  <c r="AG234" i="3"/>
  <c r="AG233" i="3"/>
  <c r="AG232" i="3"/>
  <c r="AG229" i="3"/>
  <c r="AG228" i="3"/>
  <c r="AG227" i="3"/>
  <c r="AG225" i="3"/>
  <c r="AG223" i="3"/>
  <c r="AG219" i="3"/>
  <c r="AG218" i="3"/>
  <c r="AG216" i="3"/>
  <c r="AG215" i="3"/>
  <c r="AG213" i="3"/>
  <c r="AG212" i="3"/>
  <c r="AG210" i="3"/>
  <c r="AG209" i="3"/>
  <c r="AG208" i="3"/>
  <c r="AG207" i="3"/>
  <c r="AG203" i="3"/>
  <c r="AG202" i="3"/>
  <c r="AG201" i="3"/>
  <c r="AG200" i="3"/>
  <c r="AG198" i="3"/>
  <c r="AG197" i="3"/>
  <c r="AG195" i="3"/>
  <c r="AG194" i="3"/>
  <c r="AG193" i="3"/>
  <c r="AG192" i="3"/>
  <c r="AG189" i="3"/>
  <c r="AG188" i="3"/>
  <c r="AG187" i="3"/>
  <c r="AG186" i="3"/>
  <c r="AG184" i="3"/>
  <c r="AG183" i="3"/>
  <c r="AG182" i="3"/>
  <c r="AG181" i="3"/>
  <c r="AG179" i="3"/>
  <c r="AG178" i="3"/>
  <c r="AG177" i="3"/>
  <c r="AG176" i="3"/>
  <c r="AG174" i="3"/>
  <c r="AG173" i="3"/>
  <c r="AG172" i="3"/>
  <c r="AG171" i="3"/>
  <c r="AG170" i="3"/>
  <c r="AG168" i="3"/>
  <c r="AG167" i="3"/>
  <c r="AG166" i="3"/>
  <c r="AG165" i="3"/>
  <c r="AG164" i="3"/>
  <c r="AG162" i="3"/>
  <c r="AG161" i="3"/>
  <c r="AG160" i="3"/>
  <c r="AG158" i="3"/>
  <c r="AG157" i="3"/>
  <c r="AG156" i="3"/>
  <c r="AG155" i="3"/>
  <c r="AG154" i="3"/>
  <c r="AG153" i="3"/>
  <c r="AG151" i="3"/>
  <c r="AG149" i="3"/>
  <c r="AG148" i="3"/>
  <c r="AG147" i="3"/>
  <c r="AG146" i="3"/>
  <c r="AG145" i="3"/>
  <c r="AG143" i="3"/>
  <c r="AG142" i="3"/>
  <c r="AG141" i="3"/>
  <c r="AG140" i="3"/>
  <c r="AG138" i="3"/>
  <c r="AG135" i="3"/>
  <c r="AG134" i="3"/>
  <c r="AG132" i="3"/>
  <c r="AG131" i="3"/>
  <c r="AG129" i="3"/>
  <c r="AG127" i="3"/>
  <c r="AG126" i="3"/>
  <c r="AG125" i="3"/>
  <c r="AG124" i="3"/>
  <c r="AG123" i="3"/>
  <c r="AG122" i="3"/>
  <c r="AG119" i="3"/>
  <c r="AG118" i="3"/>
  <c r="AG117" i="3"/>
  <c r="AG112" i="3"/>
  <c r="AG109" i="3"/>
  <c r="AG106" i="3"/>
  <c r="AG105" i="3"/>
  <c r="AG104" i="3"/>
  <c r="AG103" i="3"/>
  <c r="AG102" i="3"/>
  <c r="AG100" i="3"/>
  <c r="AG98" i="3"/>
  <c r="AG97" i="3"/>
  <c r="AG96" i="3"/>
  <c r="AG95" i="3"/>
  <c r="AG93" i="3"/>
  <c r="AG92" i="3"/>
  <c r="AG90" i="3"/>
  <c r="AG89" i="3"/>
  <c r="AG88" i="3"/>
  <c r="AG86" i="3"/>
  <c r="AG85" i="3"/>
  <c r="AG82" i="3"/>
  <c r="AG81" i="3"/>
  <c r="AG80" i="3"/>
  <c r="AG79" i="3"/>
  <c r="AG78" i="3"/>
  <c r="AG71" i="3"/>
  <c r="AG70" i="3"/>
  <c r="AG67" i="3"/>
  <c r="AG65" i="3"/>
  <c r="AG63" i="3"/>
  <c r="AG61" i="3"/>
  <c r="AG59" i="3"/>
  <c r="AG57" i="3"/>
  <c r="AG54" i="3"/>
  <c r="AG53" i="3"/>
  <c r="AG52" i="3"/>
  <c r="AG51" i="3"/>
  <c r="AG50" i="3"/>
  <c r="AG49" i="3"/>
  <c r="AG48" i="3"/>
  <c r="AG47" i="3"/>
  <c r="AG46" i="3"/>
  <c r="AG42" i="3"/>
  <c r="AG41" i="3"/>
  <c r="AG40" i="3"/>
  <c r="AG39" i="3"/>
  <c r="AG38" i="3"/>
  <c r="AG37" i="3"/>
  <c r="AG36" i="3"/>
  <c r="AG33" i="3"/>
  <c r="AG31" i="3"/>
  <c r="AG29" i="3"/>
  <c r="AG27" i="3"/>
  <c r="AG25" i="3"/>
  <c r="AG23" i="3"/>
  <c r="AG20" i="3"/>
  <c r="AG18" i="3"/>
  <c r="AG17" i="3"/>
  <c r="AG16" i="3"/>
  <c r="AG15" i="3"/>
  <c r="AG14" i="3"/>
  <c r="AG13" i="3"/>
  <c r="AG12" i="3"/>
  <c r="AG11" i="3"/>
  <c r="AG10" i="3"/>
  <c r="AF518" i="3"/>
  <c r="AF517" i="3"/>
  <c r="AF516" i="3"/>
  <c r="AF515" i="3"/>
  <c r="AF514" i="3"/>
  <c r="AF513" i="3"/>
  <c r="AF512" i="3"/>
  <c r="AF511" i="3"/>
  <c r="AF510" i="3"/>
  <c r="AF509" i="3"/>
  <c r="AF508" i="3"/>
  <c r="AF507" i="3"/>
  <c r="AF506" i="3"/>
  <c r="AF505" i="3"/>
  <c r="AF504" i="3"/>
  <c r="AF503" i="3"/>
  <c r="AF502" i="3"/>
  <c r="AF501" i="3"/>
  <c r="AF500" i="3"/>
  <c r="AF499" i="3"/>
  <c r="AF498" i="3"/>
  <c r="AF497" i="3"/>
  <c r="AF496" i="3"/>
  <c r="AF495" i="3"/>
  <c r="AF494" i="3"/>
  <c r="AF493" i="3"/>
  <c r="AF492" i="3"/>
  <c r="AF491" i="3"/>
  <c r="AF490" i="3"/>
  <c r="AF489" i="3"/>
  <c r="AF488" i="3"/>
  <c r="AF487" i="3"/>
  <c r="AF486" i="3"/>
  <c r="AF485" i="3"/>
  <c r="AF484" i="3"/>
  <c r="AF483" i="3"/>
  <c r="AF482" i="3"/>
  <c r="AF479" i="3"/>
  <c r="AF478" i="3"/>
  <c r="AF477" i="3"/>
  <c r="AF476" i="3"/>
  <c r="AF475" i="3"/>
  <c r="AF474" i="3"/>
  <c r="AF473" i="3"/>
  <c r="AF472" i="3"/>
  <c r="AF471" i="3"/>
  <c r="AF470" i="3"/>
  <c r="AF469" i="3"/>
  <c r="AF468" i="3"/>
  <c r="AF467" i="3"/>
  <c r="AF466" i="3"/>
  <c r="AF465" i="3"/>
  <c r="AF464" i="3"/>
  <c r="AF460" i="3"/>
  <c r="AF459" i="3"/>
  <c r="AF457" i="3"/>
  <c r="AF456" i="3"/>
  <c r="AF454" i="3"/>
  <c r="AF453" i="3"/>
  <c r="AF452" i="3"/>
  <c r="AF450" i="3"/>
  <c r="AF449" i="3"/>
  <c r="AF447" i="3"/>
  <c r="AF446" i="3"/>
  <c r="AF444" i="3"/>
  <c r="AF439" i="3"/>
  <c r="AF438" i="3"/>
  <c r="AF435" i="3"/>
  <c r="AF434" i="3"/>
  <c r="AF433" i="3"/>
  <c r="AF432" i="3"/>
  <c r="AF427" i="3"/>
  <c r="AF425" i="3"/>
  <c r="AF424" i="3"/>
  <c r="AF420" i="3"/>
  <c r="AF418" i="3"/>
  <c r="AF417" i="3"/>
  <c r="AF413" i="3"/>
  <c r="AF411" i="3"/>
  <c r="AF409" i="3"/>
  <c r="AF408" i="3"/>
  <c r="AF406" i="3"/>
  <c r="AF403" i="3"/>
  <c r="AF401" i="3"/>
  <c r="AF400" i="3"/>
  <c r="AF399" i="3"/>
  <c r="AF397" i="3"/>
  <c r="AF396" i="3"/>
  <c r="AF393" i="3"/>
  <c r="AF392" i="3"/>
  <c r="AF390" i="3"/>
  <c r="AF389" i="3"/>
  <c r="AF387" i="3"/>
  <c r="AF386" i="3"/>
  <c r="AF383" i="3"/>
  <c r="AF382" i="3"/>
  <c r="AF381" i="3"/>
  <c r="AF379" i="3"/>
  <c r="AF378" i="3"/>
  <c r="AF377" i="3"/>
  <c r="AF375" i="3"/>
  <c r="AF373" i="3"/>
  <c r="AF372" i="3"/>
  <c r="AF370" i="3"/>
  <c r="AF369" i="3"/>
  <c r="AF367" i="3"/>
  <c r="AF366" i="3"/>
  <c r="AF364" i="3"/>
  <c r="AF363" i="3"/>
  <c r="AF362" i="3"/>
  <c r="AF360" i="3"/>
  <c r="AF358" i="3"/>
  <c r="AF357" i="3"/>
  <c r="AF355" i="3"/>
  <c r="AF354" i="3"/>
  <c r="AF353" i="3"/>
  <c r="AF351" i="3"/>
  <c r="AF350" i="3"/>
  <c r="AF349" i="3"/>
  <c r="AF347" i="3"/>
  <c r="AF346" i="3"/>
  <c r="AF345" i="3"/>
  <c r="AF339" i="3"/>
  <c r="AF338" i="3"/>
  <c r="AF334" i="3"/>
  <c r="AF333" i="3"/>
  <c r="AF329" i="3"/>
  <c r="AF328" i="3"/>
  <c r="AF327" i="3"/>
  <c r="AF323" i="3"/>
  <c r="AF322" i="3"/>
  <c r="AF320" i="3"/>
  <c r="AF318" i="3"/>
  <c r="AF317" i="3"/>
  <c r="AF316" i="3"/>
  <c r="AF311" i="3"/>
  <c r="AF309" i="3"/>
  <c r="AF308" i="3"/>
  <c r="AF306" i="3"/>
  <c r="AF305" i="3"/>
  <c r="AF302" i="3"/>
  <c r="AF297" i="3"/>
  <c r="AF294" i="3"/>
  <c r="AF290" i="3"/>
  <c r="AF285" i="3"/>
  <c r="AF281" i="3"/>
  <c r="AF276" i="3"/>
  <c r="AF274" i="3"/>
  <c r="AF273" i="3"/>
  <c r="AF271" i="3"/>
  <c r="AF270" i="3"/>
  <c r="AF269" i="3"/>
  <c r="AF266" i="3"/>
  <c r="AF264" i="3"/>
  <c r="AF262" i="3"/>
  <c r="AF260" i="3"/>
  <c r="AF259" i="3"/>
  <c r="AF258" i="3"/>
  <c r="AF257" i="3"/>
  <c r="AF256" i="3"/>
  <c r="AF253" i="3"/>
  <c r="AF252" i="3"/>
  <c r="AF250" i="3"/>
  <c r="AF248" i="3"/>
  <c r="AF247" i="3"/>
  <c r="AF245" i="3"/>
  <c r="AF244" i="3"/>
  <c r="AF243" i="3"/>
  <c r="AF242" i="3"/>
  <c r="AF239" i="3"/>
  <c r="AF236" i="3"/>
  <c r="AF235" i="3"/>
  <c r="AF234" i="3"/>
  <c r="AF233" i="3"/>
  <c r="AF232" i="3"/>
  <c r="AF229" i="3"/>
  <c r="AF228" i="3"/>
  <c r="AF227" i="3"/>
  <c r="AF225" i="3"/>
  <c r="AF223" i="3"/>
  <c r="AF219" i="3"/>
  <c r="AF218" i="3"/>
  <c r="AF216" i="3"/>
  <c r="AF215" i="3"/>
  <c r="AF213" i="3"/>
  <c r="AF212" i="3"/>
  <c r="AF210" i="3"/>
  <c r="AF209" i="3"/>
  <c r="AF208" i="3"/>
  <c r="AF207" i="3"/>
  <c r="AF203" i="3"/>
  <c r="AF202" i="3"/>
  <c r="AF201" i="3"/>
  <c r="AF200" i="3"/>
  <c r="AF198" i="3"/>
  <c r="AF197" i="3"/>
  <c r="AF195" i="3"/>
  <c r="AF194" i="3"/>
  <c r="AF193" i="3"/>
  <c r="AF192" i="3"/>
  <c r="AF189" i="3"/>
  <c r="AF188" i="3"/>
  <c r="AF187" i="3"/>
  <c r="AF186" i="3"/>
  <c r="AF184" i="3"/>
  <c r="AF183" i="3"/>
  <c r="AF182" i="3"/>
  <c r="AF181" i="3"/>
  <c r="AF179" i="3"/>
  <c r="AF178" i="3"/>
  <c r="AF177" i="3"/>
  <c r="AF176" i="3"/>
  <c r="AF174" i="3"/>
  <c r="AF173" i="3"/>
  <c r="AF172" i="3"/>
  <c r="AF171" i="3"/>
  <c r="AF170" i="3"/>
  <c r="AF168" i="3"/>
  <c r="AF167" i="3"/>
  <c r="AF166" i="3"/>
  <c r="AF165" i="3"/>
  <c r="AF164" i="3"/>
  <c r="AF162" i="3"/>
  <c r="AF161" i="3"/>
  <c r="AF160" i="3"/>
  <c r="AF158" i="3"/>
  <c r="AF157" i="3"/>
  <c r="AF156" i="3"/>
  <c r="AF155" i="3"/>
  <c r="AF154" i="3"/>
  <c r="AF153" i="3"/>
  <c r="AF151" i="3"/>
  <c r="AF149" i="3"/>
  <c r="AF148" i="3"/>
  <c r="AF147" i="3"/>
  <c r="AF146" i="3"/>
  <c r="AF145" i="3"/>
  <c r="AF143" i="3"/>
  <c r="AF142" i="3"/>
  <c r="AF141" i="3"/>
  <c r="AF140" i="3"/>
  <c r="AF138" i="3"/>
  <c r="AF135" i="3"/>
  <c r="AF134" i="3"/>
  <c r="AF132" i="3"/>
  <c r="AF131" i="3"/>
  <c r="AF129" i="3"/>
  <c r="AF127" i="3"/>
  <c r="AF126" i="3"/>
  <c r="AF125" i="3"/>
  <c r="AF124" i="3"/>
  <c r="AF123" i="3"/>
  <c r="AF122" i="3"/>
  <c r="AF119" i="3"/>
  <c r="AF118" i="3"/>
  <c r="AF117" i="3"/>
  <c r="AF112" i="3"/>
  <c r="AF109" i="3"/>
  <c r="AF106" i="3"/>
  <c r="AF105" i="3"/>
  <c r="AF104" i="3"/>
  <c r="AF103" i="3"/>
  <c r="AF102" i="3"/>
  <c r="AF100" i="3"/>
  <c r="AF98" i="3"/>
  <c r="AF97" i="3"/>
  <c r="AF96" i="3"/>
  <c r="AF95" i="3"/>
  <c r="AF93" i="3"/>
  <c r="AF92" i="3"/>
  <c r="AF90" i="3"/>
  <c r="AF89" i="3"/>
  <c r="AF88" i="3"/>
  <c r="AF86" i="3"/>
  <c r="AF85" i="3"/>
  <c r="AF82" i="3"/>
  <c r="AF81" i="3"/>
  <c r="AF80" i="3"/>
  <c r="AF79" i="3"/>
  <c r="AF78" i="3"/>
  <c r="AF71" i="3"/>
  <c r="AF70" i="3"/>
  <c r="AF67" i="3"/>
  <c r="AF65" i="3"/>
  <c r="AF63" i="3"/>
  <c r="AF61" i="3"/>
  <c r="AF59" i="3"/>
  <c r="AF57" i="3"/>
  <c r="AF54" i="3"/>
  <c r="AF53" i="3"/>
  <c r="AF52" i="3"/>
  <c r="AF51" i="3"/>
  <c r="AF50" i="3"/>
  <c r="AF49" i="3"/>
  <c r="AF48" i="3"/>
  <c r="AF47" i="3"/>
  <c r="AF46" i="3"/>
  <c r="AF42" i="3"/>
  <c r="AF41" i="3"/>
  <c r="AF40" i="3"/>
  <c r="AF39" i="3"/>
  <c r="AF38" i="3"/>
  <c r="AF37" i="3"/>
  <c r="AF36" i="3"/>
  <c r="AF33" i="3"/>
  <c r="AF31" i="3"/>
  <c r="AF29" i="3"/>
  <c r="AF27" i="3"/>
  <c r="AF25" i="3"/>
  <c r="AF23" i="3"/>
  <c r="AF20" i="3"/>
  <c r="AF18" i="3"/>
  <c r="AF17" i="3"/>
  <c r="AF16" i="3"/>
  <c r="AF15" i="3"/>
  <c r="AF14" i="3"/>
  <c r="AF13" i="3"/>
  <c r="AF12" i="3"/>
  <c r="AF11" i="3"/>
  <c r="AF1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64" i="3"/>
  <c r="O460" i="3"/>
  <c r="O459" i="3"/>
  <c r="O457" i="3"/>
  <c r="O456" i="3"/>
  <c r="O454" i="3"/>
  <c r="O453" i="3"/>
  <c r="O452" i="3"/>
  <c r="O450" i="3"/>
  <c r="O449" i="3"/>
  <c r="O447" i="3"/>
  <c r="O446" i="3"/>
  <c r="O444" i="3"/>
  <c r="O439" i="3"/>
  <c r="O435" i="3"/>
  <c r="O434" i="3"/>
  <c r="O433" i="3"/>
  <c r="O432" i="3"/>
  <c r="O427" i="3"/>
  <c r="O425" i="3"/>
  <c r="O421" i="3"/>
  <c r="O419" i="3"/>
  <c r="O418" i="3"/>
  <c r="O414" i="3"/>
  <c r="O412" i="3"/>
  <c r="O410" i="3"/>
  <c r="O409" i="3"/>
  <c r="O407" i="3"/>
  <c r="O404" i="3"/>
  <c r="O402" i="3"/>
  <c r="O400" i="3"/>
  <c r="O399" i="3"/>
  <c r="O397" i="3"/>
  <c r="O396" i="3"/>
  <c r="O393" i="3"/>
  <c r="O392" i="3"/>
  <c r="O390" i="3"/>
  <c r="O389" i="3"/>
  <c r="O387" i="3"/>
  <c r="O386" i="3"/>
  <c r="O383" i="3"/>
  <c r="O382" i="3"/>
  <c r="O381" i="3"/>
  <c r="O379" i="3"/>
  <c r="O378" i="3"/>
  <c r="O377" i="3"/>
  <c r="O375" i="3"/>
  <c r="O373" i="3"/>
  <c r="O372" i="3"/>
  <c r="O370" i="3"/>
  <c r="O369" i="3"/>
  <c r="O367" i="3"/>
  <c r="O366" i="3"/>
  <c r="O364" i="3"/>
  <c r="O363" i="3"/>
  <c r="O362" i="3"/>
  <c r="O360" i="3"/>
  <c r="O358" i="3"/>
  <c r="O357" i="3"/>
  <c r="O355" i="3"/>
  <c r="O354" i="3"/>
  <c r="O353" i="3"/>
  <c r="O351" i="3"/>
  <c r="O350" i="3"/>
  <c r="O349" i="3"/>
  <c r="O347" i="3"/>
  <c r="O346" i="3"/>
  <c r="O345" i="3"/>
  <c r="O339" i="3"/>
  <c r="O338" i="3"/>
  <c r="O334" i="3"/>
  <c r="O333" i="3"/>
  <c r="O329" i="3"/>
  <c r="O328" i="3"/>
  <c r="O327" i="3"/>
  <c r="O323" i="3"/>
  <c r="O322" i="3"/>
  <c r="O320" i="3"/>
  <c r="O318" i="3"/>
  <c r="O317" i="3"/>
  <c r="O316" i="3"/>
  <c r="O311" i="3"/>
  <c r="O309" i="3"/>
  <c r="O308" i="3"/>
  <c r="O306" i="3"/>
  <c r="O305" i="3"/>
  <c r="O302" i="3"/>
  <c r="O297" i="3"/>
  <c r="O294" i="3"/>
  <c r="O290" i="3"/>
  <c r="O285" i="3"/>
  <c r="O281" i="3"/>
  <c r="O276" i="3"/>
  <c r="O274" i="3"/>
  <c r="O273" i="3"/>
  <c r="O271" i="3"/>
  <c r="O270" i="3"/>
  <c r="O269" i="3"/>
  <c r="O266" i="3"/>
  <c r="O264" i="3"/>
  <c r="O262" i="3"/>
  <c r="O260" i="3"/>
  <c r="O259" i="3"/>
  <c r="O258" i="3"/>
  <c r="O257" i="3"/>
  <c r="O256" i="3"/>
  <c r="O253" i="3"/>
  <c r="O252" i="3"/>
  <c r="O250" i="3"/>
  <c r="O248" i="3"/>
  <c r="O247" i="3"/>
  <c r="O245" i="3"/>
  <c r="O244" i="3"/>
  <c r="O243" i="3"/>
  <c r="O242" i="3"/>
  <c r="O239" i="3"/>
  <c r="O236" i="3"/>
  <c r="O235" i="3"/>
  <c r="O232" i="3"/>
  <c r="O229" i="3"/>
  <c r="O228" i="3"/>
  <c r="O227" i="3"/>
  <c r="O225" i="3"/>
  <c r="O223" i="3"/>
  <c r="O219" i="3"/>
  <c r="O218" i="3"/>
  <c r="O216" i="3"/>
  <c r="O215" i="3"/>
  <c r="O213" i="3"/>
  <c r="O212" i="3"/>
  <c r="O210" i="3"/>
  <c r="O209" i="3"/>
  <c r="O208" i="3"/>
  <c r="O207" i="3"/>
  <c r="O203" i="3"/>
  <c r="O202" i="3"/>
  <c r="O201" i="3"/>
  <c r="O200" i="3"/>
  <c r="O198" i="3"/>
  <c r="O197" i="3"/>
  <c r="O195" i="3"/>
  <c r="O194" i="3"/>
  <c r="O193" i="3"/>
  <c r="O192" i="3"/>
  <c r="O189" i="3"/>
  <c r="O188" i="3"/>
  <c r="O187" i="3"/>
  <c r="O184" i="3"/>
  <c r="O183" i="3"/>
  <c r="O182" i="3"/>
  <c r="O181" i="3"/>
  <c r="O179" i="3"/>
  <c r="O178" i="3"/>
  <c r="O177" i="3"/>
  <c r="O176" i="3"/>
  <c r="O174" i="3"/>
  <c r="O173" i="3"/>
  <c r="O172" i="3"/>
  <c r="O171" i="3"/>
  <c r="O170" i="3"/>
  <c r="O168" i="3"/>
  <c r="O167" i="3"/>
  <c r="O166" i="3"/>
  <c r="O165" i="3"/>
  <c r="O164" i="3"/>
  <c r="O162" i="3"/>
  <c r="O161" i="3"/>
  <c r="O160" i="3"/>
  <c r="O158" i="3"/>
  <c r="O157" i="3"/>
  <c r="O156" i="3"/>
  <c r="O155" i="3"/>
  <c r="O154" i="3"/>
  <c r="O153" i="3"/>
  <c r="O151" i="3"/>
  <c r="O149" i="3"/>
  <c r="O148" i="3"/>
  <c r="O147" i="3"/>
  <c r="O146" i="3"/>
  <c r="O145" i="3"/>
  <c r="O143" i="3"/>
  <c r="O142" i="3"/>
  <c r="O141" i="3"/>
  <c r="O140" i="3"/>
  <c r="O138" i="3"/>
  <c r="O135" i="3"/>
  <c r="O134" i="3"/>
  <c r="O132" i="3"/>
  <c r="O131" i="3"/>
  <c r="O129" i="3"/>
  <c r="O127" i="3"/>
  <c r="O126" i="3"/>
  <c r="O125" i="3"/>
  <c r="O124" i="3"/>
  <c r="O123" i="3"/>
  <c r="O122" i="3"/>
  <c r="O119" i="3"/>
  <c r="O118" i="3"/>
  <c r="O117" i="3"/>
  <c r="O112" i="3"/>
  <c r="O109" i="3"/>
  <c r="O106" i="3"/>
  <c r="O104" i="3"/>
  <c r="O103" i="3"/>
  <c r="O102" i="3"/>
  <c r="O100" i="3"/>
  <c r="O98" i="3"/>
  <c r="O97" i="3"/>
  <c r="O96" i="3"/>
  <c r="O95" i="3"/>
  <c r="O93" i="3"/>
  <c r="O92" i="3"/>
  <c r="O90" i="3"/>
  <c r="O89" i="3"/>
  <c r="O88" i="3"/>
  <c r="O86" i="3"/>
  <c r="O85" i="3"/>
  <c r="O82" i="3"/>
  <c r="O81" i="3"/>
  <c r="O80" i="3"/>
  <c r="O79" i="3"/>
  <c r="O78" i="3"/>
  <c r="O71" i="3"/>
  <c r="O70" i="3"/>
  <c r="O67" i="3"/>
  <c r="O65" i="3"/>
  <c r="O63" i="3"/>
  <c r="O61" i="3"/>
  <c r="O59" i="3"/>
  <c r="O57" i="3"/>
  <c r="O54" i="3"/>
  <c r="O53" i="3"/>
  <c r="O52" i="3"/>
  <c r="O51" i="3"/>
  <c r="O50" i="3"/>
  <c r="O49" i="3"/>
  <c r="O48" i="3"/>
  <c r="O47" i="3"/>
  <c r="O46" i="3"/>
  <c r="O42" i="3"/>
  <c r="O41" i="3"/>
  <c r="O40" i="3"/>
  <c r="O39" i="3"/>
  <c r="O38" i="3"/>
  <c r="O37" i="3"/>
  <c r="O36" i="3"/>
  <c r="O33" i="3"/>
  <c r="O31" i="3"/>
  <c r="O29" i="3"/>
  <c r="O27" i="3"/>
  <c r="O25" i="3"/>
  <c r="O23" i="3"/>
  <c r="O20" i="3"/>
  <c r="O18" i="3"/>
  <c r="O17" i="3"/>
  <c r="O16" i="3"/>
  <c r="O15" i="3"/>
  <c r="O14" i="3"/>
  <c r="O13" i="3"/>
  <c r="O12" i="3"/>
  <c r="O11" i="3"/>
  <c r="O10" i="3"/>
  <c r="T238" i="1"/>
  <c r="T237" i="1" s="1"/>
  <c r="R238" i="1"/>
  <c r="R237" i="1" s="1"/>
  <c r="O238" i="1"/>
  <c r="O237" i="1" s="1"/>
  <c r="I238" i="1"/>
  <c r="S238" i="1" s="1"/>
  <c r="S237" i="1" s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82" i="1"/>
  <c r="S482" i="1"/>
  <c r="T481" i="1"/>
  <c r="S481" i="1"/>
  <c r="T480" i="1"/>
  <c r="S480" i="1"/>
  <c r="T479" i="1"/>
  <c r="S479" i="1"/>
  <c r="T478" i="1"/>
  <c r="S478" i="1"/>
  <c r="T477" i="1"/>
  <c r="S477" i="1"/>
  <c r="T476" i="1"/>
  <c r="S476" i="1"/>
  <c r="T475" i="1"/>
  <c r="S475" i="1"/>
  <c r="T474" i="1"/>
  <c r="S474" i="1"/>
  <c r="T473" i="1"/>
  <c r="S473" i="1"/>
  <c r="T472" i="1"/>
  <c r="S472" i="1"/>
  <c r="T471" i="1"/>
  <c r="S471" i="1"/>
  <c r="T470" i="1"/>
  <c r="S470" i="1"/>
  <c r="T469" i="1"/>
  <c r="S469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Q484" i="1"/>
  <c r="Q483" i="1" s="1"/>
  <c r="P484" i="1"/>
  <c r="P483" i="1" s="1"/>
  <c r="N484" i="1"/>
  <c r="N483" i="1" s="1"/>
  <c r="M484" i="1"/>
  <c r="M483" i="1" s="1"/>
  <c r="K484" i="1"/>
  <c r="K483" i="1" s="1"/>
  <c r="J484" i="1"/>
  <c r="J483" i="1" s="1"/>
  <c r="H484" i="1"/>
  <c r="H483" i="1" s="1"/>
  <c r="G484" i="1"/>
  <c r="G483" i="1" s="1"/>
  <c r="F484" i="1"/>
  <c r="F483" i="1" s="1"/>
  <c r="E484" i="1"/>
  <c r="E483" i="1" s="1"/>
  <c r="D484" i="1"/>
  <c r="D483" i="1" s="1"/>
  <c r="Q468" i="1"/>
  <c r="P468" i="1"/>
  <c r="O468" i="1"/>
  <c r="N468" i="1"/>
  <c r="M468" i="1"/>
  <c r="K468" i="1"/>
  <c r="J468" i="1"/>
  <c r="I468" i="1"/>
  <c r="H468" i="1"/>
  <c r="G468" i="1"/>
  <c r="F468" i="1"/>
  <c r="E468" i="1"/>
  <c r="D468" i="1"/>
  <c r="Q466" i="1"/>
  <c r="Q465" i="1" s="1"/>
  <c r="Q464" i="1" s="1"/>
  <c r="P466" i="1"/>
  <c r="P465" i="1" s="1"/>
  <c r="P464" i="1" s="1"/>
  <c r="N466" i="1"/>
  <c r="N465" i="1" s="1"/>
  <c r="N464" i="1" s="1"/>
  <c r="M466" i="1"/>
  <c r="M465" i="1" s="1"/>
  <c r="M464" i="1" s="1"/>
  <c r="K466" i="1"/>
  <c r="K465" i="1" s="1"/>
  <c r="K464" i="1" s="1"/>
  <c r="J466" i="1"/>
  <c r="J465" i="1" s="1"/>
  <c r="J464" i="1" s="1"/>
  <c r="H466" i="1"/>
  <c r="H465" i="1" s="1"/>
  <c r="H464" i="1" s="1"/>
  <c r="G466" i="1"/>
  <c r="G465" i="1" s="1"/>
  <c r="G464" i="1" s="1"/>
  <c r="F466" i="1"/>
  <c r="F465" i="1" s="1"/>
  <c r="F464" i="1" s="1"/>
  <c r="E466" i="1"/>
  <c r="E465" i="1" s="1"/>
  <c r="E464" i="1" s="1"/>
  <c r="D466" i="1"/>
  <c r="D465" i="1" s="1"/>
  <c r="D464" i="1" s="1"/>
  <c r="Q461" i="1"/>
  <c r="P461" i="1"/>
  <c r="N461" i="1"/>
  <c r="M461" i="1"/>
  <c r="K461" i="1"/>
  <c r="J461" i="1"/>
  <c r="H461" i="1"/>
  <c r="G461" i="1"/>
  <c r="F461" i="1"/>
  <c r="E461" i="1"/>
  <c r="D461" i="1"/>
  <c r="Q458" i="1"/>
  <c r="P458" i="1"/>
  <c r="N458" i="1"/>
  <c r="M458" i="1"/>
  <c r="K458" i="1"/>
  <c r="J458" i="1"/>
  <c r="H458" i="1"/>
  <c r="G458" i="1"/>
  <c r="F458" i="1"/>
  <c r="E458" i="1"/>
  <c r="D458" i="1"/>
  <c r="Q454" i="1"/>
  <c r="P454" i="1"/>
  <c r="N454" i="1"/>
  <c r="M454" i="1"/>
  <c r="K454" i="1"/>
  <c r="J454" i="1"/>
  <c r="H454" i="1"/>
  <c r="G454" i="1"/>
  <c r="F454" i="1"/>
  <c r="E454" i="1"/>
  <c r="D454" i="1"/>
  <c r="Q451" i="1"/>
  <c r="P451" i="1"/>
  <c r="N451" i="1"/>
  <c r="M451" i="1"/>
  <c r="K451" i="1"/>
  <c r="J451" i="1"/>
  <c r="H451" i="1"/>
  <c r="G451" i="1"/>
  <c r="F451" i="1"/>
  <c r="E451" i="1"/>
  <c r="D451" i="1"/>
  <c r="Q448" i="1"/>
  <c r="P448" i="1"/>
  <c r="N448" i="1"/>
  <c r="M448" i="1"/>
  <c r="K448" i="1"/>
  <c r="J448" i="1"/>
  <c r="H448" i="1"/>
  <c r="G448" i="1"/>
  <c r="F448" i="1"/>
  <c r="E448" i="1"/>
  <c r="D448" i="1"/>
  <c r="Q446" i="1"/>
  <c r="P446" i="1"/>
  <c r="N446" i="1"/>
  <c r="M446" i="1"/>
  <c r="K446" i="1"/>
  <c r="J446" i="1"/>
  <c r="H446" i="1"/>
  <c r="G446" i="1"/>
  <c r="F446" i="1"/>
  <c r="E446" i="1"/>
  <c r="D446" i="1"/>
  <c r="Q440" i="1"/>
  <c r="Q439" i="1" s="1"/>
  <c r="P440" i="1"/>
  <c r="P439" i="1" s="1"/>
  <c r="N440" i="1"/>
  <c r="N439" i="1" s="1"/>
  <c r="M440" i="1"/>
  <c r="M439" i="1" s="1"/>
  <c r="K440" i="1"/>
  <c r="K439" i="1" s="1"/>
  <c r="J440" i="1"/>
  <c r="J439" i="1" s="1"/>
  <c r="H440" i="1"/>
  <c r="H439" i="1" s="1"/>
  <c r="G440" i="1"/>
  <c r="G439" i="1" s="1"/>
  <c r="F440" i="1"/>
  <c r="F439" i="1" s="1"/>
  <c r="E440" i="1"/>
  <c r="E439" i="1" s="1"/>
  <c r="D440" i="1"/>
  <c r="D439" i="1" s="1"/>
  <c r="Q434" i="1"/>
  <c r="Q433" i="1" s="1"/>
  <c r="P434" i="1"/>
  <c r="P433" i="1" s="1"/>
  <c r="N434" i="1"/>
  <c r="N433" i="1" s="1"/>
  <c r="M434" i="1"/>
  <c r="M433" i="1" s="1"/>
  <c r="K434" i="1"/>
  <c r="K433" i="1" s="1"/>
  <c r="J434" i="1"/>
  <c r="J433" i="1" s="1"/>
  <c r="H434" i="1"/>
  <c r="H433" i="1" s="1"/>
  <c r="G434" i="1"/>
  <c r="G433" i="1" s="1"/>
  <c r="F434" i="1"/>
  <c r="F433" i="1" s="1"/>
  <c r="E434" i="1"/>
  <c r="E433" i="1" s="1"/>
  <c r="D434" i="1"/>
  <c r="D433" i="1" s="1"/>
  <c r="Q429" i="1"/>
  <c r="P429" i="1"/>
  <c r="N429" i="1"/>
  <c r="M429" i="1"/>
  <c r="K429" i="1"/>
  <c r="J429" i="1"/>
  <c r="H429" i="1"/>
  <c r="G429" i="1"/>
  <c r="F429" i="1"/>
  <c r="E429" i="1"/>
  <c r="D429" i="1"/>
  <c r="Q427" i="1"/>
  <c r="Q426" i="1" s="1"/>
  <c r="P427" i="1"/>
  <c r="P426" i="1" s="1"/>
  <c r="N427" i="1"/>
  <c r="N426" i="1" s="1"/>
  <c r="M427" i="1"/>
  <c r="M426" i="1" s="1"/>
  <c r="K427" i="1"/>
  <c r="K426" i="1" s="1"/>
  <c r="J427" i="1"/>
  <c r="J426" i="1" s="1"/>
  <c r="H427" i="1"/>
  <c r="H426" i="1" s="1"/>
  <c r="G427" i="1"/>
  <c r="G426" i="1" s="1"/>
  <c r="F427" i="1"/>
  <c r="F426" i="1" s="1"/>
  <c r="E427" i="1"/>
  <c r="E426" i="1" s="1"/>
  <c r="D427" i="1"/>
  <c r="D426" i="1" s="1"/>
  <c r="Q423" i="1"/>
  <c r="P423" i="1"/>
  <c r="N423" i="1"/>
  <c r="M423" i="1"/>
  <c r="K423" i="1"/>
  <c r="J423" i="1"/>
  <c r="H423" i="1"/>
  <c r="G423" i="1"/>
  <c r="F423" i="1"/>
  <c r="E423" i="1"/>
  <c r="D423" i="1"/>
  <c r="Q420" i="1"/>
  <c r="P420" i="1"/>
  <c r="N420" i="1"/>
  <c r="M420" i="1"/>
  <c r="K420" i="1"/>
  <c r="J420" i="1"/>
  <c r="H420" i="1"/>
  <c r="G420" i="1"/>
  <c r="F420" i="1"/>
  <c r="E420" i="1"/>
  <c r="D420" i="1"/>
  <c r="Q416" i="1"/>
  <c r="P416" i="1"/>
  <c r="N416" i="1"/>
  <c r="M416" i="1"/>
  <c r="K416" i="1"/>
  <c r="J416" i="1"/>
  <c r="H416" i="1"/>
  <c r="G416" i="1"/>
  <c r="F416" i="1"/>
  <c r="E416" i="1"/>
  <c r="D416" i="1"/>
  <c r="Q414" i="1"/>
  <c r="P414" i="1"/>
  <c r="N414" i="1"/>
  <c r="M414" i="1"/>
  <c r="K414" i="1"/>
  <c r="J414" i="1"/>
  <c r="H414" i="1"/>
  <c r="G414" i="1"/>
  <c r="F414" i="1"/>
  <c r="E414" i="1"/>
  <c r="D414" i="1"/>
  <c r="Q411" i="1"/>
  <c r="P411" i="1"/>
  <c r="N411" i="1"/>
  <c r="M411" i="1"/>
  <c r="K411" i="1"/>
  <c r="J411" i="1"/>
  <c r="H411" i="1"/>
  <c r="G411" i="1"/>
  <c r="F411" i="1"/>
  <c r="E411" i="1"/>
  <c r="D411" i="1"/>
  <c r="Q409" i="1"/>
  <c r="P409" i="1"/>
  <c r="N409" i="1"/>
  <c r="M409" i="1"/>
  <c r="K409" i="1"/>
  <c r="J409" i="1"/>
  <c r="H409" i="1"/>
  <c r="G409" i="1"/>
  <c r="F409" i="1"/>
  <c r="E409" i="1"/>
  <c r="D409" i="1"/>
  <c r="Q406" i="1"/>
  <c r="P406" i="1"/>
  <c r="N406" i="1"/>
  <c r="M406" i="1"/>
  <c r="K406" i="1"/>
  <c r="J406" i="1"/>
  <c r="H406" i="1"/>
  <c r="G406" i="1"/>
  <c r="F406" i="1"/>
  <c r="E406" i="1"/>
  <c r="D406" i="1"/>
  <c r="Q402" i="1"/>
  <c r="P402" i="1"/>
  <c r="N402" i="1"/>
  <c r="M402" i="1"/>
  <c r="K402" i="1"/>
  <c r="J402" i="1"/>
  <c r="H402" i="1"/>
  <c r="G402" i="1"/>
  <c r="F402" i="1"/>
  <c r="E402" i="1"/>
  <c r="D402" i="1"/>
  <c r="Q399" i="1"/>
  <c r="P399" i="1"/>
  <c r="N399" i="1"/>
  <c r="M399" i="1"/>
  <c r="K399" i="1"/>
  <c r="J399" i="1"/>
  <c r="H399" i="1"/>
  <c r="G399" i="1"/>
  <c r="F399" i="1"/>
  <c r="E399" i="1"/>
  <c r="D399" i="1"/>
  <c r="Q395" i="1"/>
  <c r="P395" i="1"/>
  <c r="N395" i="1"/>
  <c r="M395" i="1"/>
  <c r="K395" i="1"/>
  <c r="J395" i="1"/>
  <c r="H395" i="1"/>
  <c r="G395" i="1"/>
  <c r="F395" i="1"/>
  <c r="E395" i="1"/>
  <c r="D395" i="1"/>
  <c r="Q392" i="1"/>
  <c r="P392" i="1"/>
  <c r="N392" i="1"/>
  <c r="M392" i="1"/>
  <c r="K392" i="1"/>
  <c r="J392" i="1"/>
  <c r="H392" i="1"/>
  <c r="G392" i="1"/>
  <c r="F392" i="1"/>
  <c r="E392" i="1"/>
  <c r="D392" i="1"/>
  <c r="Q389" i="1"/>
  <c r="P389" i="1"/>
  <c r="N389" i="1"/>
  <c r="M389" i="1"/>
  <c r="K389" i="1"/>
  <c r="J389" i="1"/>
  <c r="H389" i="1"/>
  <c r="G389" i="1"/>
  <c r="F389" i="1"/>
  <c r="E389" i="1"/>
  <c r="D389" i="1"/>
  <c r="Q384" i="1"/>
  <c r="P384" i="1"/>
  <c r="N384" i="1"/>
  <c r="M384" i="1"/>
  <c r="K384" i="1"/>
  <c r="J384" i="1"/>
  <c r="H384" i="1"/>
  <c r="G384" i="1"/>
  <c r="F384" i="1"/>
  <c r="E384" i="1"/>
  <c r="D384" i="1"/>
  <c r="Q380" i="1"/>
  <c r="P380" i="1"/>
  <c r="N380" i="1"/>
  <c r="M380" i="1"/>
  <c r="K380" i="1"/>
  <c r="J380" i="1"/>
  <c r="H380" i="1"/>
  <c r="G380" i="1"/>
  <c r="F380" i="1"/>
  <c r="E380" i="1"/>
  <c r="D380" i="1"/>
  <c r="Q378" i="1"/>
  <c r="P378" i="1"/>
  <c r="N378" i="1"/>
  <c r="M378" i="1"/>
  <c r="K378" i="1"/>
  <c r="J378" i="1"/>
  <c r="H378" i="1"/>
  <c r="G378" i="1"/>
  <c r="F378" i="1"/>
  <c r="E378" i="1"/>
  <c r="D378" i="1"/>
  <c r="Q375" i="1"/>
  <c r="P375" i="1"/>
  <c r="N375" i="1"/>
  <c r="M375" i="1"/>
  <c r="K375" i="1"/>
  <c r="J375" i="1"/>
  <c r="H375" i="1"/>
  <c r="G375" i="1"/>
  <c r="F375" i="1"/>
  <c r="E375" i="1"/>
  <c r="D375" i="1"/>
  <c r="Q372" i="1"/>
  <c r="P372" i="1"/>
  <c r="N372" i="1"/>
  <c r="M372" i="1"/>
  <c r="K372" i="1"/>
  <c r="J372" i="1"/>
  <c r="H372" i="1"/>
  <c r="G372" i="1"/>
  <c r="F372" i="1"/>
  <c r="E372" i="1"/>
  <c r="D372" i="1"/>
  <c r="Q369" i="1"/>
  <c r="P369" i="1"/>
  <c r="N369" i="1"/>
  <c r="M369" i="1"/>
  <c r="K369" i="1"/>
  <c r="J369" i="1"/>
  <c r="H369" i="1"/>
  <c r="G369" i="1"/>
  <c r="F369" i="1"/>
  <c r="E369" i="1"/>
  <c r="D369" i="1"/>
  <c r="Q365" i="1"/>
  <c r="P365" i="1"/>
  <c r="N365" i="1"/>
  <c r="M365" i="1"/>
  <c r="K365" i="1"/>
  <c r="J365" i="1"/>
  <c r="H365" i="1"/>
  <c r="G365" i="1"/>
  <c r="F365" i="1"/>
  <c r="E365" i="1"/>
  <c r="D365" i="1"/>
  <c r="Q363" i="1"/>
  <c r="P363" i="1"/>
  <c r="N363" i="1"/>
  <c r="M363" i="1"/>
  <c r="K363" i="1"/>
  <c r="J363" i="1"/>
  <c r="H363" i="1"/>
  <c r="G363" i="1"/>
  <c r="F363" i="1"/>
  <c r="E363" i="1"/>
  <c r="D363" i="1"/>
  <c r="Q360" i="1"/>
  <c r="P360" i="1"/>
  <c r="N360" i="1"/>
  <c r="M360" i="1"/>
  <c r="K360" i="1"/>
  <c r="J360" i="1"/>
  <c r="H360" i="1"/>
  <c r="G360" i="1"/>
  <c r="F360" i="1"/>
  <c r="E360" i="1"/>
  <c r="D360" i="1"/>
  <c r="Q356" i="1"/>
  <c r="P356" i="1"/>
  <c r="N356" i="1"/>
  <c r="M356" i="1"/>
  <c r="K356" i="1"/>
  <c r="J356" i="1"/>
  <c r="H356" i="1"/>
  <c r="G356" i="1"/>
  <c r="F356" i="1"/>
  <c r="E356" i="1"/>
  <c r="D356" i="1"/>
  <c r="Q352" i="1"/>
  <c r="P352" i="1"/>
  <c r="N352" i="1"/>
  <c r="M352" i="1"/>
  <c r="K352" i="1"/>
  <c r="J352" i="1"/>
  <c r="H352" i="1"/>
  <c r="G352" i="1"/>
  <c r="F352" i="1"/>
  <c r="E352" i="1"/>
  <c r="D352" i="1"/>
  <c r="Q348" i="1"/>
  <c r="P348" i="1"/>
  <c r="N348" i="1"/>
  <c r="M348" i="1"/>
  <c r="K348" i="1"/>
  <c r="J348" i="1"/>
  <c r="H348" i="1"/>
  <c r="G348" i="1"/>
  <c r="F348" i="1"/>
  <c r="E348" i="1"/>
  <c r="D348" i="1"/>
  <c r="Q341" i="1"/>
  <c r="Q340" i="1" s="1"/>
  <c r="Q339" i="1" s="1"/>
  <c r="P341" i="1"/>
  <c r="P340" i="1" s="1"/>
  <c r="P339" i="1" s="1"/>
  <c r="N341" i="1"/>
  <c r="N340" i="1" s="1"/>
  <c r="N339" i="1" s="1"/>
  <c r="M341" i="1"/>
  <c r="M340" i="1" s="1"/>
  <c r="M339" i="1" s="1"/>
  <c r="K341" i="1"/>
  <c r="K340" i="1" s="1"/>
  <c r="K339" i="1" s="1"/>
  <c r="J341" i="1"/>
  <c r="J340" i="1" s="1"/>
  <c r="J339" i="1" s="1"/>
  <c r="H341" i="1"/>
  <c r="H340" i="1" s="1"/>
  <c r="H339" i="1" s="1"/>
  <c r="G341" i="1"/>
  <c r="G340" i="1" s="1"/>
  <c r="G339" i="1" s="1"/>
  <c r="F341" i="1"/>
  <c r="F340" i="1" s="1"/>
  <c r="F339" i="1" s="1"/>
  <c r="E341" i="1"/>
  <c r="E340" i="1" s="1"/>
  <c r="E339" i="1" s="1"/>
  <c r="D341" i="1"/>
  <c r="D340" i="1" s="1"/>
  <c r="D339" i="1" s="1"/>
  <c r="Q336" i="1"/>
  <c r="Q335" i="1" s="1"/>
  <c r="Q334" i="1" s="1"/>
  <c r="P336" i="1"/>
  <c r="P335" i="1" s="1"/>
  <c r="P334" i="1" s="1"/>
  <c r="N336" i="1"/>
  <c r="N335" i="1" s="1"/>
  <c r="N334" i="1" s="1"/>
  <c r="M336" i="1"/>
  <c r="M335" i="1" s="1"/>
  <c r="M334" i="1" s="1"/>
  <c r="K336" i="1"/>
  <c r="K335" i="1" s="1"/>
  <c r="K334" i="1" s="1"/>
  <c r="J336" i="1"/>
  <c r="J335" i="1" s="1"/>
  <c r="J334" i="1" s="1"/>
  <c r="H336" i="1"/>
  <c r="H335" i="1" s="1"/>
  <c r="H334" i="1" s="1"/>
  <c r="G336" i="1"/>
  <c r="G335" i="1" s="1"/>
  <c r="G334" i="1" s="1"/>
  <c r="F336" i="1"/>
  <c r="F335" i="1" s="1"/>
  <c r="F334" i="1" s="1"/>
  <c r="E336" i="1"/>
  <c r="E335" i="1" s="1"/>
  <c r="E334" i="1" s="1"/>
  <c r="D336" i="1"/>
  <c r="D335" i="1" s="1"/>
  <c r="D334" i="1" s="1"/>
  <c r="Q330" i="1"/>
  <c r="Q329" i="1" s="1"/>
  <c r="P330" i="1"/>
  <c r="P329" i="1" s="1"/>
  <c r="N330" i="1"/>
  <c r="N329" i="1" s="1"/>
  <c r="M330" i="1"/>
  <c r="M329" i="1" s="1"/>
  <c r="K330" i="1"/>
  <c r="K329" i="1" s="1"/>
  <c r="J330" i="1"/>
  <c r="J329" i="1" s="1"/>
  <c r="H330" i="1"/>
  <c r="H329" i="1" s="1"/>
  <c r="G330" i="1"/>
  <c r="G329" i="1" s="1"/>
  <c r="F330" i="1"/>
  <c r="F329" i="1" s="1"/>
  <c r="E330" i="1"/>
  <c r="E329" i="1" s="1"/>
  <c r="D330" i="1"/>
  <c r="D329" i="1" s="1"/>
  <c r="Q325" i="1"/>
  <c r="P325" i="1"/>
  <c r="N325" i="1"/>
  <c r="M325" i="1"/>
  <c r="K325" i="1"/>
  <c r="J325" i="1"/>
  <c r="H325" i="1"/>
  <c r="G325" i="1"/>
  <c r="F325" i="1"/>
  <c r="E325" i="1"/>
  <c r="D325" i="1"/>
  <c r="Q323" i="1"/>
  <c r="P323" i="1"/>
  <c r="N323" i="1"/>
  <c r="M323" i="1"/>
  <c r="K323" i="1"/>
  <c r="J323" i="1"/>
  <c r="H323" i="1"/>
  <c r="G323" i="1"/>
  <c r="F323" i="1"/>
  <c r="E323" i="1"/>
  <c r="D323" i="1"/>
  <c r="Q319" i="1"/>
  <c r="P319" i="1"/>
  <c r="N319" i="1"/>
  <c r="M319" i="1"/>
  <c r="K319" i="1"/>
  <c r="J319" i="1"/>
  <c r="H319" i="1"/>
  <c r="G319" i="1"/>
  <c r="F319" i="1"/>
  <c r="E319" i="1"/>
  <c r="D319" i="1"/>
  <c r="Q314" i="1"/>
  <c r="P314" i="1"/>
  <c r="N314" i="1"/>
  <c r="M314" i="1"/>
  <c r="K314" i="1"/>
  <c r="J314" i="1"/>
  <c r="H314" i="1"/>
  <c r="G314" i="1"/>
  <c r="F314" i="1"/>
  <c r="E314" i="1"/>
  <c r="D314" i="1"/>
  <c r="Q311" i="1"/>
  <c r="P311" i="1"/>
  <c r="N311" i="1"/>
  <c r="M311" i="1"/>
  <c r="K311" i="1"/>
  <c r="J311" i="1"/>
  <c r="H311" i="1"/>
  <c r="G311" i="1"/>
  <c r="F311" i="1"/>
  <c r="E311" i="1"/>
  <c r="D311" i="1"/>
  <c r="Q308" i="1"/>
  <c r="P308" i="1"/>
  <c r="N308" i="1"/>
  <c r="M308" i="1"/>
  <c r="K308" i="1"/>
  <c r="J308" i="1"/>
  <c r="H308" i="1"/>
  <c r="G308" i="1"/>
  <c r="F308" i="1"/>
  <c r="E308" i="1"/>
  <c r="D308" i="1"/>
  <c r="Q305" i="1"/>
  <c r="P305" i="1"/>
  <c r="N305" i="1"/>
  <c r="M305" i="1"/>
  <c r="K305" i="1"/>
  <c r="J305" i="1"/>
  <c r="H305" i="1"/>
  <c r="G305" i="1"/>
  <c r="F305" i="1"/>
  <c r="E305" i="1"/>
  <c r="D305" i="1"/>
  <c r="Q300" i="1"/>
  <c r="Q299" i="1" s="1"/>
  <c r="P300" i="1"/>
  <c r="P299" i="1" s="1"/>
  <c r="N300" i="1"/>
  <c r="N299" i="1" s="1"/>
  <c r="M300" i="1"/>
  <c r="M299" i="1" s="1"/>
  <c r="K300" i="1"/>
  <c r="K299" i="1" s="1"/>
  <c r="J300" i="1"/>
  <c r="J299" i="1" s="1"/>
  <c r="H300" i="1"/>
  <c r="H299" i="1" s="1"/>
  <c r="G300" i="1"/>
  <c r="G299" i="1" s="1"/>
  <c r="F300" i="1"/>
  <c r="F299" i="1" s="1"/>
  <c r="E300" i="1"/>
  <c r="E299" i="1" s="1"/>
  <c r="D300" i="1"/>
  <c r="D299" i="1" s="1"/>
  <c r="Q297" i="1"/>
  <c r="Q296" i="1" s="1"/>
  <c r="Q295" i="1" s="1"/>
  <c r="P297" i="1"/>
  <c r="P296" i="1" s="1"/>
  <c r="P295" i="1" s="1"/>
  <c r="N297" i="1"/>
  <c r="N296" i="1" s="1"/>
  <c r="N295" i="1" s="1"/>
  <c r="M297" i="1"/>
  <c r="M296" i="1" s="1"/>
  <c r="M295" i="1" s="1"/>
  <c r="K297" i="1"/>
  <c r="K296" i="1" s="1"/>
  <c r="K295" i="1" s="1"/>
  <c r="J297" i="1"/>
  <c r="J296" i="1" s="1"/>
  <c r="J295" i="1" s="1"/>
  <c r="H297" i="1"/>
  <c r="H296" i="1" s="1"/>
  <c r="H295" i="1" s="1"/>
  <c r="G297" i="1"/>
  <c r="G296" i="1" s="1"/>
  <c r="G295" i="1" s="1"/>
  <c r="F297" i="1"/>
  <c r="F296" i="1" s="1"/>
  <c r="F295" i="1" s="1"/>
  <c r="E297" i="1"/>
  <c r="E296" i="1" s="1"/>
  <c r="E295" i="1" s="1"/>
  <c r="D297" i="1"/>
  <c r="D296" i="1" s="1"/>
  <c r="D295" i="1" s="1"/>
  <c r="Q293" i="1"/>
  <c r="Q292" i="1" s="1"/>
  <c r="Q291" i="1" s="1"/>
  <c r="P293" i="1"/>
  <c r="P292" i="1" s="1"/>
  <c r="P291" i="1" s="1"/>
  <c r="N293" i="1"/>
  <c r="N292" i="1" s="1"/>
  <c r="N291" i="1" s="1"/>
  <c r="M293" i="1"/>
  <c r="M292" i="1" s="1"/>
  <c r="M291" i="1" s="1"/>
  <c r="K293" i="1"/>
  <c r="K292" i="1" s="1"/>
  <c r="K291" i="1" s="1"/>
  <c r="J293" i="1"/>
  <c r="J292" i="1" s="1"/>
  <c r="J291" i="1" s="1"/>
  <c r="H293" i="1"/>
  <c r="H292" i="1" s="1"/>
  <c r="H291" i="1" s="1"/>
  <c r="G293" i="1"/>
  <c r="G292" i="1" s="1"/>
  <c r="G291" i="1" s="1"/>
  <c r="F293" i="1"/>
  <c r="F292" i="1" s="1"/>
  <c r="F291" i="1" s="1"/>
  <c r="E293" i="1"/>
  <c r="E292" i="1" s="1"/>
  <c r="E291" i="1" s="1"/>
  <c r="D293" i="1"/>
  <c r="D292" i="1" s="1"/>
  <c r="D291" i="1" s="1"/>
  <c r="Q288" i="1"/>
  <c r="Q287" i="1" s="1"/>
  <c r="Q286" i="1" s="1"/>
  <c r="P288" i="1"/>
  <c r="P287" i="1" s="1"/>
  <c r="P286" i="1" s="1"/>
  <c r="N288" i="1"/>
  <c r="N287" i="1" s="1"/>
  <c r="N286" i="1" s="1"/>
  <c r="M288" i="1"/>
  <c r="M287" i="1" s="1"/>
  <c r="M286" i="1" s="1"/>
  <c r="K288" i="1"/>
  <c r="K287" i="1" s="1"/>
  <c r="K286" i="1" s="1"/>
  <c r="J288" i="1"/>
  <c r="J287" i="1" s="1"/>
  <c r="J286" i="1" s="1"/>
  <c r="H288" i="1"/>
  <c r="H287" i="1" s="1"/>
  <c r="H286" i="1" s="1"/>
  <c r="G288" i="1"/>
  <c r="G287" i="1" s="1"/>
  <c r="G286" i="1" s="1"/>
  <c r="F288" i="1"/>
  <c r="F287" i="1" s="1"/>
  <c r="F286" i="1" s="1"/>
  <c r="E288" i="1"/>
  <c r="E287" i="1" s="1"/>
  <c r="E286" i="1" s="1"/>
  <c r="D288" i="1"/>
  <c r="D287" i="1" s="1"/>
  <c r="D286" i="1" s="1"/>
  <c r="Q284" i="1"/>
  <c r="Q283" i="1" s="1"/>
  <c r="Q282" i="1" s="1"/>
  <c r="P284" i="1"/>
  <c r="P283" i="1" s="1"/>
  <c r="P282" i="1" s="1"/>
  <c r="N284" i="1"/>
  <c r="N283" i="1" s="1"/>
  <c r="N282" i="1" s="1"/>
  <c r="M284" i="1"/>
  <c r="M283" i="1" s="1"/>
  <c r="M282" i="1" s="1"/>
  <c r="K284" i="1"/>
  <c r="K283" i="1" s="1"/>
  <c r="K282" i="1" s="1"/>
  <c r="J284" i="1"/>
  <c r="J283" i="1" s="1"/>
  <c r="J282" i="1" s="1"/>
  <c r="H284" i="1"/>
  <c r="H283" i="1" s="1"/>
  <c r="H282" i="1" s="1"/>
  <c r="G284" i="1"/>
  <c r="G283" i="1" s="1"/>
  <c r="G282" i="1" s="1"/>
  <c r="F284" i="1"/>
  <c r="F283" i="1" s="1"/>
  <c r="F282" i="1" s="1"/>
  <c r="E284" i="1"/>
  <c r="E283" i="1" s="1"/>
  <c r="E282" i="1" s="1"/>
  <c r="D284" i="1"/>
  <c r="D283" i="1" s="1"/>
  <c r="D282" i="1" s="1"/>
  <c r="Q279" i="1"/>
  <c r="P279" i="1"/>
  <c r="N279" i="1"/>
  <c r="M279" i="1"/>
  <c r="K279" i="1"/>
  <c r="J279" i="1"/>
  <c r="H279" i="1"/>
  <c r="G279" i="1"/>
  <c r="F279" i="1"/>
  <c r="E279" i="1"/>
  <c r="D279" i="1"/>
  <c r="Q276" i="1"/>
  <c r="P276" i="1"/>
  <c r="N276" i="1"/>
  <c r="M276" i="1"/>
  <c r="K276" i="1"/>
  <c r="J276" i="1"/>
  <c r="H276" i="1"/>
  <c r="G276" i="1"/>
  <c r="F276" i="1"/>
  <c r="E276" i="1"/>
  <c r="D276" i="1"/>
  <c r="Q272" i="1"/>
  <c r="P272" i="1"/>
  <c r="N272" i="1"/>
  <c r="M272" i="1"/>
  <c r="K272" i="1"/>
  <c r="J272" i="1"/>
  <c r="H272" i="1"/>
  <c r="G272" i="1"/>
  <c r="F272" i="1"/>
  <c r="E272" i="1"/>
  <c r="D272" i="1"/>
  <c r="Q269" i="1"/>
  <c r="P269" i="1"/>
  <c r="N269" i="1"/>
  <c r="M269" i="1"/>
  <c r="K269" i="1"/>
  <c r="J269" i="1"/>
  <c r="H269" i="1"/>
  <c r="G269" i="1"/>
  <c r="F269" i="1"/>
  <c r="E269" i="1"/>
  <c r="D269" i="1"/>
  <c r="Q267" i="1"/>
  <c r="P267" i="1"/>
  <c r="N267" i="1"/>
  <c r="M267" i="1"/>
  <c r="K267" i="1"/>
  <c r="J267" i="1"/>
  <c r="H267" i="1"/>
  <c r="G267" i="1"/>
  <c r="F267" i="1"/>
  <c r="E267" i="1"/>
  <c r="D267" i="1"/>
  <c r="Q265" i="1"/>
  <c r="P265" i="1"/>
  <c r="N265" i="1"/>
  <c r="M265" i="1"/>
  <c r="K265" i="1"/>
  <c r="J265" i="1"/>
  <c r="H265" i="1"/>
  <c r="G265" i="1"/>
  <c r="F265" i="1"/>
  <c r="E265" i="1"/>
  <c r="D265" i="1"/>
  <c r="Q259" i="1"/>
  <c r="P259" i="1"/>
  <c r="N259" i="1"/>
  <c r="M259" i="1"/>
  <c r="K259" i="1"/>
  <c r="J259" i="1"/>
  <c r="H259" i="1"/>
  <c r="G259" i="1"/>
  <c r="F259" i="1"/>
  <c r="E259" i="1"/>
  <c r="D259" i="1"/>
  <c r="Q255" i="1"/>
  <c r="P255" i="1"/>
  <c r="N255" i="1"/>
  <c r="M255" i="1"/>
  <c r="K255" i="1"/>
  <c r="J255" i="1"/>
  <c r="H255" i="1"/>
  <c r="G255" i="1"/>
  <c r="F255" i="1"/>
  <c r="E255" i="1"/>
  <c r="D255" i="1"/>
  <c r="Q253" i="1"/>
  <c r="P253" i="1"/>
  <c r="N253" i="1"/>
  <c r="M253" i="1"/>
  <c r="K253" i="1"/>
  <c r="J253" i="1"/>
  <c r="H253" i="1"/>
  <c r="G253" i="1"/>
  <c r="F253" i="1"/>
  <c r="E253" i="1"/>
  <c r="D253" i="1"/>
  <c r="Q250" i="1"/>
  <c r="P250" i="1"/>
  <c r="N250" i="1"/>
  <c r="M250" i="1"/>
  <c r="K250" i="1"/>
  <c r="J250" i="1"/>
  <c r="H250" i="1"/>
  <c r="G250" i="1"/>
  <c r="F250" i="1"/>
  <c r="E250" i="1"/>
  <c r="D250" i="1"/>
  <c r="Q245" i="1"/>
  <c r="Q244" i="1" s="1"/>
  <c r="P245" i="1"/>
  <c r="P244" i="1" s="1"/>
  <c r="N245" i="1"/>
  <c r="N244" i="1" s="1"/>
  <c r="M245" i="1"/>
  <c r="M244" i="1" s="1"/>
  <c r="K245" i="1"/>
  <c r="K244" i="1" s="1"/>
  <c r="J245" i="1"/>
  <c r="J244" i="1" s="1"/>
  <c r="H245" i="1"/>
  <c r="H244" i="1" s="1"/>
  <c r="G245" i="1"/>
  <c r="G244" i="1" s="1"/>
  <c r="F245" i="1"/>
  <c r="F244" i="1" s="1"/>
  <c r="E245" i="1"/>
  <c r="E244" i="1" s="1"/>
  <c r="D245" i="1"/>
  <c r="D244" i="1" s="1"/>
  <c r="Q242" i="1"/>
  <c r="P242" i="1"/>
  <c r="N242" i="1"/>
  <c r="M242" i="1"/>
  <c r="K242" i="1"/>
  <c r="J242" i="1"/>
  <c r="H242" i="1"/>
  <c r="G242" i="1"/>
  <c r="F242" i="1"/>
  <c r="E242" i="1"/>
  <c r="D242" i="1"/>
  <c r="Q239" i="1"/>
  <c r="P239" i="1"/>
  <c r="N239" i="1"/>
  <c r="M239" i="1"/>
  <c r="K239" i="1"/>
  <c r="J239" i="1"/>
  <c r="H239" i="1"/>
  <c r="G239" i="1"/>
  <c r="F239" i="1"/>
  <c r="E239" i="1"/>
  <c r="D239" i="1"/>
  <c r="Q237" i="1"/>
  <c r="P237" i="1"/>
  <c r="N237" i="1"/>
  <c r="M237" i="1"/>
  <c r="K237" i="1"/>
  <c r="J237" i="1"/>
  <c r="H237" i="1"/>
  <c r="G237" i="1"/>
  <c r="F237" i="1"/>
  <c r="E237" i="1"/>
  <c r="D237" i="1"/>
  <c r="Q235" i="1"/>
  <c r="P235" i="1"/>
  <c r="N235" i="1"/>
  <c r="M235" i="1"/>
  <c r="K235" i="1"/>
  <c r="J235" i="1"/>
  <c r="H235" i="1"/>
  <c r="G235" i="1"/>
  <c r="F235" i="1"/>
  <c r="E235" i="1"/>
  <c r="D235" i="1"/>
  <c r="Q230" i="1"/>
  <c r="Q228" i="1" s="1"/>
  <c r="P230" i="1"/>
  <c r="P228" i="1" s="1"/>
  <c r="N230" i="1"/>
  <c r="N228" i="1" s="1"/>
  <c r="M230" i="1"/>
  <c r="M228" i="1" s="1"/>
  <c r="K230" i="1"/>
  <c r="K228" i="1" s="1"/>
  <c r="J230" i="1"/>
  <c r="J228" i="1" s="1"/>
  <c r="H230" i="1"/>
  <c r="H228" i="1" s="1"/>
  <c r="G230" i="1"/>
  <c r="G228" i="1" s="1"/>
  <c r="F230" i="1"/>
  <c r="F228" i="1" s="1"/>
  <c r="E230" i="1"/>
  <c r="E228" i="1" s="1"/>
  <c r="D230" i="1"/>
  <c r="D228" i="1" s="1"/>
  <c r="Q226" i="1"/>
  <c r="P226" i="1"/>
  <c r="N226" i="1"/>
  <c r="M226" i="1"/>
  <c r="K226" i="1"/>
  <c r="J226" i="1"/>
  <c r="H226" i="1"/>
  <c r="G226" i="1"/>
  <c r="F226" i="1"/>
  <c r="E226" i="1"/>
  <c r="D226" i="1"/>
  <c r="Q221" i="1"/>
  <c r="P221" i="1"/>
  <c r="N221" i="1"/>
  <c r="M221" i="1"/>
  <c r="K221" i="1"/>
  <c r="J221" i="1"/>
  <c r="H221" i="1"/>
  <c r="G221" i="1"/>
  <c r="F221" i="1"/>
  <c r="E221" i="1"/>
  <c r="D221" i="1"/>
  <c r="Q218" i="1"/>
  <c r="P218" i="1"/>
  <c r="N218" i="1"/>
  <c r="M218" i="1"/>
  <c r="K218" i="1"/>
  <c r="J218" i="1"/>
  <c r="H218" i="1"/>
  <c r="G218" i="1"/>
  <c r="F218" i="1"/>
  <c r="E218" i="1"/>
  <c r="D218" i="1"/>
  <c r="Q215" i="1"/>
  <c r="P215" i="1"/>
  <c r="N215" i="1"/>
  <c r="M215" i="1"/>
  <c r="K215" i="1"/>
  <c r="J215" i="1"/>
  <c r="H215" i="1"/>
  <c r="G215" i="1"/>
  <c r="F215" i="1"/>
  <c r="E215" i="1"/>
  <c r="D215" i="1"/>
  <c r="Q210" i="1"/>
  <c r="P210" i="1"/>
  <c r="N210" i="1"/>
  <c r="M210" i="1"/>
  <c r="K210" i="1"/>
  <c r="J210" i="1"/>
  <c r="H210" i="1"/>
  <c r="G210" i="1"/>
  <c r="F210" i="1"/>
  <c r="E210" i="1"/>
  <c r="D210" i="1"/>
  <c r="Q203" i="1"/>
  <c r="P203" i="1"/>
  <c r="N203" i="1"/>
  <c r="M203" i="1"/>
  <c r="K203" i="1"/>
  <c r="J203" i="1"/>
  <c r="H203" i="1"/>
  <c r="G203" i="1"/>
  <c r="F203" i="1"/>
  <c r="E203" i="1"/>
  <c r="D203" i="1"/>
  <c r="Q200" i="1"/>
  <c r="P200" i="1"/>
  <c r="N200" i="1"/>
  <c r="M200" i="1"/>
  <c r="K200" i="1"/>
  <c r="J200" i="1"/>
  <c r="H200" i="1"/>
  <c r="G200" i="1"/>
  <c r="F200" i="1"/>
  <c r="E200" i="1"/>
  <c r="D200" i="1"/>
  <c r="Q195" i="1"/>
  <c r="P195" i="1"/>
  <c r="N195" i="1"/>
  <c r="M195" i="1"/>
  <c r="K195" i="1"/>
  <c r="J195" i="1"/>
  <c r="H195" i="1"/>
  <c r="G195" i="1"/>
  <c r="F195" i="1"/>
  <c r="E195" i="1"/>
  <c r="D195" i="1"/>
  <c r="Q190" i="1"/>
  <c r="Q189" i="1" s="1"/>
  <c r="P190" i="1"/>
  <c r="P189" i="1" s="1"/>
  <c r="N190" i="1"/>
  <c r="N189" i="1" s="1"/>
  <c r="M190" i="1"/>
  <c r="M189" i="1" s="1"/>
  <c r="K190" i="1"/>
  <c r="K189" i="1" s="1"/>
  <c r="J190" i="1"/>
  <c r="J189" i="1" s="1"/>
  <c r="H190" i="1"/>
  <c r="H189" i="1" s="1"/>
  <c r="G190" i="1"/>
  <c r="G189" i="1" s="1"/>
  <c r="F190" i="1"/>
  <c r="F189" i="1" s="1"/>
  <c r="E190" i="1"/>
  <c r="E189" i="1" s="1"/>
  <c r="D190" i="1"/>
  <c r="D189" i="1" s="1"/>
  <c r="Q184" i="1"/>
  <c r="P184" i="1"/>
  <c r="N184" i="1"/>
  <c r="M184" i="1"/>
  <c r="K184" i="1"/>
  <c r="J184" i="1"/>
  <c r="H184" i="1"/>
  <c r="G184" i="1"/>
  <c r="F184" i="1"/>
  <c r="E184" i="1"/>
  <c r="D184" i="1"/>
  <c r="Q179" i="1"/>
  <c r="P179" i="1"/>
  <c r="N179" i="1"/>
  <c r="M179" i="1"/>
  <c r="K179" i="1"/>
  <c r="J179" i="1"/>
  <c r="H179" i="1"/>
  <c r="G179" i="1"/>
  <c r="F179" i="1"/>
  <c r="E179" i="1"/>
  <c r="D179" i="1"/>
  <c r="Q173" i="1"/>
  <c r="P173" i="1"/>
  <c r="N173" i="1"/>
  <c r="M173" i="1"/>
  <c r="K173" i="1"/>
  <c r="J173" i="1"/>
  <c r="H173" i="1"/>
  <c r="G173" i="1"/>
  <c r="F173" i="1"/>
  <c r="E173" i="1"/>
  <c r="D173" i="1"/>
  <c r="Q167" i="1"/>
  <c r="P167" i="1"/>
  <c r="N167" i="1"/>
  <c r="M167" i="1"/>
  <c r="K167" i="1"/>
  <c r="J167" i="1"/>
  <c r="H167" i="1"/>
  <c r="G167" i="1"/>
  <c r="F167" i="1"/>
  <c r="E167" i="1"/>
  <c r="D167" i="1"/>
  <c r="Q163" i="1"/>
  <c r="P163" i="1"/>
  <c r="N163" i="1"/>
  <c r="M163" i="1"/>
  <c r="K163" i="1"/>
  <c r="J163" i="1"/>
  <c r="H163" i="1"/>
  <c r="G163" i="1"/>
  <c r="F163" i="1"/>
  <c r="E163" i="1"/>
  <c r="D163" i="1"/>
  <c r="Q156" i="1"/>
  <c r="P156" i="1"/>
  <c r="N156" i="1"/>
  <c r="M156" i="1"/>
  <c r="K156" i="1"/>
  <c r="J156" i="1"/>
  <c r="H156" i="1"/>
  <c r="G156" i="1"/>
  <c r="F156" i="1"/>
  <c r="E156" i="1"/>
  <c r="D156" i="1"/>
  <c r="Q148" i="1"/>
  <c r="P148" i="1"/>
  <c r="N148" i="1"/>
  <c r="M148" i="1"/>
  <c r="K148" i="1"/>
  <c r="J148" i="1"/>
  <c r="H148" i="1"/>
  <c r="G148" i="1"/>
  <c r="F148" i="1"/>
  <c r="E148" i="1"/>
  <c r="D148" i="1"/>
  <c r="Q143" i="1"/>
  <c r="P143" i="1"/>
  <c r="N143" i="1"/>
  <c r="M143" i="1"/>
  <c r="K143" i="1"/>
  <c r="J143" i="1"/>
  <c r="H143" i="1"/>
  <c r="G143" i="1"/>
  <c r="F143" i="1"/>
  <c r="E143" i="1"/>
  <c r="D143" i="1"/>
  <c r="Q141" i="1"/>
  <c r="P141" i="1"/>
  <c r="N141" i="1"/>
  <c r="M141" i="1"/>
  <c r="K141" i="1"/>
  <c r="J141" i="1"/>
  <c r="H141" i="1"/>
  <c r="G141" i="1"/>
  <c r="F141" i="1"/>
  <c r="E141" i="1"/>
  <c r="D141" i="1"/>
  <c r="Q137" i="1"/>
  <c r="Q134" i="1" s="1"/>
  <c r="P137" i="1"/>
  <c r="P134" i="1" s="1"/>
  <c r="N137" i="1"/>
  <c r="N134" i="1" s="1"/>
  <c r="M137" i="1"/>
  <c r="M134" i="1" s="1"/>
  <c r="K137" i="1"/>
  <c r="K134" i="1" s="1"/>
  <c r="J137" i="1"/>
  <c r="J134" i="1" s="1"/>
  <c r="H137" i="1"/>
  <c r="H134" i="1" s="1"/>
  <c r="G137" i="1"/>
  <c r="G134" i="1" s="1"/>
  <c r="F137" i="1"/>
  <c r="F134" i="1" s="1"/>
  <c r="E137" i="1"/>
  <c r="E134" i="1" s="1"/>
  <c r="D137" i="1"/>
  <c r="D134" i="1" s="1"/>
  <c r="Q132" i="1"/>
  <c r="P132" i="1"/>
  <c r="N132" i="1"/>
  <c r="M132" i="1"/>
  <c r="K132" i="1"/>
  <c r="J132" i="1"/>
  <c r="H132" i="1"/>
  <c r="G132" i="1"/>
  <c r="F132" i="1"/>
  <c r="E132" i="1"/>
  <c r="D132" i="1"/>
  <c r="Q125" i="1"/>
  <c r="Q124" i="1" s="1"/>
  <c r="P125" i="1"/>
  <c r="P124" i="1" s="1"/>
  <c r="N125" i="1"/>
  <c r="N124" i="1" s="1"/>
  <c r="M125" i="1"/>
  <c r="M124" i="1" s="1"/>
  <c r="K125" i="1"/>
  <c r="K124" i="1" s="1"/>
  <c r="J125" i="1"/>
  <c r="J124" i="1" s="1"/>
  <c r="H125" i="1"/>
  <c r="H124" i="1" s="1"/>
  <c r="G125" i="1"/>
  <c r="G124" i="1" s="1"/>
  <c r="F125" i="1"/>
  <c r="F124" i="1" s="1"/>
  <c r="E125" i="1"/>
  <c r="E124" i="1" s="1"/>
  <c r="D125" i="1"/>
  <c r="D124" i="1" s="1"/>
  <c r="Q120" i="1"/>
  <c r="P120" i="1"/>
  <c r="N120" i="1"/>
  <c r="M120" i="1"/>
  <c r="K120" i="1"/>
  <c r="J120" i="1"/>
  <c r="H120" i="1"/>
  <c r="G120" i="1"/>
  <c r="F120" i="1"/>
  <c r="E120" i="1"/>
  <c r="D120" i="1"/>
  <c r="Q115" i="1"/>
  <c r="Q114" i="1" s="1"/>
  <c r="Q112" i="1" s="1"/>
  <c r="Q111" i="1" s="1"/>
  <c r="P115" i="1"/>
  <c r="P114" i="1" s="1"/>
  <c r="P112" i="1" s="1"/>
  <c r="P111" i="1" s="1"/>
  <c r="N115" i="1"/>
  <c r="N114" i="1" s="1"/>
  <c r="N112" i="1" s="1"/>
  <c r="N111" i="1" s="1"/>
  <c r="M115" i="1"/>
  <c r="M114" i="1" s="1"/>
  <c r="M112" i="1" s="1"/>
  <c r="M111" i="1" s="1"/>
  <c r="K115" i="1"/>
  <c r="K114" i="1" s="1"/>
  <c r="K112" i="1" s="1"/>
  <c r="K111" i="1" s="1"/>
  <c r="J115" i="1"/>
  <c r="J114" i="1" s="1"/>
  <c r="J112" i="1" s="1"/>
  <c r="J111" i="1" s="1"/>
  <c r="H115" i="1"/>
  <c r="H114" i="1" s="1"/>
  <c r="H112" i="1" s="1"/>
  <c r="H111" i="1" s="1"/>
  <c r="G115" i="1"/>
  <c r="G114" i="1" s="1"/>
  <c r="G112" i="1" s="1"/>
  <c r="G111" i="1" s="1"/>
  <c r="F115" i="1"/>
  <c r="F114" i="1" s="1"/>
  <c r="F112" i="1" s="1"/>
  <c r="F111" i="1" s="1"/>
  <c r="E115" i="1"/>
  <c r="E114" i="1" s="1"/>
  <c r="E112" i="1" s="1"/>
  <c r="E111" i="1" s="1"/>
  <c r="D115" i="1"/>
  <c r="D114" i="1" s="1"/>
  <c r="D112" i="1" s="1"/>
  <c r="D111" i="1" s="1"/>
  <c r="Q109" i="1"/>
  <c r="P109" i="1"/>
  <c r="N109" i="1"/>
  <c r="M109" i="1"/>
  <c r="K109" i="1"/>
  <c r="J109" i="1"/>
  <c r="H109" i="1"/>
  <c r="G109" i="1"/>
  <c r="F109" i="1"/>
  <c r="E109" i="1"/>
  <c r="D109" i="1"/>
  <c r="Q105" i="1"/>
  <c r="P105" i="1"/>
  <c r="N105" i="1"/>
  <c r="M105" i="1"/>
  <c r="K105" i="1"/>
  <c r="J105" i="1"/>
  <c r="H105" i="1"/>
  <c r="G105" i="1"/>
  <c r="F105" i="1"/>
  <c r="E105" i="1"/>
  <c r="D105" i="1"/>
  <c r="Q103" i="1"/>
  <c r="P103" i="1"/>
  <c r="N103" i="1"/>
  <c r="M103" i="1"/>
  <c r="K103" i="1"/>
  <c r="J103" i="1"/>
  <c r="H103" i="1"/>
  <c r="G103" i="1"/>
  <c r="F103" i="1"/>
  <c r="E103" i="1"/>
  <c r="D103" i="1"/>
  <c r="Q98" i="1"/>
  <c r="P98" i="1"/>
  <c r="N98" i="1"/>
  <c r="M98" i="1"/>
  <c r="K98" i="1"/>
  <c r="J98" i="1"/>
  <c r="H98" i="1"/>
  <c r="G98" i="1"/>
  <c r="F98" i="1"/>
  <c r="E98" i="1"/>
  <c r="D98" i="1"/>
  <c r="Q95" i="1"/>
  <c r="P95" i="1"/>
  <c r="N95" i="1"/>
  <c r="M95" i="1"/>
  <c r="K95" i="1"/>
  <c r="J95" i="1"/>
  <c r="H95" i="1"/>
  <c r="G95" i="1"/>
  <c r="F95" i="1"/>
  <c r="E95" i="1"/>
  <c r="D95" i="1"/>
  <c r="Q91" i="1"/>
  <c r="P91" i="1"/>
  <c r="N91" i="1"/>
  <c r="M91" i="1"/>
  <c r="K91" i="1"/>
  <c r="J91" i="1"/>
  <c r="H91" i="1"/>
  <c r="G91" i="1"/>
  <c r="F91" i="1"/>
  <c r="E91" i="1"/>
  <c r="D91" i="1"/>
  <c r="Q88" i="1"/>
  <c r="P88" i="1"/>
  <c r="N88" i="1"/>
  <c r="M88" i="1"/>
  <c r="K88" i="1"/>
  <c r="J88" i="1"/>
  <c r="H88" i="1"/>
  <c r="G88" i="1"/>
  <c r="F88" i="1"/>
  <c r="E88" i="1"/>
  <c r="D88" i="1"/>
  <c r="Q81" i="1"/>
  <c r="Q80" i="1" s="1"/>
  <c r="Q79" i="1" s="1"/>
  <c r="P81" i="1"/>
  <c r="P80" i="1" s="1"/>
  <c r="P79" i="1" s="1"/>
  <c r="N81" i="1"/>
  <c r="N80" i="1" s="1"/>
  <c r="N79" i="1" s="1"/>
  <c r="M81" i="1"/>
  <c r="M80" i="1" s="1"/>
  <c r="M79" i="1" s="1"/>
  <c r="K81" i="1"/>
  <c r="K80" i="1" s="1"/>
  <c r="K79" i="1" s="1"/>
  <c r="J81" i="1"/>
  <c r="J80" i="1" s="1"/>
  <c r="J79" i="1" s="1"/>
  <c r="H81" i="1"/>
  <c r="H80" i="1" s="1"/>
  <c r="H79" i="1" s="1"/>
  <c r="G81" i="1"/>
  <c r="G80" i="1" s="1"/>
  <c r="G79" i="1" s="1"/>
  <c r="F81" i="1"/>
  <c r="F80" i="1" s="1"/>
  <c r="F79" i="1" s="1"/>
  <c r="E81" i="1"/>
  <c r="E80" i="1" s="1"/>
  <c r="E79" i="1" s="1"/>
  <c r="D81" i="1"/>
  <c r="D80" i="1" s="1"/>
  <c r="D79" i="1" s="1"/>
  <c r="Q73" i="1"/>
  <c r="Q72" i="1" s="1"/>
  <c r="P73" i="1"/>
  <c r="P72" i="1" s="1"/>
  <c r="N73" i="1"/>
  <c r="N72" i="1" s="1"/>
  <c r="M73" i="1"/>
  <c r="M72" i="1" s="1"/>
  <c r="K73" i="1"/>
  <c r="K72" i="1" s="1"/>
  <c r="J73" i="1"/>
  <c r="J72" i="1" s="1"/>
  <c r="H73" i="1"/>
  <c r="H72" i="1" s="1"/>
  <c r="G73" i="1"/>
  <c r="G72" i="1" s="1"/>
  <c r="F73" i="1"/>
  <c r="F72" i="1" s="1"/>
  <c r="E73" i="1"/>
  <c r="E72" i="1" s="1"/>
  <c r="D73" i="1"/>
  <c r="D72" i="1" s="1"/>
  <c r="Q70" i="1"/>
  <c r="P70" i="1"/>
  <c r="N70" i="1"/>
  <c r="M70" i="1"/>
  <c r="K70" i="1"/>
  <c r="J70" i="1"/>
  <c r="H70" i="1"/>
  <c r="G70" i="1"/>
  <c r="F70" i="1"/>
  <c r="E70" i="1"/>
  <c r="D70" i="1"/>
  <c r="Q68" i="1"/>
  <c r="P68" i="1"/>
  <c r="N68" i="1"/>
  <c r="M68" i="1"/>
  <c r="K68" i="1"/>
  <c r="J68" i="1"/>
  <c r="H68" i="1"/>
  <c r="G68" i="1"/>
  <c r="F68" i="1"/>
  <c r="E68" i="1"/>
  <c r="D68" i="1"/>
  <c r="Q66" i="1"/>
  <c r="P66" i="1"/>
  <c r="N66" i="1"/>
  <c r="M66" i="1"/>
  <c r="K66" i="1"/>
  <c r="J66" i="1"/>
  <c r="H66" i="1"/>
  <c r="G66" i="1"/>
  <c r="F66" i="1"/>
  <c r="E66" i="1"/>
  <c r="D66" i="1"/>
  <c r="Q64" i="1"/>
  <c r="P64" i="1"/>
  <c r="N64" i="1"/>
  <c r="M64" i="1"/>
  <c r="K64" i="1"/>
  <c r="J64" i="1"/>
  <c r="H64" i="1"/>
  <c r="G64" i="1"/>
  <c r="F64" i="1"/>
  <c r="E64" i="1"/>
  <c r="D64" i="1"/>
  <c r="Q62" i="1"/>
  <c r="P62" i="1"/>
  <c r="N62" i="1"/>
  <c r="M62" i="1"/>
  <c r="K62" i="1"/>
  <c r="J62" i="1"/>
  <c r="H62" i="1"/>
  <c r="G62" i="1"/>
  <c r="F62" i="1"/>
  <c r="E62" i="1"/>
  <c r="D62" i="1"/>
  <c r="Q60" i="1"/>
  <c r="P60" i="1"/>
  <c r="N60" i="1"/>
  <c r="M60" i="1"/>
  <c r="K60" i="1"/>
  <c r="J60" i="1"/>
  <c r="H60" i="1"/>
  <c r="G60" i="1"/>
  <c r="F60" i="1"/>
  <c r="E60" i="1"/>
  <c r="D60" i="1"/>
  <c r="Q49" i="1"/>
  <c r="Q48" i="1" s="1"/>
  <c r="P49" i="1"/>
  <c r="P48" i="1" s="1"/>
  <c r="N49" i="1"/>
  <c r="N48" i="1" s="1"/>
  <c r="M49" i="1"/>
  <c r="M48" i="1" s="1"/>
  <c r="K49" i="1"/>
  <c r="K48" i="1" s="1"/>
  <c r="J49" i="1"/>
  <c r="J48" i="1" s="1"/>
  <c r="H49" i="1"/>
  <c r="H48" i="1" s="1"/>
  <c r="G49" i="1"/>
  <c r="G48" i="1" s="1"/>
  <c r="F49" i="1"/>
  <c r="F48" i="1" s="1"/>
  <c r="E49" i="1"/>
  <c r="E48" i="1" s="1"/>
  <c r="D49" i="1"/>
  <c r="D48" i="1" s="1"/>
  <c r="Q39" i="1"/>
  <c r="Q38" i="1" s="1"/>
  <c r="P39" i="1"/>
  <c r="P38" i="1" s="1"/>
  <c r="N39" i="1"/>
  <c r="N38" i="1" s="1"/>
  <c r="M39" i="1"/>
  <c r="M38" i="1" s="1"/>
  <c r="K39" i="1"/>
  <c r="K38" i="1" s="1"/>
  <c r="J39" i="1"/>
  <c r="J38" i="1" s="1"/>
  <c r="H39" i="1"/>
  <c r="H38" i="1" s="1"/>
  <c r="G39" i="1"/>
  <c r="G38" i="1" s="1"/>
  <c r="F39" i="1"/>
  <c r="F38" i="1" s="1"/>
  <c r="E39" i="1"/>
  <c r="E38" i="1" s="1"/>
  <c r="D39" i="1"/>
  <c r="D38" i="1" s="1"/>
  <c r="Q36" i="1"/>
  <c r="P36" i="1"/>
  <c r="N36" i="1"/>
  <c r="M36" i="1"/>
  <c r="K36" i="1"/>
  <c r="J36" i="1"/>
  <c r="H36" i="1"/>
  <c r="G36" i="1"/>
  <c r="F36" i="1"/>
  <c r="E36" i="1"/>
  <c r="D36" i="1"/>
  <c r="Q34" i="1"/>
  <c r="P34" i="1"/>
  <c r="N34" i="1"/>
  <c r="M34" i="1"/>
  <c r="K34" i="1"/>
  <c r="J34" i="1"/>
  <c r="H34" i="1"/>
  <c r="G34" i="1"/>
  <c r="F34" i="1"/>
  <c r="E34" i="1"/>
  <c r="D34" i="1"/>
  <c r="Q32" i="1"/>
  <c r="P32" i="1"/>
  <c r="N32" i="1"/>
  <c r="M32" i="1"/>
  <c r="K32" i="1"/>
  <c r="J32" i="1"/>
  <c r="H32" i="1"/>
  <c r="G32" i="1"/>
  <c r="F32" i="1"/>
  <c r="E32" i="1"/>
  <c r="D32" i="1"/>
  <c r="Q30" i="1"/>
  <c r="P30" i="1"/>
  <c r="N30" i="1"/>
  <c r="M30" i="1"/>
  <c r="K30" i="1"/>
  <c r="J30" i="1"/>
  <c r="H30" i="1"/>
  <c r="G30" i="1"/>
  <c r="F30" i="1"/>
  <c r="E30" i="1"/>
  <c r="D30" i="1"/>
  <c r="Q28" i="1"/>
  <c r="P28" i="1"/>
  <c r="N28" i="1"/>
  <c r="M28" i="1"/>
  <c r="K28" i="1"/>
  <c r="J28" i="1"/>
  <c r="H28" i="1"/>
  <c r="G28" i="1"/>
  <c r="F28" i="1"/>
  <c r="E28" i="1"/>
  <c r="D28" i="1"/>
  <c r="Q26" i="1"/>
  <c r="P26" i="1"/>
  <c r="N26" i="1"/>
  <c r="M26" i="1"/>
  <c r="K26" i="1"/>
  <c r="J26" i="1"/>
  <c r="H26" i="1"/>
  <c r="G26" i="1"/>
  <c r="F26" i="1"/>
  <c r="E26" i="1"/>
  <c r="D26" i="1"/>
  <c r="Q23" i="1"/>
  <c r="P23" i="1"/>
  <c r="N23" i="1"/>
  <c r="M23" i="1"/>
  <c r="K23" i="1"/>
  <c r="J23" i="1"/>
  <c r="H23" i="1"/>
  <c r="G23" i="1"/>
  <c r="F23" i="1"/>
  <c r="E23" i="1"/>
  <c r="D23" i="1"/>
  <c r="Q13" i="1"/>
  <c r="P13" i="1"/>
  <c r="N13" i="1"/>
  <c r="M13" i="1"/>
  <c r="K13" i="1"/>
  <c r="J13" i="1"/>
  <c r="H13" i="1"/>
  <c r="G13" i="1"/>
  <c r="F13" i="1"/>
  <c r="E13" i="1"/>
  <c r="D13" i="1"/>
  <c r="C484" i="1"/>
  <c r="I499" i="1"/>
  <c r="I500" i="1"/>
  <c r="S500" i="1" s="1"/>
  <c r="I501" i="1"/>
  <c r="S501" i="1" s="1"/>
  <c r="I502" i="1"/>
  <c r="S502" i="1" s="1"/>
  <c r="I503" i="1"/>
  <c r="S503" i="1" s="1"/>
  <c r="I504" i="1"/>
  <c r="I505" i="1"/>
  <c r="I506" i="1"/>
  <c r="I507" i="1"/>
  <c r="S507" i="1" s="1"/>
  <c r="I508" i="1"/>
  <c r="S508" i="1" s="1"/>
  <c r="I509" i="1"/>
  <c r="S509" i="1" s="1"/>
  <c r="I510" i="1"/>
  <c r="S510" i="1" s="1"/>
  <c r="I511" i="1"/>
  <c r="S511" i="1" s="1"/>
  <c r="I512" i="1"/>
  <c r="I513" i="1"/>
  <c r="S513" i="1" s="1"/>
  <c r="I514" i="1"/>
  <c r="I515" i="1"/>
  <c r="S515" i="1" s="1"/>
  <c r="I516" i="1"/>
  <c r="S516" i="1" s="1"/>
  <c r="I517" i="1"/>
  <c r="S517" i="1" s="1"/>
  <c r="I518" i="1"/>
  <c r="S518" i="1" s="1"/>
  <c r="I519" i="1"/>
  <c r="S519" i="1" s="1"/>
  <c r="I520" i="1"/>
  <c r="I521" i="1"/>
  <c r="C468" i="1"/>
  <c r="C237" i="1"/>
  <c r="D271" i="1" l="1"/>
  <c r="N271" i="1"/>
  <c r="L503" i="1"/>
  <c r="L511" i="1"/>
  <c r="L515" i="1"/>
  <c r="P12" i="1"/>
  <c r="L509" i="1"/>
  <c r="G194" i="1"/>
  <c r="I237" i="1"/>
  <c r="L238" i="1"/>
  <c r="L237" i="1" s="1"/>
  <c r="Q234" i="1"/>
  <c r="H12" i="1"/>
  <c r="N194" i="1"/>
  <c r="N234" i="1"/>
  <c r="L507" i="1"/>
  <c r="G12" i="1"/>
  <c r="P258" i="1"/>
  <c r="P241" i="1" s="1"/>
  <c r="K419" i="1"/>
  <c r="K418" i="1" s="1"/>
  <c r="N445" i="1"/>
  <c r="N444" i="1" s="1"/>
  <c r="N443" i="1" s="1"/>
  <c r="M12" i="1"/>
  <c r="N258" i="1"/>
  <c r="N241" i="1" s="1"/>
  <c r="H271" i="1"/>
  <c r="L510" i="1"/>
  <c r="AG9" i="3"/>
  <c r="N388" i="1"/>
  <c r="N307" i="1"/>
  <c r="N304" i="1" s="1"/>
  <c r="AF9" i="3"/>
  <c r="J140" i="1"/>
  <c r="F194" i="1"/>
  <c r="N12" i="1"/>
  <c r="D388" i="1"/>
  <c r="N398" i="1"/>
  <c r="L517" i="1"/>
  <c r="F12" i="1"/>
  <c r="F225" i="1"/>
  <c r="F408" i="1"/>
  <c r="F209" i="1"/>
  <c r="H258" i="1"/>
  <c r="H241" i="1" s="1"/>
  <c r="P408" i="1"/>
  <c r="Q225" i="1"/>
  <c r="D425" i="1"/>
  <c r="D445" i="1"/>
  <c r="D444" i="1" s="1"/>
  <c r="D443" i="1" s="1"/>
  <c r="F398" i="1"/>
  <c r="J388" i="1"/>
  <c r="P398" i="1"/>
  <c r="J119" i="1"/>
  <c r="D234" i="1"/>
  <c r="D318" i="1"/>
  <c r="D317" i="1" s="1"/>
  <c r="D316" i="1" s="1"/>
  <c r="N318" i="1"/>
  <c r="N317" i="1" s="1"/>
  <c r="N316" i="1" s="1"/>
  <c r="J318" i="1"/>
  <c r="J317" i="1" s="1"/>
  <c r="J316" i="1" s="1"/>
  <c r="N419" i="1"/>
  <c r="N418" i="1" s="1"/>
  <c r="J419" i="1"/>
  <c r="J418" i="1" s="1"/>
  <c r="N425" i="1"/>
  <c r="F25" i="1"/>
  <c r="Q154" i="1"/>
  <c r="P388" i="1"/>
  <c r="H140" i="1"/>
  <c r="N209" i="1"/>
  <c r="F234" i="1"/>
  <c r="F318" i="1"/>
  <c r="F317" i="1" s="1"/>
  <c r="F316" i="1" s="1"/>
  <c r="F419" i="1"/>
  <c r="F418" i="1" s="1"/>
  <c r="Q419" i="1"/>
  <c r="Q418" i="1" s="1"/>
  <c r="F425" i="1"/>
  <c r="J281" i="1"/>
  <c r="L519" i="1"/>
  <c r="G119" i="1"/>
  <c r="G234" i="1"/>
  <c r="F388" i="1"/>
  <c r="L468" i="1"/>
  <c r="S468" i="1"/>
  <c r="L508" i="1"/>
  <c r="N140" i="1"/>
  <c r="D432" i="1"/>
  <c r="D431" i="1" s="1"/>
  <c r="G445" i="1"/>
  <c r="G444" i="1" s="1"/>
  <c r="G443" i="1" s="1"/>
  <c r="T468" i="1"/>
  <c r="R468" i="1"/>
  <c r="H307" i="1"/>
  <c r="H304" i="1" s="1"/>
  <c r="G318" i="1"/>
  <c r="G317" i="1" s="1"/>
  <c r="G316" i="1" s="1"/>
  <c r="N347" i="1"/>
  <c r="N346" i="1" s="1"/>
  <c r="H388" i="1"/>
  <c r="H398" i="1"/>
  <c r="H408" i="1"/>
  <c r="H432" i="1"/>
  <c r="H431" i="1" s="1"/>
  <c r="F59" i="1"/>
  <c r="F47" i="1" s="1"/>
  <c r="E87" i="1"/>
  <c r="E78" i="1" s="1"/>
  <c r="E77" i="1" s="1"/>
  <c r="P87" i="1"/>
  <c r="P78" i="1" s="1"/>
  <c r="P77" i="1" s="1"/>
  <c r="Q119" i="1"/>
  <c r="F140" i="1"/>
  <c r="D258" i="1"/>
  <c r="D241" i="1" s="1"/>
  <c r="Q271" i="1"/>
  <c r="D398" i="1"/>
  <c r="K12" i="1"/>
  <c r="G59" i="1"/>
  <c r="G47" i="1" s="1"/>
  <c r="N59" i="1"/>
  <c r="N47" i="1" s="1"/>
  <c r="N87" i="1"/>
  <c r="N78" i="1" s="1"/>
  <c r="N77" i="1" s="1"/>
  <c r="P140" i="1"/>
  <c r="N154" i="1"/>
  <c r="N225" i="1"/>
  <c r="K271" i="1"/>
  <c r="F347" i="1"/>
  <c r="F346" i="1" s="1"/>
  <c r="G419" i="1"/>
  <c r="G418" i="1" s="1"/>
  <c r="D419" i="1"/>
  <c r="D418" i="1" s="1"/>
  <c r="F445" i="1"/>
  <c r="F444" i="1" s="1"/>
  <c r="F443" i="1" s="1"/>
  <c r="N119" i="1"/>
  <c r="L516" i="1"/>
  <c r="Q25" i="1"/>
  <c r="F87" i="1"/>
  <c r="F78" i="1" s="1"/>
  <c r="F77" i="1" s="1"/>
  <c r="F119" i="1"/>
  <c r="N432" i="1"/>
  <c r="N431" i="1" s="1"/>
  <c r="L514" i="1"/>
  <c r="S514" i="1"/>
  <c r="S521" i="1"/>
  <c r="L521" i="1"/>
  <c r="S505" i="1"/>
  <c r="L505" i="1"/>
  <c r="L506" i="1"/>
  <c r="S506" i="1"/>
  <c r="D12" i="1"/>
  <c r="L513" i="1"/>
  <c r="L520" i="1"/>
  <c r="S520" i="1"/>
  <c r="L512" i="1"/>
  <c r="S512" i="1"/>
  <c r="L504" i="1"/>
  <c r="S504" i="1"/>
  <c r="E12" i="1"/>
  <c r="D194" i="1"/>
  <c r="D328" i="1"/>
  <c r="E59" i="1"/>
  <c r="E47" i="1" s="1"/>
  <c r="N25" i="1"/>
  <c r="M87" i="1"/>
  <c r="M78" i="1" s="1"/>
  <c r="M77" i="1" s="1"/>
  <c r="F154" i="1"/>
  <c r="J194" i="1"/>
  <c r="L518" i="1"/>
  <c r="D140" i="1"/>
  <c r="M119" i="1"/>
  <c r="Q12" i="1"/>
  <c r="H59" i="1"/>
  <c r="H47" i="1" s="1"/>
  <c r="E140" i="1"/>
  <c r="D209" i="1"/>
  <c r="J12" i="1"/>
  <c r="H87" i="1"/>
  <c r="H78" i="1" s="1"/>
  <c r="H77" i="1" s="1"/>
  <c r="M140" i="1"/>
  <c r="H225" i="1"/>
  <c r="P225" i="1"/>
  <c r="J234" i="1"/>
  <c r="J258" i="1"/>
  <c r="J241" i="1" s="1"/>
  <c r="P271" i="1"/>
  <c r="Q307" i="1"/>
  <c r="Q304" i="1" s="1"/>
  <c r="P307" i="1"/>
  <c r="P304" i="1" s="1"/>
  <c r="G388" i="1"/>
  <c r="D408" i="1"/>
  <c r="K408" i="1"/>
  <c r="D225" i="1"/>
  <c r="J225" i="1"/>
  <c r="K234" i="1"/>
  <c r="J271" i="1"/>
  <c r="J307" i="1"/>
  <c r="J304" i="1" s="1"/>
  <c r="K398" i="1"/>
  <c r="J398" i="1"/>
  <c r="F258" i="1"/>
  <c r="F241" i="1" s="1"/>
  <c r="N408" i="1"/>
  <c r="G432" i="1"/>
  <c r="G431" i="1" s="1"/>
  <c r="K432" i="1"/>
  <c r="K431" i="1" s="1"/>
  <c r="G258" i="1"/>
  <c r="G241" i="1" s="1"/>
  <c r="D290" i="1"/>
  <c r="D307" i="1"/>
  <c r="D304" i="1" s="1"/>
  <c r="J425" i="1"/>
  <c r="P432" i="1"/>
  <c r="P431" i="1" s="1"/>
  <c r="G307" i="1"/>
  <c r="G304" i="1" s="1"/>
  <c r="F307" i="1"/>
  <c r="F304" i="1" s="1"/>
  <c r="J328" i="1"/>
  <c r="H234" i="1"/>
  <c r="P234" i="1"/>
  <c r="F271" i="1"/>
  <c r="K328" i="1"/>
  <c r="K445" i="1"/>
  <c r="K444" i="1" s="1"/>
  <c r="K443" i="1" s="1"/>
  <c r="J445" i="1"/>
  <c r="J444" i="1" s="1"/>
  <c r="J443" i="1" s="1"/>
  <c r="H445" i="1"/>
  <c r="H444" i="1" s="1"/>
  <c r="H443" i="1" s="1"/>
  <c r="P445" i="1"/>
  <c r="P444" i="1" s="1"/>
  <c r="P443" i="1" s="1"/>
  <c r="Q445" i="1"/>
  <c r="Q444" i="1" s="1"/>
  <c r="Q443" i="1" s="1"/>
  <c r="E445" i="1"/>
  <c r="E444" i="1" s="1"/>
  <c r="E443" i="1" s="1"/>
  <c r="M445" i="1"/>
  <c r="M444" i="1" s="1"/>
  <c r="M443" i="1" s="1"/>
  <c r="Q432" i="1"/>
  <c r="Q431" i="1" s="1"/>
  <c r="F432" i="1"/>
  <c r="F431" i="1" s="1"/>
  <c r="J432" i="1"/>
  <c r="J431" i="1" s="1"/>
  <c r="E432" i="1"/>
  <c r="E431" i="1" s="1"/>
  <c r="M432" i="1"/>
  <c r="M431" i="1" s="1"/>
  <c r="G425" i="1"/>
  <c r="H425" i="1"/>
  <c r="P425" i="1"/>
  <c r="Q425" i="1"/>
  <c r="K425" i="1"/>
  <c r="E425" i="1"/>
  <c r="M425" i="1"/>
  <c r="H419" i="1"/>
  <c r="H418" i="1" s="1"/>
  <c r="P419" i="1"/>
  <c r="P418" i="1" s="1"/>
  <c r="E419" i="1"/>
  <c r="E418" i="1" s="1"/>
  <c r="M419" i="1"/>
  <c r="M418" i="1" s="1"/>
  <c r="Q408" i="1"/>
  <c r="G408" i="1"/>
  <c r="J408" i="1"/>
  <c r="E408" i="1"/>
  <c r="M408" i="1"/>
  <c r="G398" i="1"/>
  <c r="Q398" i="1"/>
  <c r="E398" i="1"/>
  <c r="M398" i="1"/>
  <c r="K388" i="1"/>
  <c r="Q388" i="1"/>
  <c r="E388" i="1"/>
  <c r="M388" i="1"/>
  <c r="H347" i="1"/>
  <c r="H346" i="1" s="1"/>
  <c r="D347" i="1"/>
  <c r="D346" i="1" s="1"/>
  <c r="P347" i="1"/>
  <c r="P346" i="1" s="1"/>
  <c r="K347" i="1"/>
  <c r="K346" i="1" s="1"/>
  <c r="J347" i="1"/>
  <c r="J346" i="1" s="1"/>
  <c r="Q347" i="1"/>
  <c r="Q346" i="1" s="1"/>
  <c r="G347" i="1"/>
  <c r="G346" i="1" s="1"/>
  <c r="E347" i="1"/>
  <c r="E346" i="1" s="1"/>
  <c r="M347" i="1"/>
  <c r="M346" i="1" s="1"/>
  <c r="Q328" i="1"/>
  <c r="F328" i="1"/>
  <c r="H328" i="1"/>
  <c r="E328" i="1"/>
  <c r="M328" i="1"/>
  <c r="P328" i="1"/>
  <c r="N328" i="1"/>
  <c r="G328" i="1"/>
  <c r="H318" i="1"/>
  <c r="H317" i="1" s="1"/>
  <c r="H316" i="1" s="1"/>
  <c r="P318" i="1"/>
  <c r="P317" i="1" s="1"/>
  <c r="P316" i="1" s="1"/>
  <c r="Q318" i="1"/>
  <c r="Q317" i="1" s="1"/>
  <c r="Q316" i="1" s="1"/>
  <c r="K318" i="1"/>
  <c r="K317" i="1" s="1"/>
  <c r="K316" i="1" s="1"/>
  <c r="E318" i="1"/>
  <c r="E317" i="1" s="1"/>
  <c r="E316" i="1" s="1"/>
  <c r="M318" i="1"/>
  <c r="M317" i="1" s="1"/>
  <c r="M316" i="1" s="1"/>
  <c r="K307" i="1"/>
  <c r="K304" i="1" s="1"/>
  <c r="E307" i="1"/>
  <c r="E304" i="1" s="1"/>
  <c r="M307" i="1"/>
  <c r="M304" i="1" s="1"/>
  <c r="Q290" i="1"/>
  <c r="F290" i="1"/>
  <c r="H290" i="1"/>
  <c r="J290" i="1"/>
  <c r="K290" i="1"/>
  <c r="E290" i="1"/>
  <c r="M290" i="1"/>
  <c r="P290" i="1"/>
  <c r="N290" i="1"/>
  <c r="G290" i="1"/>
  <c r="D281" i="1"/>
  <c r="F281" i="1"/>
  <c r="H281" i="1"/>
  <c r="K281" i="1"/>
  <c r="E281" i="1"/>
  <c r="M281" i="1"/>
  <c r="P281" i="1"/>
  <c r="Q281" i="1"/>
  <c r="N281" i="1"/>
  <c r="G281" i="1"/>
  <c r="G271" i="1"/>
  <c r="E271" i="1"/>
  <c r="M271" i="1"/>
  <c r="Q258" i="1"/>
  <c r="Q241" i="1" s="1"/>
  <c r="K258" i="1"/>
  <c r="K241" i="1" s="1"/>
  <c r="E258" i="1"/>
  <c r="E241" i="1" s="1"/>
  <c r="M258" i="1"/>
  <c r="M241" i="1" s="1"/>
  <c r="E234" i="1"/>
  <c r="M234" i="1"/>
  <c r="K225" i="1"/>
  <c r="G225" i="1"/>
  <c r="E225" i="1"/>
  <c r="M225" i="1"/>
  <c r="G209" i="1"/>
  <c r="Q209" i="1"/>
  <c r="K209" i="1"/>
  <c r="J209" i="1"/>
  <c r="H209" i="1"/>
  <c r="P209" i="1"/>
  <c r="E209" i="1"/>
  <c r="M209" i="1"/>
  <c r="H194" i="1"/>
  <c r="P194" i="1"/>
  <c r="Q194" i="1"/>
  <c r="K194" i="1"/>
  <c r="E194" i="1"/>
  <c r="M194" i="1"/>
  <c r="D154" i="1"/>
  <c r="K154" i="1"/>
  <c r="J154" i="1"/>
  <c r="H154" i="1"/>
  <c r="P154" i="1"/>
  <c r="G154" i="1"/>
  <c r="E154" i="1"/>
  <c r="M154" i="1"/>
  <c r="G140" i="1"/>
  <c r="Q140" i="1"/>
  <c r="K140" i="1"/>
  <c r="D119" i="1"/>
  <c r="E119" i="1"/>
  <c r="K119" i="1"/>
  <c r="H119" i="1"/>
  <c r="P119" i="1"/>
  <c r="J87" i="1"/>
  <c r="J78" i="1" s="1"/>
  <c r="J77" i="1" s="1"/>
  <c r="D87" i="1"/>
  <c r="D78" i="1" s="1"/>
  <c r="D77" i="1" s="1"/>
  <c r="K87" i="1"/>
  <c r="K78" i="1" s="1"/>
  <c r="K77" i="1" s="1"/>
  <c r="G87" i="1"/>
  <c r="G78" i="1" s="1"/>
  <c r="G77" i="1" s="1"/>
  <c r="Q87" i="1"/>
  <c r="Q78" i="1" s="1"/>
  <c r="Q77" i="1" s="1"/>
  <c r="P59" i="1"/>
  <c r="P47" i="1" s="1"/>
  <c r="D59" i="1"/>
  <c r="D47" i="1" s="1"/>
  <c r="M59" i="1"/>
  <c r="M47" i="1" s="1"/>
  <c r="K59" i="1"/>
  <c r="K47" i="1" s="1"/>
  <c r="J59" i="1"/>
  <c r="J47" i="1" s="1"/>
  <c r="Q59" i="1"/>
  <c r="Q47" i="1" s="1"/>
  <c r="K25" i="1"/>
  <c r="D25" i="1"/>
  <c r="J25" i="1"/>
  <c r="E25" i="1"/>
  <c r="M25" i="1"/>
  <c r="H25" i="1"/>
  <c r="P25" i="1"/>
  <c r="G25" i="1"/>
  <c r="L502" i="1"/>
  <c r="L501" i="1"/>
  <c r="L500" i="1"/>
  <c r="L499" i="1"/>
  <c r="I498" i="1"/>
  <c r="L498" i="1" s="1"/>
  <c r="I497" i="1"/>
  <c r="L497" i="1" s="1"/>
  <c r="I496" i="1"/>
  <c r="L496" i="1" s="1"/>
  <c r="I495" i="1"/>
  <c r="L495" i="1" s="1"/>
  <c r="I494" i="1"/>
  <c r="L494" i="1" s="1"/>
  <c r="I493" i="1"/>
  <c r="L493" i="1" s="1"/>
  <c r="I492" i="1"/>
  <c r="L492" i="1" s="1"/>
  <c r="I491" i="1"/>
  <c r="L491" i="1" s="1"/>
  <c r="I490" i="1"/>
  <c r="L490" i="1" s="1"/>
  <c r="I489" i="1"/>
  <c r="L489" i="1" s="1"/>
  <c r="I488" i="1"/>
  <c r="L488" i="1" s="1"/>
  <c r="I487" i="1"/>
  <c r="L487" i="1" s="1"/>
  <c r="I486" i="1"/>
  <c r="L486" i="1" s="1"/>
  <c r="I485" i="1"/>
  <c r="I467" i="1"/>
  <c r="I463" i="1"/>
  <c r="L463" i="1" s="1"/>
  <c r="I462" i="1"/>
  <c r="I460" i="1"/>
  <c r="L460" i="1" s="1"/>
  <c r="I459" i="1"/>
  <c r="I457" i="1"/>
  <c r="L457" i="1" s="1"/>
  <c r="I456" i="1"/>
  <c r="L456" i="1" s="1"/>
  <c r="I455" i="1"/>
  <c r="I453" i="1"/>
  <c r="L453" i="1" s="1"/>
  <c r="I452" i="1"/>
  <c r="I450" i="1"/>
  <c r="L450" i="1" s="1"/>
  <c r="I449" i="1"/>
  <c r="I447" i="1"/>
  <c r="I442" i="1"/>
  <c r="L442" i="1" s="1"/>
  <c r="I441" i="1"/>
  <c r="I438" i="1"/>
  <c r="L438" i="1" s="1"/>
  <c r="I437" i="1"/>
  <c r="L437" i="1" s="1"/>
  <c r="I436" i="1"/>
  <c r="L436" i="1" s="1"/>
  <c r="I435" i="1"/>
  <c r="I430" i="1"/>
  <c r="I428" i="1"/>
  <c r="I424" i="1"/>
  <c r="I422" i="1"/>
  <c r="L422" i="1" s="1"/>
  <c r="I421" i="1"/>
  <c r="I417" i="1"/>
  <c r="I415" i="1"/>
  <c r="I413" i="1"/>
  <c r="L413" i="1" s="1"/>
  <c r="I412" i="1"/>
  <c r="I410" i="1"/>
  <c r="I407" i="1"/>
  <c r="I405" i="1"/>
  <c r="L405" i="1" s="1"/>
  <c r="I404" i="1"/>
  <c r="L404" i="1" s="1"/>
  <c r="I403" i="1"/>
  <c r="I401" i="1"/>
  <c r="L401" i="1" s="1"/>
  <c r="I400" i="1"/>
  <c r="I397" i="1"/>
  <c r="L397" i="1" s="1"/>
  <c r="I396" i="1"/>
  <c r="I394" i="1"/>
  <c r="L394" i="1" s="1"/>
  <c r="I393" i="1"/>
  <c r="I391" i="1"/>
  <c r="L391" i="1" s="1"/>
  <c r="I390" i="1"/>
  <c r="I387" i="1"/>
  <c r="L387" i="1" s="1"/>
  <c r="I386" i="1"/>
  <c r="L386" i="1" s="1"/>
  <c r="I385" i="1"/>
  <c r="I383" i="1"/>
  <c r="L383" i="1" s="1"/>
  <c r="I382" i="1"/>
  <c r="L382" i="1" s="1"/>
  <c r="I381" i="1"/>
  <c r="I379" i="1"/>
  <c r="I377" i="1"/>
  <c r="L377" i="1" s="1"/>
  <c r="I376" i="1"/>
  <c r="I374" i="1"/>
  <c r="L374" i="1" s="1"/>
  <c r="I373" i="1"/>
  <c r="I371" i="1"/>
  <c r="L371" i="1" s="1"/>
  <c r="I370" i="1"/>
  <c r="I368" i="1"/>
  <c r="L368" i="1" s="1"/>
  <c r="I367" i="1"/>
  <c r="L367" i="1" s="1"/>
  <c r="I366" i="1"/>
  <c r="I364" i="1"/>
  <c r="I362" i="1"/>
  <c r="L362" i="1" s="1"/>
  <c r="I361" i="1"/>
  <c r="I359" i="1"/>
  <c r="L359" i="1" s="1"/>
  <c r="I358" i="1"/>
  <c r="L358" i="1" s="1"/>
  <c r="I357" i="1"/>
  <c r="I355" i="1"/>
  <c r="L355" i="1" s="1"/>
  <c r="I354" i="1"/>
  <c r="L354" i="1" s="1"/>
  <c r="I353" i="1"/>
  <c r="I351" i="1"/>
  <c r="L351" i="1" s="1"/>
  <c r="I350" i="1"/>
  <c r="L350" i="1" s="1"/>
  <c r="I349" i="1"/>
  <c r="I343" i="1"/>
  <c r="L343" i="1" s="1"/>
  <c r="I342" i="1"/>
  <c r="I338" i="1"/>
  <c r="L338" i="1" s="1"/>
  <c r="I337" i="1"/>
  <c r="I333" i="1"/>
  <c r="L333" i="1" s="1"/>
  <c r="I332" i="1"/>
  <c r="L332" i="1" s="1"/>
  <c r="I331" i="1"/>
  <c r="I327" i="1"/>
  <c r="L327" i="1" s="1"/>
  <c r="I326" i="1"/>
  <c r="I324" i="1"/>
  <c r="I322" i="1"/>
  <c r="L322" i="1" s="1"/>
  <c r="I321" i="1"/>
  <c r="L321" i="1" s="1"/>
  <c r="I320" i="1"/>
  <c r="I315" i="1"/>
  <c r="I313" i="1"/>
  <c r="L313" i="1" s="1"/>
  <c r="I312" i="1"/>
  <c r="I310" i="1"/>
  <c r="L310" i="1" s="1"/>
  <c r="I309" i="1"/>
  <c r="I306" i="1"/>
  <c r="I301" i="1"/>
  <c r="I298" i="1"/>
  <c r="I294" i="1"/>
  <c r="I289" i="1"/>
  <c r="I285" i="1"/>
  <c r="I280" i="1"/>
  <c r="I278" i="1"/>
  <c r="L278" i="1" s="1"/>
  <c r="I277" i="1"/>
  <c r="I275" i="1"/>
  <c r="L275" i="1" s="1"/>
  <c r="I274" i="1"/>
  <c r="L274" i="1" s="1"/>
  <c r="I273" i="1"/>
  <c r="I270" i="1"/>
  <c r="I268" i="1"/>
  <c r="I266" i="1"/>
  <c r="I264" i="1"/>
  <c r="L264" i="1" s="1"/>
  <c r="I263" i="1"/>
  <c r="L263" i="1" s="1"/>
  <c r="I262" i="1"/>
  <c r="L262" i="1" s="1"/>
  <c r="I261" i="1"/>
  <c r="L261" i="1" s="1"/>
  <c r="I260" i="1"/>
  <c r="I257" i="1"/>
  <c r="L257" i="1" s="1"/>
  <c r="I256" i="1"/>
  <c r="I254" i="1"/>
  <c r="I252" i="1"/>
  <c r="L252" i="1" s="1"/>
  <c r="I251" i="1"/>
  <c r="I249" i="1"/>
  <c r="L249" i="1" s="1"/>
  <c r="I248" i="1"/>
  <c r="L248" i="1" s="1"/>
  <c r="I247" i="1"/>
  <c r="L247" i="1" s="1"/>
  <c r="I246" i="1"/>
  <c r="I243" i="1"/>
  <c r="I240" i="1"/>
  <c r="I236" i="1"/>
  <c r="I233" i="1"/>
  <c r="L233" i="1" s="1"/>
  <c r="I232" i="1"/>
  <c r="L232" i="1" s="1"/>
  <c r="I231" i="1"/>
  <c r="I229" i="1"/>
  <c r="I227" i="1"/>
  <c r="I223" i="1"/>
  <c r="L223" i="1" s="1"/>
  <c r="I222" i="1"/>
  <c r="I220" i="1"/>
  <c r="L220" i="1" s="1"/>
  <c r="I219" i="1"/>
  <c r="I217" i="1"/>
  <c r="L217" i="1" s="1"/>
  <c r="I216" i="1"/>
  <c r="I214" i="1"/>
  <c r="L214" i="1" s="1"/>
  <c r="I213" i="1"/>
  <c r="L213" i="1" s="1"/>
  <c r="I212" i="1"/>
  <c r="L212" i="1" s="1"/>
  <c r="I211" i="1"/>
  <c r="I207" i="1"/>
  <c r="L207" i="1" s="1"/>
  <c r="I206" i="1"/>
  <c r="L206" i="1" s="1"/>
  <c r="I205" i="1"/>
  <c r="L205" i="1" s="1"/>
  <c r="I204" i="1"/>
  <c r="I202" i="1"/>
  <c r="L202" i="1" s="1"/>
  <c r="I201" i="1"/>
  <c r="I199" i="1"/>
  <c r="L199" i="1" s="1"/>
  <c r="I198" i="1"/>
  <c r="L198" i="1" s="1"/>
  <c r="I197" i="1"/>
  <c r="L197" i="1" s="1"/>
  <c r="I196" i="1"/>
  <c r="I193" i="1"/>
  <c r="L193" i="1" s="1"/>
  <c r="I192" i="1"/>
  <c r="L192" i="1" s="1"/>
  <c r="I191" i="1"/>
  <c r="I188" i="1"/>
  <c r="L188" i="1" s="1"/>
  <c r="I187" i="1"/>
  <c r="L187" i="1" s="1"/>
  <c r="I186" i="1"/>
  <c r="L186" i="1" s="1"/>
  <c r="I185" i="1"/>
  <c r="I183" i="1"/>
  <c r="L183" i="1" s="1"/>
  <c r="I182" i="1"/>
  <c r="L182" i="1" s="1"/>
  <c r="I181" i="1"/>
  <c r="L181" i="1" s="1"/>
  <c r="I180" i="1"/>
  <c r="I178" i="1"/>
  <c r="L178" i="1" s="1"/>
  <c r="I177" i="1"/>
  <c r="L177" i="1" s="1"/>
  <c r="I176" i="1"/>
  <c r="L176" i="1" s="1"/>
  <c r="I175" i="1"/>
  <c r="L175" i="1" s="1"/>
  <c r="I174" i="1"/>
  <c r="I172" i="1"/>
  <c r="L172" i="1" s="1"/>
  <c r="I171" i="1"/>
  <c r="L171" i="1" s="1"/>
  <c r="I170" i="1"/>
  <c r="L170" i="1" s="1"/>
  <c r="I169" i="1"/>
  <c r="L169" i="1" s="1"/>
  <c r="I168" i="1"/>
  <c r="I166" i="1"/>
  <c r="L166" i="1" s="1"/>
  <c r="I165" i="1"/>
  <c r="L165" i="1" s="1"/>
  <c r="I164" i="1"/>
  <c r="I162" i="1"/>
  <c r="L162" i="1" s="1"/>
  <c r="I161" i="1"/>
  <c r="L161" i="1" s="1"/>
  <c r="I160" i="1"/>
  <c r="L160" i="1" s="1"/>
  <c r="I159" i="1"/>
  <c r="L159" i="1" s="1"/>
  <c r="I158" i="1"/>
  <c r="L158" i="1" s="1"/>
  <c r="I157" i="1"/>
  <c r="I155" i="1"/>
  <c r="L155" i="1" s="1"/>
  <c r="I153" i="1"/>
  <c r="L153" i="1" s="1"/>
  <c r="I152" i="1"/>
  <c r="L152" i="1" s="1"/>
  <c r="I151" i="1"/>
  <c r="L151" i="1" s="1"/>
  <c r="I150" i="1"/>
  <c r="L150" i="1" s="1"/>
  <c r="I149" i="1"/>
  <c r="I147" i="1"/>
  <c r="L147" i="1" s="1"/>
  <c r="I146" i="1"/>
  <c r="L146" i="1" s="1"/>
  <c r="I145" i="1"/>
  <c r="L145" i="1" s="1"/>
  <c r="I144" i="1"/>
  <c r="I142" i="1"/>
  <c r="I139" i="1"/>
  <c r="L139" i="1" s="1"/>
  <c r="I138" i="1"/>
  <c r="I136" i="1"/>
  <c r="L136" i="1" s="1"/>
  <c r="I135" i="1"/>
  <c r="I133" i="1"/>
  <c r="I131" i="1"/>
  <c r="L131" i="1" s="1"/>
  <c r="I130" i="1"/>
  <c r="L130" i="1" s="1"/>
  <c r="I129" i="1"/>
  <c r="L129" i="1" s="1"/>
  <c r="I128" i="1"/>
  <c r="L128" i="1" s="1"/>
  <c r="I127" i="1"/>
  <c r="L127" i="1" s="1"/>
  <c r="I126" i="1"/>
  <c r="I123" i="1"/>
  <c r="L123" i="1" s="1"/>
  <c r="I122" i="1"/>
  <c r="L122" i="1" s="1"/>
  <c r="I121" i="1"/>
  <c r="I116" i="1"/>
  <c r="I113" i="1"/>
  <c r="L113" i="1" s="1"/>
  <c r="I110" i="1"/>
  <c r="I108" i="1"/>
  <c r="L108" i="1" s="1"/>
  <c r="I107" i="1"/>
  <c r="L107" i="1" s="1"/>
  <c r="I106" i="1"/>
  <c r="I104" i="1"/>
  <c r="I102" i="1"/>
  <c r="L102" i="1" s="1"/>
  <c r="I101" i="1"/>
  <c r="L101" i="1" s="1"/>
  <c r="I100" i="1"/>
  <c r="L100" i="1" s="1"/>
  <c r="I99" i="1"/>
  <c r="I97" i="1"/>
  <c r="L97" i="1" s="1"/>
  <c r="I96" i="1"/>
  <c r="I94" i="1"/>
  <c r="L94" i="1" s="1"/>
  <c r="I93" i="1"/>
  <c r="L93" i="1" s="1"/>
  <c r="I92" i="1"/>
  <c r="I90" i="1"/>
  <c r="L90" i="1" s="1"/>
  <c r="I89" i="1"/>
  <c r="I86" i="1"/>
  <c r="L86" i="1" s="1"/>
  <c r="I85" i="1"/>
  <c r="L85" i="1" s="1"/>
  <c r="I84" i="1"/>
  <c r="L84" i="1" s="1"/>
  <c r="I83" i="1"/>
  <c r="L83" i="1" s="1"/>
  <c r="I82" i="1"/>
  <c r="I75" i="1"/>
  <c r="L75" i="1" s="1"/>
  <c r="I74" i="1"/>
  <c r="I71" i="1"/>
  <c r="I69" i="1"/>
  <c r="I67" i="1"/>
  <c r="I65" i="1"/>
  <c r="I63" i="1"/>
  <c r="I61" i="1"/>
  <c r="I58" i="1"/>
  <c r="L58" i="1" s="1"/>
  <c r="I57" i="1"/>
  <c r="L57" i="1" s="1"/>
  <c r="I56" i="1"/>
  <c r="L56" i="1" s="1"/>
  <c r="I55" i="1"/>
  <c r="L55" i="1" s="1"/>
  <c r="I54" i="1"/>
  <c r="L54" i="1" s="1"/>
  <c r="I53" i="1"/>
  <c r="L53" i="1" s="1"/>
  <c r="I52" i="1"/>
  <c r="L52" i="1" s="1"/>
  <c r="I51" i="1"/>
  <c r="L51" i="1" s="1"/>
  <c r="I50" i="1"/>
  <c r="I46" i="1"/>
  <c r="L46" i="1" s="1"/>
  <c r="I45" i="1"/>
  <c r="L45" i="1" s="1"/>
  <c r="I44" i="1"/>
  <c r="L44" i="1" s="1"/>
  <c r="I43" i="1"/>
  <c r="L43" i="1" s="1"/>
  <c r="I42" i="1"/>
  <c r="L42" i="1" s="1"/>
  <c r="I41" i="1"/>
  <c r="L41" i="1" s="1"/>
  <c r="I40" i="1"/>
  <c r="I37" i="1"/>
  <c r="I35" i="1"/>
  <c r="I33" i="1"/>
  <c r="I31" i="1"/>
  <c r="I29" i="1"/>
  <c r="I27" i="1"/>
  <c r="I24" i="1"/>
  <c r="I22" i="1"/>
  <c r="L22" i="1" s="1"/>
  <c r="I21" i="1"/>
  <c r="L21" i="1" s="1"/>
  <c r="I20" i="1"/>
  <c r="L20" i="1" s="1"/>
  <c r="I19" i="1"/>
  <c r="L19" i="1" s="1"/>
  <c r="I18" i="1"/>
  <c r="L18" i="1" s="1"/>
  <c r="I17" i="1"/>
  <c r="L17" i="1" s="1"/>
  <c r="I16" i="1"/>
  <c r="L16" i="1" s="1"/>
  <c r="I15" i="1"/>
  <c r="L15" i="1" s="1"/>
  <c r="I14" i="1"/>
  <c r="P11" i="1" l="1"/>
  <c r="P10" i="1" s="1"/>
  <c r="G11" i="1"/>
  <c r="G10" i="1" s="1"/>
  <c r="H11" i="1"/>
  <c r="H10" i="1" s="1"/>
  <c r="Q224" i="1"/>
  <c r="Q208" i="1" s="1"/>
  <c r="N224" i="1"/>
  <c r="N208" i="1" s="1"/>
  <c r="G224" i="1"/>
  <c r="G208" i="1" s="1"/>
  <c r="D224" i="1"/>
  <c r="D208" i="1" s="1"/>
  <c r="F11" i="1"/>
  <c r="F10" i="1" s="1"/>
  <c r="N11" i="1"/>
  <c r="N10" i="1" s="1"/>
  <c r="M11" i="1"/>
  <c r="M10" i="1" s="1"/>
  <c r="Q11" i="1"/>
  <c r="Q10" i="1" s="1"/>
  <c r="P224" i="1"/>
  <c r="P208" i="1" s="1"/>
  <c r="J11" i="1"/>
  <c r="J10" i="1" s="1"/>
  <c r="J224" i="1"/>
  <c r="J208" i="1" s="1"/>
  <c r="N118" i="1"/>
  <c r="P345" i="1"/>
  <c r="P344" i="1" s="1"/>
  <c r="F224" i="1"/>
  <c r="F208" i="1" s="1"/>
  <c r="N345" i="1"/>
  <c r="N344" i="1" s="1"/>
  <c r="F118" i="1"/>
  <c r="F303" i="1"/>
  <c r="E11" i="1"/>
  <c r="E10" i="1" s="1"/>
  <c r="K224" i="1"/>
  <c r="K208" i="1" s="1"/>
  <c r="D11" i="1"/>
  <c r="D10" i="1" s="1"/>
  <c r="N303" i="1"/>
  <c r="D303" i="1"/>
  <c r="J303" i="1"/>
  <c r="J118" i="1"/>
  <c r="G303" i="1"/>
  <c r="H224" i="1"/>
  <c r="H208" i="1" s="1"/>
  <c r="F345" i="1"/>
  <c r="F344" i="1" s="1"/>
  <c r="K11" i="1"/>
  <c r="K10" i="1" s="1"/>
  <c r="H303" i="1"/>
  <c r="D345" i="1"/>
  <c r="D344" i="1" s="1"/>
  <c r="H345" i="1"/>
  <c r="H344" i="1" s="1"/>
  <c r="L74" i="1"/>
  <c r="L73" i="1" s="1"/>
  <c r="L72" i="1" s="1"/>
  <c r="I73" i="1"/>
  <c r="I72" i="1" s="1"/>
  <c r="L144" i="1"/>
  <c r="L143" i="1" s="1"/>
  <c r="I143" i="1"/>
  <c r="L92" i="1"/>
  <c r="L91" i="1" s="1"/>
  <c r="I91" i="1"/>
  <c r="L342" i="1"/>
  <c r="L341" i="1" s="1"/>
  <c r="L340" i="1" s="1"/>
  <c r="L339" i="1" s="1"/>
  <c r="I341" i="1"/>
  <c r="I340" i="1" s="1"/>
  <c r="I339" i="1" s="1"/>
  <c r="L40" i="1"/>
  <c r="L39" i="1" s="1"/>
  <c r="L38" i="1" s="1"/>
  <c r="I39" i="1"/>
  <c r="I38" i="1" s="1"/>
  <c r="L61" i="1"/>
  <c r="L60" i="1" s="1"/>
  <c r="I60" i="1"/>
  <c r="L211" i="1"/>
  <c r="L210" i="1" s="1"/>
  <c r="I210" i="1"/>
  <c r="L266" i="1"/>
  <c r="L265" i="1" s="1"/>
  <c r="I265" i="1"/>
  <c r="L24" i="1"/>
  <c r="L23" i="1" s="1"/>
  <c r="I23" i="1"/>
  <c r="L63" i="1"/>
  <c r="L62" i="1" s="1"/>
  <c r="I62" i="1"/>
  <c r="L106" i="1"/>
  <c r="L105" i="1" s="1"/>
  <c r="I105" i="1"/>
  <c r="L135" i="1"/>
  <c r="L168" i="1"/>
  <c r="L167" i="1" s="1"/>
  <c r="I167" i="1"/>
  <c r="L243" i="1"/>
  <c r="L242" i="1" s="1"/>
  <c r="I242" i="1"/>
  <c r="L256" i="1"/>
  <c r="L255" i="1" s="1"/>
  <c r="I255" i="1"/>
  <c r="L268" i="1"/>
  <c r="L267" i="1" s="1"/>
  <c r="I267" i="1"/>
  <c r="L285" i="1"/>
  <c r="L284" i="1" s="1"/>
  <c r="L283" i="1" s="1"/>
  <c r="L282" i="1" s="1"/>
  <c r="I284" i="1"/>
  <c r="I283" i="1" s="1"/>
  <c r="I282" i="1" s="1"/>
  <c r="L312" i="1"/>
  <c r="L311" i="1" s="1"/>
  <c r="I311" i="1"/>
  <c r="L349" i="1"/>
  <c r="L348" i="1" s="1"/>
  <c r="I348" i="1"/>
  <c r="L396" i="1"/>
  <c r="L395" i="1" s="1"/>
  <c r="I395" i="1"/>
  <c r="L410" i="1"/>
  <c r="L409" i="1" s="1"/>
  <c r="I409" i="1"/>
  <c r="L428" i="1"/>
  <c r="L427" i="1" s="1"/>
  <c r="L426" i="1" s="1"/>
  <c r="I427" i="1"/>
  <c r="I426" i="1" s="1"/>
  <c r="L447" i="1"/>
  <c r="L446" i="1" s="1"/>
  <c r="I446" i="1"/>
  <c r="L459" i="1"/>
  <c r="L458" i="1" s="1"/>
  <c r="I458" i="1"/>
  <c r="E224" i="1"/>
  <c r="E208" i="1" s="1"/>
  <c r="P303" i="1"/>
  <c r="G345" i="1"/>
  <c r="G344" i="1" s="1"/>
  <c r="L35" i="1"/>
  <c r="L34" i="1" s="1"/>
  <c r="I34" i="1"/>
  <c r="L50" i="1"/>
  <c r="L49" i="1" s="1"/>
  <c r="L48" i="1" s="1"/>
  <c r="I49" i="1"/>
  <c r="I48" i="1" s="1"/>
  <c r="L236" i="1"/>
  <c r="L235" i="1" s="1"/>
  <c r="L234" i="1" s="1"/>
  <c r="I235" i="1"/>
  <c r="I234" i="1" s="1"/>
  <c r="I13" i="1"/>
  <c r="L82" i="1"/>
  <c r="L81" i="1" s="1"/>
  <c r="L80" i="1" s="1"/>
  <c r="L79" i="1" s="1"/>
  <c r="I81" i="1"/>
  <c r="I80" i="1" s="1"/>
  <c r="I79" i="1" s="1"/>
  <c r="L222" i="1"/>
  <c r="L221" i="1" s="1"/>
  <c r="I221" i="1"/>
  <c r="L280" i="1"/>
  <c r="L279" i="1" s="1"/>
  <c r="I279" i="1"/>
  <c r="L326" i="1"/>
  <c r="L325" i="1" s="1"/>
  <c r="I325" i="1"/>
  <c r="L424" i="1"/>
  <c r="L423" i="1" s="1"/>
  <c r="I423" i="1"/>
  <c r="L201" i="1"/>
  <c r="L200" i="1" s="1"/>
  <c r="I200" i="1"/>
  <c r="L227" i="1"/>
  <c r="L226" i="1" s="1"/>
  <c r="I226" i="1"/>
  <c r="L270" i="1"/>
  <c r="L269" i="1" s="1"/>
  <c r="I269" i="1"/>
  <c r="L29" i="1"/>
  <c r="L28" i="1" s="1"/>
  <c r="I28" i="1"/>
  <c r="L67" i="1"/>
  <c r="L66" i="1" s="1"/>
  <c r="I66" i="1"/>
  <c r="L138" i="1"/>
  <c r="L137" i="1" s="1"/>
  <c r="I137" i="1"/>
  <c r="I134" i="1" s="1"/>
  <c r="L180" i="1"/>
  <c r="L179" i="1" s="1"/>
  <c r="I179" i="1"/>
  <c r="L191" i="1"/>
  <c r="L190" i="1" s="1"/>
  <c r="L189" i="1" s="1"/>
  <c r="I190" i="1"/>
  <c r="I189" i="1" s="1"/>
  <c r="L229" i="1"/>
  <c r="L260" i="1"/>
  <c r="L259" i="1" s="1"/>
  <c r="I259" i="1"/>
  <c r="L273" i="1"/>
  <c r="L272" i="1" s="1"/>
  <c r="I272" i="1"/>
  <c r="L294" i="1"/>
  <c r="L293" i="1" s="1"/>
  <c r="L292" i="1" s="1"/>
  <c r="L291" i="1" s="1"/>
  <c r="I293" i="1"/>
  <c r="I292" i="1" s="1"/>
  <c r="I291" i="1" s="1"/>
  <c r="L315" i="1"/>
  <c r="L314" i="1" s="1"/>
  <c r="I314" i="1"/>
  <c r="L400" i="1"/>
  <c r="L399" i="1" s="1"/>
  <c r="I399" i="1"/>
  <c r="L435" i="1"/>
  <c r="L434" i="1" s="1"/>
  <c r="L433" i="1" s="1"/>
  <c r="I434" i="1"/>
  <c r="I433" i="1" s="1"/>
  <c r="L462" i="1"/>
  <c r="L461" i="1" s="1"/>
  <c r="I461" i="1"/>
  <c r="M303" i="1"/>
  <c r="L174" i="1"/>
  <c r="L173" i="1" s="1"/>
  <c r="I173" i="1"/>
  <c r="L121" i="1"/>
  <c r="L120" i="1" s="1"/>
  <c r="I120" i="1"/>
  <c r="L185" i="1"/>
  <c r="L184" i="1" s="1"/>
  <c r="I184" i="1"/>
  <c r="L104" i="1"/>
  <c r="L103" i="1" s="1"/>
  <c r="I103" i="1"/>
  <c r="L254" i="1"/>
  <c r="L253" i="1" s="1"/>
  <c r="I253" i="1"/>
  <c r="L407" i="1"/>
  <c r="L406" i="1" s="1"/>
  <c r="I406" i="1"/>
  <c r="L149" i="1"/>
  <c r="L148" i="1" s="1"/>
  <c r="I148" i="1"/>
  <c r="L246" i="1"/>
  <c r="L245" i="1" s="1"/>
  <c r="L244" i="1" s="1"/>
  <c r="I245" i="1"/>
  <c r="I244" i="1" s="1"/>
  <c r="L373" i="1"/>
  <c r="L372" i="1" s="1"/>
  <c r="I372" i="1"/>
  <c r="L412" i="1"/>
  <c r="L411" i="1" s="1"/>
  <c r="I411" i="1"/>
  <c r="L69" i="1"/>
  <c r="L68" i="1" s="1"/>
  <c r="I68" i="1"/>
  <c r="L110" i="1"/>
  <c r="L109" i="1" s="1"/>
  <c r="I109" i="1"/>
  <c r="L204" i="1"/>
  <c r="L203" i="1" s="1"/>
  <c r="I203" i="1"/>
  <c r="L216" i="1"/>
  <c r="L215" i="1" s="1"/>
  <c r="I215" i="1"/>
  <c r="L231" i="1"/>
  <c r="L230" i="1" s="1"/>
  <c r="I230" i="1"/>
  <c r="I228" i="1" s="1"/>
  <c r="L298" i="1"/>
  <c r="L297" i="1" s="1"/>
  <c r="L296" i="1" s="1"/>
  <c r="L295" i="1" s="1"/>
  <c r="I297" i="1"/>
  <c r="I296" i="1" s="1"/>
  <c r="I295" i="1" s="1"/>
  <c r="L320" i="1"/>
  <c r="L319" i="1" s="1"/>
  <c r="I319" i="1"/>
  <c r="L353" i="1"/>
  <c r="L352" i="1" s="1"/>
  <c r="I352" i="1"/>
  <c r="L364" i="1"/>
  <c r="L363" i="1" s="1"/>
  <c r="I363" i="1"/>
  <c r="L376" i="1"/>
  <c r="L375" i="1" s="1"/>
  <c r="I375" i="1"/>
  <c r="L415" i="1"/>
  <c r="L414" i="1" s="1"/>
  <c r="I414" i="1"/>
  <c r="L452" i="1"/>
  <c r="L451" i="1" s="1"/>
  <c r="I451" i="1"/>
  <c r="L219" i="1"/>
  <c r="L218" i="1" s="1"/>
  <c r="I218" i="1"/>
  <c r="L37" i="1"/>
  <c r="L36" i="1" s="1"/>
  <c r="I36" i="1"/>
  <c r="L309" i="1"/>
  <c r="L308" i="1" s="1"/>
  <c r="I308" i="1"/>
  <c r="L133" i="1"/>
  <c r="L132" i="1" s="1"/>
  <c r="I132" i="1"/>
  <c r="L157" i="1"/>
  <c r="L156" i="1" s="1"/>
  <c r="I156" i="1"/>
  <c r="L240" i="1"/>
  <c r="L239" i="1" s="1"/>
  <c r="I239" i="1"/>
  <c r="L370" i="1"/>
  <c r="L369" i="1" s="1"/>
  <c r="I369" i="1"/>
  <c r="L27" i="1"/>
  <c r="L26" i="1" s="1"/>
  <c r="I26" i="1"/>
  <c r="L65" i="1"/>
  <c r="L64" i="1" s="1"/>
  <c r="I64" i="1"/>
  <c r="L96" i="1"/>
  <c r="L95" i="1" s="1"/>
  <c r="I95" i="1"/>
  <c r="L126" i="1"/>
  <c r="L125" i="1" s="1"/>
  <c r="L124" i="1" s="1"/>
  <c r="I125" i="1"/>
  <c r="I124" i="1" s="1"/>
  <c r="L289" i="1"/>
  <c r="L288" i="1" s="1"/>
  <c r="L287" i="1" s="1"/>
  <c r="L286" i="1" s="1"/>
  <c r="I288" i="1"/>
  <c r="I287" i="1" s="1"/>
  <c r="I286" i="1" s="1"/>
  <c r="L331" i="1"/>
  <c r="L330" i="1" s="1"/>
  <c r="L329" i="1" s="1"/>
  <c r="I330" i="1"/>
  <c r="I329" i="1" s="1"/>
  <c r="L361" i="1"/>
  <c r="L360" i="1" s="1"/>
  <c r="I360" i="1"/>
  <c r="L385" i="1"/>
  <c r="L384" i="1" s="1"/>
  <c r="I384" i="1"/>
  <c r="L430" i="1"/>
  <c r="L429" i="1" s="1"/>
  <c r="I429" i="1"/>
  <c r="L449" i="1"/>
  <c r="L448" i="1" s="1"/>
  <c r="I448" i="1"/>
  <c r="Q118" i="1"/>
  <c r="L31" i="1"/>
  <c r="L30" i="1" s="1"/>
  <c r="I30" i="1"/>
  <c r="L99" i="1"/>
  <c r="L98" i="1" s="1"/>
  <c r="I98" i="1"/>
  <c r="L33" i="1"/>
  <c r="L32" i="1" s="1"/>
  <c r="I32" i="1"/>
  <c r="L71" i="1"/>
  <c r="L70" i="1" s="1"/>
  <c r="I70" i="1"/>
  <c r="L89" i="1"/>
  <c r="L88" i="1" s="1"/>
  <c r="I88" i="1"/>
  <c r="L142" i="1"/>
  <c r="L141" i="1" s="1"/>
  <c r="I141" i="1"/>
  <c r="L301" i="1"/>
  <c r="L300" i="1" s="1"/>
  <c r="L299" i="1" s="1"/>
  <c r="I300" i="1"/>
  <c r="I299" i="1" s="1"/>
  <c r="L337" i="1"/>
  <c r="L336" i="1" s="1"/>
  <c r="L335" i="1" s="1"/>
  <c r="L334" i="1" s="1"/>
  <c r="I336" i="1"/>
  <c r="I335" i="1" s="1"/>
  <c r="I334" i="1" s="1"/>
  <c r="L366" i="1"/>
  <c r="L365" i="1" s="1"/>
  <c r="I365" i="1"/>
  <c r="L390" i="1"/>
  <c r="L389" i="1" s="1"/>
  <c r="I389" i="1"/>
  <c r="L403" i="1"/>
  <c r="L402" i="1" s="1"/>
  <c r="I402" i="1"/>
  <c r="L417" i="1"/>
  <c r="L416" i="1" s="1"/>
  <c r="I416" i="1"/>
  <c r="L467" i="1"/>
  <c r="L466" i="1" s="1"/>
  <c r="L465" i="1" s="1"/>
  <c r="L464" i="1" s="1"/>
  <c r="I466" i="1"/>
  <c r="I465" i="1" s="1"/>
  <c r="I464" i="1" s="1"/>
  <c r="E118" i="1"/>
  <c r="L116" i="1"/>
  <c r="L115" i="1" s="1"/>
  <c r="L114" i="1" s="1"/>
  <c r="L112" i="1" s="1"/>
  <c r="L111" i="1" s="1"/>
  <c r="I115" i="1"/>
  <c r="I114" i="1" s="1"/>
  <c r="I112" i="1" s="1"/>
  <c r="I111" i="1" s="1"/>
  <c r="L164" i="1"/>
  <c r="L163" i="1" s="1"/>
  <c r="I163" i="1"/>
  <c r="L196" i="1"/>
  <c r="L195" i="1" s="1"/>
  <c r="I195" i="1"/>
  <c r="L251" i="1"/>
  <c r="L250" i="1" s="1"/>
  <c r="I250" i="1"/>
  <c r="L277" i="1"/>
  <c r="L276" i="1" s="1"/>
  <c r="I276" i="1"/>
  <c r="L306" i="1"/>
  <c r="L305" i="1" s="1"/>
  <c r="I305" i="1"/>
  <c r="L379" i="1"/>
  <c r="L378" i="1" s="1"/>
  <c r="I378" i="1"/>
  <c r="L421" i="1"/>
  <c r="L420" i="1" s="1"/>
  <c r="I420" i="1"/>
  <c r="L455" i="1"/>
  <c r="L454" i="1" s="1"/>
  <c r="I454" i="1"/>
  <c r="L485" i="1"/>
  <c r="L484" i="1" s="1"/>
  <c r="L483" i="1" s="1"/>
  <c r="I484" i="1"/>
  <c r="I483" i="1" s="1"/>
  <c r="L324" i="1"/>
  <c r="L323" i="1" s="1"/>
  <c r="I323" i="1"/>
  <c r="L357" i="1"/>
  <c r="L356" i="1" s="1"/>
  <c r="I356" i="1"/>
  <c r="L381" i="1"/>
  <c r="L380" i="1" s="1"/>
  <c r="I380" i="1"/>
  <c r="L393" i="1"/>
  <c r="L392" i="1" s="1"/>
  <c r="I392" i="1"/>
  <c r="L441" i="1"/>
  <c r="L440" i="1" s="1"/>
  <c r="L439" i="1" s="1"/>
  <c r="I440" i="1"/>
  <c r="I439" i="1" s="1"/>
  <c r="J345" i="1"/>
  <c r="J344" i="1" s="1"/>
  <c r="M345" i="1"/>
  <c r="M344" i="1" s="1"/>
  <c r="E345" i="1"/>
  <c r="E344" i="1" s="1"/>
  <c r="K345" i="1"/>
  <c r="K344" i="1" s="1"/>
  <c r="Q345" i="1"/>
  <c r="Q344" i="1" s="1"/>
  <c r="E303" i="1"/>
  <c r="Q303" i="1"/>
  <c r="K303" i="1"/>
  <c r="M224" i="1"/>
  <c r="M208" i="1" s="1"/>
  <c r="M118" i="1"/>
  <c r="H118" i="1"/>
  <c r="D118" i="1"/>
  <c r="G118" i="1"/>
  <c r="P118" i="1"/>
  <c r="K118" i="1"/>
  <c r="AT499" i="3"/>
  <c r="AS499" i="3"/>
  <c r="AR499" i="3"/>
  <c r="AQ499" i="3"/>
  <c r="AP499" i="3"/>
  <c r="AO499" i="3"/>
  <c r="AN499" i="3"/>
  <c r="AM499" i="3"/>
  <c r="AL499" i="3"/>
  <c r="AK499" i="3"/>
  <c r="AJ499" i="3"/>
  <c r="AI499" i="3"/>
  <c r="AT498" i="3"/>
  <c r="AS498" i="3"/>
  <c r="AR498" i="3"/>
  <c r="AQ498" i="3"/>
  <c r="AP498" i="3"/>
  <c r="AO498" i="3"/>
  <c r="AN498" i="3"/>
  <c r="AM498" i="3"/>
  <c r="AL498" i="3"/>
  <c r="AK498" i="3"/>
  <c r="AJ498" i="3"/>
  <c r="AI498" i="3"/>
  <c r="AT497" i="3"/>
  <c r="AS497" i="3"/>
  <c r="AR497" i="3"/>
  <c r="AQ497" i="3"/>
  <c r="AP497" i="3"/>
  <c r="AO497" i="3"/>
  <c r="AN497" i="3"/>
  <c r="AM497" i="3"/>
  <c r="AL497" i="3"/>
  <c r="AK497" i="3"/>
  <c r="AJ497" i="3"/>
  <c r="AI497" i="3"/>
  <c r="AT496" i="3"/>
  <c r="AS496" i="3"/>
  <c r="AR496" i="3"/>
  <c r="AQ496" i="3"/>
  <c r="AP496" i="3"/>
  <c r="AO496" i="3"/>
  <c r="AN496" i="3"/>
  <c r="AM496" i="3"/>
  <c r="AL496" i="3"/>
  <c r="AK496" i="3"/>
  <c r="AJ496" i="3"/>
  <c r="AI496" i="3"/>
  <c r="AT495" i="3"/>
  <c r="AS495" i="3"/>
  <c r="AR495" i="3"/>
  <c r="AQ495" i="3"/>
  <c r="AP495" i="3"/>
  <c r="AO495" i="3"/>
  <c r="AN495" i="3"/>
  <c r="AM495" i="3"/>
  <c r="AL495" i="3"/>
  <c r="AK495" i="3"/>
  <c r="AJ495" i="3"/>
  <c r="AI495" i="3"/>
  <c r="AT494" i="3"/>
  <c r="AS494" i="3"/>
  <c r="AR494" i="3"/>
  <c r="AQ494" i="3"/>
  <c r="AP494" i="3"/>
  <c r="AO494" i="3"/>
  <c r="AN494" i="3"/>
  <c r="AM494" i="3"/>
  <c r="AL494" i="3"/>
  <c r="AK494" i="3"/>
  <c r="AJ494" i="3"/>
  <c r="AI494" i="3"/>
  <c r="AT493" i="3"/>
  <c r="AS493" i="3"/>
  <c r="AR493" i="3"/>
  <c r="AQ493" i="3"/>
  <c r="AP493" i="3"/>
  <c r="AO493" i="3"/>
  <c r="AN493" i="3"/>
  <c r="AM493" i="3"/>
  <c r="AL493" i="3"/>
  <c r="AK493" i="3"/>
  <c r="AJ493" i="3"/>
  <c r="AI493" i="3"/>
  <c r="AT492" i="3"/>
  <c r="AS492" i="3"/>
  <c r="AR492" i="3"/>
  <c r="AQ492" i="3"/>
  <c r="AP492" i="3"/>
  <c r="AO492" i="3"/>
  <c r="AN492" i="3"/>
  <c r="AM492" i="3"/>
  <c r="AL492" i="3"/>
  <c r="AK492" i="3"/>
  <c r="AJ492" i="3"/>
  <c r="AI492" i="3"/>
  <c r="AT491" i="3"/>
  <c r="AS491" i="3"/>
  <c r="AR491" i="3"/>
  <c r="AQ491" i="3"/>
  <c r="AP491" i="3"/>
  <c r="AO491" i="3"/>
  <c r="AN491" i="3"/>
  <c r="AM491" i="3"/>
  <c r="AL491" i="3"/>
  <c r="AK491" i="3"/>
  <c r="AJ491" i="3"/>
  <c r="AI491" i="3"/>
  <c r="AT490" i="3"/>
  <c r="AS490" i="3"/>
  <c r="AR490" i="3"/>
  <c r="AQ490" i="3"/>
  <c r="AP490" i="3"/>
  <c r="AO490" i="3"/>
  <c r="AN490" i="3"/>
  <c r="AM490" i="3"/>
  <c r="AL490" i="3"/>
  <c r="AK490" i="3"/>
  <c r="AJ490" i="3"/>
  <c r="AI490" i="3"/>
  <c r="AT489" i="3"/>
  <c r="AS489" i="3"/>
  <c r="AR489" i="3"/>
  <c r="AQ489" i="3"/>
  <c r="AP489" i="3"/>
  <c r="AO489" i="3"/>
  <c r="AN489" i="3"/>
  <c r="AM489" i="3"/>
  <c r="AL489" i="3"/>
  <c r="AK489" i="3"/>
  <c r="AJ489" i="3"/>
  <c r="AI489" i="3"/>
  <c r="AT488" i="3"/>
  <c r="AS488" i="3"/>
  <c r="AR488" i="3"/>
  <c r="AQ488" i="3"/>
  <c r="AP488" i="3"/>
  <c r="AO488" i="3"/>
  <c r="AN488" i="3"/>
  <c r="AM488" i="3"/>
  <c r="AL488" i="3"/>
  <c r="AK488" i="3"/>
  <c r="AJ488" i="3"/>
  <c r="AI488" i="3"/>
  <c r="AT487" i="3"/>
  <c r="AS487" i="3"/>
  <c r="AR487" i="3"/>
  <c r="AQ487" i="3"/>
  <c r="AP487" i="3"/>
  <c r="AO487" i="3"/>
  <c r="AN487" i="3"/>
  <c r="AM487" i="3"/>
  <c r="AL487" i="3"/>
  <c r="AK487" i="3"/>
  <c r="AJ487" i="3"/>
  <c r="AI487" i="3"/>
  <c r="AT486" i="3"/>
  <c r="AS486" i="3"/>
  <c r="AR486" i="3"/>
  <c r="AQ486" i="3"/>
  <c r="AP486" i="3"/>
  <c r="AO486" i="3"/>
  <c r="AN486" i="3"/>
  <c r="AM486" i="3"/>
  <c r="AL486" i="3"/>
  <c r="AK486" i="3"/>
  <c r="AJ486" i="3"/>
  <c r="AI486" i="3"/>
  <c r="AT485" i="3"/>
  <c r="AS485" i="3"/>
  <c r="AR485" i="3"/>
  <c r="AQ485" i="3"/>
  <c r="AP485" i="3"/>
  <c r="AO485" i="3"/>
  <c r="AN485" i="3"/>
  <c r="AM485" i="3"/>
  <c r="AL485" i="3"/>
  <c r="AK485" i="3"/>
  <c r="AJ485" i="3"/>
  <c r="AI485" i="3"/>
  <c r="AT484" i="3"/>
  <c r="AS484" i="3"/>
  <c r="AR484" i="3"/>
  <c r="AQ484" i="3"/>
  <c r="AP484" i="3"/>
  <c r="AO484" i="3"/>
  <c r="AN484" i="3"/>
  <c r="AM484" i="3"/>
  <c r="AL484" i="3"/>
  <c r="AK484" i="3"/>
  <c r="AJ484" i="3"/>
  <c r="AI484" i="3"/>
  <c r="AT483" i="3"/>
  <c r="AS483" i="3"/>
  <c r="AR483" i="3"/>
  <c r="AQ483" i="3"/>
  <c r="AP483" i="3"/>
  <c r="AO483" i="3"/>
  <c r="AN483" i="3"/>
  <c r="AM483" i="3"/>
  <c r="AL483" i="3"/>
  <c r="AK483" i="3"/>
  <c r="AJ483" i="3"/>
  <c r="AI483" i="3"/>
  <c r="AT482" i="3"/>
  <c r="AS482" i="3"/>
  <c r="AR482" i="3"/>
  <c r="AQ482" i="3"/>
  <c r="AP482" i="3"/>
  <c r="AO482" i="3"/>
  <c r="AN482" i="3"/>
  <c r="AM482" i="3"/>
  <c r="AL482" i="3"/>
  <c r="AK482" i="3"/>
  <c r="AJ482" i="3"/>
  <c r="AI482" i="3"/>
  <c r="AT464" i="3"/>
  <c r="AS464" i="3"/>
  <c r="AR464" i="3"/>
  <c r="AQ464" i="3"/>
  <c r="AP464" i="3"/>
  <c r="AO464" i="3"/>
  <c r="AN464" i="3"/>
  <c r="AM464" i="3"/>
  <c r="AL464" i="3"/>
  <c r="AK464" i="3"/>
  <c r="AJ464" i="3"/>
  <c r="AI464" i="3"/>
  <c r="AT460" i="3"/>
  <c r="AS460" i="3"/>
  <c r="AR460" i="3"/>
  <c r="AQ460" i="3"/>
  <c r="AP460" i="3"/>
  <c r="AO460" i="3"/>
  <c r="AN460" i="3"/>
  <c r="AM460" i="3"/>
  <c r="AL460" i="3"/>
  <c r="AK460" i="3"/>
  <c r="AJ460" i="3"/>
  <c r="AI460" i="3"/>
  <c r="AT459" i="3"/>
  <c r="AS459" i="3"/>
  <c r="AR459" i="3"/>
  <c r="AQ459" i="3"/>
  <c r="AP459" i="3"/>
  <c r="AO459" i="3"/>
  <c r="AN459" i="3"/>
  <c r="AM459" i="3"/>
  <c r="AL459" i="3"/>
  <c r="AK459" i="3"/>
  <c r="AJ459" i="3"/>
  <c r="AI459" i="3"/>
  <c r="AT457" i="3"/>
  <c r="AS457" i="3"/>
  <c r="AR457" i="3"/>
  <c r="AQ457" i="3"/>
  <c r="AP457" i="3"/>
  <c r="AO457" i="3"/>
  <c r="AN457" i="3"/>
  <c r="AM457" i="3"/>
  <c r="AL457" i="3"/>
  <c r="AK457" i="3"/>
  <c r="AJ457" i="3"/>
  <c r="AI457" i="3"/>
  <c r="AT456" i="3"/>
  <c r="AS456" i="3"/>
  <c r="AR456" i="3"/>
  <c r="AQ456" i="3"/>
  <c r="AP456" i="3"/>
  <c r="AO456" i="3"/>
  <c r="AN456" i="3"/>
  <c r="AM456" i="3"/>
  <c r="AL456" i="3"/>
  <c r="AK456" i="3"/>
  <c r="AJ456" i="3"/>
  <c r="AI456" i="3"/>
  <c r="AT454" i="3"/>
  <c r="AS454" i="3"/>
  <c r="AR454" i="3"/>
  <c r="AQ454" i="3"/>
  <c r="AP454" i="3"/>
  <c r="AO454" i="3"/>
  <c r="AN454" i="3"/>
  <c r="AM454" i="3"/>
  <c r="AL454" i="3"/>
  <c r="AK454" i="3"/>
  <c r="AJ454" i="3"/>
  <c r="AI454" i="3"/>
  <c r="AT453" i="3"/>
  <c r="AS453" i="3"/>
  <c r="AR453" i="3"/>
  <c r="AQ453" i="3"/>
  <c r="AP453" i="3"/>
  <c r="AO453" i="3"/>
  <c r="AN453" i="3"/>
  <c r="AM453" i="3"/>
  <c r="AL453" i="3"/>
  <c r="AK453" i="3"/>
  <c r="AJ453" i="3"/>
  <c r="AI453" i="3"/>
  <c r="AT452" i="3"/>
  <c r="AS452" i="3"/>
  <c r="AR452" i="3"/>
  <c r="AQ452" i="3"/>
  <c r="AP452" i="3"/>
  <c r="AO452" i="3"/>
  <c r="AN452" i="3"/>
  <c r="AM452" i="3"/>
  <c r="AL452" i="3"/>
  <c r="AK452" i="3"/>
  <c r="AJ452" i="3"/>
  <c r="AI452" i="3"/>
  <c r="AT450" i="3"/>
  <c r="AS450" i="3"/>
  <c r="AR450" i="3"/>
  <c r="AQ450" i="3"/>
  <c r="AP450" i="3"/>
  <c r="AO450" i="3"/>
  <c r="AN450" i="3"/>
  <c r="AM450" i="3"/>
  <c r="AL450" i="3"/>
  <c r="AK450" i="3"/>
  <c r="AJ450" i="3"/>
  <c r="AI450" i="3"/>
  <c r="AT449" i="3"/>
  <c r="AS449" i="3"/>
  <c r="AR449" i="3"/>
  <c r="AQ449" i="3"/>
  <c r="AP449" i="3"/>
  <c r="AO449" i="3"/>
  <c r="AN449" i="3"/>
  <c r="AM449" i="3"/>
  <c r="AL449" i="3"/>
  <c r="AK449" i="3"/>
  <c r="AJ449" i="3"/>
  <c r="AI449" i="3"/>
  <c r="AT447" i="3"/>
  <c r="AS447" i="3"/>
  <c r="AR447" i="3"/>
  <c r="AQ447" i="3"/>
  <c r="AP447" i="3"/>
  <c r="AO447" i="3"/>
  <c r="AN447" i="3"/>
  <c r="AM447" i="3"/>
  <c r="AL447" i="3"/>
  <c r="AK447" i="3"/>
  <c r="AJ447" i="3"/>
  <c r="AI447" i="3"/>
  <c r="AT446" i="3"/>
  <c r="AS446" i="3"/>
  <c r="AR446" i="3"/>
  <c r="AQ446" i="3"/>
  <c r="AP446" i="3"/>
  <c r="AO446" i="3"/>
  <c r="AN446" i="3"/>
  <c r="AM446" i="3"/>
  <c r="AL446" i="3"/>
  <c r="AK446" i="3"/>
  <c r="AJ446" i="3"/>
  <c r="AI446" i="3"/>
  <c r="AT444" i="3"/>
  <c r="AS444" i="3"/>
  <c r="AR444" i="3"/>
  <c r="AQ444" i="3"/>
  <c r="AP444" i="3"/>
  <c r="AO444" i="3"/>
  <c r="AN444" i="3"/>
  <c r="AM444" i="3"/>
  <c r="AL444" i="3"/>
  <c r="AK444" i="3"/>
  <c r="AJ444" i="3"/>
  <c r="AI444" i="3"/>
  <c r="AT439" i="3"/>
  <c r="AS439" i="3"/>
  <c r="AR439" i="3"/>
  <c r="AQ439" i="3"/>
  <c r="AP439" i="3"/>
  <c r="AO439" i="3"/>
  <c r="AN439" i="3"/>
  <c r="AM439" i="3"/>
  <c r="AL439" i="3"/>
  <c r="AK439" i="3"/>
  <c r="AJ439" i="3"/>
  <c r="AI439" i="3"/>
  <c r="AT435" i="3"/>
  <c r="AS435" i="3"/>
  <c r="AR435" i="3"/>
  <c r="AQ435" i="3"/>
  <c r="AP435" i="3"/>
  <c r="AO435" i="3"/>
  <c r="AN435" i="3"/>
  <c r="AM435" i="3"/>
  <c r="AL435" i="3"/>
  <c r="AK435" i="3"/>
  <c r="AJ435" i="3"/>
  <c r="AI435" i="3"/>
  <c r="AT434" i="3"/>
  <c r="AS434" i="3"/>
  <c r="AR434" i="3"/>
  <c r="AQ434" i="3"/>
  <c r="AP434" i="3"/>
  <c r="AO434" i="3"/>
  <c r="AN434" i="3"/>
  <c r="AM434" i="3"/>
  <c r="AL434" i="3"/>
  <c r="AK434" i="3"/>
  <c r="AJ434" i="3"/>
  <c r="AI434" i="3"/>
  <c r="AT433" i="3"/>
  <c r="AS433" i="3"/>
  <c r="AR433" i="3"/>
  <c r="AQ433" i="3"/>
  <c r="AP433" i="3"/>
  <c r="AO433" i="3"/>
  <c r="AN433" i="3"/>
  <c r="AM433" i="3"/>
  <c r="AL433" i="3"/>
  <c r="AK433" i="3"/>
  <c r="AJ433" i="3"/>
  <c r="AI433" i="3"/>
  <c r="AT432" i="3"/>
  <c r="AS432" i="3"/>
  <c r="AR432" i="3"/>
  <c r="AQ432" i="3"/>
  <c r="AP432" i="3"/>
  <c r="AO432" i="3"/>
  <c r="AN432" i="3"/>
  <c r="AM432" i="3"/>
  <c r="AL432" i="3"/>
  <c r="AK432" i="3"/>
  <c r="AJ432" i="3"/>
  <c r="AI432" i="3"/>
  <c r="AT427" i="3"/>
  <c r="AS427" i="3"/>
  <c r="AR427" i="3"/>
  <c r="AQ427" i="3"/>
  <c r="AP427" i="3"/>
  <c r="AO427" i="3"/>
  <c r="AN427" i="3"/>
  <c r="AM427" i="3"/>
  <c r="AL427" i="3"/>
  <c r="AK427" i="3"/>
  <c r="AJ427" i="3"/>
  <c r="AI427" i="3"/>
  <c r="AT425" i="3"/>
  <c r="AS425" i="3"/>
  <c r="AR425" i="3"/>
  <c r="AQ425" i="3"/>
  <c r="AP425" i="3"/>
  <c r="AO425" i="3"/>
  <c r="AN425" i="3"/>
  <c r="AM425" i="3"/>
  <c r="AL425" i="3"/>
  <c r="AK425" i="3"/>
  <c r="AJ425" i="3"/>
  <c r="AI425" i="3"/>
  <c r="AT421" i="3"/>
  <c r="AS421" i="3"/>
  <c r="AR421" i="3"/>
  <c r="AQ421" i="3"/>
  <c r="AP421" i="3"/>
  <c r="AO421" i="3"/>
  <c r="AN421" i="3"/>
  <c r="AM421" i="3"/>
  <c r="AL421" i="3"/>
  <c r="AK421" i="3"/>
  <c r="AJ421" i="3"/>
  <c r="AT419" i="3"/>
  <c r="AS419" i="3"/>
  <c r="AR419" i="3"/>
  <c r="AQ419" i="3"/>
  <c r="AP419" i="3"/>
  <c r="AO419" i="3"/>
  <c r="AN419" i="3"/>
  <c r="AM419" i="3"/>
  <c r="AL419" i="3"/>
  <c r="AK419" i="3"/>
  <c r="AJ419" i="3"/>
  <c r="AT418" i="3"/>
  <c r="AS418" i="3"/>
  <c r="AR418" i="3"/>
  <c r="AQ418" i="3"/>
  <c r="AP418" i="3"/>
  <c r="AO418" i="3"/>
  <c r="AN418" i="3"/>
  <c r="AM418" i="3"/>
  <c r="AL418" i="3"/>
  <c r="AK418" i="3"/>
  <c r="AJ418" i="3"/>
  <c r="AI418" i="3"/>
  <c r="AT414" i="3"/>
  <c r="AS414" i="3"/>
  <c r="AR414" i="3"/>
  <c r="AQ414" i="3"/>
  <c r="AP414" i="3"/>
  <c r="AO414" i="3"/>
  <c r="AN414" i="3"/>
  <c r="AM414" i="3"/>
  <c r="AL414" i="3"/>
  <c r="AK414" i="3"/>
  <c r="AJ414" i="3"/>
  <c r="AT412" i="3"/>
  <c r="AS412" i="3"/>
  <c r="AR412" i="3"/>
  <c r="AQ412" i="3"/>
  <c r="AP412" i="3"/>
  <c r="AO412" i="3"/>
  <c r="AN412" i="3"/>
  <c r="AM412" i="3"/>
  <c r="AL412" i="3"/>
  <c r="AK412" i="3"/>
  <c r="AJ412" i="3"/>
  <c r="AT410" i="3"/>
  <c r="AS410" i="3"/>
  <c r="AR410" i="3"/>
  <c r="AQ410" i="3"/>
  <c r="AP410" i="3"/>
  <c r="AO410" i="3"/>
  <c r="AN410" i="3"/>
  <c r="AM410" i="3"/>
  <c r="AL410" i="3"/>
  <c r="AK410" i="3"/>
  <c r="AJ410" i="3"/>
  <c r="AT409" i="3"/>
  <c r="AS409" i="3"/>
  <c r="AR409" i="3"/>
  <c r="AQ409" i="3"/>
  <c r="AP409" i="3"/>
  <c r="AO409" i="3"/>
  <c r="AN409" i="3"/>
  <c r="AM409" i="3"/>
  <c r="AL409" i="3"/>
  <c r="AK409" i="3"/>
  <c r="AJ409" i="3"/>
  <c r="AI409" i="3"/>
  <c r="AI408" i="3"/>
  <c r="AT407" i="3"/>
  <c r="AS407" i="3"/>
  <c r="AR407" i="3"/>
  <c r="AQ407" i="3"/>
  <c r="AP407" i="3"/>
  <c r="AO407" i="3"/>
  <c r="AN407" i="3"/>
  <c r="AM407" i="3"/>
  <c r="AL407" i="3"/>
  <c r="AK407" i="3"/>
  <c r="AJ407" i="3"/>
  <c r="AT404" i="3"/>
  <c r="AS404" i="3"/>
  <c r="AR404" i="3"/>
  <c r="AQ404" i="3"/>
  <c r="AP404" i="3"/>
  <c r="AO404" i="3"/>
  <c r="AN404" i="3"/>
  <c r="AM404" i="3"/>
  <c r="AL404" i="3"/>
  <c r="AK404" i="3"/>
  <c r="AJ404" i="3"/>
  <c r="AT402" i="3"/>
  <c r="AS402" i="3"/>
  <c r="AR402" i="3"/>
  <c r="AQ402" i="3"/>
  <c r="AP402" i="3"/>
  <c r="AO402" i="3"/>
  <c r="AN402" i="3"/>
  <c r="AM402" i="3"/>
  <c r="AL402" i="3"/>
  <c r="AK402" i="3"/>
  <c r="AJ402" i="3"/>
  <c r="AT400" i="3"/>
  <c r="AS400" i="3"/>
  <c r="AR400" i="3"/>
  <c r="AQ400" i="3"/>
  <c r="AP400" i="3"/>
  <c r="AO400" i="3"/>
  <c r="AN400" i="3"/>
  <c r="AM400" i="3"/>
  <c r="AL400" i="3"/>
  <c r="AK400" i="3"/>
  <c r="AJ400" i="3"/>
  <c r="AI400" i="3"/>
  <c r="AT399" i="3"/>
  <c r="AS399" i="3"/>
  <c r="AR399" i="3"/>
  <c r="AQ399" i="3"/>
  <c r="AP399" i="3"/>
  <c r="AO399" i="3"/>
  <c r="AN399" i="3"/>
  <c r="AM399" i="3"/>
  <c r="AL399" i="3"/>
  <c r="AK399" i="3"/>
  <c r="AJ399" i="3"/>
  <c r="AI399" i="3"/>
  <c r="AT397" i="3"/>
  <c r="AS397" i="3"/>
  <c r="AR397" i="3"/>
  <c r="AQ397" i="3"/>
  <c r="AP397" i="3"/>
  <c r="AO397" i="3"/>
  <c r="AN397" i="3"/>
  <c r="AM397" i="3"/>
  <c r="AL397" i="3"/>
  <c r="AK397" i="3"/>
  <c r="AJ397" i="3"/>
  <c r="AI397" i="3"/>
  <c r="AT396" i="3"/>
  <c r="AS396" i="3"/>
  <c r="AR396" i="3"/>
  <c r="AQ396" i="3"/>
  <c r="AP396" i="3"/>
  <c r="AO396" i="3"/>
  <c r="AN396" i="3"/>
  <c r="AM396" i="3"/>
  <c r="AL396" i="3"/>
  <c r="AK396" i="3"/>
  <c r="AJ396" i="3"/>
  <c r="AI396" i="3"/>
  <c r="AT393" i="3"/>
  <c r="AS393" i="3"/>
  <c r="AR393" i="3"/>
  <c r="AQ393" i="3"/>
  <c r="AP393" i="3"/>
  <c r="AO393" i="3"/>
  <c r="AN393" i="3"/>
  <c r="AM393" i="3"/>
  <c r="AL393" i="3"/>
  <c r="AK393" i="3"/>
  <c r="AJ393" i="3"/>
  <c r="AI393" i="3"/>
  <c r="AT392" i="3"/>
  <c r="AS392" i="3"/>
  <c r="AR392" i="3"/>
  <c r="AQ392" i="3"/>
  <c r="AP392" i="3"/>
  <c r="AO392" i="3"/>
  <c r="AN392" i="3"/>
  <c r="AM392" i="3"/>
  <c r="AL392" i="3"/>
  <c r="AK392" i="3"/>
  <c r="AJ392" i="3"/>
  <c r="AI392" i="3"/>
  <c r="AT390" i="3"/>
  <c r="AS390" i="3"/>
  <c r="AR390" i="3"/>
  <c r="AQ390" i="3"/>
  <c r="AP390" i="3"/>
  <c r="AO390" i="3"/>
  <c r="AN390" i="3"/>
  <c r="AM390" i="3"/>
  <c r="AL390" i="3"/>
  <c r="AK390" i="3"/>
  <c r="AJ390" i="3"/>
  <c r="AI390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T387" i="3"/>
  <c r="AS387" i="3"/>
  <c r="AR387" i="3"/>
  <c r="AQ387" i="3"/>
  <c r="AP387" i="3"/>
  <c r="AO387" i="3"/>
  <c r="AN387" i="3"/>
  <c r="AM387" i="3"/>
  <c r="AL387" i="3"/>
  <c r="AK387" i="3"/>
  <c r="AJ387" i="3"/>
  <c r="AI387" i="3"/>
  <c r="AT386" i="3"/>
  <c r="AS386" i="3"/>
  <c r="AR386" i="3"/>
  <c r="AQ386" i="3"/>
  <c r="AP386" i="3"/>
  <c r="AO386" i="3"/>
  <c r="AN386" i="3"/>
  <c r="AM386" i="3"/>
  <c r="AL386" i="3"/>
  <c r="AK386" i="3"/>
  <c r="AJ386" i="3"/>
  <c r="AI386" i="3"/>
  <c r="AT383" i="3"/>
  <c r="AS383" i="3"/>
  <c r="AR383" i="3"/>
  <c r="AQ383" i="3"/>
  <c r="AP383" i="3"/>
  <c r="AO383" i="3"/>
  <c r="AN383" i="3"/>
  <c r="AM383" i="3"/>
  <c r="AL383" i="3"/>
  <c r="AK383" i="3"/>
  <c r="AJ383" i="3"/>
  <c r="AI383" i="3"/>
  <c r="AT382" i="3"/>
  <c r="AS382" i="3"/>
  <c r="AR382" i="3"/>
  <c r="AQ382" i="3"/>
  <c r="AP382" i="3"/>
  <c r="AO382" i="3"/>
  <c r="AN382" i="3"/>
  <c r="AM382" i="3"/>
  <c r="AL382" i="3"/>
  <c r="AK382" i="3"/>
  <c r="AJ382" i="3"/>
  <c r="AI382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T378" i="3"/>
  <c r="AS378" i="3"/>
  <c r="AR378" i="3"/>
  <c r="AQ378" i="3"/>
  <c r="AP378" i="3"/>
  <c r="AO378" i="3"/>
  <c r="AN378" i="3"/>
  <c r="AM378" i="3"/>
  <c r="AL378" i="3"/>
  <c r="AK378" i="3"/>
  <c r="AJ378" i="3"/>
  <c r="AI378" i="3"/>
  <c r="AT377" i="3"/>
  <c r="AS377" i="3"/>
  <c r="AR377" i="3"/>
  <c r="AQ377" i="3"/>
  <c r="AP377" i="3"/>
  <c r="AO377" i="3"/>
  <c r="AN377" i="3"/>
  <c r="AM377" i="3"/>
  <c r="AL377" i="3"/>
  <c r="AK377" i="3"/>
  <c r="AJ377" i="3"/>
  <c r="AI377" i="3"/>
  <c r="AT375" i="3"/>
  <c r="AS375" i="3"/>
  <c r="AR375" i="3"/>
  <c r="AQ375" i="3"/>
  <c r="AP375" i="3"/>
  <c r="AO375" i="3"/>
  <c r="AN375" i="3"/>
  <c r="AM375" i="3"/>
  <c r="AL375" i="3"/>
  <c r="AK375" i="3"/>
  <c r="AJ375" i="3"/>
  <c r="AI375" i="3"/>
  <c r="AT373" i="3"/>
  <c r="AS373" i="3"/>
  <c r="AR373" i="3"/>
  <c r="AQ373" i="3"/>
  <c r="AP373" i="3"/>
  <c r="AO373" i="3"/>
  <c r="AN373" i="3"/>
  <c r="AM373" i="3"/>
  <c r="AL373" i="3"/>
  <c r="AK373" i="3"/>
  <c r="AJ373" i="3"/>
  <c r="AI373" i="3"/>
  <c r="AT372" i="3"/>
  <c r="AS372" i="3"/>
  <c r="AR372" i="3"/>
  <c r="AQ372" i="3"/>
  <c r="AP372" i="3"/>
  <c r="AO372" i="3"/>
  <c r="AN372" i="3"/>
  <c r="AM372" i="3"/>
  <c r="AL372" i="3"/>
  <c r="AK372" i="3"/>
  <c r="AJ372" i="3"/>
  <c r="AI372" i="3"/>
  <c r="AT370" i="3"/>
  <c r="AS370" i="3"/>
  <c r="AR370" i="3"/>
  <c r="AQ370" i="3"/>
  <c r="AP370" i="3"/>
  <c r="AO370" i="3"/>
  <c r="AN370" i="3"/>
  <c r="AM370" i="3"/>
  <c r="AL370" i="3"/>
  <c r="AK370" i="3"/>
  <c r="AJ370" i="3"/>
  <c r="AI370" i="3"/>
  <c r="AT369" i="3"/>
  <c r="AS369" i="3"/>
  <c r="AR369" i="3"/>
  <c r="AQ369" i="3"/>
  <c r="AP369" i="3"/>
  <c r="AO369" i="3"/>
  <c r="AN369" i="3"/>
  <c r="AM369" i="3"/>
  <c r="AL369" i="3"/>
  <c r="AK369" i="3"/>
  <c r="AJ369" i="3"/>
  <c r="AI369" i="3"/>
  <c r="AT367" i="3"/>
  <c r="AS367" i="3"/>
  <c r="AR367" i="3"/>
  <c r="AQ367" i="3"/>
  <c r="AP367" i="3"/>
  <c r="AO367" i="3"/>
  <c r="AN367" i="3"/>
  <c r="AM367" i="3"/>
  <c r="AL367" i="3"/>
  <c r="AK367" i="3"/>
  <c r="AJ367" i="3"/>
  <c r="AI367" i="3"/>
  <c r="AT366" i="3"/>
  <c r="AS366" i="3"/>
  <c r="AR366" i="3"/>
  <c r="AQ366" i="3"/>
  <c r="AP366" i="3"/>
  <c r="AO366" i="3"/>
  <c r="AN366" i="3"/>
  <c r="AM366" i="3"/>
  <c r="AL366" i="3"/>
  <c r="AK366" i="3"/>
  <c r="AJ366" i="3"/>
  <c r="AI366" i="3"/>
  <c r="AT364" i="3"/>
  <c r="AS364" i="3"/>
  <c r="AR364" i="3"/>
  <c r="AQ364" i="3"/>
  <c r="AP364" i="3"/>
  <c r="AO364" i="3"/>
  <c r="AN364" i="3"/>
  <c r="AM364" i="3"/>
  <c r="AL364" i="3"/>
  <c r="AK364" i="3"/>
  <c r="AJ364" i="3"/>
  <c r="AI364" i="3"/>
  <c r="AT363" i="3"/>
  <c r="AS363" i="3"/>
  <c r="AR363" i="3"/>
  <c r="AQ363" i="3"/>
  <c r="AP363" i="3"/>
  <c r="AO363" i="3"/>
  <c r="AN363" i="3"/>
  <c r="AM363" i="3"/>
  <c r="AL363" i="3"/>
  <c r="AK363" i="3"/>
  <c r="AJ363" i="3"/>
  <c r="AI363" i="3"/>
  <c r="AT362" i="3"/>
  <c r="AS362" i="3"/>
  <c r="AR362" i="3"/>
  <c r="AQ362" i="3"/>
  <c r="AP362" i="3"/>
  <c r="AO362" i="3"/>
  <c r="AN362" i="3"/>
  <c r="AM362" i="3"/>
  <c r="AL362" i="3"/>
  <c r="AK362" i="3"/>
  <c r="AJ362" i="3"/>
  <c r="AI362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T358" i="3"/>
  <c r="AS358" i="3"/>
  <c r="AR358" i="3"/>
  <c r="AQ358" i="3"/>
  <c r="AP358" i="3"/>
  <c r="AO358" i="3"/>
  <c r="AN358" i="3"/>
  <c r="AM358" i="3"/>
  <c r="AL358" i="3"/>
  <c r="AK358" i="3"/>
  <c r="AJ358" i="3"/>
  <c r="AI358" i="3"/>
  <c r="AT357" i="3"/>
  <c r="AS357" i="3"/>
  <c r="AR357" i="3"/>
  <c r="AQ357" i="3"/>
  <c r="AP357" i="3"/>
  <c r="AO357" i="3"/>
  <c r="AN357" i="3"/>
  <c r="AM357" i="3"/>
  <c r="AL357" i="3"/>
  <c r="AK357" i="3"/>
  <c r="AJ357" i="3"/>
  <c r="AI357" i="3"/>
  <c r="AT355" i="3"/>
  <c r="AS355" i="3"/>
  <c r="AR355" i="3"/>
  <c r="AQ355" i="3"/>
  <c r="AP355" i="3"/>
  <c r="AO355" i="3"/>
  <c r="AN355" i="3"/>
  <c r="AM355" i="3"/>
  <c r="AL355" i="3"/>
  <c r="AK355" i="3"/>
  <c r="AJ355" i="3"/>
  <c r="AI355" i="3"/>
  <c r="AT354" i="3"/>
  <c r="AS354" i="3"/>
  <c r="AR354" i="3"/>
  <c r="AQ354" i="3"/>
  <c r="AP354" i="3"/>
  <c r="AO354" i="3"/>
  <c r="AN354" i="3"/>
  <c r="AM354" i="3"/>
  <c r="AL354" i="3"/>
  <c r="AK354" i="3"/>
  <c r="AJ354" i="3"/>
  <c r="AI354" i="3"/>
  <c r="AT353" i="3"/>
  <c r="AS353" i="3"/>
  <c r="AR353" i="3"/>
  <c r="AQ353" i="3"/>
  <c r="AP353" i="3"/>
  <c r="AO353" i="3"/>
  <c r="AN353" i="3"/>
  <c r="AM353" i="3"/>
  <c r="AL353" i="3"/>
  <c r="AK353" i="3"/>
  <c r="AJ353" i="3"/>
  <c r="AI353" i="3"/>
  <c r="AT351" i="3"/>
  <c r="AS351" i="3"/>
  <c r="AR351" i="3"/>
  <c r="AQ351" i="3"/>
  <c r="AP351" i="3"/>
  <c r="AO351" i="3"/>
  <c r="AN351" i="3"/>
  <c r="AM351" i="3"/>
  <c r="AL351" i="3"/>
  <c r="AK351" i="3"/>
  <c r="AJ351" i="3"/>
  <c r="AI351" i="3"/>
  <c r="AT350" i="3"/>
  <c r="AS350" i="3"/>
  <c r="AR350" i="3"/>
  <c r="AQ350" i="3"/>
  <c r="AP350" i="3"/>
  <c r="AO350" i="3"/>
  <c r="AN350" i="3"/>
  <c r="AM350" i="3"/>
  <c r="AL350" i="3"/>
  <c r="AK350" i="3"/>
  <c r="AJ350" i="3"/>
  <c r="AI350" i="3"/>
  <c r="AT349" i="3"/>
  <c r="AS349" i="3"/>
  <c r="AR349" i="3"/>
  <c r="AQ349" i="3"/>
  <c r="AP349" i="3"/>
  <c r="AO349" i="3"/>
  <c r="AN349" i="3"/>
  <c r="AM349" i="3"/>
  <c r="AL349" i="3"/>
  <c r="AK349" i="3"/>
  <c r="AJ349" i="3"/>
  <c r="AI349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T346" i="3"/>
  <c r="AS346" i="3"/>
  <c r="AR346" i="3"/>
  <c r="AQ346" i="3"/>
  <c r="AP346" i="3"/>
  <c r="AO346" i="3"/>
  <c r="AN346" i="3"/>
  <c r="AM346" i="3"/>
  <c r="AL346" i="3"/>
  <c r="AK346" i="3"/>
  <c r="AJ346" i="3"/>
  <c r="AI346" i="3"/>
  <c r="AT345" i="3"/>
  <c r="AS345" i="3"/>
  <c r="AR345" i="3"/>
  <c r="AQ345" i="3"/>
  <c r="AP345" i="3"/>
  <c r="AO345" i="3"/>
  <c r="AN345" i="3"/>
  <c r="AM345" i="3"/>
  <c r="AL345" i="3"/>
  <c r="AK345" i="3"/>
  <c r="AJ345" i="3"/>
  <c r="AI345" i="3"/>
  <c r="AT339" i="3"/>
  <c r="AS339" i="3"/>
  <c r="AR339" i="3"/>
  <c r="AQ339" i="3"/>
  <c r="AP339" i="3"/>
  <c r="AO339" i="3"/>
  <c r="AN339" i="3"/>
  <c r="AM339" i="3"/>
  <c r="AL339" i="3"/>
  <c r="AK339" i="3"/>
  <c r="AJ339" i="3"/>
  <c r="AI339" i="3"/>
  <c r="AT338" i="3"/>
  <c r="AS338" i="3"/>
  <c r="AR338" i="3"/>
  <c r="AQ338" i="3"/>
  <c r="AP338" i="3"/>
  <c r="AO338" i="3"/>
  <c r="AN338" i="3"/>
  <c r="AM338" i="3"/>
  <c r="AL338" i="3"/>
  <c r="AK338" i="3"/>
  <c r="AJ338" i="3"/>
  <c r="AI338" i="3"/>
  <c r="AT334" i="3"/>
  <c r="AS334" i="3"/>
  <c r="AR334" i="3"/>
  <c r="AQ334" i="3"/>
  <c r="AP334" i="3"/>
  <c r="AO334" i="3"/>
  <c r="AN334" i="3"/>
  <c r="AM334" i="3"/>
  <c r="AL334" i="3"/>
  <c r="AK334" i="3"/>
  <c r="AJ334" i="3"/>
  <c r="AI334" i="3"/>
  <c r="AT333" i="3"/>
  <c r="AS333" i="3"/>
  <c r="AR333" i="3"/>
  <c r="AQ333" i="3"/>
  <c r="AP333" i="3"/>
  <c r="AO333" i="3"/>
  <c r="AN333" i="3"/>
  <c r="AM333" i="3"/>
  <c r="AL333" i="3"/>
  <c r="AK333" i="3"/>
  <c r="AJ333" i="3"/>
  <c r="AI333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T328" i="3"/>
  <c r="AS328" i="3"/>
  <c r="AR328" i="3"/>
  <c r="AQ328" i="3"/>
  <c r="AP328" i="3"/>
  <c r="AO328" i="3"/>
  <c r="AN328" i="3"/>
  <c r="AM328" i="3"/>
  <c r="AL328" i="3"/>
  <c r="AK328" i="3"/>
  <c r="AJ328" i="3"/>
  <c r="AI328" i="3"/>
  <c r="AT327" i="3"/>
  <c r="AS327" i="3"/>
  <c r="AR327" i="3"/>
  <c r="AQ327" i="3"/>
  <c r="AP327" i="3"/>
  <c r="AO327" i="3"/>
  <c r="AN327" i="3"/>
  <c r="AM327" i="3"/>
  <c r="AL327" i="3"/>
  <c r="AK327" i="3"/>
  <c r="AJ327" i="3"/>
  <c r="AI327" i="3"/>
  <c r="AT323" i="3"/>
  <c r="AS323" i="3"/>
  <c r="AR323" i="3"/>
  <c r="AQ323" i="3"/>
  <c r="AP323" i="3"/>
  <c r="AO323" i="3"/>
  <c r="AN323" i="3"/>
  <c r="AM323" i="3"/>
  <c r="AL323" i="3"/>
  <c r="AK323" i="3"/>
  <c r="AJ323" i="3"/>
  <c r="AI323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T317" i="3"/>
  <c r="AS317" i="3"/>
  <c r="AR317" i="3"/>
  <c r="AQ317" i="3"/>
  <c r="AP317" i="3"/>
  <c r="AO317" i="3"/>
  <c r="AN317" i="3"/>
  <c r="AM317" i="3"/>
  <c r="AL317" i="3"/>
  <c r="AK317" i="3"/>
  <c r="AJ317" i="3"/>
  <c r="AI317" i="3"/>
  <c r="AT316" i="3"/>
  <c r="AS316" i="3"/>
  <c r="AR316" i="3"/>
  <c r="AQ316" i="3"/>
  <c r="AP316" i="3"/>
  <c r="AO316" i="3"/>
  <c r="AN316" i="3"/>
  <c r="AM316" i="3"/>
  <c r="AL316" i="3"/>
  <c r="AK316" i="3"/>
  <c r="AJ316" i="3"/>
  <c r="AI316" i="3"/>
  <c r="AT311" i="3"/>
  <c r="AS311" i="3"/>
  <c r="AR311" i="3"/>
  <c r="AQ311" i="3"/>
  <c r="AP311" i="3"/>
  <c r="AO311" i="3"/>
  <c r="AN311" i="3"/>
  <c r="AM311" i="3"/>
  <c r="AL311" i="3"/>
  <c r="AK311" i="3"/>
  <c r="AJ311" i="3"/>
  <c r="AI311" i="3"/>
  <c r="AT309" i="3"/>
  <c r="AS309" i="3"/>
  <c r="AR309" i="3"/>
  <c r="AQ309" i="3"/>
  <c r="AP309" i="3"/>
  <c r="AO309" i="3"/>
  <c r="AN309" i="3"/>
  <c r="AM309" i="3"/>
  <c r="AL309" i="3"/>
  <c r="AK309" i="3"/>
  <c r="AJ309" i="3"/>
  <c r="AI309" i="3"/>
  <c r="AT308" i="3"/>
  <c r="AS308" i="3"/>
  <c r="AR308" i="3"/>
  <c r="AQ308" i="3"/>
  <c r="AP308" i="3"/>
  <c r="AO308" i="3"/>
  <c r="AN308" i="3"/>
  <c r="AM308" i="3"/>
  <c r="AL308" i="3"/>
  <c r="AK308" i="3"/>
  <c r="AJ308" i="3"/>
  <c r="AI308" i="3"/>
  <c r="AT306" i="3"/>
  <c r="AS306" i="3"/>
  <c r="AR306" i="3"/>
  <c r="AQ306" i="3"/>
  <c r="AP306" i="3"/>
  <c r="AO306" i="3"/>
  <c r="AN306" i="3"/>
  <c r="AM306" i="3"/>
  <c r="AL306" i="3"/>
  <c r="AK306" i="3"/>
  <c r="AJ306" i="3"/>
  <c r="AI306" i="3"/>
  <c r="AT305" i="3"/>
  <c r="AS305" i="3"/>
  <c r="AR305" i="3"/>
  <c r="AQ305" i="3"/>
  <c r="AP305" i="3"/>
  <c r="AO305" i="3"/>
  <c r="AN305" i="3"/>
  <c r="AM305" i="3"/>
  <c r="AL305" i="3"/>
  <c r="AK305" i="3"/>
  <c r="AJ305" i="3"/>
  <c r="AI305" i="3"/>
  <c r="AT302" i="3"/>
  <c r="AS302" i="3"/>
  <c r="AR302" i="3"/>
  <c r="AQ302" i="3"/>
  <c r="AP302" i="3"/>
  <c r="AO302" i="3"/>
  <c r="AN302" i="3"/>
  <c r="AM302" i="3"/>
  <c r="AL302" i="3"/>
  <c r="AK302" i="3"/>
  <c r="AJ302" i="3"/>
  <c r="AI302" i="3"/>
  <c r="AT297" i="3"/>
  <c r="AS297" i="3"/>
  <c r="AR297" i="3"/>
  <c r="AQ297" i="3"/>
  <c r="AP297" i="3"/>
  <c r="AO297" i="3"/>
  <c r="AN297" i="3"/>
  <c r="AM297" i="3"/>
  <c r="AL297" i="3"/>
  <c r="AK297" i="3"/>
  <c r="AJ297" i="3"/>
  <c r="AI297" i="3"/>
  <c r="AT294" i="3"/>
  <c r="AS294" i="3"/>
  <c r="AR294" i="3"/>
  <c r="AQ294" i="3"/>
  <c r="AP294" i="3"/>
  <c r="AO294" i="3"/>
  <c r="AN294" i="3"/>
  <c r="AM294" i="3"/>
  <c r="AL294" i="3"/>
  <c r="AK294" i="3"/>
  <c r="AJ294" i="3"/>
  <c r="AI294" i="3"/>
  <c r="AT290" i="3"/>
  <c r="AS290" i="3"/>
  <c r="AR290" i="3"/>
  <c r="AQ290" i="3"/>
  <c r="AP290" i="3"/>
  <c r="AO290" i="3"/>
  <c r="AN290" i="3"/>
  <c r="AM290" i="3"/>
  <c r="AL290" i="3"/>
  <c r="AK290" i="3"/>
  <c r="AJ290" i="3"/>
  <c r="AI290" i="3"/>
  <c r="AT285" i="3"/>
  <c r="AS285" i="3"/>
  <c r="AR285" i="3"/>
  <c r="AQ285" i="3"/>
  <c r="AP285" i="3"/>
  <c r="AO285" i="3"/>
  <c r="AN285" i="3"/>
  <c r="AM285" i="3"/>
  <c r="AL285" i="3"/>
  <c r="AK285" i="3"/>
  <c r="AJ285" i="3"/>
  <c r="AI285" i="3"/>
  <c r="AT281" i="3"/>
  <c r="AS281" i="3"/>
  <c r="AR281" i="3"/>
  <c r="AQ281" i="3"/>
  <c r="AP281" i="3"/>
  <c r="AO281" i="3"/>
  <c r="AN281" i="3"/>
  <c r="AM281" i="3"/>
  <c r="AL281" i="3"/>
  <c r="AK281" i="3"/>
  <c r="AJ281" i="3"/>
  <c r="AI281" i="3"/>
  <c r="AT276" i="3"/>
  <c r="AS276" i="3"/>
  <c r="AR276" i="3"/>
  <c r="AQ276" i="3"/>
  <c r="AP276" i="3"/>
  <c r="AO276" i="3"/>
  <c r="AN276" i="3"/>
  <c r="AM276" i="3"/>
  <c r="AL276" i="3"/>
  <c r="AK276" i="3"/>
  <c r="AJ276" i="3"/>
  <c r="AI276" i="3"/>
  <c r="AT274" i="3"/>
  <c r="AS274" i="3"/>
  <c r="AR274" i="3"/>
  <c r="AQ274" i="3"/>
  <c r="AP274" i="3"/>
  <c r="AO274" i="3"/>
  <c r="AN274" i="3"/>
  <c r="AM274" i="3"/>
  <c r="AL274" i="3"/>
  <c r="AK274" i="3"/>
  <c r="AJ274" i="3"/>
  <c r="AI274" i="3"/>
  <c r="AT273" i="3"/>
  <c r="AS273" i="3"/>
  <c r="AR273" i="3"/>
  <c r="AQ273" i="3"/>
  <c r="AP273" i="3"/>
  <c r="AO273" i="3"/>
  <c r="AN273" i="3"/>
  <c r="AM273" i="3"/>
  <c r="AL273" i="3"/>
  <c r="AK273" i="3"/>
  <c r="AJ273" i="3"/>
  <c r="AI273" i="3"/>
  <c r="AT271" i="3"/>
  <c r="AS271" i="3"/>
  <c r="AR271" i="3"/>
  <c r="AQ271" i="3"/>
  <c r="AP271" i="3"/>
  <c r="AO271" i="3"/>
  <c r="AN271" i="3"/>
  <c r="AM271" i="3"/>
  <c r="AL271" i="3"/>
  <c r="AK271" i="3"/>
  <c r="AJ271" i="3"/>
  <c r="AI271" i="3"/>
  <c r="AT270" i="3"/>
  <c r="AS270" i="3"/>
  <c r="AR270" i="3"/>
  <c r="AQ270" i="3"/>
  <c r="AP270" i="3"/>
  <c r="AO270" i="3"/>
  <c r="AN270" i="3"/>
  <c r="AM270" i="3"/>
  <c r="AL270" i="3"/>
  <c r="AK270" i="3"/>
  <c r="AJ270" i="3"/>
  <c r="AI270" i="3"/>
  <c r="AT269" i="3"/>
  <c r="AS269" i="3"/>
  <c r="AR269" i="3"/>
  <c r="AQ269" i="3"/>
  <c r="AP269" i="3"/>
  <c r="AO269" i="3"/>
  <c r="AN269" i="3"/>
  <c r="AM269" i="3"/>
  <c r="AL269" i="3"/>
  <c r="AK269" i="3"/>
  <c r="AJ269" i="3"/>
  <c r="AI269" i="3"/>
  <c r="AT266" i="3"/>
  <c r="AS266" i="3"/>
  <c r="AR266" i="3"/>
  <c r="AQ266" i="3"/>
  <c r="AP266" i="3"/>
  <c r="AO266" i="3"/>
  <c r="AN266" i="3"/>
  <c r="AM266" i="3"/>
  <c r="AL266" i="3"/>
  <c r="AK266" i="3"/>
  <c r="AJ266" i="3"/>
  <c r="AI266" i="3"/>
  <c r="AT264" i="3"/>
  <c r="AS264" i="3"/>
  <c r="AR264" i="3"/>
  <c r="AQ264" i="3"/>
  <c r="AP264" i="3"/>
  <c r="AO264" i="3"/>
  <c r="AN264" i="3"/>
  <c r="AM264" i="3"/>
  <c r="AL264" i="3"/>
  <c r="AK264" i="3"/>
  <c r="AJ264" i="3"/>
  <c r="AI264" i="3"/>
  <c r="AT262" i="3"/>
  <c r="AS262" i="3"/>
  <c r="AR262" i="3"/>
  <c r="AQ262" i="3"/>
  <c r="AP262" i="3"/>
  <c r="AO262" i="3"/>
  <c r="AN262" i="3"/>
  <c r="AM262" i="3"/>
  <c r="AL262" i="3"/>
  <c r="AK262" i="3"/>
  <c r="AJ262" i="3"/>
  <c r="AI262" i="3"/>
  <c r="AT260" i="3"/>
  <c r="AS260" i="3"/>
  <c r="AR260" i="3"/>
  <c r="AQ260" i="3"/>
  <c r="AP260" i="3"/>
  <c r="AO260" i="3"/>
  <c r="AN260" i="3"/>
  <c r="AM260" i="3"/>
  <c r="AL260" i="3"/>
  <c r="AK260" i="3"/>
  <c r="AJ260" i="3"/>
  <c r="AI260" i="3"/>
  <c r="AT259" i="3"/>
  <c r="AS259" i="3"/>
  <c r="AR259" i="3"/>
  <c r="AQ259" i="3"/>
  <c r="AP259" i="3"/>
  <c r="AO259" i="3"/>
  <c r="AN259" i="3"/>
  <c r="AM259" i="3"/>
  <c r="AL259" i="3"/>
  <c r="AK259" i="3"/>
  <c r="AJ259" i="3"/>
  <c r="AI259" i="3"/>
  <c r="AT258" i="3"/>
  <c r="AS258" i="3"/>
  <c r="AR258" i="3"/>
  <c r="AQ258" i="3"/>
  <c r="AP258" i="3"/>
  <c r="AO258" i="3"/>
  <c r="AN258" i="3"/>
  <c r="AM258" i="3"/>
  <c r="AL258" i="3"/>
  <c r="AK258" i="3"/>
  <c r="AJ258" i="3"/>
  <c r="AI258" i="3"/>
  <c r="AT257" i="3"/>
  <c r="AS257" i="3"/>
  <c r="AR257" i="3"/>
  <c r="AQ257" i="3"/>
  <c r="AP257" i="3"/>
  <c r="AO257" i="3"/>
  <c r="AN257" i="3"/>
  <c r="AM257" i="3"/>
  <c r="AL257" i="3"/>
  <c r="AK257" i="3"/>
  <c r="AJ257" i="3"/>
  <c r="AI257" i="3"/>
  <c r="AT256" i="3"/>
  <c r="AS256" i="3"/>
  <c r="AR256" i="3"/>
  <c r="AQ256" i="3"/>
  <c r="AP256" i="3"/>
  <c r="AO256" i="3"/>
  <c r="AN256" i="3"/>
  <c r="AM256" i="3"/>
  <c r="AL256" i="3"/>
  <c r="AK256" i="3"/>
  <c r="AJ256" i="3"/>
  <c r="AI256" i="3"/>
  <c r="AT253" i="3"/>
  <c r="AS253" i="3"/>
  <c r="AR253" i="3"/>
  <c r="AQ253" i="3"/>
  <c r="AP253" i="3"/>
  <c r="AO253" i="3"/>
  <c r="AN253" i="3"/>
  <c r="AM253" i="3"/>
  <c r="AL253" i="3"/>
  <c r="AK253" i="3"/>
  <c r="AJ253" i="3"/>
  <c r="AI253" i="3"/>
  <c r="AT252" i="3"/>
  <c r="AS252" i="3"/>
  <c r="AR252" i="3"/>
  <c r="AQ252" i="3"/>
  <c r="AP252" i="3"/>
  <c r="AO252" i="3"/>
  <c r="AN252" i="3"/>
  <c r="AM252" i="3"/>
  <c r="AL252" i="3"/>
  <c r="AK252" i="3"/>
  <c r="AJ252" i="3"/>
  <c r="AI252" i="3"/>
  <c r="AT250" i="3"/>
  <c r="AS250" i="3"/>
  <c r="AR250" i="3"/>
  <c r="AQ250" i="3"/>
  <c r="AP250" i="3"/>
  <c r="AO250" i="3"/>
  <c r="AN250" i="3"/>
  <c r="AM250" i="3"/>
  <c r="AL250" i="3"/>
  <c r="AK250" i="3"/>
  <c r="AJ250" i="3"/>
  <c r="AI250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T247" i="3"/>
  <c r="AS247" i="3"/>
  <c r="AR247" i="3"/>
  <c r="AQ247" i="3"/>
  <c r="AP247" i="3"/>
  <c r="AO247" i="3"/>
  <c r="AN247" i="3"/>
  <c r="AM247" i="3"/>
  <c r="AL247" i="3"/>
  <c r="AK247" i="3"/>
  <c r="AJ247" i="3"/>
  <c r="AI247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T244" i="3"/>
  <c r="AS244" i="3"/>
  <c r="AR244" i="3"/>
  <c r="AQ244" i="3"/>
  <c r="AP244" i="3"/>
  <c r="AO244" i="3"/>
  <c r="AN244" i="3"/>
  <c r="AM244" i="3"/>
  <c r="AL244" i="3"/>
  <c r="AK244" i="3"/>
  <c r="AJ244" i="3"/>
  <c r="AI244" i="3"/>
  <c r="AT243" i="3"/>
  <c r="AS243" i="3"/>
  <c r="AR243" i="3"/>
  <c r="AQ243" i="3"/>
  <c r="AP243" i="3"/>
  <c r="AO243" i="3"/>
  <c r="AN243" i="3"/>
  <c r="AM243" i="3"/>
  <c r="AL243" i="3"/>
  <c r="AK243" i="3"/>
  <c r="AJ243" i="3"/>
  <c r="AI243" i="3"/>
  <c r="AT242" i="3"/>
  <c r="AS242" i="3"/>
  <c r="AR242" i="3"/>
  <c r="AQ242" i="3"/>
  <c r="AP242" i="3"/>
  <c r="AO242" i="3"/>
  <c r="AN242" i="3"/>
  <c r="AM242" i="3"/>
  <c r="AL242" i="3"/>
  <c r="AK242" i="3"/>
  <c r="AJ242" i="3"/>
  <c r="AI242" i="3"/>
  <c r="AT239" i="3"/>
  <c r="AS239" i="3"/>
  <c r="AR239" i="3"/>
  <c r="AQ239" i="3"/>
  <c r="AP239" i="3"/>
  <c r="AO239" i="3"/>
  <c r="AN239" i="3"/>
  <c r="AM239" i="3"/>
  <c r="AL239" i="3"/>
  <c r="AK239" i="3"/>
  <c r="AJ239" i="3"/>
  <c r="AI239" i="3"/>
  <c r="AT236" i="3"/>
  <c r="AS236" i="3"/>
  <c r="AR236" i="3"/>
  <c r="AQ236" i="3"/>
  <c r="AP236" i="3"/>
  <c r="AO236" i="3"/>
  <c r="AN236" i="3"/>
  <c r="AM236" i="3"/>
  <c r="AL236" i="3"/>
  <c r="AK236" i="3"/>
  <c r="AJ236" i="3"/>
  <c r="AI236" i="3"/>
  <c r="AT235" i="3"/>
  <c r="AS235" i="3"/>
  <c r="AR235" i="3"/>
  <c r="AQ235" i="3"/>
  <c r="AP235" i="3"/>
  <c r="AO235" i="3"/>
  <c r="AN235" i="3"/>
  <c r="AM235" i="3"/>
  <c r="AL235" i="3"/>
  <c r="AK235" i="3"/>
  <c r="AJ235" i="3"/>
  <c r="AI235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T228" i="3"/>
  <c r="AS228" i="3"/>
  <c r="AR228" i="3"/>
  <c r="AQ228" i="3"/>
  <c r="AP228" i="3"/>
  <c r="AO228" i="3"/>
  <c r="AN228" i="3"/>
  <c r="AM228" i="3"/>
  <c r="AL228" i="3"/>
  <c r="AK228" i="3"/>
  <c r="AJ228" i="3"/>
  <c r="AI228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T223" i="3"/>
  <c r="AS223" i="3"/>
  <c r="AR223" i="3"/>
  <c r="AQ223" i="3"/>
  <c r="AP223" i="3"/>
  <c r="AO223" i="3"/>
  <c r="AN223" i="3"/>
  <c r="AM223" i="3"/>
  <c r="AL223" i="3"/>
  <c r="AK223" i="3"/>
  <c r="AJ223" i="3"/>
  <c r="AI223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T215" i="3"/>
  <c r="AS215" i="3"/>
  <c r="AR215" i="3"/>
  <c r="AQ215" i="3"/>
  <c r="AP215" i="3"/>
  <c r="AO215" i="3"/>
  <c r="AN215" i="3"/>
  <c r="AM215" i="3"/>
  <c r="AL215" i="3"/>
  <c r="AK215" i="3"/>
  <c r="AJ215" i="3"/>
  <c r="AI215" i="3"/>
  <c r="AT213" i="3"/>
  <c r="AS213" i="3"/>
  <c r="AR213" i="3"/>
  <c r="AQ213" i="3"/>
  <c r="AP213" i="3"/>
  <c r="AO213" i="3"/>
  <c r="AN213" i="3"/>
  <c r="AM213" i="3"/>
  <c r="AL213" i="3"/>
  <c r="AK213" i="3"/>
  <c r="AJ213" i="3"/>
  <c r="AI213" i="3"/>
  <c r="AT212" i="3"/>
  <c r="AS212" i="3"/>
  <c r="AR212" i="3"/>
  <c r="AQ212" i="3"/>
  <c r="AP212" i="3"/>
  <c r="AO212" i="3"/>
  <c r="AN212" i="3"/>
  <c r="AM212" i="3"/>
  <c r="AL212" i="3"/>
  <c r="AK212" i="3"/>
  <c r="AJ212" i="3"/>
  <c r="AI212" i="3"/>
  <c r="AT210" i="3"/>
  <c r="AS210" i="3"/>
  <c r="AR210" i="3"/>
  <c r="AQ210" i="3"/>
  <c r="AP210" i="3"/>
  <c r="AO210" i="3"/>
  <c r="AN210" i="3"/>
  <c r="AM210" i="3"/>
  <c r="AL210" i="3"/>
  <c r="AK210" i="3"/>
  <c r="AJ210" i="3"/>
  <c r="AI210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T208" i="3"/>
  <c r="AS208" i="3"/>
  <c r="AR208" i="3"/>
  <c r="AQ208" i="3"/>
  <c r="AP208" i="3"/>
  <c r="AO208" i="3"/>
  <c r="AN208" i="3"/>
  <c r="AM208" i="3"/>
  <c r="AL208" i="3"/>
  <c r="AK208" i="3"/>
  <c r="AJ208" i="3"/>
  <c r="AI208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T203" i="3"/>
  <c r="AS203" i="3"/>
  <c r="AR203" i="3"/>
  <c r="AQ203" i="3"/>
  <c r="AP203" i="3"/>
  <c r="AO203" i="3"/>
  <c r="AN203" i="3"/>
  <c r="AM203" i="3"/>
  <c r="AL203" i="3"/>
  <c r="AK203" i="3"/>
  <c r="AJ203" i="3"/>
  <c r="AI203" i="3"/>
  <c r="AT202" i="3"/>
  <c r="AS202" i="3"/>
  <c r="AR202" i="3"/>
  <c r="AQ202" i="3"/>
  <c r="AP202" i="3"/>
  <c r="AO202" i="3"/>
  <c r="AN202" i="3"/>
  <c r="AM202" i="3"/>
  <c r="AL202" i="3"/>
  <c r="AK202" i="3"/>
  <c r="AJ202" i="3"/>
  <c r="AI202" i="3"/>
  <c r="AT201" i="3"/>
  <c r="AS201" i="3"/>
  <c r="AR201" i="3"/>
  <c r="AQ201" i="3"/>
  <c r="AP201" i="3"/>
  <c r="AO201" i="3"/>
  <c r="AN201" i="3"/>
  <c r="AM201" i="3"/>
  <c r="AL201" i="3"/>
  <c r="AK201" i="3"/>
  <c r="AJ201" i="3"/>
  <c r="AI201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T145" i="3"/>
  <c r="AS145" i="3"/>
  <c r="AR145" i="3"/>
  <c r="AQ145" i="3"/>
  <c r="AP145" i="3"/>
  <c r="AO145" i="3"/>
  <c r="AN145" i="3"/>
  <c r="AM145" i="3"/>
  <c r="AL145" i="3"/>
  <c r="AK145" i="3"/>
  <c r="AJ145" i="3"/>
  <c r="AI145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T16" i="3"/>
  <c r="AS16" i="3"/>
  <c r="AR16" i="3"/>
  <c r="AQ16" i="3"/>
  <c r="AP16" i="3"/>
  <c r="AO16" i="3"/>
  <c r="AM16" i="3"/>
  <c r="AL16" i="3"/>
  <c r="AK16" i="3"/>
  <c r="AJ16" i="3"/>
  <c r="AI16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V499" i="3"/>
  <c r="AV498" i="3"/>
  <c r="AV497" i="3"/>
  <c r="AV496" i="3"/>
  <c r="AV495" i="3"/>
  <c r="AV494" i="3"/>
  <c r="AV493" i="3"/>
  <c r="AV492" i="3"/>
  <c r="AV491" i="3"/>
  <c r="AV490" i="3"/>
  <c r="AV489" i="3"/>
  <c r="AV488" i="3"/>
  <c r="AV487" i="3"/>
  <c r="AV486" i="3"/>
  <c r="AV485" i="3"/>
  <c r="AV484" i="3"/>
  <c r="AV483" i="3"/>
  <c r="AV482" i="3"/>
  <c r="AV464" i="3"/>
  <c r="AV460" i="3"/>
  <c r="AV459" i="3"/>
  <c r="AV457" i="3"/>
  <c r="AV456" i="3"/>
  <c r="AV454" i="3"/>
  <c r="AV453" i="3"/>
  <c r="AV452" i="3"/>
  <c r="AV450" i="3"/>
  <c r="AV449" i="3"/>
  <c r="AV447" i="3"/>
  <c r="AV446" i="3"/>
  <c r="AV444" i="3"/>
  <c r="AV439" i="3"/>
  <c r="AV435" i="3"/>
  <c r="AV434" i="3"/>
  <c r="AV433" i="3"/>
  <c r="AV432" i="3"/>
  <c r="AV427" i="3"/>
  <c r="AV425" i="3"/>
  <c r="AV420" i="3"/>
  <c r="AV418" i="3"/>
  <c r="AV417" i="3"/>
  <c r="AV413" i="3"/>
  <c r="AV411" i="3"/>
  <c r="AV409" i="3"/>
  <c r="AV408" i="3"/>
  <c r="AV406" i="3"/>
  <c r="AV403" i="3"/>
  <c r="AV401" i="3"/>
  <c r="AV400" i="3"/>
  <c r="AV399" i="3"/>
  <c r="AV397" i="3"/>
  <c r="AV396" i="3"/>
  <c r="AV393" i="3"/>
  <c r="AV392" i="3"/>
  <c r="AV390" i="3"/>
  <c r="AV389" i="3"/>
  <c r="AV387" i="3"/>
  <c r="AV386" i="3"/>
  <c r="AV383" i="3"/>
  <c r="AV382" i="3"/>
  <c r="AV381" i="3"/>
  <c r="AV379" i="3"/>
  <c r="AV378" i="3"/>
  <c r="AV377" i="3"/>
  <c r="AV375" i="3"/>
  <c r="AV373" i="3"/>
  <c r="AV372" i="3"/>
  <c r="AV370" i="3"/>
  <c r="AV369" i="3"/>
  <c r="AV367" i="3"/>
  <c r="AV366" i="3"/>
  <c r="AV364" i="3"/>
  <c r="AV363" i="3"/>
  <c r="AV362" i="3"/>
  <c r="AV360" i="3"/>
  <c r="AV358" i="3"/>
  <c r="AV357" i="3"/>
  <c r="AV355" i="3"/>
  <c r="AV354" i="3"/>
  <c r="AV353" i="3"/>
  <c r="AV351" i="3"/>
  <c r="AV350" i="3"/>
  <c r="AV349" i="3"/>
  <c r="AV347" i="3"/>
  <c r="AV346" i="3"/>
  <c r="AV345" i="3"/>
  <c r="AV339" i="3"/>
  <c r="AV338" i="3"/>
  <c r="AV334" i="3"/>
  <c r="AV333" i="3"/>
  <c r="AV329" i="3"/>
  <c r="AV328" i="3"/>
  <c r="AV327" i="3"/>
  <c r="AV323" i="3"/>
  <c r="AV322" i="3"/>
  <c r="AV320" i="3"/>
  <c r="AV318" i="3"/>
  <c r="AV317" i="3"/>
  <c r="AV316" i="3"/>
  <c r="AV311" i="3"/>
  <c r="AV309" i="3"/>
  <c r="AV308" i="3"/>
  <c r="AV306" i="3"/>
  <c r="AV305" i="3"/>
  <c r="AV302" i="3"/>
  <c r="AV236" i="3"/>
  <c r="AV235" i="3"/>
  <c r="AU499" i="3"/>
  <c r="AU498" i="3"/>
  <c r="AU497" i="3"/>
  <c r="AU496" i="3"/>
  <c r="AU495" i="3"/>
  <c r="AU494" i="3"/>
  <c r="AU493" i="3"/>
  <c r="AU492" i="3"/>
  <c r="AU491" i="3"/>
  <c r="AU490" i="3"/>
  <c r="AU489" i="3"/>
  <c r="AU488" i="3"/>
  <c r="AU487" i="3"/>
  <c r="AU486" i="3"/>
  <c r="AU485" i="3"/>
  <c r="AU484" i="3"/>
  <c r="AU483" i="3"/>
  <c r="AU482" i="3"/>
  <c r="AU464" i="3"/>
  <c r="AU460" i="3"/>
  <c r="AU459" i="3"/>
  <c r="AU457" i="3"/>
  <c r="AU456" i="3"/>
  <c r="AU454" i="3"/>
  <c r="AU453" i="3"/>
  <c r="AU452" i="3"/>
  <c r="AU450" i="3"/>
  <c r="AU449" i="3"/>
  <c r="AU447" i="3"/>
  <c r="AU446" i="3"/>
  <c r="AU444" i="3"/>
  <c r="AU439" i="3"/>
  <c r="AU435" i="3"/>
  <c r="AU434" i="3"/>
  <c r="AU433" i="3"/>
  <c r="AU432" i="3"/>
  <c r="AU427" i="3"/>
  <c r="AU425" i="3"/>
  <c r="AU418" i="3"/>
  <c r="AU409" i="3"/>
  <c r="AU400" i="3"/>
  <c r="AU399" i="3"/>
  <c r="AU397" i="3"/>
  <c r="AU396" i="3"/>
  <c r="AU393" i="3"/>
  <c r="AU392" i="3"/>
  <c r="AU390" i="3"/>
  <c r="AU389" i="3"/>
  <c r="AU387" i="3"/>
  <c r="AU386" i="3"/>
  <c r="AU383" i="3"/>
  <c r="AU382" i="3"/>
  <c r="AU381" i="3"/>
  <c r="AU379" i="3"/>
  <c r="AU378" i="3"/>
  <c r="AU377" i="3"/>
  <c r="AU375" i="3"/>
  <c r="AU373" i="3"/>
  <c r="AU372" i="3"/>
  <c r="AU370" i="3"/>
  <c r="AU369" i="3"/>
  <c r="AU367" i="3"/>
  <c r="AU366" i="3"/>
  <c r="AU364" i="3"/>
  <c r="AU363" i="3"/>
  <c r="AU362" i="3"/>
  <c r="AU360" i="3"/>
  <c r="AU358" i="3"/>
  <c r="AU357" i="3"/>
  <c r="AU355" i="3"/>
  <c r="AU354" i="3"/>
  <c r="AU353" i="3"/>
  <c r="AU351" i="3"/>
  <c r="AU350" i="3"/>
  <c r="AU349" i="3"/>
  <c r="AU347" i="3"/>
  <c r="AU346" i="3"/>
  <c r="AU345" i="3"/>
  <c r="AU339" i="3"/>
  <c r="AU338" i="3"/>
  <c r="AU334" i="3"/>
  <c r="AU333" i="3"/>
  <c r="AU329" i="3"/>
  <c r="AU328" i="3"/>
  <c r="AU327" i="3"/>
  <c r="AU323" i="3"/>
  <c r="AU322" i="3"/>
  <c r="AU320" i="3"/>
  <c r="AU318" i="3"/>
  <c r="AU317" i="3"/>
  <c r="AU316" i="3"/>
  <c r="AU311" i="3"/>
  <c r="AU309" i="3"/>
  <c r="AU308" i="3"/>
  <c r="AU306" i="3"/>
  <c r="AU305" i="3"/>
  <c r="AU302" i="3"/>
  <c r="AU297" i="3"/>
  <c r="AU294" i="3"/>
  <c r="AU290" i="3"/>
  <c r="AU285" i="3"/>
  <c r="AU281" i="3"/>
  <c r="AU276" i="3"/>
  <c r="AU274" i="3"/>
  <c r="AU273" i="3"/>
  <c r="AU271" i="3"/>
  <c r="AU270" i="3"/>
  <c r="AU269" i="3"/>
  <c r="AU266" i="3"/>
  <c r="AU264" i="3"/>
  <c r="AU262" i="3"/>
  <c r="AU260" i="3"/>
  <c r="AU259" i="3"/>
  <c r="AU258" i="3"/>
  <c r="AU257" i="3"/>
  <c r="AU256" i="3"/>
  <c r="AU253" i="3"/>
  <c r="AU252" i="3"/>
  <c r="AU250" i="3"/>
  <c r="AU248" i="3"/>
  <c r="AU247" i="3"/>
  <c r="AU245" i="3"/>
  <c r="AU244" i="3"/>
  <c r="AU243" i="3"/>
  <c r="AU242" i="3"/>
  <c r="AU239" i="3"/>
  <c r="AU236" i="3"/>
  <c r="AU235" i="3"/>
  <c r="AU232" i="3"/>
  <c r="AU229" i="3"/>
  <c r="AU228" i="3"/>
  <c r="AU227" i="3"/>
  <c r="AU225" i="3"/>
  <c r="AU223" i="3"/>
  <c r="AU219" i="3"/>
  <c r="AU218" i="3"/>
  <c r="AU216" i="3"/>
  <c r="AU215" i="3"/>
  <c r="AU213" i="3"/>
  <c r="AU212" i="3"/>
  <c r="AU210" i="3"/>
  <c r="AU209" i="3"/>
  <c r="AU208" i="3"/>
  <c r="AU207" i="3"/>
  <c r="AU203" i="3"/>
  <c r="AU202" i="3"/>
  <c r="AU201" i="3"/>
  <c r="AU200" i="3"/>
  <c r="AU198" i="3"/>
  <c r="AU197" i="3"/>
  <c r="AU195" i="3"/>
  <c r="AU194" i="3"/>
  <c r="AU193" i="3"/>
  <c r="AU192" i="3"/>
  <c r="AU189" i="3"/>
  <c r="AU188" i="3"/>
  <c r="AU187" i="3"/>
  <c r="AU184" i="3"/>
  <c r="AU183" i="3"/>
  <c r="AU182" i="3"/>
  <c r="AU181" i="3"/>
  <c r="AU179" i="3"/>
  <c r="AU178" i="3"/>
  <c r="AU177" i="3"/>
  <c r="AU176" i="3"/>
  <c r="AU174" i="3"/>
  <c r="AU173" i="3"/>
  <c r="AU172" i="3"/>
  <c r="AU171" i="3"/>
  <c r="AU170" i="3"/>
  <c r="AU168" i="3"/>
  <c r="AU167" i="3"/>
  <c r="AU166" i="3"/>
  <c r="AU165" i="3"/>
  <c r="AU164" i="3"/>
  <c r="AU162" i="3"/>
  <c r="AU161" i="3"/>
  <c r="AU160" i="3"/>
  <c r="AU158" i="3"/>
  <c r="AU157" i="3"/>
  <c r="AU156" i="3"/>
  <c r="AU155" i="3"/>
  <c r="AU154" i="3"/>
  <c r="AU153" i="3"/>
  <c r="AU151" i="3"/>
  <c r="AU149" i="3"/>
  <c r="AU148" i="3"/>
  <c r="AU147" i="3"/>
  <c r="AU146" i="3"/>
  <c r="AU145" i="3"/>
  <c r="AU143" i="3"/>
  <c r="AU142" i="3"/>
  <c r="AU141" i="3"/>
  <c r="AU140" i="3"/>
  <c r="AU138" i="3"/>
  <c r="AU135" i="3"/>
  <c r="AU134" i="3"/>
  <c r="AU132" i="3"/>
  <c r="AU131" i="3"/>
  <c r="AU129" i="3"/>
  <c r="AU127" i="3"/>
  <c r="AU126" i="3"/>
  <c r="AU125" i="3"/>
  <c r="AU124" i="3"/>
  <c r="AU123" i="3"/>
  <c r="AU122" i="3"/>
  <c r="AU119" i="3"/>
  <c r="AU118" i="3"/>
  <c r="AU117" i="3"/>
  <c r="AU112" i="3"/>
  <c r="AU109" i="3"/>
  <c r="AU106" i="3"/>
  <c r="AU104" i="3"/>
  <c r="AU103" i="3"/>
  <c r="AU102" i="3"/>
  <c r="AU100" i="3"/>
  <c r="AU98" i="3"/>
  <c r="AU97" i="3"/>
  <c r="AU96" i="3"/>
  <c r="AU95" i="3"/>
  <c r="AU93" i="3"/>
  <c r="AU92" i="3"/>
  <c r="AU90" i="3"/>
  <c r="AU89" i="3"/>
  <c r="AU88" i="3"/>
  <c r="AU86" i="3"/>
  <c r="AU85" i="3"/>
  <c r="AU82" i="3"/>
  <c r="AU81" i="3"/>
  <c r="AU80" i="3"/>
  <c r="AU79" i="3"/>
  <c r="AU78" i="3"/>
  <c r="AU71" i="3"/>
  <c r="AU70" i="3"/>
  <c r="AU67" i="3"/>
  <c r="AU65" i="3"/>
  <c r="AU63" i="3"/>
  <c r="AU61" i="3"/>
  <c r="AU59" i="3"/>
  <c r="AU57" i="3"/>
  <c r="AU54" i="3"/>
  <c r="AU53" i="3"/>
  <c r="AU52" i="3"/>
  <c r="AU51" i="3"/>
  <c r="AU50" i="3"/>
  <c r="AU49" i="3"/>
  <c r="AU48" i="3"/>
  <c r="AU47" i="3"/>
  <c r="AU46" i="3"/>
  <c r="AU42" i="3"/>
  <c r="AU41" i="3"/>
  <c r="AU40" i="3"/>
  <c r="AU39" i="3"/>
  <c r="AU38" i="3"/>
  <c r="AU37" i="3"/>
  <c r="AU36" i="3"/>
  <c r="AU33" i="3"/>
  <c r="AU31" i="3"/>
  <c r="AU29" i="3"/>
  <c r="AU27" i="3"/>
  <c r="AU25" i="3"/>
  <c r="AU23" i="3"/>
  <c r="AU20" i="3"/>
  <c r="AU18" i="3"/>
  <c r="AU17" i="3"/>
  <c r="AU16" i="3"/>
  <c r="AU15" i="3"/>
  <c r="AU14" i="3"/>
  <c r="AU13" i="3"/>
  <c r="AU12" i="3"/>
  <c r="AU11" i="3"/>
  <c r="P445" i="3"/>
  <c r="N445" i="3"/>
  <c r="AT445" i="3" s="1"/>
  <c r="M445" i="3"/>
  <c r="AS445" i="3" s="1"/>
  <c r="L445" i="3"/>
  <c r="AR445" i="3" s="1"/>
  <c r="K445" i="3"/>
  <c r="AQ445" i="3" s="1"/>
  <c r="J445" i="3"/>
  <c r="AP445" i="3" s="1"/>
  <c r="I445" i="3"/>
  <c r="AO445" i="3" s="1"/>
  <c r="H445" i="3"/>
  <c r="AN445" i="3" s="1"/>
  <c r="G445" i="3"/>
  <c r="AM445" i="3" s="1"/>
  <c r="F445" i="3"/>
  <c r="AL445" i="3" s="1"/>
  <c r="E445" i="3"/>
  <c r="AK445" i="3" s="1"/>
  <c r="D445" i="3"/>
  <c r="AJ445" i="3" s="1"/>
  <c r="C445" i="3"/>
  <c r="T437" i="3"/>
  <c r="D431" i="3"/>
  <c r="AJ431" i="3" s="1"/>
  <c r="E431" i="3"/>
  <c r="AK431" i="3" s="1"/>
  <c r="F431" i="3"/>
  <c r="AL431" i="3" s="1"/>
  <c r="G431" i="3"/>
  <c r="AM431" i="3" s="1"/>
  <c r="H431" i="3"/>
  <c r="AN431" i="3" s="1"/>
  <c r="I431" i="3"/>
  <c r="AO431" i="3" s="1"/>
  <c r="J431" i="3"/>
  <c r="AP431" i="3" s="1"/>
  <c r="K431" i="3"/>
  <c r="AQ431" i="3" s="1"/>
  <c r="L431" i="3"/>
  <c r="AR431" i="3" s="1"/>
  <c r="M431" i="3"/>
  <c r="AS431" i="3" s="1"/>
  <c r="N431" i="3"/>
  <c r="AT431" i="3" s="1"/>
  <c r="P431" i="3"/>
  <c r="C431" i="3"/>
  <c r="T481" i="3"/>
  <c r="T463" i="3"/>
  <c r="T458" i="3"/>
  <c r="T455" i="3"/>
  <c r="T451" i="3"/>
  <c r="T448" i="3"/>
  <c r="T445" i="3"/>
  <c r="T443" i="3"/>
  <c r="T431" i="3"/>
  <c r="T426" i="3"/>
  <c r="T423" i="3"/>
  <c r="T419" i="3"/>
  <c r="T416" i="3"/>
  <c r="T412" i="3"/>
  <c r="T410" i="3"/>
  <c r="T407" i="3"/>
  <c r="T405" i="3"/>
  <c r="T402" i="3"/>
  <c r="T398" i="3"/>
  <c r="T395" i="3"/>
  <c r="T391" i="3"/>
  <c r="T388" i="3"/>
  <c r="T385" i="3"/>
  <c r="T380" i="3"/>
  <c r="T376" i="3"/>
  <c r="T374" i="3"/>
  <c r="T371" i="3"/>
  <c r="T368" i="3"/>
  <c r="T365" i="3"/>
  <c r="T361" i="3"/>
  <c r="T359" i="3"/>
  <c r="T356" i="3"/>
  <c r="T352" i="3"/>
  <c r="T348" i="3"/>
  <c r="T344" i="3"/>
  <c r="T337" i="3"/>
  <c r="T332" i="3"/>
  <c r="T326" i="3"/>
  <c r="T321" i="3"/>
  <c r="T319" i="3"/>
  <c r="T315" i="3"/>
  <c r="T310" i="3"/>
  <c r="T307" i="3"/>
  <c r="T304" i="3"/>
  <c r="T301" i="3"/>
  <c r="T296" i="3"/>
  <c r="T293" i="3"/>
  <c r="T289" i="3"/>
  <c r="T284" i="3"/>
  <c r="T280" i="3"/>
  <c r="T275" i="3"/>
  <c r="T272" i="3"/>
  <c r="T268" i="3"/>
  <c r="T265" i="3"/>
  <c r="T263" i="3"/>
  <c r="T261" i="3"/>
  <c r="T255" i="3"/>
  <c r="T251" i="3"/>
  <c r="T249" i="3"/>
  <c r="T246" i="3"/>
  <c r="T241" i="3"/>
  <c r="T238" i="3"/>
  <c r="T231" i="3"/>
  <c r="T226" i="3"/>
  <c r="T222" i="3"/>
  <c r="T217" i="3"/>
  <c r="T214" i="3"/>
  <c r="T211" i="3"/>
  <c r="T206" i="3"/>
  <c r="T199" i="3"/>
  <c r="T196" i="3"/>
  <c r="T191" i="3"/>
  <c r="T185" i="3"/>
  <c r="T180" i="3"/>
  <c r="T175" i="3"/>
  <c r="T169" i="3"/>
  <c r="T163" i="3"/>
  <c r="T159" i="3"/>
  <c r="T152" i="3"/>
  <c r="T144" i="3"/>
  <c r="T139" i="3"/>
  <c r="T137" i="3"/>
  <c r="T133" i="3"/>
  <c r="T128" i="3"/>
  <c r="T121" i="3"/>
  <c r="T116" i="3"/>
  <c r="T111" i="3"/>
  <c r="T101" i="3"/>
  <c r="T99" i="3"/>
  <c r="T94" i="3"/>
  <c r="T91" i="3"/>
  <c r="T87" i="3"/>
  <c r="T84" i="3"/>
  <c r="T77" i="3"/>
  <c r="T69" i="3"/>
  <c r="T66" i="3"/>
  <c r="T64" i="3"/>
  <c r="T62" i="3"/>
  <c r="T60" i="3"/>
  <c r="T58" i="3"/>
  <c r="T56" i="3"/>
  <c r="T45" i="3"/>
  <c r="T35" i="3"/>
  <c r="T32" i="3"/>
  <c r="T30" i="3"/>
  <c r="T28" i="3"/>
  <c r="T26" i="3"/>
  <c r="T24" i="3"/>
  <c r="T22" i="3"/>
  <c r="T19" i="3"/>
  <c r="T9" i="3"/>
  <c r="O142" i="2"/>
  <c r="O141" i="2"/>
  <c r="O140" i="2"/>
  <c r="O139" i="2"/>
  <c r="O138" i="2"/>
  <c r="O137" i="2"/>
  <c r="O136" i="2"/>
  <c r="O129" i="2"/>
  <c r="O124" i="2"/>
  <c r="O11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2" i="2"/>
  <c r="O81" i="2"/>
  <c r="O80" i="2"/>
  <c r="O79" i="2"/>
  <c r="O75" i="2"/>
  <c r="O70" i="2"/>
  <c r="O67" i="2"/>
  <c r="O62" i="2"/>
  <c r="O61" i="2" s="1"/>
  <c r="O60" i="2" s="1"/>
  <c r="O59" i="2"/>
  <c r="O58" i="2"/>
  <c r="O57" i="2"/>
  <c r="O55" i="2"/>
  <c r="O54" i="2"/>
  <c r="O53" i="2"/>
  <c r="O52" i="2"/>
  <c r="O46" i="2"/>
  <c r="O45" i="2"/>
  <c r="O42" i="2"/>
  <c r="O41" i="2"/>
  <c r="O38" i="2"/>
  <c r="O37" i="2" s="1"/>
  <c r="O33" i="2"/>
  <c r="O32" i="2"/>
  <c r="O31" i="2"/>
  <c r="O30" i="2"/>
  <c r="O28" i="2"/>
  <c r="O27" i="2"/>
  <c r="O26" i="2"/>
  <c r="O25" i="2"/>
  <c r="O16" i="2"/>
  <c r="O15" i="2"/>
  <c r="O13" i="2"/>
  <c r="AV142" i="2"/>
  <c r="AV141" i="2"/>
  <c r="AV140" i="2"/>
  <c r="AV139" i="2"/>
  <c r="AV137" i="2"/>
  <c r="AV136" i="2"/>
  <c r="AF129" i="2"/>
  <c r="AF124" i="2"/>
  <c r="AF104" i="2"/>
  <c r="AV104" i="2" s="1"/>
  <c r="AF103" i="2"/>
  <c r="AV103" i="2" s="1"/>
  <c r="AF102" i="2"/>
  <c r="AV102" i="2" s="1"/>
  <c r="AF101" i="2"/>
  <c r="AV101" i="2" s="1"/>
  <c r="AF100" i="2"/>
  <c r="AV100" i="2" s="1"/>
  <c r="AF99" i="2"/>
  <c r="AV99" i="2" s="1"/>
  <c r="AF98" i="2"/>
  <c r="AV98" i="2" s="1"/>
  <c r="AF97" i="2"/>
  <c r="AV97" i="2" s="1"/>
  <c r="AF96" i="2"/>
  <c r="AV96" i="2" s="1"/>
  <c r="AF95" i="2"/>
  <c r="AV95" i="2" s="1"/>
  <c r="AF94" i="2"/>
  <c r="AV94" i="2" s="1"/>
  <c r="AF93" i="2"/>
  <c r="AV93" i="2" s="1"/>
  <c r="AF92" i="2"/>
  <c r="AV92" i="2" s="1"/>
  <c r="AF91" i="2"/>
  <c r="AV91" i="2" s="1"/>
  <c r="AF82" i="2"/>
  <c r="AF81" i="2"/>
  <c r="AF80" i="2"/>
  <c r="AF79" i="2"/>
  <c r="AF75" i="2"/>
  <c r="AF70" i="2"/>
  <c r="AF67" i="2"/>
  <c r="AF62" i="2"/>
  <c r="AF59" i="2"/>
  <c r="AF58" i="2"/>
  <c r="AF57" i="2"/>
  <c r="AF55" i="2"/>
  <c r="AF54" i="2"/>
  <c r="AF53" i="2"/>
  <c r="AF52" i="2"/>
  <c r="AF46" i="2"/>
  <c r="AF45" i="2"/>
  <c r="AV45" i="2" s="1"/>
  <c r="AF42" i="2"/>
  <c r="AF41" i="2"/>
  <c r="AF38" i="2"/>
  <c r="AF37" i="2" s="1"/>
  <c r="AF33" i="2"/>
  <c r="AF32" i="2"/>
  <c r="AF31" i="2"/>
  <c r="AF28" i="2"/>
  <c r="AF27" i="2"/>
  <c r="AF26" i="2"/>
  <c r="AF25" i="2"/>
  <c r="AF16" i="2"/>
  <c r="AF15" i="2"/>
  <c r="AF14" i="2"/>
  <c r="AF13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U141" i="2"/>
  <c r="AT141" i="2"/>
  <c r="AS141" i="2"/>
  <c r="AR141" i="2"/>
  <c r="AQ141" i="2"/>
  <c r="AP141" i="2"/>
  <c r="AO141" i="2"/>
  <c r="AN141" i="2"/>
  <c r="AM141" i="2"/>
  <c r="AL141" i="2"/>
  <c r="AK141" i="2"/>
  <c r="AJ141" i="2"/>
  <c r="AU140" i="2"/>
  <c r="AT140" i="2"/>
  <c r="AS140" i="2"/>
  <c r="AR140" i="2"/>
  <c r="AQ140" i="2"/>
  <c r="AP140" i="2"/>
  <c r="AO140" i="2"/>
  <c r="AN140" i="2"/>
  <c r="AM140" i="2"/>
  <c r="AL140" i="2"/>
  <c r="AK140" i="2"/>
  <c r="AJ140" i="2"/>
  <c r="AU139" i="2"/>
  <c r="AT139" i="2"/>
  <c r="AS139" i="2"/>
  <c r="AR139" i="2"/>
  <c r="AQ139" i="2"/>
  <c r="AP139" i="2"/>
  <c r="AO139" i="2"/>
  <c r="AN139" i="2"/>
  <c r="AM139" i="2"/>
  <c r="AL139" i="2"/>
  <c r="AK139" i="2"/>
  <c r="AJ139" i="2"/>
  <c r="AV138" i="2"/>
  <c r="AU138" i="2"/>
  <c r="AT138" i="2"/>
  <c r="AS138" i="2"/>
  <c r="AR138" i="2"/>
  <c r="AQ138" i="2"/>
  <c r="AP138" i="2"/>
  <c r="AO138" i="2"/>
  <c r="AN138" i="2"/>
  <c r="AM138" i="2"/>
  <c r="AL138" i="2"/>
  <c r="AK138" i="2"/>
  <c r="AJ138" i="2"/>
  <c r="AU137" i="2"/>
  <c r="AT137" i="2"/>
  <c r="AS137" i="2"/>
  <c r="AR137" i="2"/>
  <c r="AQ137" i="2"/>
  <c r="AP137" i="2"/>
  <c r="AO137" i="2"/>
  <c r="AN137" i="2"/>
  <c r="AM137" i="2"/>
  <c r="AL137" i="2"/>
  <c r="AK137" i="2"/>
  <c r="AJ137" i="2"/>
  <c r="AU136" i="2"/>
  <c r="AT136" i="2"/>
  <c r="AS136" i="2"/>
  <c r="AR136" i="2"/>
  <c r="AQ136" i="2"/>
  <c r="AP136" i="2"/>
  <c r="AO136" i="2"/>
  <c r="AN136" i="2"/>
  <c r="AM136" i="2"/>
  <c r="AL136" i="2"/>
  <c r="AK136" i="2"/>
  <c r="AJ136" i="2"/>
  <c r="AU135" i="2"/>
  <c r="AT135" i="2"/>
  <c r="AS135" i="2"/>
  <c r="AR135" i="2"/>
  <c r="AQ135" i="2"/>
  <c r="AP135" i="2"/>
  <c r="AO135" i="2"/>
  <c r="AN135" i="2"/>
  <c r="AM135" i="2"/>
  <c r="AL135" i="2"/>
  <c r="AK135" i="2"/>
  <c r="AJ135" i="2"/>
  <c r="AU129" i="2"/>
  <c r="AT129" i="2"/>
  <c r="AS129" i="2"/>
  <c r="AR129" i="2"/>
  <c r="AQ129" i="2"/>
  <c r="AP129" i="2"/>
  <c r="AO129" i="2"/>
  <c r="AN129" i="2"/>
  <c r="AM129" i="2"/>
  <c r="AL129" i="2"/>
  <c r="AK129" i="2"/>
  <c r="AJ129" i="2"/>
  <c r="AU124" i="2"/>
  <c r="AT124" i="2"/>
  <c r="AS124" i="2"/>
  <c r="AR124" i="2"/>
  <c r="AQ124" i="2"/>
  <c r="AP124" i="2"/>
  <c r="AO124" i="2"/>
  <c r="AN124" i="2"/>
  <c r="AM124" i="2"/>
  <c r="AL124" i="2"/>
  <c r="AK124" i="2"/>
  <c r="AJ12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U90" i="2"/>
  <c r="AT90" i="2"/>
  <c r="AS90" i="2"/>
  <c r="AR90" i="2"/>
  <c r="AQ90" i="2"/>
  <c r="AP90" i="2"/>
  <c r="AO90" i="2"/>
  <c r="AN90" i="2"/>
  <c r="AM90" i="2"/>
  <c r="AL90" i="2"/>
  <c r="AK90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U60" i="2"/>
  <c r="AT60" i="2"/>
  <c r="AS60" i="2"/>
  <c r="AR60" i="2"/>
  <c r="AQ60" i="2"/>
  <c r="AP60" i="2"/>
  <c r="AO60" i="2"/>
  <c r="AN60" i="2"/>
  <c r="AM60" i="2"/>
  <c r="AL60" i="2"/>
  <c r="AK60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U30" i="2"/>
  <c r="AT30" i="2"/>
  <c r="AS30" i="2"/>
  <c r="AR30" i="2"/>
  <c r="AQ30" i="2"/>
  <c r="AP30" i="2"/>
  <c r="AO30" i="2"/>
  <c r="AN30" i="2"/>
  <c r="AM30" i="2"/>
  <c r="AL30" i="2"/>
  <c r="AK30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U27" i="2"/>
  <c r="AT27" i="2"/>
  <c r="AS27" i="2"/>
  <c r="AR27" i="2"/>
  <c r="AQ27" i="2"/>
  <c r="AP27" i="2"/>
  <c r="AO27" i="2"/>
  <c r="AN27" i="2"/>
  <c r="AM27" i="2"/>
  <c r="AK27" i="2"/>
  <c r="AJ27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V12" i="2"/>
  <c r="V11" i="2" s="1"/>
  <c r="V10" i="2" s="1"/>
  <c r="V9" i="2" s="1"/>
  <c r="V8" i="2" s="1"/>
  <c r="W12" i="2"/>
  <c r="W11" i="2" s="1"/>
  <c r="W10" i="2" s="1"/>
  <c r="W9" i="2" s="1"/>
  <c r="W8" i="2" s="1"/>
  <c r="X12" i="2"/>
  <c r="Y12" i="2"/>
  <c r="Y11" i="2" s="1"/>
  <c r="Y10" i="2" s="1"/>
  <c r="Y9" i="2" s="1"/>
  <c r="Y8" i="2" s="1"/>
  <c r="Z12" i="2"/>
  <c r="Z11" i="2" s="1"/>
  <c r="Z10" i="2" s="1"/>
  <c r="Z9" i="2" s="1"/>
  <c r="Z8" i="2" s="1"/>
  <c r="AA12" i="2"/>
  <c r="AA11" i="2" s="1"/>
  <c r="AA10" i="2" s="1"/>
  <c r="AA9" i="2" s="1"/>
  <c r="AA8" i="2" s="1"/>
  <c r="AB12" i="2"/>
  <c r="AB11" i="2" s="1"/>
  <c r="AB10" i="2" s="1"/>
  <c r="AB9" i="2" s="1"/>
  <c r="AB8" i="2" s="1"/>
  <c r="AC12" i="2"/>
  <c r="AC11" i="2" s="1"/>
  <c r="AC10" i="2" s="1"/>
  <c r="AC9" i="2" s="1"/>
  <c r="AC8" i="2" s="1"/>
  <c r="AD12" i="2"/>
  <c r="AD11" i="2" s="1"/>
  <c r="AD10" i="2" s="1"/>
  <c r="AD9" i="2" s="1"/>
  <c r="AD8" i="2" s="1"/>
  <c r="AE12" i="2"/>
  <c r="AE11" i="2" s="1"/>
  <c r="AE10" i="2" s="1"/>
  <c r="AE9" i="2" s="1"/>
  <c r="AE8" i="2" s="1"/>
  <c r="V24" i="2"/>
  <c r="W24" i="2"/>
  <c r="X24" i="2"/>
  <c r="Y24" i="2"/>
  <c r="Z24" i="2"/>
  <c r="AA24" i="2"/>
  <c r="AB24" i="2"/>
  <c r="AC24" i="2"/>
  <c r="AD24" i="2"/>
  <c r="AE24" i="2"/>
  <c r="V29" i="2"/>
  <c r="W29" i="2"/>
  <c r="X29" i="2"/>
  <c r="Y29" i="2"/>
  <c r="Z29" i="2"/>
  <c r="AA29" i="2"/>
  <c r="AB29" i="2"/>
  <c r="AC29" i="2"/>
  <c r="AD29" i="2"/>
  <c r="AE29" i="2"/>
  <c r="V40" i="2"/>
  <c r="W40" i="2"/>
  <c r="X40" i="2"/>
  <c r="Y40" i="2"/>
  <c r="Z40" i="2"/>
  <c r="AA40" i="2"/>
  <c r="AB40" i="2"/>
  <c r="AC40" i="2"/>
  <c r="AD40" i="2"/>
  <c r="AE40" i="2"/>
  <c r="V44" i="2"/>
  <c r="V43" i="2" s="1"/>
  <c r="W44" i="2"/>
  <c r="W43" i="2" s="1"/>
  <c r="X44" i="2"/>
  <c r="X43" i="2" s="1"/>
  <c r="Y44" i="2"/>
  <c r="Y43" i="2" s="1"/>
  <c r="Z44" i="2"/>
  <c r="Z43" i="2" s="1"/>
  <c r="AA44" i="2"/>
  <c r="AA43" i="2" s="1"/>
  <c r="AB44" i="2"/>
  <c r="AB43" i="2" s="1"/>
  <c r="AC44" i="2"/>
  <c r="AC43" i="2" s="1"/>
  <c r="AD44" i="2"/>
  <c r="AD43" i="2" s="1"/>
  <c r="AE44" i="2"/>
  <c r="AE43" i="2" s="1"/>
  <c r="V51" i="2"/>
  <c r="W51" i="2"/>
  <c r="X51" i="2"/>
  <c r="Y51" i="2"/>
  <c r="Z51" i="2"/>
  <c r="AA51" i="2"/>
  <c r="AB51" i="2"/>
  <c r="AC51" i="2"/>
  <c r="AD51" i="2"/>
  <c r="AE51" i="2"/>
  <c r="V56" i="2"/>
  <c r="W56" i="2"/>
  <c r="X56" i="2"/>
  <c r="Y56" i="2"/>
  <c r="Z56" i="2"/>
  <c r="AA56" i="2"/>
  <c r="AB56" i="2"/>
  <c r="AC56" i="2"/>
  <c r="AD56" i="2"/>
  <c r="AE56" i="2"/>
  <c r="V66" i="2"/>
  <c r="V63" i="2" s="1"/>
  <c r="W66" i="2"/>
  <c r="W63" i="2" s="1"/>
  <c r="X66" i="2"/>
  <c r="X63" i="2" s="1"/>
  <c r="Y66" i="2"/>
  <c r="Y63" i="2" s="1"/>
  <c r="Z66" i="2"/>
  <c r="Z63" i="2" s="1"/>
  <c r="AA66" i="2"/>
  <c r="AA63" i="2" s="1"/>
  <c r="AB66" i="2"/>
  <c r="AB63" i="2" s="1"/>
  <c r="AC66" i="2"/>
  <c r="AC63" i="2" s="1"/>
  <c r="AD66" i="2"/>
  <c r="AD63" i="2" s="1"/>
  <c r="AE66" i="2"/>
  <c r="AE63" i="2" s="1"/>
  <c r="V69" i="2"/>
  <c r="W69" i="2"/>
  <c r="X69" i="2"/>
  <c r="Y69" i="2"/>
  <c r="Z69" i="2"/>
  <c r="AA69" i="2"/>
  <c r="AB69" i="2"/>
  <c r="AC69" i="2"/>
  <c r="AC68" i="2" s="1"/>
  <c r="AD69" i="2"/>
  <c r="AE69" i="2"/>
  <c r="V74" i="2"/>
  <c r="W74" i="2"/>
  <c r="W73" i="2" s="1"/>
  <c r="X74" i="2"/>
  <c r="Y74" i="2"/>
  <c r="Z74" i="2"/>
  <c r="AA74" i="2"/>
  <c r="AB74" i="2"/>
  <c r="AC74" i="2"/>
  <c r="AD74" i="2"/>
  <c r="AE74" i="2"/>
  <c r="AE73" i="2" s="1"/>
  <c r="V78" i="2"/>
  <c r="W78" i="2"/>
  <c r="X78" i="2"/>
  <c r="Y78" i="2"/>
  <c r="Z78" i="2"/>
  <c r="AA78" i="2"/>
  <c r="AB78" i="2"/>
  <c r="AC78" i="2"/>
  <c r="AC77" i="2" s="1"/>
  <c r="AD78" i="2"/>
  <c r="AE78" i="2"/>
  <c r="V88" i="2"/>
  <c r="AD88" i="2"/>
  <c r="V123" i="2"/>
  <c r="W123" i="2"/>
  <c r="X123" i="2"/>
  <c r="Y123" i="2"/>
  <c r="Z123" i="2"/>
  <c r="Z122" i="2" s="1"/>
  <c r="AA123" i="2"/>
  <c r="AB123" i="2"/>
  <c r="AC123" i="2"/>
  <c r="AD123" i="2"/>
  <c r="AE123" i="2"/>
  <c r="V128" i="2"/>
  <c r="W128" i="2"/>
  <c r="X128" i="2"/>
  <c r="Y128" i="2"/>
  <c r="Z128" i="2"/>
  <c r="AA128" i="2"/>
  <c r="AB128" i="2"/>
  <c r="AC128" i="2"/>
  <c r="AC127" i="2" s="1"/>
  <c r="AD128" i="2"/>
  <c r="AE128" i="2"/>
  <c r="AC133" i="2"/>
  <c r="T128" i="2"/>
  <c r="T123" i="2"/>
  <c r="T90" i="2"/>
  <c r="T89" i="2" s="1"/>
  <c r="T78" i="2"/>
  <c r="T74" i="2"/>
  <c r="T69" i="2"/>
  <c r="T66" i="2"/>
  <c r="T63" i="2" s="1"/>
  <c r="AJ60" i="2"/>
  <c r="T56" i="2"/>
  <c r="T51" i="2"/>
  <c r="T44" i="2"/>
  <c r="T43" i="2" s="1"/>
  <c r="T40" i="2"/>
  <c r="T30" i="2"/>
  <c r="T29" i="2" s="1"/>
  <c r="T24" i="2"/>
  <c r="T12" i="2"/>
  <c r="C78" i="5"/>
  <c r="C77" i="5" s="1"/>
  <c r="C76" i="5" s="1"/>
  <c r="C75" i="5" s="1"/>
  <c r="C84" i="5"/>
  <c r="F84" i="5" s="1"/>
  <c r="C83" i="5"/>
  <c r="F83" i="5" s="1"/>
  <c r="C30" i="5"/>
  <c r="C27" i="5" s="1"/>
  <c r="B177" i="5"/>
  <c r="A177" i="5"/>
  <c r="B176" i="5"/>
  <c r="A176" i="5"/>
  <c r="H175" i="5"/>
  <c r="G175" i="5"/>
  <c r="E175" i="5"/>
  <c r="D175" i="5"/>
  <c r="C175" i="5"/>
  <c r="B175" i="5"/>
  <c r="A175" i="5"/>
  <c r="B174" i="5"/>
  <c r="A174" i="5"/>
  <c r="B173" i="5"/>
  <c r="A173" i="5"/>
  <c r="B172" i="5"/>
  <c r="A172" i="5"/>
  <c r="B171" i="5"/>
  <c r="A171" i="5"/>
  <c r="H170" i="5"/>
  <c r="G170" i="5"/>
  <c r="E170" i="5"/>
  <c r="D170" i="5"/>
  <c r="B170" i="5"/>
  <c r="A170" i="5"/>
  <c r="B169" i="5"/>
  <c r="A169" i="5"/>
  <c r="B168" i="5"/>
  <c r="A168" i="5"/>
  <c r="B167" i="5"/>
  <c r="A167" i="5"/>
  <c r="B166" i="5"/>
  <c r="A166" i="5"/>
  <c r="B165" i="5"/>
  <c r="A165" i="5"/>
  <c r="B164" i="5"/>
  <c r="A164" i="5"/>
  <c r="B163" i="5"/>
  <c r="A163" i="5"/>
  <c r="B162" i="5"/>
  <c r="A162" i="5"/>
  <c r="B161" i="5"/>
  <c r="A161" i="5"/>
  <c r="B160" i="5"/>
  <c r="A160" i="5"/>
  <c r="B159" i="5"/>
  <c r="A159" i="5"/>
  <c r="K158" i="5"/>
  <c r="J158" i="5"/>
  <c r="I158" i="5"/>
  <c r="H158" i="5"/>
  <c r="G158" i="5"/>
  <c r="F158" i="5"/>
  <c r="E158" i="5"/>
  <c r="D158" i="5"/>
  <c r="C158" i="5"/>
  <c r="B158" i="5"/>
  <c r="A158" i="5"/>
  <c r="F145" i="5"/>
  <c r="K145" i="5" s="1"/>
  <c r="F144" i="5"/>
  <c r="J144" i="5" s="1"/>
  <c r="F143" i="5"/>
  <c r="F142" i="5"/>
  <c r="J142" i="5" s="1"/>
  <c r="F140" i="5"/>
  <c r="F139" i="5"/>
  <c r="J139" i="5" s="1"/>
  <c r="F138" i="5"/>
  <c r="H177" i="5"/>
  <c r="G177" i="5"/>
  <c r="E177" i="5"/>
  <c r="C137" i="5"/>
  <c r="C136" i="5" s="1"/>
  <c r="C135" i="5" s="1"/>
  <c r="C134" i="5" s="1"/>
  <c r="C133" i="5" s="1"/>
  <c r="C177" i="5" s="1"/>
  <c r="D177" i="5"/>
  <c r="F132" i="5"/>
  <c r="I176" i="5"/>
  <c r="H176" i="5"/>
  <c r="E176" i="5"/>
  <c r="D176" i="5"/>
  <c r="C131" i="5"/>
  <c r="C130" i="5" s="1"/>
  <c r="C129" i="5" s="1"/>
  <c r="C128" i="5" s="1"/>
  <c r="C176" i="5" s="1"/>
  <c r="G176" i="5"/>
  <c r="F127" i="5"/>
  <c r="C126" i="5"/>
  <c r="C125" i="5" s="1"/>
  <c r="C124" i="5" s="1"/>
  <c r="C123" i="5" s="1"/>
  <c r="F122" i="5"/>
  <c r="F121" i="5" s="1"/>
  <c r="F120" i="5" s="1"/>
  <c r="F119" i="5" s="1"/>
  <c r="C121" i="5"/>
  <c r="C120" i="5" s="1"/>
  <c r="C119" i="5" s="1"/>
  <c r="F117" i="5"/>
  <c r="K117" i="5" s="1"/>
  <c r="E116" i="5"/>
  <c r="E115" i="5" s="1"/>
  <c r="E114" i="5" s="1"/>
  <c r="E113" i="5" s="1"/>
  <c r="E87" i="5" s="1"/>
  <c r="E86" i="5" s="1"/>
  <c r="E8" i="5" s="1"/>
  <c r="C116" i="5"/>
  <c r="C115" i="5" s="1"/>
  <c r="C114" i="5" s="1"/>
  <c r="C113" i="5" s="1"/>
  <c r="F112" i="5"/>
  <c r="F111" i="5" s="1"/>
  <c r="F110" i="5" s="1"/>
  <c r="F109" i="5" s="1"/>
  <c r="F108" i="5" s="1"/>
  <c r="C111" i="5"/>
  <c r="C110" i="5" s="1"/>
  <c r="C109" i="5" s="1"/>
  <c r="C108" i="5" s="1"/>
  <c r="F107" i="5"/>
  <c r="F106" i="5"/>
  <c r="J106" i="5" s="1"/>
  <c r="F105" i="5"/>
  <c r="J105" i="5" s="1"/>
  <c r="F104" i="5"/>
  <c r="K104" i="5" s="1"/>
  <c r="F103" i="5"/>
  <c r="F102" i="5"/>
  <c r="J102" i="5" s="1"/>
  <c r="F101" i="5"/>
  <c r="J101" i="5" s="1"/>
  <c r="F100" i="5"/>
  <c r="K100" i="5" s="1"/>
  <c r="F99" i="5"/>
  <c r="F98" i="5"/>
  <c r="J98" i="5" s="1"/>
  <c r="F97" i="5"/>
  <c r="F96" i="5"/>
  <c r="J96" i="5" s="1"/>
  <c r="F95" i="5"/>
  <c r="K95" i="5" s="1"/>
  <c r="F94" i="5"/>
  <c r="C93" i="5"/>
  <c r="F93" i="5" s="1"/>
  <c r="D173" i="5"/>
  <c r="F85" i="5"/>
  <c r="F82" i="5"/>
  <c r="G171" i="5"/>
  <c r="D171" i="5"/>
  <c r="F73" i="5"/>
  <c r="F72" i="5" s="1"/>
  <c r="F71" i="5" s="1"/>
  <c r="C72" i="5"/>
  <c r="C71" i="5" s="1"/>
  <c r="F70" i="5"/>
  <c r="F69" i="5" s="1"/>
  <c r="C69" i="5"/>
  <c r="F68" i="5"/>
  <c r="C67" i="5"/>
  <c r="F65" i="5"/>
  <c r="F64" i="5" s="1"/>
  <c r="F63" i="5" s="1"/>
  <c r="F62" i="5"/>
  <c r="J62" i="5" s="1"/>
  <c r="F61" i="5"/>
  <c r="K61" i="5" s="1"/>
  <c r="F60" i="5"/>
  <c r="C59" i="5"/>
  <c r="F58" i="5"/>
  <c r="F57" i="5"/>
  <c r="F56" i="5"/>
  <c r="J56" i="5" s="1"/>
  <c r="F55" i="5"/>
  <c r="C54" i="5"/>
  <c r="F51" i="5"/>
  <c r="C50" i="5"/>
  <c r="F49" i="5"/>
  <c r="K49" i="5" s="1"/>
  <c r="F48" i="5"/>
  <c r="C47" i="5"/>
  <c r="F45" i="5"/>
  <c r="J45" i="5" s="1"/>
  <c r="F44" i="5"/>
  <c r="C43" i="5"/>
  <c r="F41" i="5"/>
  <c r="F40" i="5" s="1"/>
  <c r="C40" i="5"/>
  <c r="F36" i="5"/>
  <c r="F35" i="5"/>
  <c r="F34" i="5"/>
  <c r="J34" i="5" s="1"/>
  <c r="F33" i="5"/>
  <c r="G167" i="5"/>
  <c r="E167" i="5"/>
  <c r="D167" i="5"/>
  <c r="C32" i="5"/>
  <c r="C167" i="5" s="1"/>
  <c r="F31" i="5"/>
  <c r="J31" i="5" s="1"/>
  <c r="F29" i="5"/>
  <c r="J29" i="5" s="1"/>
  <c r="F28" i="5"/>
  <c r="H166" i="5"/>
  <c r="G166" i="5"/>
  <c r="F24" i="5"/>
  <c r="F23" i="5" s="1"/>
  <c r="F22" i="5" s="1"/>
  <c r="F21" i="5" s="1"/>
  <c r="I164" i="5"/>
  <c r="G164" i="5"/>
  <c r="C23" i="5"/>
  <c r="C22" i="5" s="1"/>
  <c r="C21" i="5" s="1"/>
  <c r="H164" i="5"/>
  <c r="F19" i="5"/>
  <c r="K19" i="5" s="1"/>
  <c r="F18" i="5"/>
  <c r="J18" i="5" s="1"/>
  <c r="C17" i="5"/>
  <c r="C15" i="5" s="1"/>
  <c r="C14" i="5" s="1"/>
  <c r="C13" i="5" s="1"/>
  <c r="F16" i="5"/>
  <c r="G162" i="5"/>
  <c r="AP89" i="2" l="1"/>
  <c r="AN89" i="2"/>
  <c r="AO89" i="2"/>
  <c r="C66" i="5"/>
  <c r="F302" i="1"/>
  <c r="AR89" i="2"/>
  <c r="C92" i="5"/>
  <c r="C91" i="5" s="1"/>
  <c r="C90" i="5" s="1"/>
  <c r="C89" i="5" s="1"/>
  <c r="C88" i="5" s="1"/>
  <c r="C87" i="5" s="1"/>
  <c r="C173" i="5" s="1"/>
  <c r="N117" i="1"/>
  <c r="N76" i="1" s="1"/>
  <c r="F117" i="1"/>
  <c r="F76" i="1" s="1"/>
  <c r="J117" i="1"/>
  <c r="J76" i="1" s="1"/>
  <c r="F47" i="5"/>
  <c r="K47" i="5" s="1"/>
  <c r="AK89" i="2"/>
  <c r="AS89" i="2"/>
  <c r="P302" i="1"/>
  <c r="C39" i="5"/>
  <c r="F59" i="5"/>
  <c r="K64" i="5"/>
  <c r="N302" i="1"/>
  <c r="F137" i="5"/>
  <c r="F136" i="5" s="1"/>
  <c r="F135" i="5" s="1"/>
  <c r="F134" i="5" s="1"/>
  <c r="F133" i="5" s="1"/>
  <c r="F177" i="5" s="1"/>
  <c r="AQ89" i="2"/>
  <c r="O134" i="2"/>
  <c r="C53" i="5"/>
  <c r="F92" i="5"/>
  <c r="F91" i="5" s="1"/>
  <c r="F90" i="5" s="1"/>
  <c r="F89" i="5" s="1"/>
  <c r="F88" i="5" s="1"/>
  <c r="K132" i="5"/>
  <c r="F131" i="5"/>
  <c r="F130" i="5" s="1"/>
  <c r="F129" i="5" s="1"/>
  <c r="F128" i="5" s="1"/>
  <c r="AV62" i="2"/>
  <c r="AF61" i="2"/>
  <c r="J16" i="5"/>
  <c r="F32" i="5"/>
  <c r="F43" i="5"/>
  <c r="F39" i="5" s="1"/>
  <c r="F54" i="5"/>
  <c r="F175" i="5"/>
  <c r="F126" i="5"/>
  <c r="F125" i="5" s="1"/>
  <c r="F124" i="5" s="1"/>
  <c r="F123" i="5" s="1"/>
  <c r="F118" i="5" s="1"/>
  <c r="AL89" i="2"/>
  <c r="AT89" i="2"/>
  <c r="C46" i="5"/>
  <c r="AM89" i="2"/>
  <c r="AU89" i="2"/>
  <c r="D302" i="1"/>
  <c r="K51" i="5"/>
  <c r="F50" i="5"/>
  <c r="F81" i="5"/>
  <c r="F80" i="5" s="1"/>
  <c r="F79" i="5" s="1"/>
  <c r="J68" i="5"/>
  <c r="J67" i="5" s="1"/>
  <c r="F67" i="5"/>
  <c r="F66" i="5" s="1"/>
  <c r="O89" i="2"/>
  <c r="G302" i="1"/>
  <c r="AJ30" i="2"/>
  <c r="AJ90" i="2"/>
  <c r="AJ89" i="2" s="1"/>
  <c r="AF30" i="2"/>
  <c r="Y36" i="2"/>
  <c r="AF90" i="2"/>
  <c r="AF89" i="2" s="1"/>
  <c r="J132" i="5"/>
  <c r="K45" i="5"/>
  <c r="K144" i="5"/>
  <c r="K34" i="5"/>
  <c r="K40" i="5"/>
  <c r="H174" i="5"/>
  <c r="G169" i="5"/>
  <c r="J100" i="5"/>
  <c r="J104" i="5"/>
  <c r="K139" i="5"/>
  <c r="K18" i="5"/>
  <c r="J140" i="5"/>
  <c r="J48" i="5"/>
  <c r="K58" i="5"/>
  <c r="K97" i="5"/>
  <c r="G174" i="5"/>
  <c r="J145" i="5"/>
  <c r="K35" i="5"/>
  <c r="E169" i="5"/>
  <c r="D174" i="5"/>
  <c r="K142" i="5"/>
  <c r="K94" i="5"/>
  <c r="E171" i="5"/>
  <c r="J33" i="5"/>
  <c r="K36" i="5"/>
  <c r="K56" i="5"/>
  <c r="J99" i="5"/>
  <c r="K143" i="5"/>
  <c r="H162" i="5"/>
  <c r="I162" i="5"/>
  <c r="H169" i="5"/>
  <c r="J35" i="5"/>
  <c r="K73" i="5"/>
  <c r="J82" i="5"/>
  <c r="J94" i="5"/>
  <c r="K101" i="5"/>
  <c r="K105" i="5"/>
  <c r="J83" i="5"/>
  <c r="K29" i="5"/>
  <c r="J36" i="5"/>
  <c r="J41" i="5"/>
  <c r="J40" i="5" s="1"/>
  <c r="K48" i="5"/>
  <c r="C81" i="5"/>
  <c r="C171" i="5" s="1"/>
  <c r="J95" i="5"/>
  <c r="K98" i="5"/>
  <c r="K102" i="5"/>
  <c r="K106" i="5"/>
  <c r="F30" i="5"/>
  <c r="F27" i="5" s="1"/>
  <c r="J58" i="5"/>
  <c r="J85" i="5"/>
  <c r="K99" i="5"/>
  <c r="K103" i="5"/>
  <c r="K107" i="5"/>
  <c r="H171" i="5"/>
  <c r="K65" i="5"/>
  <c r="K96" i="5"/>
  <c r="E174" i="5"/>
  <c r="K140" i="5"/>
  <c r="E168" i="5"/>
  <c r="K31" i="5"/>
  <c r="K68" i="5"/>
  <c r="J97" i="5"/>
  <c r="J138" i="5"/>
  <c r="AF62" i="3"/>
  <c r="AG62" i="3"/>
  <c r="AG217" i="3"/>
  <c r="AF217" i="3"/>
  <c r="AF374" i="3"/>
  <c r="AG374" i="3"/>
  <c r="AV374" i="3" s="1"/>
  <c r="T462" i="3"/>
  <c r="T461" i="3" s="1"/>
  <c r="AF463" i="3"/>
  <c r="AG463" i="3"/>
  <c r="AV463" i="3" s="1"/>
  <c r="AG64" i="3"/>
  <c r="AF64" i="3"/>
  <c r="AF139" i="3"/>
  <c r="AG139" i="3"/>
  <c r="AF222" i="3"/>
  <c r="AG222" i="3"/>
  <c r="AG315" i="3"/>
  <c r="AV315" i="3" s="1"/>
  <c r="AF315" i="3"/>
  <c r="AG376" i="3"/>
  <c r="AV376" i="3" s="1"/>
  <c r="AF376" i="3"/>
  <c r="AG481" i="3"/>
  <c r="AV481" i="3" s="1"/>
  <c r="AF481" i="3"/>
  <c r="AG32" i="3"/>
  <c r="AF32" i="3"/>
  <c r="AG66" i="3"/>
  <c r="AF66" i="3"/>
  <c r="AF101" i="3"/>
  <c r="AG101" i="3"/>
  <c r="AG144" i="3"/>
  <c r="AF144" i="3"/>
  <c r="AF191" i="3"/>
  <c r="AG191" i="3"/>
  <c r="T224" i="3"/>
  <c r="T221" i="3" s="1"/>
  <c r="AG226" i="3"/>
  <c r="AF226" i="3"/>
  <c r="AF261" i="3"/>
  <c r="AG261" i="3"/>
  <c r="T288" i="3"/>
  <c r="T287" i="3" s="1"/>
  <c r="AG289" i="3"/>
  <c r="AF289" i="3"/>
  <c r="AF319" i="3"/>
  <c r="AG319" i="3"/>
  <c r="AV319" i="3" s="1"/>
  <c r="AF356" i="3"/>
  <c r="AG356" i="3"/>
  <c r="AV356" i="3" s="1"/>
  <c r="AF380" i="3"/>
  <c r="AG380" i="3"/>
  <c r="AV380" i="3" s="1"/>
  <c r="AF407" i="3"/>
  <c r="AU407" i="3" s="1"/>
  <c r="AG407" i="3"/>
  <c r="AV407" i="3" s="1"/>
  <c r="AF443" i="3"/>
  <c r="AG443" i="3"/>
  <c r="AV443" i="3" s="1"/>
  <c r="AF28" i="3"/>
  <c r="AG28" i="3"/>
  <c r="AF251" i="3"/>
  <c r="AG251" i="3"/>
  <c r="AG402" i="3"/>
  <c r="AV402" i="3" s="1"/>
  <c r="AF402" i="3"/>
  <c r="AU402" i="3" s="1"/>
  <c r="AF255" i="3"/>
  <c r="AG255" i="3"/>
  <c r="AG35" i="3"/>
  <c r="AF35" i="3"/>
  <c r="AF69" i="3"/>
  <c r="AG69" i="3"/>
  <c r="T110" i="3"/>
  <c r="T108" i="3" s="1"/>
  <c r="AF111" i="3"/>
  <c r="AG111" i="3"/>
  <c r="AF152" i="3"/>
  <c r="AG152" i="3"/>
  <c r="AF196" i="3"/>
  <c r="AG196" i="3"/>
  <c r="T230" i="3"/>
  <c r="AF231" i="3"/>
  <c r="AG231" i="3"/>
  <c r="AF263" i="3"/>
  <c r="AG263" i="3"/>
  <c r="T292" i="3"/>
  <c r="AF293" i="3"/>
  <c r="AG293" i="3"/>
  <c r="AG321" i="3"/>
  <c r="AV321" i="3" s="1"/>
  <c r="AF321" i="3"/>
  <c r="AF359" i="3"/>
  <c r="AG359" i="3"/>
  <c r="AV359" i="3" s="1"/>
  <c r="AG385" i="3"/>
  <c r="AV385" i="3" s="1"/>
  <c r="AF385" i="3"/>
  <c r="AG410" i="3"/>
  <c r="AV410" i="3" s="1"/>
  <c r="AF410" i="3"/>
  <c r="AU410" i="3" s="1"/>
  <c r="AF445" i="3"/>
  <c r="AG445" i="3"/>
  <c r="AV445" i="3" s="1"/>
  <c r="AF94" i="3"/>
  <c r="AG94" i="3"/>
  <c r="AG280" i="3"/>
  <c r="AF280" i="3"/>
  <c r="AG426" i="3"/>
  <c r="AV426" i="3" s="1"/>
  <c r="AF426" i="3"/>
  <c r="AF19" i="3"/>
  <c r="AF8" i="3" s="1"/>
  <c r="AG19" i="3"/>
  <c r="AG8" i="3" s="1"/>
  <c r="AF45" i="3"/>
  <c r="AG45" i="3"/>
  <c r="AF77" i="3"/>
  <c r="AG77" i="3"/>
  <c r="AF116" i="3"/>
  <c r="AG116" i="3"/>
  <c r="AF159" i="3"/>
  <c r="AG159" i="3"/>
  <c r="AF199" i="3"/>
  <c r="AG199" i="3"/>
  <c r="AF238" i="3"/>
  <c r="AG238" i="3"/>
  <c r="AG265" i="3"/>
  <c r="AF265" i="3"/>
  <c r="AF296" i="3"/>
  <c r="AG296" i="3"/>
  <c r="AF326" i="3"/>
  <c r="AG326" i="3"/>
  <c r="AV326" i="3" s="1"/>
  <c r="AG361" i="3"/>
  <c r="AV361" i="3" s="1"/>
  <c r="AF361" i="3"/>
  <c r="AF388" i="3"/>
  <c r="AG388" i="3"/>
  <c r="AV388" i="3" s="1"/>
  <c r="AF412" i="3"/>
  <c r="AU412" i="3" s="1"/>
  <c r="AG412" i="3"/>
  <c r="AV412" i="3" s="1"/>
  <c r="AF448" i="3"/>
  <c r="AG448" i="3"/>
  <c r="AV448" i="3" s="1"/>
  <c r="AF180" i="3"/>
  <c r="AG180" i="3"/>
  <c r="AF310" i="3"/>
  <c r="AG310" i="3"/>
  <c r="AV310" i="3" s="1"/>
  <c r="AF30" i="3"/>
  <c r="AG30" i="3"/>
  <c r="AG99" i="3"/>
  <c r="AF99" i="3"/>
  <c r="AG185" i="3"/>
  <c r="AF185" i="3"/>
  <c r="T283" i="3"/>
  <c r="AF284" i="3"/>
  <c r="AG284" i="3"/>
  <c r="AG352" i="3"/>
  <c r="AV352" i="3" s="1"/>
  <c r="AF352" i="3"/>
  <c r="AF405" i="3"/>
  <c r="AG405" i="3"/>
  <c r="AV405" i="3" s="1"/>
  <c r="AF431" i="3"/>
  <c r="AG431" i="3"/>
  <c r="AV431" i="3" s="1"/>
  <c r="AF22" i="3"/>
  <c r="AG22" i="3"/>
  <c r="AG56" i="3"/>
  <c r="AF56" i="3"/>
  <c r="AF84" i="3"/>
  <c r="AG84" i="3"/>
  <c r="T120" i="3"/>
  <c r="T115" i="3" s="1"/>
  <c r="AG121" i="3"/>
  <c r="AF121" i="3"/>
  <c r="AG163" i="3"/>
  <c r="AF163" i="3"/>
  <c r="AF206" i="3"/>
  <c r="AG206" i="3"/>
  <c r="T240" i="3"/>
  <c r="AG241" i="3"/>
  <c r="AF241" i="3"/>
  <c r="AF268" i="3"/>
  <c r="AG268" i="3"/>
  <c r="AF301" i="3"/>
  <c r="AG301" i="3"/>
  <c r="AV301" i="3" s="1"/>
  <c r="AF332" i="3"/>
  <c r="AG332" i="3"/>
  <c r="AV332" i="3" s="1"/>
  <c r="AF365" i="3"/>
  <c r="AG365" i="3"/>
  <c r="AV365" i="3" s="1"/>
  <c r="AF391" i="3"/>
  <c r="AG391" i="3"/>
  <c r="AV391" i="3" s="1"/>
  <c r="AG416" i="3"/>
  <c r="AV416" i="3" s="1"/>
  <c r="AF416" i="3"/>
  <c r="AG451" i="3"/>
  <c r="AV451" i="3" s="1"/>
  <c r="AF451" i="3"/>
  <c r="AF24" i="3"/>
  <c r="AG24" i="3"/>
  <c r="AG58" i="3"/>
  <c r="AF58" i="3"/>
  <c r="AF87" i="3"/>
  <c r="AG87" i="3"/>
  <c r="AG128" i="3"/>
  <c r="AF128" i="3"/>
  <c r="AG169" i="3"/>
  <c r="AF169" i="3"/>
  <c r="AG211" i="3"/>
  <c r="AF211" i="3"/>
  <c r="AF246" i="3"/>
  <c r="AG246" i="3"/>
  <c r="AF272" i="3"/>
  <c r="AG272" i="3"/>
  <c r="AG304" i="3"/>
  <c r="AV304" i="3" s="1"/>
  <c r="AF304" i="3"/>
  <c r="AG337" i="3"/>
  <c r="AV337" i="3" s="1"/>
  <c r="AF337" i="3"/>
  <c r="AF368" i="3"/>
  <c r="AG368" i="3"/>
  <c r="AV368" i="3" s="1"/>
  <c r="AF395" i="3"/>
  <c r="AG395" i="3"/>
  <c r="AV395" i="3" s="1"/>
  <c r="AG419" i="3"/>
  <c r="AV419" i="3" s="1"/>
  <c r="AF419" i="3"/>
  <c r="AU419" i="3" s="1"/>
  <c r="AF455" i="3"/>
  <c r="AG455" i="3"/>
  <c r="AV455" i="3" s="1"/>
  <c r="AG137" i="3"/>
  <c r="AF137" i="3"/>
  <c r="AF348" i="3"/>
  <c r="AG348" i="3"/>
  <c r="AV348" i="3" s="1"/>
  <c r="AG26" i="3"/>
  <c r="AF26" i="3"/>
  <c r="AF60" i="3"/>
  <c r="AG60" i="3"/>
  <c r="AF91" i="3"/>
  <c r="AG91" i="3"/>
  <c r="T130" i="3"/>
  <c r="AF133" i="3"/>
  <c r="AG133" i="3"/>
  <c r="AF175" i="3"/>
  <c r="AG175" i="3"/>
  <c r="AF214" i="3"/>
  <c r="AG214" i="3"/>
  <c r="AG249" i="3"/>
  <c r="AF249" i="3"/>
  <c r="AG275" i="3"/>
  <c r="AF275" i="3"/>
  <c r="AF307" i="3"/>
  <c r="AG307" i="3"/>
  <c r="AV307" i="3" s="1"/>
  <c r="AG344" i="3"/>
  <c r="AV344" i="3" s="1"/>
  <c r="AF344" i="3"/>
  <c r="AG371" i="3"/>
  <c r="AV371" i="3" s="1"/>
  <c r="AF371" i="3"/>
  <c r="AF398" i="3"/>
  <c r="AG398" i="3"/>
  <c r="AV398" i="3" s="1"/>
  <c r="T422" i="3"/>
  <c r="T421" i="3" s="1"/>
  <c r="AF423" i="3"/>
  <c r="AG423" i="3"/>
  <c r="AV423" i="3" s="1"/>
  <c r="AG458" i="3"/>
  <c r="AV458" i="3" s="1"/>
  <c r="AF458" i="3"/>
  <c r="AF437" i="3"/>
  <c r="AG437" i="3"/>
  <c r="AV437" i="3" s="1"/>
  <c r="T331" i="3"/>
  <c r="AU10" i="3"/>
  <c r="T336" i="3"/>
  <c r="AI419" i="3"/>
  <c r="T76" i="3"/>
  <c r="T325" i="3"/>
  <c r="T436" i="3"/>
  <c r="T279" i="3"/>
  <c r="AI402" i="3"/>
  <c r="O445" i="3"/>
  <c r="AI445" i="3"/>
  <c r="T295" i="3"/>
  <c r="AI412" i="3"/>
  <c r="T430" i="3"/>
  <c r="T480" i="3"/>
  <c r="T44" i="3"/>
  <c r="AI407" i="3"/>
  <c r="O431" i="3"/>
  <c r="AI431" i="3"/>
  <c r="T34" i="3"/>
  <c r="T68" i="3"/>
  <c r="AI410" i="3"/>
  <c r="J302" i="1"/>
  <c r="I140" i="1"/>
  <c r="H302" i="1"/>
  <c r="E117" i="1"/>
  <c r="E76" i="1" s="1"/>
  <c r="Q117" i="1"/>
  <c r="Q76" i="1" s="1"/>
  <c r="I419" i="1"/>
  <c r="I418" i="1" s="1"/>
  <c r="L307" i="1"/>
  <c r="L304" i="1" s="1"/>
  <c r="I194" i="1"/>
  <c r="L87" i="1"/>
  <c r="L78" i="1" s="1"/>
  <c r="L77" i="1" s="1"/>
  <c r="L134" i="1"/>
  <c r="L432" i="1"/>
  <c r="L431" i="1" s="1"/>
  <c r="L281" i="1"/>
  <c r="L154" i="1"/>
  <c r="L425" i="1"/>
  <c r="M302" i="1"/>
  <c r="L318" i="1"/>
  <c r="L317" i="1" s="1"/>
  <c r="L316" i="1" s="1"/>
  <c r="L347" i="1"/>
  <c r="L346" i="1" s="1"/>
  <c r="L228" i="1"/>
  <c r="L225" i="1" s="1"/>
  <c r="L224" i="1" s="1"/>
  <c r="L194" i="1"/>
  <c r="I445" i="1"/>
  <c r="I444" i="1" s="1"/>
  <c r="I443" i="1" s="1"/>
  <c r="I347" i="1"/>
  <c r="I346" i="1" s="1"/>
  <c r="I209" i="1"/>
  <c r="L328" i="1"/>
  <c r="I328" i="1"/>
  <c r="I290" i="1"/>
  <c r="I154" i="1"/>
  <c r="L140" i="1"/>
  <c r="L290" i="1"/>
  <c r="L419" i="1"/>
  <c r="L418" i="1" s="1"/>
  <c r="I425" i="1"/>
  <c r="I59" i="1"/>
  <c r="I47" i="1" s="1"/>
  <c r="I25" i="1"/>
  <c r="I119" i="1"/>
  <c r="I432" i="1"/>
  <c r="I431" i="1" s="1"/>
  <c r="I271" i="1"/>
  <c r="L59" i="1"/>
  <c r="L47" i="1" s="1"/>
  <c r="I388" i="1"/>
  <c r="L25" i="1"/>
  <c r="L119" i="1"/>
  <c r="L445" i="1"/>
  <c r="L444" i="1" s="1"/>
  <c r="L443" i="1" s="1"/>
  <c r="L209" i="1"/>
  <c r="L398" i="1"/>
  <c r="L271" i="1"/>
  <c r="I408" i="1"/>
  <c r="I281" i="1"/>
  <c r="I12" i="1"/>
  <c r="L388" i="1"/>
  <c r="I307" i="1"/>
  <c r="I304" i="1" s="1"/>
  <c r="I318" i="1"/>
  <c r="I317" i="1" s="1"/>
  <c r="I316" i="1" s="1"/>
  <c r="I398" i="1"/>
  <c r="I258" i="1"/>
  <c r="I241" i="1" s="1"/>
  <c r="I225" i="1"/>
  <c r="I224" i="1" s="1"/>
  <c r="L408" i="1"/>
  <c r="I87" i="1"/>
  <c r="I78" i="1" s="1"/>
  <c r="I77" i="1" s="1"/>
  <c r="L258" i="1"/>
  <c r="L241" i="1" s="1"/>
  <c r="K302" i="1"/>
  <c r="E302" i="1"/>
  <c r="Q302" i="1"/>
  <c r="P117" i="1"/>
  <c r="P76" i="1" s="1"/>
  <c r="G117" i="1"/>
  <c r="G76" i="1" s="1"/>
  <c r="D117" i="1"/>
  <c r="D76" i="1" s="1"/>
  <c r="H117" i="1"/>
  <c r="H76" i="1" s="1"/>
  <c r="M117" i="1"/>
  <c r="M76" i="1" s="1"/>
  <c r="K117" i="1"/>
  <c r="K76" i="1" s="1"/>
  <c r="T83" i="3"/>
  <c r="T394" i="3"/>
  <c r="T314" i="3"/>
  <c r="T8" i="3"/>
  <c r="T267" i="3"/>
  <c r="T205" i="3"/>
  <c r="T404" i="3"/>
  <c r="T136" i="3"/>
  <c r="T21" i="3"/>
  <c r="T384" i="3"/>
  <c r="T55" i="3"/>
  <c r="T190" i="3"/>
  <c r="T303" i="3"/>
  <c r="T343" i="3"/>
  <c r="T150" i="3"/>
  <c r="T254" i="3"/>
  <c r="T415" i="3"/>
  <c r="T442" i="3"/>
  <c r="W88" i="2"/>
  <c r="Y68" i="2"/>
  <c r="T73" i="2"/>
  <c r="AF74" i="2"/>
  <c r="AC132" i="2"/>
  <c r="Y127" i="2"/>
  <c r="AB122" i="2"/>
  <c r="AE88" i="2"/>
  <c r="Z77" i="2"/>
  <c r="AC73" i="2"/>
  <c r="X68" i="2"/>
  <c r="X11" i="2"/>
  <c r="AD133" i="2"/>
  <c r="AC122" i="2"/>
  <c r="V73" i="2"/>
  <c r="T77" i="2"/>
  <c r="AF78" i="2"/>
  <c r="AA122" i="2"/>
  <c r="AC88" i="2"/>
  <c r="Y77" i="2"/>
  <c r="AE68" i="2"/>
  <c r="T68" i="2"/>
  <c r="AF69" i="2"/>
  <c r="Z127" i="2"/>
  <c r="AA77" i="2"/>
  <c r="AF40" i="2"/>
  <c r="AB133" i="2"/>
  <c r="X127" i="2"/>
  <c r="AD87" i="2"/>
  <c r="AB73" i="2"/>
  <c r="W68" i="2"/>
  <c r="AF44" i="2"/>
  <c r="AF43" i="2" s="1"/>
  <c r="T88" i="2"/>
  <c r="AA133" i="2"/>
  <c r="AE127" i="2"/>
  <c r="W127" i="2"/>
  <c r="Z121" i="2"/>
  <c r="AB88" i="2"/>
  <c r="V87" i="2"/>
  <c r="X77" i="2"/>
  <c r="AA73" i="2"/>
  <c r="AD68" i="2"/>
  <c r="V68" i="2"/>
  <c r="AD36" i="2"/>
  <c r="AD35" i="2" s="1"/>
  <c r="V36" i="2"/>
  <c r="V35" i="2" s="1"/>
  <c r="AB23" i="2"/>
  <c r="AD50" i="2"/>
  <c r="V50" i="2"/>
  <c r="AF56" i="2"/>
  <c r="T127" i="2"/>
  <c r="AF128" i="2"/>
  <c r="Y133" i="2"/>
  <c r="AC126" i="2"/>
  <c r="X122" i="2"/>
  <c r="Z88" i="2"/>
  <c r="AD77" i="2"/>
  <c r="V77" i="2"/>
  <c r="Y73" i="2"/>
  <c r="AB68" i="2"/>
  <c r="AB36" i="2"/>
  <c r="AB35" i="2" s="1"/>
  <c r="AF29" i="2"/>
  <c r="V133" i="2"/>
  <c r="AD73" i="2"/>
  <c r="AF51" i="2"/>
  <c r="Z133" i="2"/>
  <c r="AA88" i="2"/>
  <c r="W77" i="2"/>
  <c r="T11" i="2"/>
  <c r="AF12" i="2"/>
  <c r="T133" i="2"/>
  <c r="X133" i="2"/>
  <c r="AB127" i="2"/>
  <c r="AE122" i="2"/>
  <c r="W122" i="2"/>
  <c r="Y88" i="2"/>
  <c r="AC76" i="2"/>
  <c r="X73" i="2"/>
  <c r="AA68" i="2"/>
  <c r="T122" i="2"/>
  <c r="AF123" i="2"/>
  <c r="AD127" i="2"/>
  <c r="V127" i="2"/>
  <c r="Y122" i="2"/>
  <c r="AE77" i="2"/>
  <c r="Z73" i="2"/>
  <c r="AF24" i="2"/>
  <c r="AF66" i="2"/>
  <c r="AF63" i="2" s="1"/>
  <c r="AE133" i="2"/>
  <c r="W133" i="2"/>
  <c r="AA127" i="2"/>
  <c r="AD122" i="2"/>
  <c r="V122" i="2"/>
  <c r="X88" i="2"/>
  <c r="AB77" i="2"/>
  <c r="AE72" i="2"/>
  <c r="W72" i="2"/>
  <c r="Z68" i="2"/>
  <c r="Z36" i="2"/>
  <c r="Z35" i="2" s="1"/>
  <c r="AC36" i="2"/>
  <c r="AC35" i="2" s="1"/>
  <c r="AA50" i="2"/>
  <c r="AA36" i="2"/>
  <c r="W23" i="2"/>
  <c r="Y50" i="2"/>
  <c r="X50" i="2"/>
  <c r="X36" i="2"/>
  <c r="AE23" i="2"/>
  <c r="Z23" i="2"/>
  <c r="AE50" i="2"/>
  <c r="W50" i="2"/>
  <c r="AE36" i="2"/>
  <c r="W36" i="2"/>
  <c r="AC50" i="2"/>
  <c r="AC49" i="2" s="1"/>
  <c r="X23" i="2"/>
  <c r="Z50" i="2"/>
  <c r="AD23" i="2"/>
  <c r="V23" i="2"/>
  <c r="AC23" i="2"/>
  <c r="AB50" i="2"/>
  <c r="AA23" i="2"/>
  <c r="Y23" i="2"/>
  <c r="T50" i="2"/>
  <c r="T36" i="2"/>
  <c r="T23" i="2"/>
  <c r="C170" i="5"/>
  <c r="F78" i="5"/>
  <c r="K84" i="5"/>
  <c r="C166" i="5"/>
  <c r="C26" i="5"/>
  <c r="E162" i="5"/>
  <c r="C12" i="5"/>
  <c r="C11" i="5" s="1"/>
  <c r="C162" i="5"/>
  <c r="D162" i="5"/>
  <c r="D165" i="5"/>
  <c r="D163" i="5"/>
  <c r="G172" i="5"/>
  <c r="G173" i="5"/>
  <c r="D168" i="5"/>
  <c r="D164" i="5"/>
  <c r="E165" i="5"/>
  <c r="C164" i="5"/>
  <c r="I166" i="5"/>
  <c r="K23" i="5"/>
  <c r="K33" i="5"/>
  <c r="E163" i="5"/>
  <c r="C118" i="5"/>
  <c r="C174" i="5" s="1"/>
  <c r="J49" i="5"/>
  <c r="K57" i="5"/>
  <c r="J57" i="5"/>
  <c r="J61" i="5"/>
  <c r="D172" i="5"/>
  <c r="D166" i="5"/>
  <c r="H168" i="5"/>
  <c r="J28" i="5"/>
  <c r="K16" i="5"/>
  <c r="K28" i="5"/>
  <c r="J19" i="5"/>
  <c r="K112" i="5"/>
  <c r="I175" i="5"/>
  <c r="K127" i="5"/>
  <c r="K175" i="5" s="1"/>
  <c r="E166" i="5"/>
  <c r="K85" i="5"/>
  <c r="J24" i="5"/>
  <c r="J23" i="5" s="1"/>
  <c r="J22" i="5" s="1"/>
  <c r="J21" i="5" s="1"/>
  <c r="K24" i="5"/>
  <c r="K41" i="5"/>
  <c r="K55" i="5"/>
  <c r="J55" i="5"/>
  <c r="K62" i="5"/>
  <c r="J65" i="5"/>
  <c r="J64" i="5" s="1"/>
  <c r="J63" i="5" s="1"/>
  <c r="K70" i="5"/>
  <c r="J70" i="5"/>
  <c r="J69" i="5" s="1"/>
  <c r="K83" i="5"/>
  <c r="K110" i="5"/>
  <c r="J112" i="5"/>
  <c r="J111" i="5" s="1"/>
  <c r="J110" i="5" s="1"/>
  <c r="J109" i="5" s="1"/>
  <c r="J108" i="5" s="1"/>
  <c r="F116" i="5"/>
  <c r="F115" i="5" s="1"/>
  <c r="F114" i="5" s="1"/>
  <c r="F113" i="5" s="1"/>
  <c r="K138" i="5"/>
  <c r="I170" i="5"/>
  <c r="E164" i="5"/>
  <c r="K82" i="5"/>
  <c r="J93" i="5"/>
  <c r="J103" i="5"/>
  <c r="K122" i="5"/>
  <c r="J122" i="5"/>
  <c r="J121" i="5" s="1"/>
  <c r="J120" i="5" s="1"/>
  <c r="J119" i="5" s="1"/>
  <c r="F17" i="5"/>
  <c r="F15" i="5" s="1"/>
  <c r="F14" i="5" s="1"/>
  <c r="F13" i="5" s="1"/>
  <c r="F12" i="5" s="1"/>
  <c r="F11" i="5" s="1"/>
  <c r="K44" i="5"/>
  <c r="J44" i="5"/>
  <c r="J43" i="5" s="1"/>
  <c r="J60" i="5"/>
  <c r="J73" i="5"/>
  <c r="J72" i="5" s="1"/>
  <c r="J71" i="5" s="1"/>
  <c r="K60" i="5"/>
  <c r="J84" i="5"/>
  <c r="J107" i="5"/>
  <c r="K109" i="5"/>
  <c r="J143" i="5"/>
  <c r="J127" i="5"/>
  <c r="J126" i="5" s="1"/>
  <c r="J125" i="5" s="1"/>
  <c r="J124" i="5" s="1"/>
  <c r="J123" i="5" s="1"/>
  <c r="J51" i="5"/>
  <c r="J50" i="5" s="1"/>
  <c r="J117" i="5"/>
  <c r="D169" i="5"/>
  <c r="G9" i="1" l="1"/>
  <c r="P9" i="1"/>
  <c r="C80" i="5"/>
  <c r="C79" i="5" s="1"/>
  <c r="C74" i="5" s="1"/>
  <c r="C169" i="5" s="1"/>
  <c r="AU445" i="3"/>
  <c r="F9" i="1"/>
  <c r="D9" i="1"/>
  <c r="J9" i="1"/>
  <c r="Q9" i="1"/>
  <c r="K30" i="5"/>
  <c r="J30" i="5"/>
  <c r="J27" i="5" s="1"/>
  <c r="E9" i="1"/>
  <c r="H9" i="1"/>
  <c r="C52" i="5"/>
  <c r="W49" i="2"/>
  <c r="J39" i="5"/>
  <c r="F26" i="5"/>
  <c r="F25" i="5" s="1"/>
  <c r="F20" i="5" s="1"/>
  <c r="F46" i="5"/>
  <c r="F38" i="5" s="1"/>
  <c r="T49" i="2"/>
  <c r="C38" i="5"/>
  <c r="AA49" i="2"/>
  <c r="Y49" i="2"/>
  <c r="AD49" i="2"/>
  <c r="AD34" i="2" s="1"/>
  <c r="N9" i="1"/>
  <c r="AE49" i="2"/>
  <c r="F53" i="5"/>
  <c r="F52" i="5" s="1"/>
  <c r="J92" i="5"/>
  <c r="J91" i="5" s="1"/>
  <c r="J90" i="5" s="1"/>
  <c r="J89" i="5" s="1"/>
  <c r="J88" i="5" s="1"/>
  <c r="K27" i="5"/>
  <c r="K166" i="5" s="1"/>
  <c r="J59" i="5"/>
  <c r="X49" i="2"/>
  <c r="V49" i="2"/>
  <c r="V34" i="2" s="1"/>
  <c r="L303" i="1"/>
  <c r="J81" i="5"/>
  <c r="J80" i="5" s="1"/>
  <c r="J79" i="5" s="1"/>
  <c r="J118" i="5"/>
  <c r="J174" i="5" s="1"/>
  <c r="J131" i="5"/>
  <c r="J130" i="5" s="1"/>
  <c r="J129" i="5" s="1"/>
  <c r="J128" i="5" s="1"/>
  <c r="J176" i="5" s="1"/>
  <c r="J137" i="5"/>
  <c r="J136" i="5" s="1"/>
  <c r="J135" i="5" s="1"/>
  <c r="J134" i="5" s="1"/>
  <c r="J133" i="5" s="1"/>
  <c r="J177" i="5" s="1"/>
  <c r="F166" i="5"/>
  <c r="J32" i="5"/>
  <c r="AB49" i="2"/>
  <c r="AB34" i="2" s="1"/>
  <c r="F170" i="5"/>
  <c r="F77" i="5"/>
  <c r="F76" i="5" s="1"/>
  <c r="F75" i="5" s="1"/>
  <c r="F74" i="5" s="1"/>
  <c r="J47" i="5"/>
  <c r="J46" i="5" s="1"/>
  <c r="J66" i="5"/>
  <c r="F87" i="5"/>
  <c r="F86" i="5" s="1"/>
  <c r="J54" i="5"/>
  <c r="K50" i="5"/>
  <c r="Z49" i="2"/>
  <c r="Z34" i="2" s="1"/>
  <c r="AF60" i="2"/>
  <c r="AV60" i="2" s="1"/>
  <c r="AV61" i="2"/>
  <c r="Y35" i="2"/>
  <c r="G168" i="5"/>
  <c r="K67" i="5"/>
  <c r="G165" i="5"/>
  <c r="K108" i="5"/>
  <c r="K111" i="5"/>
  <c r="AF415" i="3"/>
  <c r="AG415" i="3"/>
  <c r="AV415" i="3" s="1"/>
  <c r="AF384" i="3"/>
  <c r="AG384" i="3"/>
  <c r="AV384" i="3" s="1"/>
  <c r="AG314" i="3"/>
  <c r="AV314" i="3" s="1"/>
  <c r="AF314" i="3"/>
  <c r="AF295" i="3"/>
  <c r="AG295" i="3"/>
  <c r="AF325" i="3"/>
  <c r="AG325" i="3"/>
  <c r="AV325" i="3" s="1"/>
  <c r="AF422" i="3"/>
  <c r="AG422" i="3"/>
  <c r="AV422" i="3" s="1"/>
  <c r="AF462" i="3"/>
  <c r="AG462" i="3"/>
  <c r="AV462" i="3" s="1"/>
  <c r="AF55" i="3"/>
  <c r="AG55" i="3"/>
  <c r="AF230" i="3"/>
  <c r="AG230" i="3"/>
  <c r="AF254" i="3"/>
  <c r="AG254" i="3"/>
  <c r="AF21" i="3"/>
  <c r="AG21" i="3"/>
  <c r="AF221" i="3"/>
  <c r="AG221" i="3"/>
  <c r="AF108" i="3"/>
  <c r="AG108" i="3"/>
  <c r="AF76" i="3"/>
  <c r="AG76" i="3"/>
  <c r="AG336" i="3"/>
  <c r="AV336" i="3" s="1"/>
  <c r="AF336" i="3"/>
  <c r="AG288" i="3"/>
  <c r="AF288" i="3"/>
  <c r="AG442" i="3"/>
  <c r="AV442" i="3" s="1"/>
  <c r="AF442" i="3"/>
  <c r="AG331" i="3"/>
  <c r="AV331" i="3" s="1"/>
  <c r="AF331" i="3"/>
  <c r="AF240" i="3"/>
  <c r="AG240" i="3"/>
  <c r="AF150" i="3"/>
  <c r="AG150" i="3"/>
  <c r="AG136" i="3"/>
  <c r="AF136" i="3"/>
  <c r="AG394" i="3"/>
  <c r="AV394" i="3" s="1"/>
  <c r="AF394" i="3"/>
  <c r="AF68" i="3"/>
  <c r="AG68" i="3"/>
  <c r="AG480" i="3"/>
  <c r="AV480" i="3" s="1"/>
  <c r="AF480" i="3"/>
  <c r="AF279" i="3"/>
  <c r="AG279" i="3"/>
  <c r="T291" i="3"/>
  <c r="AF292" i="3"/>
  <c r="AG292" i="3"/>
  <c r="AG115" i="3"/>
  <c r="AF115" i="3"/>
  <c r="AF404" i="3"/>
  <c r="AU404" i="3" s="1"/>
  <c r="AG404" i="3"/>
  <c r="AV404" i="3" s="1"/>
  <c r="AG83" i="3"/>
  <c r="AF83" i="3"/>
  <c r="AG34" i="3"/>
  <c r="AF34" i="3"/>
  <c r="AF287" i="3"/>
  <c r="AG287" i="3"/>
  <c r="AF343" i="3"/>
  <c r="AG343" i="3"/>
  <c r="AV343" i="3" s="1"/>
  <c r="AF421" i="3"/>
  <c r="AU421" i="3" s="1"/>
  <c r="AG421" i="3"/>
  <c r="AV421" i="3" s="1"/>
  <c r="AF430" i="3"/>
  <c r="AG430" i="3"/>
  <c r="AV430" i="3" s="1"/>
  <c r="AG130" i="3"/>
  <c r="AF130" i="3"/>
  <c r="AF303" i="3"/>
  <c r="AG303" i="3"/>
  <c r="AV303" i="3" s="1"/>
  <c r="AF205" i="3"/>
  <c r="AG205" i="3"/>
  <c r="AF44" i="3"/>
  <c r="AG44" i="3"/>
  <c r="AF461" i="3"/>
  <c r="AG461" i="3"/>
  <c r="AV461" i="3" s="1"/>
  <c r="AF436" i="3"/>
  <c r="AG436" i="3"/>
  <c r="AV436" i="3" s="1"/>
  <c r="T282" i="3"/>
  <c r="AG283" i="3"/>
  <c r="AF283" i="3"/>
  <c r="AF190" i="3"/>
  <c r="AG190" i="3"/>
  <c r="AG267" i="3"/>
  <c r="AF267" i="3"/>
  <c r="AF120" i="3"/>
  <c r="AG120" i="3"/>
  <c r="AF110" i="3"/>
  <c r="AG110" i="3"/>
  <c r="AG224" i="3"/>
  <c r="AF224" i="3"/>
  <c r="T429" i="3"/>
  <c r="AU431" i="3"/>
  <c r="T107" i="3"/>
  <c r="AI404" i="3"/>
  <c r="T278" i="3"/>
  <c r="AI421" i="3"/>
  <c r="T330" i="3"/>
  <c r="T75" i="3"/>
  <c r="T335" i="3"/>
  <c r="M9" i="1"/>
  <c r="L118" i="1"/>
  <c r="I118" i="1"/>
  <c r="I303" i="1"/>
  <c r="I345" i="1"/>
  <c r="I344" i="1" s="1"/>
  <c r="L208" i="1"/>
  <c r="I11" i="1"/>
  <c r="I10" i="1" s="1"/>
  <c r="L345" i="1"/>
  <c r="L344" i="1" s="1"/>
  <c r="I208" i="1"/>
  <c r="K9" i="1"/>
  <c r="T342" i="3"/>
  <c r="T300" i="3"/>
  <c r="T441" i="3"/>
  <c r="T43" i="3"/>
  <c r="T414" i="3"/>
  <c r="T237" i="3"/>
  <c r="T313" i="3"/>
  <c r="T220" i="3"/>
  <c r="T7" i="3"/>
  <c r="T114" i="3"/>
  <c r="Y87" i="2"/>
  <c r="Z22" i="2"/>
  <c r="AB76" i="2"/>
  <c r="AF50" i="2"/>
  <c r="AE35" i="2"/>
  <c r="X35" i="2"/>
  <c r="W22" i="2"/>
  <c r="Z72" i="2"/>
  <c r="AD126" i="2"/>
  <c r="AE121" i="2"/>
  <c r="Z132" i="2"/>
  <c r="AB87" i="2"/>
  <c r="AA132" i="2"/>
  <c r="AF68" i="2"/>
  <c r="T72" i="2"/>
  <c r="AF73" i="2"/>
  <c r="Y22" i="2"/>
  <c r="V22" i="2"/>
  <c r="AA35" i="2"/>
  <c r="V121" i="2"/>
  <c r="AE132" i="2"/>
  <c r="T10" i="2"/>
  <c r="AF11" i="2"/>
  <c r="Y72" i="2"/>
  <c r="X121" i="2"/>
  <c r="AB132" i="2"/>
  <c r="V72" i="2"/>
  <c r="AC72" i="2"/>
  <c r="AB121" i="2"/>
  <c r="AD22" i="2"/>
  <c r="X22" i="2"/>
  <c r="AE76" i="2"/>
  <c r="AB126" i="2"/>
  <c r="V132" i="2"/>
  <c r="T126" i="2"/>
  <c r="AF127" i="2"/>
  <c r="AA72" i="2"/>
  <c r="Z120" i="2"/>
  <c r="T87" i="2"/>
  <c r="AF88" i="2"/>
  <c r="AA22" i="2"/>
  <c r="AD121" i="2"/>
  <c r="T121" i="2"/>
  <c r="AF122" i="2"/>
  <c r="V76" i="2"/>
  <c r="AB72" i="2"/>
  <c r="AA76" i="2"/>
  <c r="Y76" i="2"/>
  <c r="AC121" i="2"/>
  <c r="Z76" i="2"/>
  <c r="Y126" i="2"/>
  <c r="X132" i="2"/>
  <c r="W76" i="2"/>
  <c r="X76" i="2"/>
  <c r="AD76" i="2"/>
  <c r="AC125" i="2"/>
  <c r="AD86" i="2"/>
  <c r="T22" i="2"/>
  <c r="AF23" i="2"/>
  <c r="AC22" i="2"/>
  <c r="V126" i="2"/>
  <c r="X72" i="2"/>
  <c r="W121" i="2"/>
  <c r="AA87" i="2"/>
  <c r="AD72" i="2"/>
  <c r="V86" i="2"/>
  <c r="AE126" i="2"/>
  <c r="X10" i="2"/>
  <c r="W87" i="2"/>
  <c r="Y121" i="2"/>
  <c r="W126" i="2"/>
  <c r="T76" i="2"/>
  <c r="AF77" i="2"/>
  <c r="AA126" i="2"/>
  <c r="AB22" i="2"/>
  <c r="Z126" i="2"/>
  <c r="AC87" i="2"/>
  <c r="AD132" i="2"/>
  <c r="AC131" i="2"/>
  <c r="AF36" i="2"/>
  <c r="W35" i="2"/>
  <c r="AE22" i="2"/>
  <c r="X87" i="2"/>
  <c r="W132" i="2"/>
  <c r="T132" i="2"/>
  <c r="AF133" i="2"/>
  <c r="Z87" i="2"/>
  <c r="Y132" i="2"/>
  <c r="X126" i="2"/>
  <c r="AA121" i="2"/>
  <c r="AE87" i="2"/>
  <c r="T35" i="2"/>
  <c r="K78" i="5"/>
  <c r="K170" i="5" s="1"/>
  <c r="J78" i="5"/>
  <c r="J77" i="5" s="1"/>
  <c r="J76" i="5" s="1"/>
  <c r="J75" i="5" s="1"/>
  <c r="C165" i="5"/>
  <c r="C25" i="5"/>
  <c r="C20" i="5" s="1"/>
  <c r="C163" i="5" s="1"/>
  <c r="J175" i="5"/>
  <c r="F167" i="5"/>
  <c r="K54" i="5"/>
  <c r="E173" i="5"/>
  <c r="E172" i="5"/>
  <c r="K32" i="5"/>
  <c r="K167" i="5" s="1"/>
  <c r="I167" i="5"/>
  <c r="K17" i="5"/>
  <c r="J17" i="5"/>
  <c r="J15" i="5" s="1"/>
  <c r="J14" i="5" s="1"/>
  <c r="J13" i="5" s="1"/>
  <c r="J12" i="5" s="1"/>
  <c r="J11" i="5" s="1"/>
  <c r="K93" i="5"/>
  <c r="K71" i="5"/>
  <c r="F171" i="5"/>
  <c r="K126" i="5"/>
  <c r="K72" i="5"/>
  <c r="K137" i="5"/>
  <c r="K66" i="5"/>
  <c r="K69" i="5"/>
  <c r="H167" i="5"/>
  <c r="H172" i="5"/>
  <c r="H173" i="5"/>
  <c r="K22" i="5"/>
  <c r="K121" i="5"/>
  <c r="J116" i="5"/>
  <c r="J115" i="5" s="1"/>
  <c r="J114" i="5" s="1"/>
  <c r="J113" i="5" s="1"/>
  <c r="K116" i="5"/>
  <c r="J164" i="5"/>
  <c r="K120" i="5"/>
  <c r="K131" i="5"/>
  <c r="K43" i="5"/>
  <c r="F174" i="5"/>
  <c r="K81" i="5"/>
  <c r="K171" i="5" s="1"/>
  <c r="I171" i="5"/>
  <c r="K59" i="5"/>
  <c r="C86" i="5"/>
  <c r="C172" i="5" s="1"/>
  <c r="C37" i="5" l="1"/>
  <c r="C168" i="5" s="1"/>
  <c r="J26" i="5"/>
  <c r="J25" i="5" s="1"/>
  <c r="J20" i="5" s="1"/>
  <c r="J74" i="5"/>
  <c r="J169" i="5" s="1"/>
  <c r="J38" i="5"/>
  <c r="J53" i="5"/>
  <c r="J52" i="5" s="1"/>
  <c r="F37" i="5"/>
  <c r="F10" i="5" s="1"/>
  <c r="F9" i="5" s="1"/>
  <c r="F8" i="5" s="1"/>
  <c r="J167" i="5"/>
  <c r="J170" i="5"/>
  <c r="J171" i="5"/>
  <c r="AF49" i="2"/>
  <c r="L302" i="1"/>
  <c r="J87" i="5"/>
  <c r="J86" i="5" s="1"/>
  <c r="J172" i="5" s="1"/>
  <c r="AG7" i="3"/>
  <c r="AF7" i="3"/>
  <c r="I302" i="1"/>
  <c r="X34" i="2"/>
  <c r="AE34" i="2"/>
  <c r="K63" i="5"/>
  <c r="G163" i="5"/>
  <c r="K46" i="5"/>
  <c r="AG330" i="3"/>
  <c r="AV330" i="3" s="1"/>
  <c r="AF330" i="3"/>
  <c r="AG114" i="3"/>
  <c r="AF114" i="3"/>
  <c r="AG75" i="3"/>
  <c r="AF75" i="3"/>
  <c r="AF220" i="3"/>
  <c r="AG220" i="3"/>
  <c r="AF300" i="3"/>
  <c r="AG300" i="3"/>
  <c r="AF237" i="3"/>
  <c r="AG237" i="3"/>
  <c r="AF414" i="3"/>
  <c r="AU414" i="3" s="1"/>
  <c r="AG414" i="3"/>
  <c r="AV414" i="3" s="1"/>
  <c r="AG43" i="3"/>
  <c r="AF43" i="3"/>
  <c r="AF429" i="3"/>
  <c r="AG429" i="3"/>
  <c r="AV429" i="3" s="1"/>
  <c r="AF291" i="3"/>
  <c r="AG291" i="3"/>
  <c r="AF278" i="3"/>
  <c r="AG278" i="3"/>
  <c r="AF342" i="3"/>
  <c r="AG342" i="3"/>
  <c r="AV342" i="3" s="1"/>
  <c r="AG107" i="3"/>
  <c r="AF107" i="3"/>
  <c r="AF335" i="3"/>
  <c r="AG335" i="3"/>
  <c r="AV335" i="3" s="1"/>
  <c r="AG441" i="3"/>
  <c r="AV441" i="3" s="1"/>
  <c r="AF441" i="3"/>
  <c r="AG313" i="3"/>
  <c r="AV313" i="3" s="1"/>
  <c r="AF313" i="3"/>
  <c r="T286" i="3"/>
  <c r="AG282" i="3"/>
  <c r="AF282" i="3"/>
  <c r="T428" i="3"/>
  <c r="T74" i="3"/>
  <c r="T277" i="3"/>
  <c r="T204" i="3"/>
  <c r="T324" i="3"/>
  <c r="AI414" i="3"/>
  <c r="T6" i="3"/>
  <c r="L117" i="1"/>
  <c r="L76" i="1" s="1"/>
  <c r="I117" i="1"/>
  <c r="I76" i="1" s="1"/>
  <c r="T440" i="3"/>
  <c r="T312" i="3"/>
  <c r="T341" i="3"/>
  <c r="X131" i="2"/>
  <c r="T86" i="2"/>
  <c r="AF87" i="2"/>
  <c r="AE17" i="2"/>
  <c r="AE131" i="2"/>
  <c r="T131" i="2"/>
  <c r="AF132" i="2"/>
  <c r="AB17" i="2"/>
  <c r="AC17" i="2"/>
  <c r="AD85" i="2"/>
  <c r="AB71" i="2"/>
  <c r="Z115" i="2"/>
  <c r="AP115" i="2" s="1"/>
  <c r="V131" i="2"/>
  <c r="W17" i="2"/>
  <c r="AA86" i="2"/>
  <c r="Z71" i="2"/>
  <c r="AF35" i="2"/>
  <c r="Z17" i="2"/>
  <c r="V85" i="2"/>
  <c r="AE71" i="2"/>
  <c r="X120" i="2"/>
  <c r="W34" i="2"/>
  <c r="AF76" i="2"/>
  <c r="Y120" i="2"/>
  <c r="X9" i="2"/>
  <c r="X71" i="2"/>
  <c r="AC120" i="2"/>
  <c r="T120" i="2"/>
  <c r="AF121" i="2"/>
  <c r="Y71" i="2"/>
  <c r="V120" i="2"/>
  <c r="X125" i="2"/>
  <c r="X17" i="2"/>
  <c r="W120" i="2"/>
  <c r="AE120" i="2"/>
  <c r="AA34" i="2"/>
  <c r="Y131" i="2"/>
  <c r="W131" i="2"/>
  <c r="AD131" i="2"/>
  <c r="AA17" i="2"/>
  <c r="AA71" i="2"/>
  <c r="AB125" i="2"/>
  <c r="AB120" i="2"/>
  <c r="V17" i="2"/>
  <c r="Y86" i="2"/>
  <c r="AE125" i="2"/>
  <c r="Z125" i="2"/>
  <c r="AC130" i="2"/>
  <c r="W86" i="2"/>
  <c r="AF72" i="2"/>
  <c r="T71" i="2"/>
  <c r="Y34" i="2"/>
  <c r="AA120" i="2"/>
  <c r="AA125" i="2"/>
  <c r="W125" i="2"/>
  <c r="AD71" i="2"/>
  <c r="V125" i="2"/>
  <c r="T17" i="2"/>
  <c r="AF22" i="2"/>
  <c r="W71" i="2"/>
  <c r="AB131" i="2"/>
  <c r="AD125" i="2"/>
  <c r="Y125" i="2"/>
  <c r="T9" i="2"/>
  <c r="AF10" i="2"/>
  <c r="Z131" i="2"/>
  <c r="T125" i="2"/>
  <c r="AF126" i="2"/>
  <c r="V71" i="2"/>
  <c r="AB86" i="2"/>
  <c r="AE86" i="2"/>
  <c r="AC34" i="2"/>
  <c r="AD17" i="2"/>
  <c r="Z86" i="2"/>
  <c r="X86" i="2"/>
  <c r="AC86" i="2"/>
  <c r="AD120" i="2"/>
  <c r="AC71" i="2"/>
  <c r="Y17" i="2"/>
  <c r="AA131" i="2"/>
  <c r="T34" i="2"/>
  <c r="K76" i="5"/>
  <c r="K77" i="5"/>
  <c r="F169" i="5"/>
  <c r="K130" i="5"/>
  <c r="K75" i="5"/>
  <c r="D161" i="5"/>
  <c r="K115" i="5"/>
  <c r="H165" i="5"/>
  <c r="F165" i="5"/>
  <c r="F163" i="5"/>
  <c r="I165" i="5"/>
  <c r="K26" i="5"/>
  <c r="K165" i="5" s="1"/>
  <c r="K92" i="5"/>
  <c r="E161" i="5"/>
  <c r="J166" i="5"/>
  <c r="K80" i="5"/>
  <c r="K79" i="5"/>
  <c r="K39" i="5"/>
  <c r="F164" i="5"/>
  <c r="K21" i="5"/>
  <c r="K164" i="5" s="1"/>
  <c r="K15" i="5"/>
  <c r="K119" i="5"/>
  <c r="K136" i="5"/>
  <c r="K125" i="5"/>
  <c r="K52" i="5"/>
  <c r="K53" i="5"/>
  <c r="J162" i="5"/>
  <c r="C10" i="5" l="1"/>
  <c r="C161" i="5" s="1"/>
  <c r="F168" i="5"/>
  <c r="J37" i="5"/>
  <c r="J168" i="5" s="1"/>
  <c r="J173" i="5"/>
  <c r="I9" i="1"/>
  <c r="U9" i="1" s="1"/>
  <c r="AG6" i="3"/>
  <c r="AF6" i="3"/>
  <c r="AB7" i="2"/>
  <c r="AB6" i="2" s="1"/>
  <c r="G161" i="5"/>
  <c r="AF428" i="3"/>
  <c r="AG428" i="3"/>
  <c r="AV428" i="3" s="1"/>
  <c r="AF341" i="3"/>
  <c r="AG341" i="3"/>
  <c r="AV341" i="3" s="1"/>
  <c r="AG312" i="3"/>
  <c r="AV312" i="3" s="1"/>
  <c r="AF312" i="3"/>
  <c r="AF324" i="3"/>
  <c r="AG324" i="3"/>
  <c r="AV324" i="3" s="1"/>
  <c r="AF286" i="3"/>
  <c r="AG286" i="3"/>
  <c r="AG440" i="3"/>
  <c r="AV440" i="3" s="1"/>
  <c r="AF440" i="3"/>
  <c r="AF204" i="3"/>
  <c r="AG204" i="3"/>
  <c r="AF277" i="3"/>
  <c r="AG277" i="3"/>
  <c r="AG74" i="3"/>
  <c r="AF74" i="3"/>
  <c r="T73" i="3"/>
  <c r="T113" i="3"/>
  <c r="T340" i="3"/>
  <c r="T299" i="3"/>
  <c r="AD115" i="2"/>
  <c r="AT115" i="2" s="1"/>
  <c r="AC85" i="2"/>
  <c r="AA115" i="2"/>
  <c r="AQ115" i="2" s="1"/>
  <c r="V7" i="2"/>
  <c r="AC115" i="2"/>
  <c r="AS115" i="2" s="1"/>
  <c r="AA7" i="2"/>
  <c r="V115" i="2"/>
  <c r="AL115" i="2" s="1"/>
  <c r="X130" i="2"/>
  <c r="T8" i="2"/>
  <c r="T7" i="2" s="1"/>
  <c r="AF9" i="2"/>
  <c r="AK115" i="2"/>
  <c r="AB115" i="2"/>
  <c r="AR115" i="2" s="1"/>
  <c r="W85" i="2"/>
  <c r="X85" i="2"/>
  <c r="AF125" i="2"/>
  <c r="Y7" i="2"/>
  <c r="AE115" i="2"/>
  <c r="AU115" i="2" s="1"/>
  <c r="W7" i="2"/>
  <c r="V84" i="2"/>
  <c r="AE85" i="2"/>
  <c r="AF17" i="2"/>
  <c r="AF71" i="2"/>
  <c r="AD130" i="2"/>
  <c r="AD84" i="2"/>
  <c r="T130" i="2"/>
  <c r="AF131" i="2"/>
  <c r="AE7" i="2"/>
  <c r="X8" i="2"/>
  <c r="X115" i="2"/>
  <c r="AN115" i="2" s="1"/>
  <c r="AA85" i="2"/>
  <c r="W115" i="2"/>
  <c r="AM115" i="2" s="1"/>
  <c r="Z85" i="2"/>
  <c r="AB130" i="2"/>
  <c r="Y85" i="2"/>
  <c r="Z7" i="2"/>
  <c r="AB85" i="2"/>
  <c r="W130" i="2"/>
  <c r="T115" i="2"/>
  <c r="AF120" i="2"/>
  <c r="V130" i="2"/>
  <c r="AC7" i="2"/>
  <c r="AF34" i="2"/>
  <c r="AA130" i="2"/>
  <c r="Z130" i="2"/>
  <c r="Y115" i="2"/>
  <c r="AO115" i="2" s="1"/>
  <c r="T85" i="2"/>
  <c r="AF86" i="2"/>
  <c r="AD7" i="2"/>
  <c r="AE130" i="2"/>
  <c r="Y130" i="2"/>
  <c r="K124" i="5"/>
  <c r="D160" i="5"/>
  <c r="D159" i="5"/>
  <c r="K135" i="5"/>
  <c r="H163" i="5"/>
  <c r="K38" i="5"/>
  <c r="K91" i="5"/>
  <c r="E160" i="5"/>
  <c r="E159" i="5"/>
  <c r="K129" i="5"/>
  <c r="K25" i="5"/>
  <c r="K14" i="5"/>
  <c r="J165" i="5"/>
  <c r="J163" i="5"/>
  <c r="K114" i="5"/>
  <c r="C9" i="5" l="1"/>
  <c r="C160" i="5" s="1"/>
  <c r="J10" i="5"/>
  <c r="J9" i="5" s="1"/>
  <c r="J8" i="5" s="1"/>
  <c r="G159" i="5"/>
  <c r="G160" i="5"/>
  <c r="AG113" i="3"/>
  <c r="AF113" i="3"/>
  <c r="AG73" i="3"/>
  <c r="AF73" i="3"/>
  <c r="AF299" i="3"/>
  <c r="AG299" i="3"/>
  <c r="AF340" i="3"/>
  <c r="AG340" i="3"/>
  <c r="AV340" i="3" s="1"/>
  <c r="T72" i="3"/>
  <c r="T298" i="3"/>
  <c r="AD83" i="2"/>
  <c r="T6" i="2"/>
  <c r="AA6" i="2"/>
  <c r="Y84" i="2"/>
  <c r="AC6" i="2"/>
  <c r="AC84" i="2"/>
  <c r="AE84" i="2"/>
  <c r="AE6" i="2"/>
  <c r="V83" i="2"/>
  <c r="W84" i="2"/>
  <c r="AD6" i="2"/>
  <c r="AJ115" i="2"/>
  <c r="AF115" i="2"/>
  <c r="AV115" i="2" s="1"/>
  <c r="AA84" i="2"/>
  <c r="X84" i="2"/>
  <c r="T84" i="2"/>
  <c r="AF85" i="2"/>
  <c r="AB84" i="2"/>
  <c r="Z84" i="2"/>
  <c r="X7" i="2"/>
  <c r="AF130" i="2"/>
  <c r="Y6" i="2"/>
  <c r="V6" i="2"/>
  <c r="Z6" i="2"/>
  <c r="W6" i="2"/>
  <c r="AF8" i="2"/>
  <c r="F162" i="5"/>
  <c r="K13" i="5"/>
  <c r="K162" i="5" s="1"/>
  <c r="K134" i="5"/>
  <c r="F176" i="5"/>
  <c r="K128" i="5"/>
  <c r="K176" i="5" s="1"/>
  <c r="H161" i="5"/>
  <c r="K90" i="5"/>
  <c r="I168" i="5"/>
  <c r="K37" i="5"/>
  <c r="K168" i="5" s="1"/>
  <c r="K123" i="5"/>
  <c r="I163" i="5"/>
  <c r="K20" i="5"/>
  <c r="K163" i="5" s="1"/>
  <c r="K113" i="5"/>
  <c r="I169" i="5"/>
  <c r="K74" i="5"/>
  <c r="K169" i="5" s="1"/>
  <c r="C8" i="5" l="1"/>
  <c r="C159" i="5" s="1"/>
  <c r="J161" i="5"/>
  <c r="AG298" i="3"/>
  <c r="AF298" i="3"/>
  <c r="AG72" i="3"/>
  <c r="AF72" i="3"/>
  <c r="T5" i="3"/>
  <c r="X6" i="2"/>
  <c r="AF6" i="2" s="1"/>
  <c r="Y83" i="2"/>
  <c r="AF7" i="2"/>
  <c r="AA83" i="2"/>
  <c r="AA5" i="2" s="1"/>
  <c r="AB83" i="2"/>
  <c r="AF84" i="2"/>
  <c r="T83" i="2"/>
  <c r="T5" i="2" s="1"/>
  <c r="AD5" i="2"/>
  <c r="V5" i="2"/>
  <c r="X83" i="2"/>
  <c r="W83" i="2"/>
  <c r="W5" i="2" s="1"/>
  <c r="AE83" i="2"/>
  <c r="AC83" i="2"/>
  <c r="AC5" i="2" s="1"/>
  <c r="Z83" i="2"/>
  <c r="H160" i="5"/>
  <c r="H159" i="5"/>
  <c r="K118" i="5"/>
  <c r="K174" i="5" s="1"/>
  <c r="I174" i="5"/>
  <c r="F173" i="5"/>
  <c r="F172" i="5"/>
  <c r="I177" i="5"/>
  <c r="K133" i="5"/>
  <c r="K177" i="5" s="1"/>
  <c r="K89" i="5"/>
  <c r="I161" i="5"/>
  <c r="J160" i="5"/>
  <c r="J159" i="5"/>
  <c r="K12" i="5"/>
  <c r="AF5" i="3" l="1"/>
  <c r="AG5" i="3"/>
  <c r="X5" i="2"/>
  <c r="AB5" i="2"/>
  <c r="Z5" i="2"/>
  <c r="AE5" i="2"/>
  <c r="AF83" i="2"/>
  <c r="Y5" i="2"/>
  <c r="K11" i="5"/>
  <c r="I160" i="5"/>
  <c r="K88" i="5"/>
  <c r="AF5" i="2" l="1"/>
  <c r="I173" i="5"/>
  <c r="K87" i="5"/>
  <c r="K173" i="5" s="1"/>
  <c r="F161" i="5"/>
  <c r="K10" i="5"/>
  <c r="K161" i="5" s="1"/>
  <c r="F159" i="5" l="1"/>
  <c r="F160" i="5"/>
  <c r="K9" i="5"/>
  <c r="K160" i="5" s="1"/>
  <c r="I172" i="5"/>
  <c r="K86" i="5"/>
  <c r="K172" i="5" s="1"/>
  <c r="I159" i="5" l="1"/>
  <c r="K8" i="5"/>
  <c r="K159" i="5" s="1"/>
  <c r="E27" i="2" l="1"/>
  <c r="AL27" i="2" s="1"/>
  <c r="N78" i="2"/>
  <c r="M78" i="2"/>
  <c r="L78" i="2"/>
  <c r="K78" i="2"/>
  <c r="J78" i="2"/>
  <c r="I78" i="2"/>
  <c r="H78" i="2"/>
  <c r="G78" i="2"/>
  <c r="F78" i="2"/>
  <c r="E78" i="2"/>
  <c r="D78" i="2"/>
  <c r="C78" i="2"/>
  <c r="N66" i="2"/>
  <c r="N63" i="2" s="1"/>
  <c r="M66" i="2"/>
  <c r="M63" i="2" s="1"/>
  <c r="L66" i="2"/>
  <c r="L63" i="2" s="1"/>
  <c r="K66" i="2"/>
  <c r="K63" i="2" s="1"/>
  <c r="J66" i="2"/>
  <c r="J63" i="2" s="1"/>
  <c r="I66" i="2"/>
  <c r="I63" i="2" s="1"/>
  <c r="H66" i="2"/>
  <c r="H63" i="2" s="1"/>
  <c r="G66" i="2"/>
  <c r="G63" i="2" s="1"/>
  <c r="F66" i="2"/>
  <c r="F63" i="2" s="1"/>
  <c r="E66" i="2"/>
  <c r="E63" i="2" s="1"/>
  <c r="D66" i="2"/>
  <c r="D63" i="2" s="1"/>
  <c r="N69" i="2"/>
  <c r="M69" i="2"/>
  <c r="L69" i="2"/>
  <c r="K69" i="2"/>
  <c r="J69" i="2"/>
  <c r="I69" i="2"/>
  <c r="H69" i="2"/>
  <c r="G69" i="2"/>
  <c r="F69" i="2"/>
  <c r="E69" i="2"/>
  <c r="D69" i="2"/>
  <c r="C69" i="2"/>
  <c r="C66" i="2"/>
  <c r="C63" i="2" s="1"/>
  <c r="N56" i="2"/>
  <c r="AU56" i="2" s="1"/>
  <c r="M56" i="2"/>
  <c r="AT56" i="2" s="1"/>
  <c r="L56" i="2"/>
  <c r="AS56" i="2" s="1"/>
  <c r="K56" i="2"/>
  <c r="AR56" i="2" s="1"/>
  <c r="J56" i="2"/>
  <c r="AQ56" i="2" s="1"/>
  <c r="I56" i="2"/>
  <c r="AP56" i="2" s="1"/>
  <c r="H56" i="2"/>
  <c r="AO56" i="2" s="1"/>
  <c r="G56" i="2"/>
  <c r="AN56" i="2" s="1"/>
  <c r="F56" i="2"/>
  <c r="AM56" i="2" s="1"/>
  <c r="E56" i="2"/>
  <c r="AL56" i="2" s="1"/>
  <c r="D56" i="2"/>
  <c r="AK56" i="2" s="1"/>
  <c r="C56" i="2"/>
  <c r="N51" i="2"/>
  <c r="AU51" i="2" s="1"/>
  <c r="M51" i="2"/>
  <c r="AT51" i="2" s="1"/>
  <c r="L51" i="2"/>
  <c r="AS51" i="2" s="1"/>
  <c r="K51" i="2"/>
  <c r="AR51" i="2" s="1"/>
  <c r="J51" i="2"/>
  <c r="AQ51" i="2" s="1"/>
  <c r="I51" i="2"/>
  <c r="AP51" i="2" s="1"/>
  <c r="H51" i="2"/>
  <c r="AO51" i="2" s="1"/>
  <c r="G51" i="2"/>
  <c r="AN51" i="2" s="1"/>
  <c r="F51" i="2"/>
  <c r="AM51" i="2" s="1"/>
  <c r="E51" i="2"/>
  <c r="AL51" i="2" s="1"/>
  <c r="D51" i="2"/>
  <c r="AK51" i="2" s="1"/>
  <c r="C51" i="2"/>
  <c r="N44" i="2"/>
  <c r="N43" i="2" s="1"/>
  <c r="M44" i="2"/>
  <c r="M43" i="2" s="1"/>
  <c r="L44" i="2"/>
  <c r="L43" i="2" s="1"/>
  <c r="K44" i="2"/>
  <c r="K43" i="2" s="1"/>
  <c r="J44" i="2"/>
  <c r="J43" i="2" s="1"/>
  <c r="I44" i="2"/>
  <c r="I43" i="2" s="1"/>
  <c r="H44" i="2"/>
  <c r="H43" i="2" s="1"/>
  <c r="G44" i="2"/>
  <c r="G43" i="2" s="1"/>
  <c r="F44" i="2"/>
  <c r="F43" i="2" s="1"/>
  <c r="E44" i="2"/>
  <c r="E43" i="2" s="1"/>
  <c r="D44" i="2"/>
  <c r="D43" i="2" s="1"/>
  <c r="C44" i="2"/>
  <c r="C43" i="2" s="1"/>
  <c r="N40" i="2"/>
  <c r="AU40" i="2" s="1"/>
  <c r="M40" i="2"/>
  <c r="AT40" i="2" s="1"/>
  <c r="L40" i="2"/>
  <c r="AS40" i="2" s="1"/>
  <c r="K40" i="2"/>
  <c r="AR40" i="2" s="1"/>
  <c r="J40" i="2"/>
  <c r="AQ40" i="2" s="1"/>
  <c r="I40" i="2"/>
  <c r="AP40" i="2" s="1"/>
  <c r="H40" i="2"/>
  <c r="AO40" i="2" s="1"/>
  <c r="G40" i="2"/>
  <c r="AN40" i="2" s="1"/>
  <c r="F40" i="2"/>
  <c r="AM40" i="2" s="1"/>
  <c r="E40" i="2"/>
  <c r="AL40" i="2" s="1"/>
  <c r="D40" i="2"/>
  <c r="AK40" i="2" s="1"/>
  <c r="C40" i="2"/>
  <c r="AU37" i="2"/>
  <c r="AT37" i="2"/>
  <c r="AS37" i="2"/>
  <c r="AR37" i="2"/>
  <c r="AQ37" i="2"/>
  <c r="AP37" i="2"/>
  <c r="AO37" i="2"/>
  <c r="AN37" i="2"/>
  <c r="AM37" i="2"/>
  <c r="AL37" i="2"/>
  <c r="AK37" i="2"/>
  <c r="H16" i="3"/>
  <c r="AN16" i="3" s="1"/>
  <c r="M144" i="3"/>
  <c r="AS144" i="3" s="1"/>
  <c r="E144" i="3"/>
  <c r="AK144" i="3" s="1"/>
  <c r="H144" i="3"/>
  <c r="AN144" i="3" s="1"/>
  <c r="K144" i="3"/>
  <c r="AQ144" i="3" s="1"/>
  <c r="G139" i="3"/>
  <c r="AM139" i="3" s="1"/>
  <c r="J133" i="3"/>
  <c r="AP133" i="3" s="1"/>
  <c r="G128" i="3"/>
  <c r="AM128" i="3" s="1"/>
  <c r="N121" i="3"/>
  <c r="F121" i="3"/>
  <c r="J116" i="3"/>
  <c r="AP116" i="3" s="1"/>
  <c r="K211" i="3"/>
  <c r="AQ211" i="3" s="1"/>
  <c r="N481" i="3"/>
  <c r="M481" i="3"/>
  <c r="L481" i="3"/>
  <c r="K481" i="3"/>
  <c r="J481" i="3"/>
  <c r="I481" i="3"/>
  <c r="H481" i="3"/>
  <c r="G481" i="3"/>
  <c r="F481" i="3"/>
  <c r="E481" i="3"/>
  <c r="D481" i="3"/>
  <c r="C481" i="3"/>
  <c r="N463" i="3"/>
  <c r="M463" i="3"/>
  <c r="L463" i="3"/>
  <c r="K463" i="3"/>
  <c r="J463" i="3"/>
  <c r="I463" i="3"/>
  <c r="H463" i="3"/>
  <c r="G463" i="3"/>
  <c r="F463" i="3"/>
  <c r="E463" i="3"/>
  <c r="D463" i="3"/>
  <c r="C463" i="3"/>
  <c r="N451" i="3"/>
  <c r="AT451" i="3" s="1"/>
  <c r="M451" i="3"/>
  <c r="AS451" i="3" s="1"/>
  <c r="L451" i="3"/>
  <c r="AR451" i="3" s="1"/>
  <c r="K451" i="3"/>
  <c r="AQ451" i="3" s="1"/>
  <c r="J451" i="3"/>
  <c r="AP451" i="3" s="1"/>
  <c r="I451" i="3"/>
  <c r="AO451" i="3" s="1"/>
  <c r="H451" i="3"/>
  <c r="AN451" i="3" s="1"/>
  <c r="G451" i="3"/>
  <c r="AM451" i="3" s="1"/>
  <c r="F451" i="3"/>
  <c r="AL451" i="3" s="1"/>
  <c r="E451" i="3"/>
  <c r="AK451" i="3" s="1"/>
  <c r="D451" i="3"/>
  <c r="AJ451" i="3" s="1"/>
  <c r="C451" i="3"/>
  <c r="N443" i="3"/>
  <c r="AT443" i="3" s="1"/>
  <c r="M443" i="3"/>
  <c r="AS443" i="3" s="1"/>
  <c r="L443" i="3"/>
  <c r="AR443" i="3" s="1"/>
  <c r="K443" i="3"/>
  <c r="AQ443" i="3" s="1"/>
  <c r="J443" i="3"/>
  <c r="AP443" i="3" s="1"/>
  <c r="I443" i="3"/>
  <c r="AO443" i="3" s="1"/>
  <c r="H443" i="3"/>
  <c r="AN443" i="3" s="1"/>
  <c r="G443" i="3"/>
  <c r="AM443" i="3" s="1"/>
  <c r="F443" i="3"/>
  <c r="AL443" i="3" s="1"/>
  <c r="E443" i="3"/>
  <c r="AK443" i="3" s="1"/>
  <c r="D443" i="3"/>
  <c r="AJ443" i="3" s="1"/>
  <c r="C443" i="3"/>
  <c r="N437" i="3"/>
  <c r="M437" i="3"/>
  <c r="L437" i="3"/>
  <c r="K437" i="3"/>
  <c r="J437" i="3"/>
  <c r="I437" i="3"/>
  <c r="H437" i="3"/>
  <c r="G437" i="3"/>
  <c r="F437" i="3"/>
  <c r="E437" i="3"/>
  <c r="D437" i="3"/>
  <c r="AJ437" i="3" s="1"/>
  <c r="C437" i="3"/>
  <c r="N426" i="3"/>
  <c r="AT426" i="3" s="1"/>
  <c r="M426" i="3"/>
  <c r="AS426" i="3" s="1"/>
  <c r="L426" i="3"/>
  <c r="AR426" i="3" s="1"/>
  <c r="K426" i="3"/>
  <c r="AQ426" i="3" s="1"/>
  <c r="J426" i="3"/>
  <c r="AP426" i="3" s="1"/>
  <c r="I426" i="3"/>
  <c r="AO426" i="3" s="1"/>
  <c r="H426" i="3"/>
  <c r="AN426" i="3" s="1"/>
  <c r="G426" i="3"/>
  <c r="AM426" i="3" s="1"/>
  <c r="F426" i="3"/>
  <c r="AL426" i="3" s="1"/>
  <c r="E426" i="3"/>
  <c r="AK426" i="3" s="1"/>
  <c r="D426" i="3"/>
  <c r="AJ426" i="3" s="1"/>
  <c r="C426" i="3"/>
  <c r="N423" i="3"/>
  <c r="AT423" i="3" s="1"/>
  <c r="M423" i="3"/>
  <c r="AS423" i="3" s="1"/>
  <c r="L423" i="3"/>
  <c r="AR423" i="3" s="1"/>
  <c r="K423" i="3"/>
  <c r="AQ423" i="3" s="1"/>
  <c r="J423" i="3"/>
  <c r="AP423" i="3" s="1"/>
  <c r="I423" i="3"/>
  <c r="AO423" i="3" s="1"/>
  <c r="H423" i="3"/>
  <c r="AN423" i="3" s="1"/>
  <c r="G423" i="3"/>
  <c r="AM423" i="3" s="1"/>
  <c r="F423" i="3"/>
  <c r="AL423" i="3" s="1"/>
  <c r="E423" i="3"/>
  <c r="AK423" i="3" s="1"/>
  <c r="D423" i="3"/>
  <c r="AJ423" i="3" s="1"/>
  <c r="C423" i="3"/>
  <c r="N420" i="3"/>
  <c r="AT420" i="3" s="1"/>
  <c r="M420" i="3"/>
  <c r="AS420" i="3" s="1"/>
  <c r="L420" i="3"/>
  <c r="AR420" i="3" s="1"/>
  <c r="K420" i="3"/>
  <c r="AQ420" i="3" s="1"/>
  <c r="J420" i="3"/>
  <c r="AP420" i="3" s="1"/>
  <c r="I420" i="3"/>
  <c r="AO420" i="3" s="1"/>
  <c r="H420" i="3"/>
  <c r="AN420" i="3" s="1"/>
  <c r="G420" i="3"/>
  <c r="AM420" i="3" s="1"/>
  <c r="F420" i="3"/>
  <c r="AL420" i="3" s="1"/>
  <c r="E420" i="3"/>
  <c r="AK420" i="3" s="1"/>
  <c r="D420" i="3"/>
  <c r="AJ420" i="3" s="1"/>
  <c r="C420" i="3"/>
  <c r="N413" i="3"/>
  <c r="AT413" i="3" s="1"/>
  <c r="M413" i="3"/>
  <c r="AS413" i="3" s="1"/>
  <c r="L413" i="3"/>
  <c r="AR413" i="3" s="1"/>
  <c r="K413" i="3"/>
  <c r="AQ413" i="3" s="1"/>
  <c r="J413" i="3"/>
  <c r="AP413" i="3" s="1"/>
  <c r="I413" i="3"/>
  <c r="AO413" i="3" s="1"/>
  <c r="H413" i="3"/>
  <c r="AN413" i="3" s="1"/>
  <c r="G413" i="3"/>
  <c r="AM413" i="3" s="1"/>
  <c r="F413" i="3"/>
  <c r="AL413" i="3" s="1"/>
  <c r="E413" i="3"/>
  <c r="AK413" i="3" s="1"/>
  <c r="D413" i="3"/>
  <c r="AJ413" i="3" s="1"/>
  <c r="C413" i="3"/>
  <c r="N411" i="3"/>
  <c r="AT411" i="3" s="1"/>
  <c r="M411" i="3"/>
  <c r="AS411" i="3" s="1"/>
  <c r="L411" i="3"/>
  <c r="AR411" i="3" s="1"/>
  <c r="K411" i="3"/>
  <c r="AQ411" i="3" s="1"/>
  <c r="J411" i="3"/>
  <c r="AP411" i="3" s="1"/>
  <c r="I411" i="3"/>
  <c r="AO411" i="3" s="1"/>
  <c r="H411" i="3"/>
  <c r="AN411" i="3" s="1"/>
  <c r="G411" i="3"/>
  <c r="AM411" i="3" s="1"/>
  <c r="F411" i="3"/>
  <c r="AL411" i="3" s="1"/>
  <c r="E411" i="3"/>
  <c r="AK411" i="3" s="1"/>
  <c r="D411" i="3"/>
  <c r="AJ411" i="3" s="1"/>
  <c r="C411" i="3"/>
  <c r="N406" i="3"/>
  <c r="AT406" i="3" s="1"/>
  <c r="M406" i="3"/>
  <c r="AS406" i="3" s="1"/>
  <c r="L406" i="3"/>
  <c r="AR406" i="3" s="1"/>
  <c r="K406" i="3"/>
  <c r="AQ406" i="3" s="1"/>
  <c r="J406" i="3"/>
  <c r="AP406" i="3" s="1"/>
  <c r="I406" i="3"/>
  <c r="AO406" i="3" s="1"/>
  <c r="H406" i="3"/>
  <c r="AN406" i="3" s="1"/>
  <c r="G406" i="3"/>
  <c r="AM406" i="3" s="1"/>
  <c r="F406" i="3"/>
  <c r="AL406" i="3" s="1"/>
  <c r="E406" i="3"/>
  <c r="AK406" i="3" s="1"/>
  <c r="D406" i="3"/>
  <c r="AJ406" i="3" s="1"/>
  <c r="C406" i="3"/>
  <c r="D403" i="3"/>
  <c r="AJ403" i="3" s="1"/>
  <c r="N403" i="3"/>
  <c r="AT403" i="3" s="1"/>
  <c r="M403" i="3"/>
  <c r="AS403" i="3" s="1"/>
  <c r="L403" i="3"/>
  <c r="AR403" i="3" s="1"/>
  <c r="K403" i="3"/>
  <c r="AQ403" i="3" s="1"/>
  <c r="J403" i="3"/>
  <c r="AP403" i="3" s="1"/>
  <c r="I403" i="3"/>
  <c r="AO403" i="3" s="1"/>
  <c r="H403" i="3"/>
  <c r="AN403" i="3" s="1"/>
  <c r="G403" i="3"/>
  <c r="AM403" i="3" s="1"/>
  <c r="F403" i="3"/>
  <c r="AL403" i="3" s="1"/>
  <c r="E403" i="3"/>
  <c r="AK403" i="3" s="1"/>
  <c r="C403" i="3"/>
  <c r="N401" i="3"/>
  <c r="AT401" i="3" s="1"/>
  <c r="M401" i="3"/>
  <c r="AS401" i="3" s="1"/>
  <c r="L401" i="3"/>
  <c r="AR401" i="3" s="1"/>
  <c r="K401" i="3"/>
  <c r="AQ401" i="3" s="1"/>
  <c r="J401" i="3"/>
  <c r="AP401" i="3" s="1"/>
  <c r="I401" i="3"/>
  <c r="AO401" i="3" s="1"/>
  <c r="H401" i="3"/>
  <c r="AN401" i="3" s="1"/>
  <c r="G401" i="3"/>
  <c r="AM401" i="3" s="1"/>
  <c r="F401" i="3"/>
  <c r="AL401" i="3" s="1"/>
  <c r="E401" i="3"/>
  <c r="AK401" i="3" s="1"/>
  <c r="D401" i="3"/>
  <c r="AJ401" i="3" s="1"/>
  <c r="C401" i="3"/>
  <c r="C398" i="3"/>
  <c r="N385" i="3"/>
  <c r="AT385" i="3" s="1"/>
  <c r="M385" i="3"/>
  <c r="AS385" i="3" s="1"/>
  <c r="L385" i="3"/>
  <c r="AR385" i="3" s="1"/>
  <c r="K385" i="3"/>
  <c r="AQ385" i="3" s="1"/>
  <c r="J385" i="3"/>
  <c r="AP385" i="3" s="1"/>
  <c r="I385" i="3"/>
  <c r="AO385" i="3" s="1"/>
  <c r="H385" i="3"/>
  <c r="AN385" i="3" s="1"/>
  <c r="G385" i="3"/>
  <c r="AM385" i="3" s="1"/>
  <c r="F385" i="3"/>
  <c r="AL385" i="3" s="1"/>
  <c r="E385" i="3"/>
  <c r="AK385" i="3" s="1"/>
  <c r="D385" i="3"/>
  <c r="AJ385" i="3" s="1"/>
  <c r="N374" i="3"/>
  <c r="AT374" i="3" s="1"/>
  <c r="M374" i="3"/>
  <c r="AS374" i="3" s="1"/>
  <c r="L374" i="3"/>
  <c r="AR374" i="3" s="1"/>
  <c r="K374" i="3"/>
  <c r="AQ374" i="3" s="1"/>
  <c r="J374" i="3"/>
  <c r="AP374" i="3" s="1"/>
  <c r="I374" i="3"/>
  <c r="AO374" i="3" s="1"/>
  <c r="H374" i="3"/>
  <c r="AN374" i="3" s="1"/>
  <c r="G374" i="3"/>
  <c r="AM374" i="3" s="1"/>
  <c r="F374" i="3"/>
  <c r="AL374" i="3" s="1"/>
  <c r="E374" i="3"/>
  <c r="AK374" i="3" s="1"/>
  <c r="D374" i="3"/>
  <c r="AJ374" i="3" s="1"/>
  <c r="C374" i="3"/>
  <c r="N359" i="3"/>
  <c r="AT359" i="3" s="1"/>
  <c r="M359" i="3"/>
  <c r="AS359" i="3" s="1"/>
  <c r="L359" i="3"/>
  <c r="AR359" i="3" s="1"/>
  <c r="K359" i="3"/>
  <c r="AQ359" i="3" s="1"/>
  <c r="J359" i="3"/>
  <c r="AP359" i="3" s="1"/>
  <c r="I359" i="3"/>
  <c r="AO359" i="3" s="1"/>
  <c r="H359" i="3"/>
  <c r="AN359" i="3" s="1"/>
  <c r="G359" i="3"/>
  <c r="AM359" i="3" s="1"/>
  <c r="F359" i="3"/>
  <c r="AL359" i="3" s="1"/>
  <c r="E359" i="3"/>
  <c r="AK359" i="3" s="1"/>
  <c r="D359" i="3"/>
  <c r="AJ359" i="3" s="1"/>
  <c r="C359" i="3"/>
  <c r="N319" i="3"/>
  <c r="AT319" i="3" s="1"/>
  <c r="M319" i="3"/>
  <c r="AS319" i="3" s="1"/>
  <c r="L319" i="3"/>
  <c r="AR319" i="3" s="1"/>
  <c r="K319" i="3"/>
  <c r="AQ319" i="3" s="1"/>
  <c r="J319" i="3"/>
  <c r="AP319" i="3" s="1"/>
  <c r="I319" i="3"/>
  <c r="AO319" i="3" s="1"/>
  <c r="H319" i="3"/>
  <c r="AN319" i="3" s="1"/>
  <c r="G319" i="3"/>
  <c r="AM319" i="3" s="1"/>
  <c r="F319" i="3"/>
  <c r="AL319" i="3" s="1"/>
  <c r="E319" i="3"/>
  <c r="AK319" i="3" s="1"/>
  <c r="D319" i="3"/>
  <c r="AJ319" i="3" s="1"/>
  <c r="C319" i="3"/>
  <c r="N310" i="3"/>
  <c r="AT310" i="3" s="1"/>
  <c r="M310" i="3"/>
  <c r="AS310" i="3" s="1"/>
  <c r="L310" i="3"/>
  <c r="AR310" i="3" s="1"/>
  <c r="K310" i="3"/>
  <c r="AQ310" i="3" s="1"/>
  <c r="J310" i="3"/>
  <c r="AP310" i="3" s="1"/>
  <c r="I310" i="3"/>
  <c r="AO310" i="3" s="1"/>
  <c r="H310" i="3"/>
  <c r="AN310" i="3" s="1"/>
  <c r="G310" i="3"/>
  <c r="AM310" i="3" s="1"/>
  <c r="F310" i="3"/>
  <c r="AL310" i="3" s="1"/>
  <c r="E310" i="3"/>
  <c r="AK310" i="3" s="1"/>
  <c r="D310" i="3"/>
  <c r="AJ310" i="3" s="1"/>
  <c r="C310" i="3"/>
  <c r="N301" i="3"/>
  <c r="AT301" i="3" s="1"/>
  <c r="M301" i="3"/>
  <c r="AS301" i="3" s="1"/>
  <c r="L301" i="3"/>
  <c r="AR301" i="3" s="1"/>
  <c r="K301" i="3"/>
  <c r="AQ301" i="3" s="1"/>
  <c r="J301" i="3"/>
  <c r="AP301" i="3" s="1"/>
  <c r="I301" i="3"/>
  <c r="AO301" i="3" s="1"/>
  <c r="H301" i="3"/>
  <c r="AN301" i="3" s="1"/>
  <c r="G301" i="3"/>
  <c r="AM301" i="3" s="1"/>
  <c r="F301" i="3"/>
  <c r="AL301" i="3" s="1"/>
  <c r="E301" i="3"/>
  <c r="AK301" i="3" s="1"/>
  <c r="D301" i="3"/>
  <c r="AJ301" i="3" s="1"/>
  <c r="C301" i="3"/>
  <c r="N296" i="3"/>
  <c r="M296" i="3"/>
  <c r="L296" i="3"/>
  <c r="K296" i="3"/>
  <c r="I296" i="3"/>
  <c r="H296" i="3"/>
  <c r="F296" i="3"/>
  <c r="E296" i="3"/>
  <c r="D296" i="3"/>
  <c r="J296" i="3"/>
  <c r="G296" i="3"/>
  <c r="N293" i="3"/>
  <c r="M293" i="3"/>
  <c r="L293" i="3"/>
  <c r="K293" i="3"/>
  <c r="J293" i="3"/>
  <c r="I293" i="3"/>
  <c r="H293" i="3"/>
  <c r="G293" i="3"/>
  <c r="F293" i="3"/>
  <c r="E293" i="3"/>
  <c r="D293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N284" i="3"/>
  <c r="M284" i="3"/>
  <c r="L284" i="3"/>
  <c r="K284" i="3"/>
  <c r="J284" i="3"/>
  <c r="I284" i="3"/>
  <c r="H284" i="3"/>
  <c r="G284" i="3"/>
  <c r="E284" i="3"/>
  <c r="D284" i="3"/>
  <c r="C284" i="3"/>
  <c r="N280" i="3"/>
  <c r="M280" i="3"/>
  <c r="L280" i="3"/>
  <c r="K280" i="3"/>
  <c r="J280" i="3"/>
  <c r="I280" i="3"/>
  <c r="H280" i="3"/>
  <c r="F280" i="3"/>
  <c r="E280" i="3"/>
  <c r="D280" i="3"/>
  <c r="G280" i="3"/>
  <c r="N275" i="3"/>
  <c r="AT275" i="3" s="1"/>
  <c r="M275" i="3"/>
  <c r="AS275" i="3" s="1"/>
  <c r="L275" i="3"/>
  <c r="AR275" i="3" s="1"/>
  <c r="K275" i="3"/>
  <c r="AQ275" i="3" s="1"/>
  <c r="J275" i="3"/>
  <c r="AP275" i="3" s="1"/>
  <c r="I275" i="3"/>
  <c r="AO275" i="3" s="1"/>
  <c r="H275" i="3"/>
  <c r="AN275" i="3" s="1"/>
  <c r="G275" i="3"/>
  <c r="AM275" i="3" s="1"/>
  <c r="F275" i="3"/>
  <c r="AL275" i="3" s="1"/>
  <c r="E275" i="3"/>
  <c r="AK275" i="3" s="1"/>
  <c r="D275" i="3"/>
  <c r="AJ275" i="3" s="1"/>
  <c r="C275" i="3"/>
  <c r="G268" i="3"/>
  <c r="AM268" i="3" s="1"/>
  <c r="J265" i="3"/>
  <c r="AP265" i="3" s="1"/>
  <c r="H265" i="3"/>
  <c r="AN265" i="3" s="1"/>
  <c r="G265" i="3"/>
  <c r="AM265" i="3" s="1"/>
  <c r="J263" i="3"/>
  <c r="AP263" i="3" s="1"/>
  <c r="G263" i="3"/>
  <c r="AM263" i="3" s="1"/>
  <c r="H261" i="3"/>
  <c r="AN261" i="3" s="1"/>
  <c r="F261" i="3"/>
  <c r="AL261" i="3" s="1"/>
  <c r="E261" i="3"/>
  <c r="AK261" i="3" s="1"/>
  <c r="M261" i="3"/>
  <c r="AS261" i="3" s="1"/>
  <c r="N255" i="3"/>
  <c r="AT255" i="3" s="1"/>
  <c r="K255" i="3"/>
  <c r="AQ255" i="3" s="1"/>
  <c r="N251" i="3"/>
  <c r="AT251" i="3" s="1"/>
  <c r="M251" i="3"/>
  <c r="AS251" i="3" s="1"/>
  <c r="J251" i="3"/>
  <c r="AP251" i="3" s="1"/>
  <c r="H251" i="3"/>
  <c r="AN251" i="3" s="1"/>
  <c r="G251" i="3"/>
  <c r="AM251" i="3" s="1"/>
  <c r="F251" i="3"/>
  <c r="AL251" i="3" s="1"/>
  <c r="E251" i="3"/>
  <c r="AK251" i="3" s="1"/>
  <c r="L249" i="3"/>
  <c r="AR249" i="3" s="1"/>
  <c r="F249" i="3"/>
  <c r="AL249" i="3" s="1"/>
  <c r="D249" i="3"/>
  <c r="AJ249" i="3" s="1"/>
  <c r="J249" i="3"/>
  <c r="AP249" i="3" s="1"/>
  <c r="D246" i="3"/>
  <c r="AJ246" i="3" s="1"/>
  <c r="J246" i="3"/>
  <c r="AP246" i="3" s="1"/>
  <c r="N241" i="3"/>
  <c r="AT241" i="3" s="1"/>
  <c r="M241" i="3"/>
  <c r="L241" i="3"/>
  <c r="K241" i="3"/>
  <c r="J241" i="3"/>
  <c r="AP241" i="3" s="1"/>
  <c r="I241" i="3"/>
  <c r="H241" i="3"/>
  <c r="AN241" i="3" s="1"/>
  <c r="G241" i="3"/>
  <c r="F241" i="3"/>
  <c r="AL241" i="3" s="1"/>
  <c r="E241" i="3"/>
  <c r="D241" i="3"/>
  <c r="C241" i="3"/>
  <c r="N238" i="3"/>
  <c r="AT238" i="3" s="1"/>
  <c r="M238" i="3"/>
  <c r="AS238" i="3" s="1"/>
  <c r="L238" i="3"/>
  <c r="AR238" i="3" s="1"/>
  <c r="K238" i="3"/>
  <c r="AQ238" i="3" s="1"/>
  <c r="J238" i="3"/>
  <c r="AP238" i="3" s="1"/>
  <c r="I238" i="3"/>
  <c r="AO238" i="3" s="1"/>
  <c r="H238" i="3"/>
  <c r="AN238" i="3" s="1"/>
  <c r="G238" i="3"/>
  <c r="AM238" i="3" s="1"/>
  <c r="F238" i="3"/>
  <c r="AL238" i="3" s="1"/>
  <c r="E238" i="3"/>
  <c r="AK238" i="3" s="1"/>
  <c r="D238" i="3"/>
  <c r="AJ238" i="3" s="1"/>
  <c r="C238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N222" i="3"/>
  <c r="AT222" i="3" s="1"/>
  <c r="M222" i="3"/>
  <c r="AS222" i="3" s="1"/>
  <c r="L222" i="3"/>
  <c r="AR222" i="3" s="1"/>
  <c r="K222" i="3"/>
  <c r="AQ222" i="3" s="1"/>
  <c r="J222" i="3"/>
  <c r="AP222" i="3" s="1"/>
  <c r="I222" i="3"/>
  <c r="AO222" i="3" s="1"/>
  <c r="H222" i="3"/>
  <c r="AN222" i="3" s="1"/>
  <c r="G222" i="3"/>
  <c r="AM222" i="3" s="1"/>
  <c r="F222" i="3"/>
  <c r="AL222" i="3" s="1"/>
  <c r="E222" i="3"/>
  <c r="AK222" i="3" s="1"/>
  <c r="D222" i="3"/>
  <c r="AJ222" i="3" s="1"/>
  <c r="C222" i="3"/>
  <c r="K217" i="3"/>
  <c r="AQ217" i="3" s="1"/>
  <c r="J217" i="3"/>
  <c r="AP217" i="3" s="1"/>
  <c r="I217" i="3"/>
  <c r="AO217" i="3" s="1"/>
  <c r="C217" i="3"/>
  <c r="L217" i="3"/>
  <c r="AR217" i="3" s="1"/>
  <c r="F214" i="3"/>
  <c r="AL214" i="3" s="1"/>
  <c r="N214" i="3"/>
  <c r="AT214" i="3" s="1"/>
  <c r="N211" i="3"/>
  <c r="AT211" i="3" s="1"/>
  <c r="M211" i="3"/>
  <c r="AS211" i="3" s="1"/>
  <c r="L211" i="3"/>
  <c r="AR211" i="3" s="1"/>
  <c r="J211" i="3"/>
  <c r="AP211" i="3" s="1"/>
  <c r="I211" i="3"/>
  <c r="AO211" i="3" s="1"/>
  <c r="H211" i="3"/>
  <c r="AN211" i="3" s="1"/>
  <c r="G211" i="3"/>
  <c r="AM211" i="3" s="1"/>
  <c r="F211" i="3"/>
  <c r="AL211" i="3" s="1"/>
  <c r="E211" i="3"/>
  <c r="AK211" i="3" s="1"/>
  <c r="D211" i="3"/>
  <c r="AJ211" i="3" s="1"/>
  <c r="C211" i="3"/>
  <c r="M206" i="3"/>
  <c r="AS206" i="3" s="1"/>
  <c r="L206" i="3"/>
  <c r="AR206" i="3" s="1"/>
  <c r="J206" i="3"/>
  <c r="AP206" i="3" s="1"/>
  <c r="E206" i="3"/>
  <c r="AK206" i="3" s="1"/>
  <c r="D206" i="3"/>
  <c r="AJ206" i="3" s="1"/>
  <c r="N199" i="3"/>
  <c r="AT199" i="3" s="1"/>
  <c r="E199" i="3"/>
  <c r="AK199" i="3" s="1"/>
  <c r="M199" i="3"/>
  <c r="AS199" i="3" s="1"/>
  <c r="H196" i="3"/>
  <c r="AN196" i="3" s="1"/>
  <c r="N191" i="3"/>
  <c r="AT191" i="3" s="1"/>
  <c r="M191" i="3"/>
  <c r="AS191" i="3" s="1"/>
  <c r="K191" i="3"/>
  <c r="AQ191" i="3" s="1"/>
  <c r="H191" i="3"/>
  <c r="AN191" i="3" s="1"/>
  <c r="G191" i="3"/>
  <c r="AM191" i="3" s="1"/>
  <c r="F191" i="3"/>
  <c r="AL191" i="3" s="1"/>
  <c r="E191" i="3"/>
  <c r="AK191" i="3" s="1"/>
  <c r="L186" i="3"/>
  <c r="K186" i="3"/>
  <c r="J186" i="3"/>
  <c r="I186" i="3"/>
  <c r="G186" i="3"/>
  <c r="D186" i="3"/>
  <c r="C186" i="3"/>
  <c r="G180" i="3"/>
  <c r="AM180" i="3" s="1"/>
  <c r="D159" i="3"/>
  <c r="AJ159" i="3" s="1"/>
  <c r="N159" i="3"/>
  <c r="AT159" i="3" s="1"/>
  <c r="N144" i="3"/>
  <c r="AT144" i="3" s="1"/>
  <c r="G144" i="3"/>
  <c r="AM144" i="3" s="1"/>
  <c r="F144" i="3"/>
  <c r="AL144" i="3" s="1"/>
  <c r="C144" i="3"/>
  <c r="L137" i="3"/>
  <c r="AR137" i="3" s="1"/>
  <c r="K137" i="3"/>
  <c r="AQ137" i="3" s="1"/>
  <c r="I137" i="3"/>
  <c r="AO137" i="3" s="1"/>
  <c r="D137" i="3"/>
  <c r="AJ137" i="3" s="1"/>
  <c r="N133" i="3"/>
  <c r="AT133" i="3" s="1"/>
  <c r="M133" i="3"/>
  <c r="AS133" i="3" s="1"/>
  <c r="L133" i="3"/>
  <c r="K133" i="3"/>
  <c r="I133" i="3"/>
  <c r="AO133" i="3" s="1"/>
  <c r="H133" i="3"/>
  <c r="AN133" i="3" s="1"/>
  <c r="G133" i="3"/>
  <c r="AM133" i="3" s="1"/>
  <c r="F133" i="3"/>
  <c r="AL133" i="3" s="1"/>
  <c r="E133" i="3"/>
  <c r="AK133" i="3" s="1"/>
  <c r="D133" i="3"/>
  <c r="C133" i="3"/>
  <c r="N128" i="3"/>
  <c r="AT128" i="3" s="1"/>
  <c r="M128" i="3"/>
  <c r="AS128" i="3" s="1"/>
  <c r="L128" i="3"/>
  <c r="AR128" i="3" s="1"/>
  <c r="K128" i="3"/>
  <c r="AQ128" i="3" s="1"/>
  <c r="J128" i="3"/>
  <c r="AP128" i="3" s="1"/>
  <c r="I128" i="3"/>
  <c r="AO128" i="3" s="1"/>
  <c r="H128" i="3"/>
  <c r="AN128" i="3" s="1"/>
  <c r="F128" i="3"/>
  <c r="AL128" i="3" s="1"/>
  <c r="E128" i="3"/>
  <c r="AK128" i="3" s="1"/>
  <c r="D128" i="3"/>
  <c r="AJ128" i="3" s="1"/>
  <c r="C128" i="3"/>
  <c r="L116" i="3"/>
  <c r="AR116" i="3" s="1"/>
  <c r="K116" i="3"/>
  <c r="AQ116" i="3" s="1"/>
  <c r="I116" i="3"/>
  <c r="AO116" i="3" s="1"/>
  <c r="D116" i="3"/>
  <c r="AJ116" i="3" s="1"/>
  <c r="N111" i="3"/>
  <c r="M111" i="3"/>
  <c r="L111" i="3"/>
  <c r="K111" i="3"/>
  <c r="J111" i="3"/>
  <c r="I111" i="3"/>
  <c r="H111" i="3"/>
  <c r="G111" i="3"/>
  <c r="F111" i="3"/>
  <c r="E111" i="3"/>
  <c r="D111" i="3"/>
  <c r="C111" i="3"/>
  <c r="I101" i="3"/>
  <c r="AO101" i="3" s="1"/>
  <c r="L99" i="3"/>
  <c r="AR99" i="3" s="1"/>
  <c r="G99" i="3"/>
  <c r="AM99" i="3" s="1"/>
  <c r="F99" i="3"/>
  <c r="AL99" i="3" s="1"/>
  <c r="E99" i="3"/>
  <c r="AK99" i="3" s="1"/>
  <c r="D99" i="3"/>
  <c r="AJ99" i="3" s="1"/>
  <c r="C99" i="3"/>
  <c r="J94" i="3"/>
  <c r="AP94" i="3" s="1"/>
  <c r="L94" i="3"/>
  <c r="AR94" i="3" s="1"/>
  <c r="G94" i="3"/>
  <c r="AM94" i="3" s="1"/>
  <c r="F94" i="3"/>
  <c r="AL94" i="3" s="1"/>
  <c r="D94" i="3"/>
  <c r="AJ94" i="3" s="1"/>
  <c r="M91" i="3"/>
  <c r="AS91" i="3" s="1"/>
  <c r="J91" i="3"/>
  <c r="AP91" i="3" s="1"/>
  <c r="I91" i="3"/>
  <c r="AO91" i="3" s="1"/>
  <c r="D87" i="3"/>
  <c r="AJ87" i="3" s="1"/>
  <c r="E84" i="3"/>
  <c r="AK84" i="3" s="1"/>
  <c r="C84" i="3"/>
  <c r="K84" i="3"/>
  <c r="AQ84" i="3" s="1"/>
  <c r="N77" i="3"/>
  <c r="M77" i="3"/>
  <c r="K77" i="3"/>
  <c r="J77" i="3"/>
  <c r="I77" i="3"/>
  <c r="H77" i="3"/>
  <c r="F77" i="3"/>
  <c r="E77" i="3"/>
  <c r="C77" i="3"/>
  <c r="K69" i="3"/>
  <c r="E69" i="3"/>
  <c r="M69" i="3"/>
  <c r="I69" i="3"/>
  <c r="N66" i="3"/>
  <c r="AT66" i="3" s="1"/>
  <c r="M66" i="3"/>
  <c r="AS66" i="3" s="1"/>
  <c r="L66" i="3"/>
  <c r="AR66" i="3" s="1"/>
  <c r="K66" i="3"/>
  <c r="AQ66" i="3" s="1"/>
  <c r="J66" i="3"/>
  <c r="AP66" i="3" s="1"/>
  <c r="I66" i="3"/>
  <c r="AO66" i="3" s="1"/>
  <c r="H66" i="3"/>
  <c r="AN66" i="3" s="1"/>
  <c r="G66" i="3"/>
  <c r="AM66" i="3" s="1"/>
  <c r="F66" i="3"/>
  <c r="AL66" i="3" s="1"/>
  <c r="E66" i="3"/>
  <c r="AK66" i="3" s="1"/>
  <c r="D66" i="3"/>
  <c r="AJ66" i="3" s="1"/>
  <c r="N64" i="3"/>
  <c r="AT64" i="3" s="1"/>
  <c r="M64" i="3"/>
  <c r="AS64" i="3" s="1"/>
  <c r="L64" i="3"/>
  <c r="AR64" i="3" s="1"/>
  <c r="K64" i="3"/>
  <c r="AQ64" i="3" s="1"/>
  <c r="J64" i="3"/>
  <c r="AP64" i="3" s="1"/>
  <c r="I64" i="3"/>
  <c r="AO64" i="3" s="1"/>
  <c r="H64" i="3"/>
  <c r="AN64" i="3" s="1"/>
  <c r="G64" i="3"/>
  <c r="AM64" i="3" s="1"/>
  <c r="F64" i="3"/>
  <c r="AL64" i="3" s="1"/>
  <c r="E64" i="3"/>
  <c r="AK64" i="3" s="1"/>
  <c r="D64" i="3"/>
  <c r="AJ64" i="3" s="1"/>
  <c r="C64" i="3"/>
  <c r="N62" i="3"/>
  <c r="AT62" i="3" s="1"/>
  <c r="M62" i="3"/>
  <c r="AS62" i="3" s="1"/>
  <c r="L62" i="3"/>
  <c r="AR62" i="3" s="1"/>
  <c r="K62" i="3"/>
  <c r="AQ62" i="3" s="1"/>
  <c r="J62" i="3"/>
  <c r="AP62" i="3" s="1"/>
  <c r="I62" i="3"/>
  <c r="AO62" i="3" s="1"/>
  <c r="H62" i="3"/>
  <c r="AN62" i="3" s="1"/>
  <c r="G62" i="3"/>
  <c r="AM62" i="3" s="1"/>
  <c r="F62" i="3"/>
  <c r="AL62" i="3" s="1"/>
  <c r="E62" i="3"/>
  <c r="AK62" i="3" s="1"/>
  <c r="D62" i="3"/>
  <c r="AJ62" i="3" s="1"/>
  <c r="N60" i="3"/>
  <c r="AT60" i="3" s="1"/>
  <c r="M60" i="3"/>
  <c r="AS60" i="3" s="1"/>
  <c r="K60" i="3"/>
  <c r="AQ60" i="3" s="1"/>
  <c r="J60" i="3"/>
  <c r="AP60" i="3" s="1"/>
  <c r="I60" i="3"/>
  <c r="AO60" i="3" s="1"/>
  <c r="H60" i="3"/>
  <c r="AN60" i="3" s="1"/>
  <c r="G60" i="3"/>
  <c r="AM60" i="3" s="1"/>
  <c r="F60" i="3"/>
  <c r="AL60" i="3" s="1"/>
  <c r="E60" i="3"/>
  <c r="AK60" i="3" s="1"/>
  <c r="D60" i="3"/>
  <c r="AJ60" i="3" s="1"/>
  <c r="C60" i="3"/>
  <c r="L60" i="3"/>
  <c r="AR60" i="3" s="1"/>
  <c r="N58" i="3"/>
  <c r="AT58" i="3" s="1"/>
  <c r="M58" i="3"/>
  <c r="AS58" i="3" s="1"/>
  <c r="K58" i="3"/>
  <c r="AQ58" i="3" s="1"/>
  <c r="J58" i="3"/>
  <c r="AP58" i="3" s="1"/>
  <c r="I58" i="3"/>
  <c r="AO58" i="3" s="1"/>
  <c r="H58" i="3"/>
  <c r="AN58" i="3" s="1"/>
  <c r="G58" i="3"/>
  <c r="AM58" i="3" s="1"/>
  <c r="F58" i="3"/>
  <c r="AL58" i="3" s="1"/>
  <c r="E58" i="3"/>
  <c r="AK58" i="3" s="1"/>
  <c r="D58" i="3"/>
  <c r="AJ58" i="3" s="1"/>
  <c r="L58" i="3"/>
  <c r="AR58" i="3" s="1"/>
  <c r="N56" i="3"/>
  <c r="AT56" i="3" s="1"/>
  <c r="L56" i="3"/>
  <c r="AR56" i="3" s="1"/>
  <c r="K56" i="3"/>
  <c r="AQ56" i="3" s="1"/>
  <c r="J56" i="3"/>
  <c r="AP56" i="3" s="1"/>
  <c r="I56" i="3"/>
  <c r="AO56" i="3" s="1"/>
  <c r="H56" i="3"/>
  <c r="AN56" i="3" s="1"/>
  <c r="G56" i="3"/>
  <c r="AM56" i="3" s="1"/>
  <c r="F56" i="3"/>
  <c r="AL56" i="3" s="1"/>
  <c r="E56" i="3"/>
  <c r="AK56" i="3" s="1"/>
  <c r="D56" i="3"/>
  <c r="AJ56" i="3" s="1"/>
  <c r="M56" i="3"/>
  <c r="AS56" i="3" s="1"/>
  <c r="N45" i="3"/>
  <c r="M45" i="3"/>
  <c r="H45" i="3"/>
  <c r="F45" i="3"/>
  <c r="E45" i="3"/>
  <c r="J45" i="3"/>
  <c r="N35" i="3"/>
  <c r="M35" i="3"/>
  <c r="E35" i="3"/>
  <c r="J35" i="3"/>
  <c r="N32" i="3"/>
  <c r="AT32" i="3" s="1"/>
  <c r="M32" i="3"/>
  <c r="AS32" i="3" s="1"/>
  <c r="L32" i="3"/>
  <c r="AR32" i="3" s="1"/>
  <c r="K32" i="3"/>
  <c r="AQ32" i="3" s="1"/>
  <c r="H32" i="3"/>
  <c r="AN32" i="3" s="1"/>
  <c r="G32" i="3"/>
  <c r="AM32" i="3" s="1"/>
  <c r="F32" i="3"/>
  <c r="AL32" i="3" s="1"/>
  <c r="E32" i="3"/>
  <c r="AK32" i="3" s="1"/>
  <c r="D32" i="3"/>
  <c r="AJ32" i="3" s="1"/>
  <c r="J32" i="3"/>
  <c r="AP32" i="3" s="1"/>
  <c r="I32" i="3"/>
  <c r="AO32" i="3" s="1"/>
  <c r="N30" i="3"/>
  <c r="AT30" i="3" s="1"/>
  <c r="M30" i="3"/>
  <c r="AS30" i="3" s="1"/>
  <c r="L30" i="3"/>
  <c r="AR30" i="3" s="1"/>
  <c r="K30" i="3"/>
  <c r="AQ30" i="3" s="1"/>
  <c r="J30" i="3"/>
  <c r="AP30" i="3" s="1"/>
  <c r="I30" i="3"/>
  <c r="AO30" i="3" s="1"/>
  <c r="H30" i="3"/>
  <c r="AN30" i="3" s="1"/>
  <c r="G30" i="3"/>
  <c r="AM30" i="3" s="1"/>
  <c r="F30" i="3"/>
  <c r="AL30" i="3" s="1"/>
  <c r="E30" i="3"/>
  <c r="AK30" i="3" s="1"/>
  <c r="D30" i="3"/>
  <c r="AJ30" i="3" s="1"/>
  <c r="C30" i="3"/>
  <c r="N28" i="3"/>
  <c r="AT28" i="3" s="1"/>
  <c r="M28" i="3"/>
  <c r="AS28" i="3" s="1"/>
  <c r="K28" i="3"/>
  <c r="AQ28" i="3" s="1"/>
  <c r="J28" i="3"/>
  <c r="AP28" i="3" s="1"/>
  <c r="I28" i="3"/>
  <c r="AO28" i="3" s="1"/>
  <c r="H28" i="3"/>
  <c r="AN28" i="3" s="1"/>
  <c r="G28" i="3"/>
  <c r="AM28" i="3" s="1"/>
  <c r="F28" i="3"/>
  <c r="AL28" i="3" s="1"/>
  <c r="E28" i="3"/>
  <c r="AK28" i="3" s="1"/>
  <c r="D28" i="3"/>
  <c r="AJ28" i="3" s="1"/>
  <c r="L28" i="3"/>
  <c r="AR28" i="3" s="1"/>
  <c r="N26" i="3"/>
  <c r="AT26" i="3" s="1"/>
  <c r="M26" i="3"/>
  <c r="AS26" i="3" s="1"/>
  <c r="L26" i="3"/>
  <c r="AR26" i="3" s="1"/>
  <c r="K26" i="3"/>
  <c r="AQ26" i="3" s="1"/>
  <c r="I26" i="3"/>
  <c r="AO26" i="3" s="1"/>
  <c r="H26" i="3"/>
  <c r="AN26" i="3" s="1"/>
  <c r="G26" i="3"/>
  <c r="AM26" i="3" s="1"/>
  <c r="F26" i="3"/>
  <c r="AL26" i="3" s="1"/>
  <c r="E26" i="3"/>
  <c r="AK26" i="3" s="1"/>
  <c r="D26" i="3"/>
  <c r="AJ26" i="3" s="1"/>
  <c r="C26" i="3"/>
  <c r="J26" i="3"/>
  <c r="AP26" i="3" s="1"/>
  <c r="N24" i="3"/>
  <c r="AT24" i="3" s="1"/>
  <c r="M24" i="3"/>
  <c r="AS24" i="3" s="1"/>
  <c r="L24" i="3"/>
  <c r="AR24" i="3" s="1"/>
  <c r="K24" i="3"/>
  <c r="AQ24" i="3" s="1"/>
  <c r="J24" i="3"/>
  <c r="AP24" i="3" s="1"/>
  <c r="I24" i="3"/>
  <c r="AO24" i="3" s="1"/>
  <c r="H24" i="3"/>
  <c r="AN24" i="3" s="1"/>
  <c r="G24" i="3"/>
  <c r="AM24" i="3" s="1"/>
  <c r="F24" i="3"/>
  <c r="AL24" i="3" s="1"/>
  <c r="E24" i="3"/>
  <c r="AK24" i="3" s="1"/>
  <c r="D24" i="3"/>
  <c r="AJ24" i="3" s="1"/>
  <c r="N22" i="3"/>
  <c r="AT22" i="3" s="1"/>
  <c r="M22" i="3"/>
  <c r="AS22" i="3" s="1"/>
  <c r="L22" i="3"/>
  <c r="AR22" i="3" s="1"/>
  <c r="J22" i="3"/>
  <c r="AP22" i="3" s="1"/>
  <c r="I22" i="3"/>
  <c r="AO22" i="3" s="1"/>
  <c r="H22" i="3"/>
  <c r="AN22" i="3" s="1"/>
  <c r="G22" i="3"/>
  <c r="AM22" i="3" s="1"/>
  <c r="F22" i="3"/>
  <c r="AL22" i="3" s="1"/>
  <c r="E22" i="3"/>
  <c r="AK22" i="3" s="1"/>
  <c r="D22" i="3"/>
  <c r="AJ22" i="3" s="1"/>
  <c r="K22" i="3"/>
  <c r="AQ22" i="3" s="1"/>
  <c r="N19" i="3"/>
  <c r="AT19" i="3" s="1"/>
  <c r="M19" i="3"/>
  <c r="AS19" i="3" s="1"/>
  <c r="L19" i="3"/>
  <c r="AR19" i="3" s="1"/>
  <c r="K19" i="3"/>
  <c r="AQ19" i="3" s="1"/>
  <c r="J19" i="3"/>
  <c r="AP19" i="3" s="1"/>
  <c r="I19" i="3"/>
  <c r="AO19" i="3" s="1"/>
  <c r="H19" i="3"/>
  <c r="AN19" i="3" s="1"/>
  <c r="G19" i="3"/>
  <c r="AM19" i="3" s="1"/>
  <c r="D19" i="3"/>
  <c r="AJ19" i="3" s="1"/>
  <c r="K9" i="3"/>
  <c r="AQ9" i="3" s="1"/>
  <c r="C9" i="3"/>
  <c r="N128" i="2"/>
  <c r="M128" i="2"/>
  <c r="L128" i="2"/>
  <c r="K128" i="2"/>
  <c r="J128" i="2"/>
  <c r="I128" i="2"/>
  <c r="H128" i="2"/>
  <c r="F128" i="2"/>
  <c r="E128" i="2"/>
  <c r="D128" i="2"/>
  <c r="G128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N74" i="2"/>
  <c r="M74" i="2"/>
  <c r="L74" i="2"/>
  <c r="K74" i="2"/>
  <c r="J74" i="2"/>
  <c r="I74" i="2"/>
  <c r="H74" i="2"/>
  <c r="G74" i="2"/>
  <c r="F74" i="2"/>
  <c r="E74" i="2"/>
  <c r="D74" i="2"/>
  <c r="I29" i="2"/>
  <c r="AP29" i="2" s="1"/>
  <c r="K24" i="2"/>
  <c r="AR24" i="2" s="1"/>
  <c r="J24" i="2"/>
  <c r="AQ24" i="2" s="1"/>
  <c r="I24" i="2"/>
  <c r="AP24" i="2" s="1"/>
  <c r="H24" i="2"/>
  <c r="AO24" i="2" s="1"/>
  <c r="J14" i="2"/>
  <c r="AQ14" i="2" s="1"/>
  <c r="H14" i="2"/>
  <c r="AO14" i="2" s="1"/>
  <c r="N14" i="2"/>
  <c r="AU14" i="2" s="1"/>
  <c r="D73" i="2" l="1"/>
  <c r="AK74" i="2"/>
  <c r="L73" i="2"/>
  <c r="AS74" i="2"/>
  <c r="H122" i="2"/>
  <c r="AO123" i="2"/>
  <c r="D127" i="2"/>
  <c r="AK128" i="2"/>
  <c r="M127" i="2"/>
  <c r="AT128" i="2"/>
  <c r="H133" i="2"/>
  <c r="AO134" i="2"/>
  <c r="AP43" i="2"/>
  <c r="AP44" i="2"/>
  <c r="L127" i="2"/>
  <c r="AS128" i="2"/>
  <c r="E73" i="2"/>
  <c r="AL74" i="2"/>
  <c r="M73" i="2"/>
  <c r="AT74" i="2"/>
  <c r="I122" i="2"/>
  <c r="AP123" i="2"/>
  <c r="E127" i="2"/>
  <c r="AL128" i="2"/>
  <c r="N127" i="2"/>
  <c r="AU128" i="2"/>
  <c r="I133" i="2"/>
  <c r="AP134" i="2"/>
  <c r="AQ43" i="2"/>
  <c r="AQ44" i="2"/>
  <c r="F73" i="2"/>
  <c r="AM74" i="2"/>
  <c r="N73" i="2"/>
  <c r="AU74" i="2"/>
  <c r="J122" i="2"/>
  <c r="AQ123" i="2"/>
  <c r="F127" i="2"/>
  <c r="AM128" i="2"/>
  <c r="K133" i="2"/>
  <c r="AR134" i="2"/>
  <c r="J133" i="2"/>
  <c r="AQ134" i="2"/>
  <c r="AJ37" i="2"/>
  <c r="O44" i="2"/>
  <c r="O43" i="2" s="1"/>
  <c r="AJ44" i="2"/>
  <c r="AR43" i="2"/>
  <c r="AR44" i="2"/>
  <c r="O56" i="2"/>
  <c r="AJ56" i="2"/>
  <c r="G133" i="2"/>
  <c r="AN134" i="2"/>
  <c r="G73" i="2"/>
  <c r="AN74" i="2"/>
  <c r="C122" i="2"/>
  <c r="C121" i="2" s="1"/>
  <c r="O123" i="2"/>
  <c r="AJ123" i="2"/>
  <c r="K122" i="2"/>
  <c r="AR123" i="2"/>
  <c r="H127" i="2"/>
  <c r="AO128" i="2"/>
  <c r="AJ134" i="2"/>
  <c r="L133" i="2"/>
  <c r="AS134" i="2"/>
  <c r="AK43" i="2"/>
  <c r="AK44" i="2"/>
  <c r="AS43" i="2"/>
  <c r="AS44" i="2"/>
  <c r="G127" i="2"/>
  <c r="AN128" i="2"/>
  <c r="AO43" i="2"/>
  <c r="AO44" i="2"/>
  <c r="H73" i="2"/>
  <c r="AO74" i="2"/>
  <c r="D122" i="2"/>
  <c r="AK123" i="2"/>
  <c r="L122" i="2"/>
  <c r="AS123" i="2"/>
  <c r="I127" i="2"/>
  <c r="AP128" i="2"/>
  <c r="D133" i="2"/>
  <c r="AK134" i="2"/>
  <c r="M133" i="2"/>
  <c r="AT134" i="2"/>
  <c r="AL43" i="2"/>
  <c r="AL44" i="2"/>
  <c r="AT43" i="2"/>
  <c r="AT44" i="2"/>
  <c r="K73" i="2"/>
  <c r="AR74" i="2"/>
  <c r="C68" i="2"/>
  <c r="O69" i="2"/>
  <c r="AJ69" i="2"/>
  <c r="I73" i="2"/>
  <c r="AP74" i="2"/>
  <c r="E122" i="2"/>
  <c r="AL123" i="2"/>
  <c r="M122" i="2"/>
  <c r="AT123" i="2"/>
  <c r="J127" i="2"/>
  <c r="AQ128" i="2"/>
  <c r="E133" i="2"/>
  <c r="AL134" i="2"/>
  <c r="N133" i="2"/>
  <c r="AU134" i="2"/>
  <c r="AM43" i="2"/>
  <c r="AM44" i="2"/>
  <c r="AU43" i="2"/>
  <c r="AU44" i="2"/>
  <c r="G122" i="2"/>
  <c r="AN123" i="2"/>
  <c r="J73" i="2"/>
  <c r="AQ74" i="2"/>
  <c r="F122" i="2"/>
  <c r="AM123" i="2"/>
  <c r="N122" i="2"/>
  <c r="AU123" i="2"/>
  <c r="K127" i="2"/>
  <c r="AR128" i="2"/>
  <c r="F133" i="2"/>
  <c r="AM134" i="2"/>
  <c r="O40" i="2"/>
  <c r="AJ40" i="2"/>
  <c r="AN43" i="2"/>
  <c r="AN44" i="2"/>
  <c r="O51" i="2"/>
  <c r="AJ51" i="2"/>
  <c r="O66" i="2"/>
  <c r="O63" i="2" s="1"/>
  <c r="AJ66" i="2"/>
  <c r="O78" i="2"/>
  <c r="AJ78" i="2"/>
  <c r="M34" i="3"/>
  <c r="AS34" i="3" s="1"/>
  <c r="AS35" i="3"/>
  <c r="C76" i="3"/>
  <c r="AI77" i="3"/>
  <c r="N76" i="3"/>
  <c r="AT77" i="3"/>
  <c r="G110" i="3"/>
  <c r="AM110" i="3" s="1"/>
  <c r="AM111" i="3"/>
  <c r="D130" i="3"/>
  <c r="AJ130" i="3" s="1"/>
  <c r="AJ133" i="3"/>
  <c r="I185" i="3"/>
  <c r="AO185" i="3" s="1"/>
  <c r="AO186" i="3"/>
  <c r="I230" i="3"/>
  <c r="AO230" i="3" s="1"/>
  <c r="AO231" i="3"/>
  <c r="I240" i="3"/>
  <c r="AO240" i="3" s="1"/>
  <c r="AO241" i="3"/>
  <c r="I279" i="3"/>
  <c r="AO280" i="3"/>
  <c r="E283" i="3"/>
  <c r="AK284" i="3"/>
  <c r="N283" i="3"/>
  <c r="AT284" i="3"/>
  <c r="J288" i="3"/>
  <c r="AP289" i="3"/>
  <c r="G292" i="3"/>
  <c r="AM293" i="3"/>
  <c r="G295" i="3"/>
  <c r="AM295" i="3" s="1"/>
  <c r="AM296" i="3"/>
  <c r="L295" i="3"/>
  <c r="AR295" i="3" s="1"/>
  <c r="AR296" i="3"/>
  <c r="H436" i="3"/>
  <c r="AN436" i="3" s="1"/>
  <c r="AN437" i="3"/>
  <c r="D462" i="3"/>
  <c r="AJ463" i="3"/>
  <c r="L462" i="3"/>
  <c r="AR463" i="3"/>
  <c r="H480" i="3"/>
  <c r="AN480" i="3" s="1"/>
  <c r="AN481" i="3"/>
  <c r="O26" i="3"/>
  <c r="AU26" i="3" s="1"/>
  <c r="AI26" i="3"/>
  <c r="N34" i="3"/>
  <c r="AT34" i="3" s="1"/>
  <c r="AT35" i="3"/>
  <c r="E76" i="3"/>
  <c r="AK77" i="3"/>
  <c r="H110" i="3"/>
  <c r="AN110" i="3" s="1"/>
  <c r="AN111" i="3"/>
  <c r="J185" i="3"/>
  <c r="AP185" i="3" s="1"/>
  <c r="AP186" i="3"/>
  <c r="J230" i="3"/>
  <c r="AP230" i="3" s="1"/>
  <c r="AP231" i="3"/>
  <c r="J279" i="3"/>
  <c r="AP280" i="3"/>
  <c r="G283" i="3"/>
  <c r="AM284" i="3"/>
  <c r="C288" i="3"/>
  <c r="O289" i="3"/>
  <c r="AU289" i="3" s="1"/>
  <c r="AI289" i="3"/>
  <c r="K288" i="3"/>
  <c r="AQ289" i="3"/>
  <c r="H292" i="3"/>
  <c r="AN293" i="3"/>
  <c r="J295" i="3"/>
  <c r="AP295" i="3" s="1"/>
  <c r="AP296" i="3"/>
  <c r="M295" i="3"/>
  <c r="AS295" i="3" s="1"/>
  <c r="AS296" i="3"/>
  <c r="I436" i="3"/>
  <c r="AO436" i="3" s="1"/>
  <c r="AO437" i="3"/>
  <c r="E462" i="3"/>
  <c r="AK463" i="3"/>
  <c r="M462" i="3"/>
  <c r="AS463" i="3"/>
  <c r="I480" i="3"/>
  <c r="AO480" i="3" s="1"/>
  <c r="AO481" i="3"/>
  <c r="F120" i="3"/>
  <c r="AL120" i="3" s="1"/>
  <c r="AL121" i="3"/>
  <c r="J44" i="3"/>
  <c r="AP44" i="3" s="1"/>
  <c r="AP45" i="3"/>
  <c r="F76" i="3"/>
  <c r="AL77" i="3"/>
  <c r="AI84" i="3"/>
  <c r="I110" i="3"/>
  <c r="AO110" i="3" s="1"/>
  <c r="AO111" i="3"/>
  <c r="K185" i="3"/>
  <c r="AQ185" i="3" s="1"/>
  <c r="AQ186" i="3"/>
  <c r="AI217" i="3"/>
  <c r="C230" i="3"/>
  <c r="O231" i="3"/>
  <c r="AU231" i="3" s="1"/>
  <c r="AI231" i="3"/>
  <c r="K230" i="3"/>
  <c r="AQ230" i="3" s="1"/>
  <c r="AQ231" i="3"/>
  <c r="C240" i="3"/>
  <c r="O241" i="3"/>
  <c r="AU241" i="3" s="1"/>
  <c r="AI241" i="3"/>
  <c r="K240" i="3"/>
  <c r="AQ240" i="3" s="1"/>
  <c r="AQ241" i="3"/>
  <c r="K279" i="3"/>
  <c r="AQ280" i="3"/>
  <c r="H283" i="3"/>
  <c r="AN284" i="3"/>
  <c r="D288" i="3"/>
  <c r="AJ289" i="3"/>
  <c r="L288" i="3"/>
  <c r="AR289" i="3"/>
  <c r="I292" i="3"/>
  <c r="AO293" i="3"/>
  <c r="D295" i="3"/>
  <c r="AJ295" i="3" s="1"/>
  <c r="AJ296" i="3"/>
  <c r="N295" i="3"/>
  <c r="AT295" i="3" s="1"/>
  <c r="AT296" i="3"/>
  <c r="AI398" i="3"/>
  <c r="J436" i="3"/>
  <c r="AP436" i="3" s="1"/>
  <c r="AP437" i="3"/>
  <c r="F462" i="3"/>
  <c r="AL463" i="3"/>
  <c r="N462" i="3"/>
  <c r="AT463" i="3"/>
  <c r="J480" i="3"/>
  <c r="AP480" i="3" s="1"/>
  <c r="AP481" i="3"/>
  <c r="N120" i="3"/>
  <c r="AT120" i="3" s="1"/>
  <c r="AT121" i="3"/>
  <c r="E44" i="3"/>
  <c r="AK44" i="3" s="1"/>
  <c r="AK45" i="3"/>
  <c r="H76" i="3"/>
  <c r="AN77" i="3"/>
  <c r="J110" i="3"/>
  <c r="AP110" i="3" s="1"/>
  <c r="AP111" i="3"/>
  <c r="L185" i="3"/>
  <c r="AR185" i="3" s="1"/>
  <c r="AR186" i="3"/>
  <c r="D230" i="3"/>
  <c r="AJ230" i="3" s="1"/>
  <c r="AJ231" i="3"/>
  <c r="L230" i="3"/>
  <c r="AR230" i="3" s="1"/>
  <c r="AR231" i="3"/>
  <c r="D240" i="3"/>
  <c r="AJ240" i="3" s="1"/>
  <c r="AJ241" i="3"/>
  <c r="L240" i="3"/>
  <c r="AR240" i="3" s="1"/>
  <c r="AR241" i="3"/>
  <c r="G279" i="3"/>
  <c r="AM280" i="3"/>
  <c r="L279" i="3"/>
  <c r="AR280" i="3"/>
  <c r="I283" i="3"/>
  <c r="AO284" i="3"/>
  <c r="E288" i="3"/>
  <c r="AK289" i="3"/>
  <c r="M288" i="3"/>
  <c r="AS289" i="3"/>
  <c r="J292" i="3"/>
  <c r="AP293" i="3"/>
  <c r="E295" i="3"/>
  <c r="AK295" i="3" s="1"/>
  <c r="AK296" i="3"/>
  <c r="O301" i="3"/>
  <c r="AU301" i="3" s="1"/>
  <c r="AI301" i="3"/>
  <c r="O319" i="3"/>
  <c r="AU319" i="3" s="1"/>
  <c r="AI319" i="3"/>
  <c r="O374" i="3"/>
  <c r="AU374" i="3" s="1"/>
  <c r="AI374" i="3"/>
  <c r="O401" i="3"/>
  <c r="AU401" i="3" s="1"/>
  <c r="AI401" i="3"/>
  <c r="O406" i="3"/>
  <c r="AU406" i="3" s="1"/>
  <c r="AI406" i="3"/>
  <c r="O413" i="3"/>
  <c r="AU413" i="3" s="1"/>
  <c r="AI413" i="3"/>
  <c r="O423" i="3"/>
  <c r="AU423" i="3" s="1"/>
  <c r="AI423" i="3"/>
  <c r="C436" i="3"/>
  <c r="O437" i="3"/>
  <c r="AU437" i="3" s="1"/>
  <c r="AI437" i="3"/>
  <c r="K436" i="3"/>
  <c r="AQ436" i="3" s="1"/>
  <c r="AQ437" i="3"/>
  <c r="O451" i="3"/>
  <c r="AU451" i="3" s="1"/>
  <c r="AI451" i="3"/>
  <c r="G462" i="3"/>
  <c r="AM463" i="3"/>
  <c r="O481" i="3"/>
  <c r="AU481" i="3" s="1"/>
  <c r="AI481" i="3"/>
  <c r="K480" i="3"/>
  <c r="AQ480" i="3" s="1"/>
  <c r="AQ481" i="3"/>
  <c r="F44" i="3"/>
  <c r="AL44" i="3" s="1"/>
  <c r="AL45" i="3"/>
  <c r="I68" i="3"/>
  <c r="AO68" i="3" s="1"/>
  <c r="AO69" i="3"/>
  <c r="I76" i="3"/>
  <c r="AO77" i="3"/>
  <c r="C110" i="3"/>
  <c r="C108" i="3" s="1"/>
  <c r="O111" i="3"/>
  <c r="AU111" i="3" s="1"/>
  <c r="AI111" i="3"/>
  <c r="K110" i="3"/>
  <c r="AQ110" i="3" s="1"/>
  <c r="AQ111" i="3"/>
  <c r="O128" i="3"/>
  <c r="AU128" i="3" s="1"/>
  <c r="AI128" i="3"/>
  <c r="O211" i="3"/>
  <c r="AU211" i="3" s="1"/>
  <c r="AI211" i="3"/>
  <c r="E230" i="3"/>
  <c r="AK230" i="3" s="1"/>
  <c r="AK231" i="3"/>
  <c r="M230" i="3"/>
  <c r="AS230" i="3" s="1"/>
  <c r="AS231" i="3"/>
  <c r="E240" i="3"/>
  <c r="AK240" i="3" s="1"/>
  <c r="AK241" i="3"/>
  <c r="M240" i="3"/>
  <c r="AS240" i="3" s="1"/>
  <c r="AS241" i="3"/>
  <c r="D279" i="3"/>
  <c r="AJ280" i="3"/>
  <c r="M279" i="3"/>
  <c r="AS280" i="3"/>
  <c r="J283" i="3"/>
  <c r="AP284" i="3"/>
  <c r="F288" i="3"/>
  <c r="AL289" i="3"/>
  <c r="N288" i="3"/>
  <c r="AT289" i="3"/>
  <c r="K292" i="3"/>
  <c r="AQ293" i="3"/>
  <c r="F295" i="3"/>
  <c r="AL295" i="3" s="1"/>
  <c r="AL296" i="3"/>
  <c r="L436" i="3"/>
  <c r="AR436" i="3" s="1"/>
  <c r="AR437" i="3"/>
  <c r="H462" i="3"/>
  <c r="AN463" i="3"/>
  <c r="D480" i="3"/>
  <c r="AJ480" i="3" s="1"/>
  <c r="AJ481" i="3"/>
  <c r="L480" i="3"/>
  <c r="AR480" i="3" s="1"/>
  <c r="AR481" i="3"/>
  <c r="H44" i="3"/>
  <c r="AN44" i="3" s="1"/>
  <c r="AN45" i="3"/>
  <c r="O64" i="3"/>
  <c r="AU64" i="3" s="1"/>
  <c r="AI64" i="3"/>
  <c r="M68" i="3"/>
  <c r="AS68" i="3" s="1"/>
  <c r="AS69" i="3"/>
  <c r="J76" i="3"/>
  <c r="AP77" i="3"/>
  <c r="O99" i="3"/>
  <c r="AU99" i="3" s="1"/>
  <c r="AI99" i="3"/>
  <c r="D110" i="3"/>
  <c r="AJ110" i="3" s="1"/>
  <c r="AJ111" i="3"/>
  <c r="L110" i="3"/>
  <c r="AR110" i="3" s="1"/>
  <c r="AR111" i="3"/>
  <c r="C185" i="3"/>
  <c r="O186" i="3"/>
  <c r="AU186" i="3" s="1"/>
  <c r="AI186" i="3"/>
  <c r="F230" i="3"/>
  <c r="AL230" i="3" s="1"/>
  <c r="AL231" i="3"/>
  <c r="N230" i="3"/>
  <c r="AT230" i="3" s="1"/>
  <c r="AT231" i="3"/>
  <c r="E279" i="3"/>
  <c r="AK280" i="3"/>
  <c r="N279" i="3"/>
  <c r="AT280" i="3"/>
  <c r="K283" i="3"/>
  <c r="AQ284" i="3"/>
  <c r="G288" i="3"/>
  <c r="AM289" i="3"/>
  <c r="D292" i="3"/>
  <c r="AJ293" i="3"/>
  <c r="L292" i="3"/>
  <c r="AR293" i="3"/>
  <c r="H295" i="3"/>
  <c r="AN295" i="3" s="1"/>
  <c r="AN296" i="3"/>
  <c r="E436" i="3"/>
  <c r="AK436" i="3" s="1"/>
  <c r="AK437" i="3"/>
  <c r="M436" i="3"/>
  <c r="AS436" i="3" s="1"/>
  <c r="AS437" i="3"/>
  <c r="I462" i="3"/>
  <c r="AO463" i="3"/>
  <c r="E480" i="3"/>
  <c r="AK480" i="3" s="1"/>
  <c r="AK481" i="3"/>
  <c r="M480" i="3"/>
  <c r="AS480" i="3" s="1"/>
  <c r="AS481" i="3"/>
  <c r="J34" i="3"/>
  <c r="AP34" i="3" s="1"/>
  <c r="AP35" i="3"/>
  <c r="M44" i="3"/>
  <c r="AS44" i="3" s="1"/>
  <c r="AS45" i="3"/>
  <c r="E68" i="3"/>
  <c r="AK68" i="3" s="1"/>
  <c r="AK69" i="3"/>
  <c r="K76" i="3"/>
  <c r="AQ77" i="3"/>
  <c r="E110" i="3"/>
  <c r="AK110" i="3" s="1"/>
  <c r="AK111" i="3"/>
  <c r="M110" i="3"/>
  <c r="AS110" i="3" s="1"/>
  <c r="AS111" i="3"/>
  <c r="K130" i="3"/>
  <c r="AQ130" i="3" s="1"/>
  <c r="AQ133" i="3"/>
  <c r="AI144" i="3"/>
  <c r="D185" i="3"/>
  <c r="AJ185" i="3" s="1"/>
  <c r="AJ186" i="3"/>
  <c r="O222" i="3"/>
  <c r="AU222" i="3" s="1"/>
  <c r="AI222" i="3"/>
  <c r="G230" i="3"/>
  <c r="AM230" i="3" s="1"/>
  <c r="AM231" i="3"/>
  <c r="O238" i="3"/>
  <c r="AU238" i="3" s="1"/>
  <c r="AI238" i="3"/>
  <c r="G240" i="3"/>
  <c r="AM240" i="3" s="1"/>
  <c r="AM241" i="3"/>
  <c r="F279" i="3"/>
  <c r="AL280" i="3"/>
  <c r="O284" i="3"/>
  <c r="AU284" i="3" s="1"/>
  <c r="AI284" i="3"/>
  <c r="L283" i="3"/>
  <c r="AR284" i="3"/>
  <c r="H288" i="3"/>
  <c r="AN289" i="3"/>
  <c r="E292" i="3"/>
  <c r="AK293" i="3"/>
  <c r="M292" i="3"/>
  <c r="AS293" i="3"/>
  <c r="I295" i="3"/>
  <c r="AO295" i="3" s="1"/>
  <c r="AO296" i="3"/>
  <c r="F436" i="3"/>
  <c r="AL436" i="3" s="1"/>
  <c r="AL437" i="3"/>
  <c r="N436" i="3"/>
  <c r="AT436" i="3" s="1"/>
  <c r="AT437" i="3"/>
  <c r="J462" i="3"/>
  <c r="AP463" i="3"/>
  <c r="F480" i="3"/>
  <c r="AL480" i="3" s="1"/>
  <c r="AL481" i="3"/>
  <c r="N480" i="3"/>
  <c r="AT480" i="3" s="1"/>
  <c r="AT481" i="3"/>
  <c r="AI9" i="3"/>
  <c r="O9" i="3"/>
  <c r="AU9" i="3" s="1"/>
  <c r="O30" i="3"/>
  <c r="AU30" i="3" s="1"/>
  <c r="AI30" i="3"/>
  <c r="E34" i="3"/>
  <c r="AK34" i="3" s="1"/>
  <c r="AK35" i="3"/>
  <c r="N44" i="3"/>
  <c r="AT44" i="3" s="1"/>
  <c r="AT45" i="3"/>
  <c r="O60" i="3"/>
  <c r="AU60" i="3" s="1"/>
  <c r="AI60" i="3"/>
  <c r="K68" i="3"/>
  <c r="AQ68" i="3" s="1"/>
  <c r="AQ69" i="3"/>
  <c r="M76" i="3"/>
  <c r="AS77" i="3"/>
  <c r="F110" i="3"/>
  <c r="AL110" i="3" s="1"/>
  <c r="AL111" i="3"/>
  <c r="N110" i="3"/>
  <c r="AT110" i="3" s="1"/>
  <c r="AT111" i="3"/>
  <c r="C130" i="3"/>
  <c r="O133" i="3"/>
  <c r="AU133" i="3" s="1"/>
  <c r="AI133" i="3"/>
  <c r="L130" i="3"/>
  <c r="AR130" i="3" s="1"/>
  <c r="AR133" i="3"/>
  <c r="G185" i="3"/>
  <c r="AM185" i="3" s="1"/>
  <c r="AM186" i="3"/>
  <c r="H230" i="3"/>
  <c r="AN230" i="3" s="1"/>
  <c r="AN231" i="3"/>
  <c r="O275" i="3"/>
  <c r="AU275" i="3" s="1"/>
  <c r="AI275" i="3"/>
  <c r="H279" i="3"/>
  <c r="AN280" i="3"/>
  <c r="D283" i="3"/>
  <c r="AJ284" i="3"/>
  <c r="M283" i="3"/>
  <c r="AS284" i="3"/>
  <c r="I288" i="3"/>
  <c r="AO289" i="3"/>
  <c r="F292" i="3"/>
  <c r="AL293" i="3"/>
  <c r="N292" i="3"/>
  <c r="AT293" i="3"/>
  <c r="K295" i="3"/>
  <c r="AQ295" i="3" s="1"/>
  <c r="AQ296" i="3"/>
  <c r="O310" i="3"/>
  <c r="AU310" i="3" s="1"/>
  <c r="AI310" i="3"/>
  <c r="O359" i="3"/>
  <c r="AU359" i="3" s="1"/>
  <c r="AI359" i="3"/>
  <c r="O403" i="3"/>
  <c r="AU403" i="3" s="1"/>
  <c r="AI403" i="3"/>
  <c r="O411" i="3"/>
  <c r="AU411" i="3" s="1"/>
  <c r="AI411" i="3"/>
  <c r="O420" i="3"/>
  <c r="AU420" i="3" s="1"/>
  <c r="AI420" i="3"/>
  <c r="O426" i="3"/>
  <c r="AU426" i="3" s="1"/>
  <c r="AI426" i="3"/>
  <c r="G436" i="3"/>
  <c r="AM436" i="3" s="1"/>
  <c r="AM437" i="3"/>
  <c r="O443" i="3"/>
  <c r="AU443" i="3" s="1"/>
  <c r="AI443" i="3"/>
  <c r="O463" i="3"/>
  <c r="AU463" i="3" s="1"/>
  <c r="AI463" i="3"/>
  <c r="K462" i="3"/>
  <c r="AQ463" i="3"/>
  <c r="G480" i="3"/>
  <c r="AM480" i="3" s="1"/>
  <c r="AM481" i="3"/>
  <c r="F365" i="3"/>
  <c r="AL365" i="3" s="1"/>
  <c r="M391" i="3"/>
  <c r="AS391" i="3" s="1"/>
  <c r="M398" i="3"/>
  <c r="AS398" i="3" s="1"/>
  <c r="I408" i="3"/>
  <c r="AO408" i="3" s="1"/>
  <c r="I365" i="3"/>
  <c r="AO365" i="3" s="1"/>
  <c r="H391" i="3"/>
  <c r="AN391" i="3" s="1"/>
  <c r="H398" i="3"/>
  <c r="AN398" i="3" s="1"/>
  <c r="G365" i="3"/>
  <c r="AM365" i="3" s="1"/>
  <c r="F391" i="3"/>
  <c r="AL391" i="3" s="1"/>
  <c r="N391" i="3"/>
  <c r="AT391" i="3" s="1"/>
  <c r="F398" i="3"/>
  <c r="AL398" i="3" s="1"/>
  <c r="N398" i="3"/>
  <c r="AT398" i="3" s="1"/>
  <c r="L417" i="3"/>
  <c r="H365" i="3"/>
  <c r="AN365" i="3" s="1"/>
  <c r="G391" i="3"/>
  <c r="AM391" i="3" s="1"/>
  <c r="G398" i="3"/>
  <c r="AM398" i="3" s="1"/>
  <c r="I391" i="3"/>
  <c r="AO391" i="3" s="1"/>
  <c r="I398" i="3"/>
  <c r="AO398" i="3" s="1"/>
  <c r="D391" i="3"/>
  <c r="AJ391" i="3" s="1"/>
  <c r="L391" i="3"/>
  <c r="AR391" i="3" s="1"/>
  <c r="D398" i="3"/>
  <c r="AJ398" i="3" s="1"/>
  <c r="L398" i="3"/>
  <c r="AR398" i="3" s="1"/>
  <c r="K417" i="3"/>
  <c r="C365" i="3"/>
  <c r="J398" i="3"/>
  <c r="AP398" i="3" s="1"/>
  <c r="C391" i="3"/>
  <c r="K391" i="3"/>
  <c r="AQ391" i="3" s="1"/>
  <c r="K398" i="3"/>
  <c r="AQ398" i="3" s="1"/>
  <c r="G417" i="3"/>
  <c r="J417" i="3"/>
  <c r="M417" i="3"/>
  <c r="N417" i="3"/>
  <c r="I417" i="3"/>
  <c r="H321" i="3"/>
  <c r="AN321" i="3" s="1"/>
  <c r="K365" i="3"/>
  <c r="AQ365" i="3" s="1"/>
  <c r="H88" i="2"/>
  <c r="D68" i="2"/>
  <c r="AK68" i="2" s="1"/>
  <c r="AK69" i="2"/>
  <c r="L68" i="2"/>
  <c r="AS68" i="2" s="1"/>
  <c r="AS69" i="2"/>
  <c r="AP63" i="2"/>
  <c r="AP66" i="2"/>
  <c r="E77" i="2"/>
  <c r="AL78" i="2"/>
  <c r="M77" i="2"/>
  <c r="AT78" i="2"/>
  <c r="I88" i="2"/>
  <c r="L77" i="2"/>
  <c r="AS78" i="2"/>
  <c r="E68" i="2"/>
  <c r="AL68" i="2" s="1"/>
  <c r="AL69" i="2"/>
  <c r="M68" i="2"/>
  <c r="AT68" i="2" s="1"/>
  <c r="AT69" i="2"/>
  <c r="AQ63" i="2"/>
  <c r="AQ66" i="2"/>
  <c r="F77" i="2"/>
  <c r="AM78" i="2"/>
  <c r="N77" i="2"/>
  <c r="AU78" i="2"/>
  <c r="J88" i="2"/>
  <c r="F68" i="2"/>
  <c r="AM68" i="2" s="1"/>
  <c r="AM69" i="2"/>
  <c r="N68" i="2"/>
  <c r="AU68" i="2" s="1"/>
  <c r="AU69" i="2"/>
  <c r="AR63" i="2"/>
  <c r="AR66" i="2"/>
  <c r="G77" i="2"/>
  <c r="AN78" i="2"/>
  <c r="K88" i="2"/>
  <c r="K68" i="2"/>
  <c r="AR68" i="2" s="1"/>
  <c r="AR69" i="2"/>
  <c r="G68" i="2"/>
  <c r="AN68" i="2" s="1"/>
  <c r="AN69" i="2"/>
  <c r="AK63" i="2"/>
  <c r="AK66" i="2"/>
  <c r="AS63" i="2"/>
  <c r="AS66" i="2"/>
  <c r="H77" i="2"/>
  <c r="AO78" i="2"/>
  <c r="D88" i="2"/>
  <c r="L88" i="2"/>
  <c r="AO63" i="2"/>
  <c r="AO66" i="2"/>
  <c r="H68" i="2"/>
  <c r="AO68" i="2" s="1"/>
  <c r="AO69" i="2"/>
  <c r="AL63" i="2"/>
  <c r="AL66" i="2"/>
  <c r="AT63" i="2"/>
  <c r="AT66" i="2"/>
  <c r="I77" i="2"/>
  <c r="AP78" i="2"/>
  <c r="E88" i="2"/>
  <c r="M88" i="2"/>
  <c r="D77" i="2"/>
  <c r="AK78" i="2"/>
  <c r="I68" i="2"/>
  <c r="AP68" i="2" s="1"/>
  <c r="AP69" i="2"/>
  <c r="AM63" i="2"/>
  <c r="AM66" i="2"/>
  <c r="AU63" i="2"/>
  <c r="AU66" i="2"/>
  <c r="J77" i="2"/>
  <c r="AQ78" i="2"/>
  <c r="F88" i="2"/>
  <c r="N88" i="2"/>
  <c r="J68" i="2"/>
  <c r="AQ68" i="2" s="1"/>
  <c r="AQ69" i="2"/>
  <c r="AN63" i="2"/>
  <c r="AN66" i="2"/>
  <c r="K77" i="2"/>
  <c r="AR78" i="2"/>
  <c r="G88" i="2"/>
  <c r="K36" i="2"/>
  <c r="E50" i="2"/>
  <c r="E49" i="2" s="1"/>
  <c r="M50" i="2"/>
  <c r="K50" i="2"/>
  <c r="D50" i="2"/>
  <c r="D49" i="2" s="1"/>
  <c r="L50" i="2"/>
  <c r="D36" i="2"/>
  <c r="E36" i="2"/>
  <c r="M36" i="2"/>
  <c r="J36" i="2"/>
  <c r="J50" i="2"/>
  <c r="N50" i="2"/>
  <c r="L36" i="2"/>
  <c r="F50" i="2"/>
  <c r="I36" i="2"/>
  <c r="C36" i="2"/>
  <c r="G50" i="2"/>
  <c r="H50" i="2"/>
  <c r="I50" i="2"/>
  <c r="C50" i="2"/>
  <c r="F36" i="2"/>
  <c r="N36" i="2"/>
  <c r="G36" i="2"/>
  <c r="H36" i="2"/>
  <c r="K14" i="2"/>
  <c r="D14" i="2"/>
  <c r="L14" i="2"/>
  <c r="G29" i="2"/>
  <c r="AN29" i="2" s="1"/>
  <c r="M14" i="2"/>
  <c r="F29" i="2"/>
  <c r="AM29" i="2" s="1"/>
  <c r="M24" i="2"/>
  <c r="AT24" i="2" s="1"/>
  <c r="H12" i="2"/>
  <c r="E24" i="2"/>
  <c r="AL24" i="2" s="1"/>
  <c r="E29" i="2"/>
  <c r="AL29" i="2" s="1"/>
  <c r="M29" i="2"/>
  <c r="AT29" i="2" s="1"/>
  <c r="E14" i="2"/>
  <c r="N12" i="2"/>
  <c r="G380" i="3"/>
  <c r="AM380" i="3" s="1"/>
  <c r="C388" i="3"/>
  <c r="K388" i="3"/>
  <c r="AQ388" i="3" s="1"/>
  <c r="E391" i="3"/>
  <c r="AK391" i="3" s="1"/>
  <c r="C35" i="3"/>
  <c r="K35" i="3"/>
  <c r="J139" i="3"/>
  <c r="AP139" i="3" s="1"/>
  <c r="F196" i="3"/>
  <c r="AL196" i="3" s="1"/>
  <c r="N196" i="3"/>
  <c r="F246" i="3"/>
  <c r="AL246" i="3" s="1"/>
  <c r="E304" i="3"/>
  <c r="AK304" i="3" s="1"/>
  <c r="M304" i="3"/>
  <c r="AS304" i="3" s="1"/>
  <c r="G9" i="3"/>
  <c r="F35" i="3"/>
  <c r="E101" i="3"/>
  <c r="AK101" i="3" s="1"/>
  <c r="E116" i="3"/>
  <c r="AK116" i="3" s="1"/>
  <c r="M116" i="3"/>
  <c r="AS116" i="3" s="1"/>
  <c r="E130" i="3"/>
  <c r="AK130" i="3" s="1"/>
  <c r="M130" i="3"/>
  <c r="AS130" i="3" s="1"/>
  <c r="I144" i="3"/>
  <c r="AO144" i="3" s="1"/>
  <c r="I152" i="3"/>
  <c r="AO152" i="3" s="1"/>
  <c r="D251" i="3"/>
  <c r="AJ251" i="3" s="1"/>
  <c r="L251" i="3"/>
  <c r="AR251" i="3" s="1"/>
  <c r="D307" i="3"/>
  <c r="AJ307" i="3" s="1"/>
  <c r="L307" i="3"/>
  <c r="AR307" i="3" s="1"/>
  <c r="G69" i="3"/>
  <c r="F91" i="3"/>
  <c r="AL91" i="3" s="1"/>
  <c r="N91" i="3"/>
  <c r="AT91" i="3" s="1"/>
  <c r="H116" i="3"/>
  <c r="AN116" i="3" s="1"/>
  <c r="D121" i="3"/>
  <c r="L121" i="3"/>
  <c r="D144" i="3"/>
  <c r="AJ144" i="3" s="1"/>
  <c r="L144" i="3"/>
  <c r="AR144" i="3" s="1"/>
  <c r="G163" i="3"/>
  <c r="AM163" i="3" s="1"/>
  <c r="H175" i="3"/>
  <c r="AN175" i="3" s="1"/>
  <c r="H186" i="3"/>
  <c r="D191" i="3"/>
  <c r="AJ191" i="3" s="1"/>
  <c r="L191" i="3"/>
  <c r="AR191" i="3" s="1"/>
  <c r="D196" i="3"/>
  <c r="AJ196" i="3" s="1"/>
  <c r="L196" i="3"/>
  <c r="AR196" i="3" s="1"/>
  <c r="C361" i="3"/>
  <c r="K361" i="3"/>
  <c r="AQ361" i="3" s="1"/>
  <c r="E368" i="3"/>
  <c r="AK368" i="3" s="1"/>
  <c r="M368" i="3"/>
  <c r="AS368" i="3" s="1"/>
  <c r="G395" i="3"/>
  <c r="AM395" i="3" s="1"/>
  <c r="H91" i="3"/>
  <c r="AN91" i="3" s="1"/>
  <c r="K307" i="3"/>
  <c r="AQ307" i="3" s="1"/>
  <c r="E337" i="3"/>
  <c r="M337" i="3"/>
  <c r="J344" i="3"/>
  <c r="AP344" i="3" s="1"/>
  <c r="K376" i="3"/>
  <c r="AQ376" i="3" s="1"/>
  <c r="F9" i="3"/>
  <c r="AL9" i="3" s="1"/>
  <c r="N9" i="3"/>
  <c r="L35" i="3"/>
  <c r="G77" i="3"/>
  <c r="N84" i="3"/>
  <c r="AT84" i="3" s="1"/>
  <c r="E91" i="3"/>
  <c r="AK91" i="3" s="1"/>
  <c r="C94" i="3"/>
  <c r="F101" i="3"/>
  <c r="AL101" i="3" s="1"/>
  <c r="N101" i="3"/>
  <c r="AT101" i="3" s="1"/>
  <c r="F116" i="3"/>
  <c r="N116" i="3"/>
  <c r="N130" i="3"/>
  <c r="AT130" i="3" s="1"/>
  <c r="F186" i="3"/>
  <c r="G206" i="3"/>
  <c r="AM206" i="3" s="1"/>
  <c r="F217" i="3"/>
  <c r="AL217" i="3" s="1"/>
  <c r="N217" i="3"/>
  <c r="AT217" i="3" s="1"/>
  <c r="F226" i="3"/>
  <c r="J226" i="3"/>
  <c r="J240" i="3"/>
  <c r="AP240" i="3" s="1"/>
  <c r="C251" i="3"/>
  <c r="K251" i="3"/>
  <c r="AQ251" i="3" s="1"/>
  <c r="E268" i="3"/>
  <c r="AK268" i="3" s="1"/>
  <c r="M268" i="3"/>
  <c r="AS268" i="3" s="1"/>
  <c r="I272" i="3"/>
  <c r="AO272" i="3" s="1"/>
  <c r="C376" i="3"/>
  <c r="I35" i="3"/>
  <c r="L69" i="3"/>
  <c r="F455" i="3"/>
  <c r="AL455" i="3" s="1"/>
  <c r="N455" i="3"/>
  <c r="AT455" i="3" s="1"/>
  <c r="G321" i="3"/>
  <c r="AM321" i="3" s="1"/>
  <c r="G45" i="3"/>
  <c r="J130" i="3"/>
  <c r="AP130" i="3" s="1"/>
  <c r="E430" i="3"/>
  <c r="M430" i="3"/>
  <c r="F448" i="3"/>
  <c r="AL448" i="3" s="1"/>
  <c r="N448" i="3"/>
  <c r="AT448" i="3" s="1"/>
  <c r="F159" i="3"/>
  <c r="AL159" i="3" s="1"/>
  <c r="J163" i="3"/>
  <c r="AP163" i="3" s="1"/>
  <c r="F240" i="3"/>
  <c r="AL240" i="3" s="1"/>
  <c r="N240" i="3"/>
  <c r="AT240" i="3" s="1"/>
  <c r="I307" i="3"/>
  <c r="AO307" i="3" s="1"/>
  <c r="J332" i="3"/>
  <c r="K45" i="3"/>
  <c r="D77" i="3"/>
  <c r="L77" i="3"/>
  <c r="F84" i="3"/>
  <c r="AL84" i="3" s="1"/>
  <c r="F87" i="3"/>
  <c r="AL87" i="3" s="1"/>
  <c r="E94" i="3"/>
  <c r="AK94" i="3" s="1"/>
  <c r="G116" i="3"/>
  <c r="AM116" i="3" s="1"/>
  <c r="G130" i="3"/>
  <c r="AM130" i="3" s="1"/>
  <c r="J144" i="3"/>
  <c r="AP144" i="3" s="1"/>
  <c r="E175" i="3"/>
  <c r="AK175" i="3" s="1"/>
  <c r="M175" i="3"/>
  <c r="AS175" i="3" s="1"/>
  <c r="E186" i="3"/>
  <c r="M186" i="3"/>
  <c r="I191" i="3"/>
  <c r="AO191" i="3" s="1"/>
  <c r="H240" i="3"/>
  <c r="AN240" i="3" s="1"/>
  <c r="I251" i="3"/>
  <c r="AO251" i="3" s="1"/>
  <c r="H130" i="3"/>
  <c r="AN130" i="3" s="1"/>
  <c r="N186" i="3"/>
  <c r="J191" i="3"/>
  <c r="AP191" i="3" s="1"/>
  <c r="J321" i="3"/>
  <c r="AP321" i="3" s="1"/>
  <c r="I84" i="3"/>
  <c r="AO84" i="3" s="1"/>
  <c r="F321" i="3"/>
  <c r="AL321" i="3" s="1"/>
  <c r="N321" i="3"/>
  <c r="AT321" i="3" s="1"/>
  <c r="F337" i="3"/>
  <c r="N337" i="3"/>
  <c r="G368" i="3"/>
  <c r="AM368" i="3" s="1"/>
  <c r="E371" i="3"/>
  <c r="AK371" i="3" s="1"/>
  <c r="M371" i="3"/>
  <c r="AS371" i="3" s="1"/>
  <c r="D395" i="3"/>
  <c r="AJ395" i="3" s="1"/>
  <c r="L395" i="3"/>
  <c r="AR395" i="3" s="1"/>
  <c r="K408" i="3"/>
  <c r="G448" i="3"/>
  <c r="AM448" i="3" s="1"/>
  <c r="G455" i="3"/>
  <c r="AM455" i="3" s="1"/>
  <c r="C304" i="3"/>
  <c r="K304" i="3"/>
  <c r="AQ304" i="3" s="1"/>
  <c r="N365" i="3"/>
  <c r="AT365" i="3" s="1"/>
  <c r="G159" i="3"/>
  <c r="AM159" i="3" s="1"/>
  <c r="I121" i="3"/>
  <c r="E196" i="3"/>
  <c r="M196" i="3"/>
  <c r="F130" i="3"/>
  <c r="AL130" i="3" s="1"/>
  <c r="D139" i="3"/>
  <c r="AJ139" i="3" s="1"/>
  <c r="L139" i="3"/>
  <c r="AR139" i="3" s="1"/>
  <c r="N87" i="3"/>
  <c r="AT87" i="3" s="1"/>
  <c r="C307" i="3"/>
  <c r="H344" i="3"/>
  <c r="AN344" i="3" s="1"/>
  <c r="E388" i="3"/>
  <c r="AK388" i="3" s="1"/>
  <c r="M388" i="3"/>
  <c r="H408" i="3"/>
  <c r="D417" i="3"/>
  <c r="L101" i="3"/>
  <c r="AR101" i="3" s="1"/>
  <c r="J69" i="3"/>
  <c r="F69" i="3"/>
  <c r="N69" i="3"/>
  <c r="I130" i="3"/>
  <c r="AO130" i="3" s="1"/>
  <c r="H255" i="3"/>
  <c r="AN255" i="3" s="1"/>
  <c r="J388" i="3"/>
  <c r="AP388" i="3" s="1"/>
  <c r="M395" i="3"/>
  <c r="AS395" i="3" s="1"/>
  <c r="D326" i="3"/>
  <c r="G344" i="3"/>
  <c r="AM344" i="3" s="1"/>
  <c r="D371" i="3"/>
  <c r="AJ371" i="3" s="1"/>
  <c r="L371" i="3"/>
  <c r="AR371" i="3" s="1"/>
  <c r="F376" i="3"/>
  <c r="AL376" i="3" s="1"/>
  <c r="J380" i="3"/>
  <c r="AP380" i="3" s="1"/>
  <c r="C430" i="3"/>
  <c r="K430" i="3"/>
  <c r="E307" i="3"/>
  <c r="AK307" i="3" s="1"/>
  <c r="M307" i="3"/>
  <c r="AS307" i="3" s="1"/>
  <c r="L326" i="3"/>
  <c r="F344" i="3"/>
  <c r="AL344" i="3" s="1"/>
  <c r="N344" i="3"/>
  <c r="AT344" i="3" s="1"/>
  <c r="D348" i="3"/>
  <c r="AJ348" i="3" s="1"/>
  <c r="L348" i="3"/>
  <c r="AR348" i="3" s="1"/>
  <c r="H356" i="3"/>
  <c r="AN356" i="3" s="1"/>
  <c r="F361" i="3"/>
  <c r="AL361" i="3" s="1"/>
  <c r="N361" i="3"/>
  <c r="AT361" i="3" s="1"/>
  <c r="D361" i="3"/>
  <c r="AJ361" i="3" s="1"/>
  <c r="L361" i="3"/>
  <c r="AR361" i="3" s="1"/>
  <c r="D380" i="3"/>
  <c r="AJ380" i="3" s="1"/>
  <c r="L380" i="3"/>
  <c r="AR380" i="3" s="1"/>
  <c r="M448" i="3"/>
  <c r="AS448" i="3" s="1"/>
  <c r="E455" i="3"/>
  <c r="AK455" i="3" s="1"/>
  <c r="M455" i="3"/>
  <c r="AS455" i="3" s="1"/>
  <c r="F315" i="3"/>
  <c r="N315" i="3"/>
  <c r="C321" i="3"/>
  <c r="K321" i="3"/>
  <c r="AQ321" i="3" s="1"/>
  <c r="I376" i="3"/>
  <c r="AO376" i="3" s="1"/>
  <c r="J395" i="3"/>
  <c r="AP395" i="3" s="1"/>
  <c r="I422" i="3"/>
  <c r="AO422" i="3" s="1"/>
  <c r="F430" i="3"/>
  <c r="N430" i="3"/>
  <c r="D458" i="3"/>
  <c r="AJ458" i="3" s="1"/>
  <c r="L458" i="3"/>
  <c r="AR458" i="3" s="1"/>
  <c r="F458" i="3"/>
  <c r="AL458" i="3" s="1"/>
  <c r="I380" i="3"/>
  <c r="AO380" i="3" s="1"/>
  <c r="E321" i="3"/>
  <c r="AK321" i="3" s="1"/>
  <c r="M321" i="3"/>
  <c r="AS321" i="3" s="1"/>
  <c r="C356" i="3"/>
  <c r="K356" i="3"/>
  <c r="AQ356" i="3" s="1"/>
  <c r="H430" i="3"/>
  <c r="E344" i="3"/>
  <c r="AK344" i="3" s="1"/>
  <c r="M344" i="3"/>
  <c r="AS344" i="3" s="1"/>
  <c r="D376" i="3"/>
  <c r="AJ376" i="3" s="1"/>
  <c r="D304" i="3"/>
  <c r="AJ304" i="3" s="1"/>
  <c r="L304" i="3"/>
  <c r="AR304" i="3" s="1"/>
  <c r="I332" i="3"/>
  <c r="I337" i="3"/>
  <c r="I352" i="3"/>
  <c r="AO352" i="3" s="1"/>
  <c r="I368" i="3"/>
  <c r="AO368" i="3" s="1"/>
  <c r="D368" i="3"/>
  <c r="AJ368" i="3" s="1"/>
  <c r="L368" i="3"/>
  <c r="AR368" i="3" s="1"/>
  <c r="G376" i="3"/>
  <c r="AM376" i="3" s="1"/>
  <c r="E395" i="3"/>
  <c r="AK395" i="3" s="1"/>
  <c r="E417" i="3"/>
  <c r="G430" i="3"/>
  <c r="H448" i="3"/>
  <c r="AN448" i="3" s="1"/>
  <c r="E458" i="3"/>
  <c r="AK458" i="3" s="1"/>
  <c r="M458" i="3"/>
  <c r="AS458" i="3" s="1"/>
  <c r="H315" i="3"/>
  <c r="G348" i="3"/>
  <c r="AM348" i="3" s="1"/>
  <c r="J348" i="3"/>
  <c r="AP348" i="3" s="1"/>
  <c r="H376" i="3"/>
  <c r="AN376" i="3" s="1"/>
  <c r="F395" i="3"/>
  <c r="AL395" i="3" s="1"/>
  <c r="N395" i="3"/>
  <c r="AT395" i="3" s="1"/>
  <c r="F304" i="3"/>
  <c r="AL304" i="3" s="1"/>
  <c r="N304" i="3"/>
  <c r="AT304" i="3" s="1"/>
  <c r="J307" i="3"/>
  <c r="AP307" i="3" s="1"/>
  <c r="I371" i="3"/>
  <c r="AO371" i="3" s="1"/>
  <c r="G35" i="3"/>
  <c r="J55" i="3"/>
  <c r="G91" i="3"/>
  <c r="AM91" i="3" s="1"/>
  <c r="C91" i="3"/>
  <c r="K91" i="3"/>
  <c r="AQ91" i="3" s="1"/>
  <c r="D101" i="3"/>
  <c r="AJ101" i="3" s="1"/>
  <c r="E121" i="3"/>
  <c r="C152" i="3"/>
  <c r="K152" i="3"/>
  <c r="AQ152" i="3" s="1"/>
  <c r="D175" i="3"/>
  <c r="AJ175" i="3" s="1"/>
  <c r="L175" i="3"/>
  <c r="AR175" i="3" s="1"/>
  <c r="D180" i="3"/>
  <c r="AJ180" i="3" s="1"/>
  <c r="H246" i="3"/>
  <c r="AN246" i="3" s="1"/>
  <c r="F255" i="3"/>
  <c r="AL255" i="3" s="1"/>
  <c r="G352" i="3"/>
  <c r="AM352" i="3" s="1"/>
  <c r="L422" i="3"/>
  <c r="AR422" i="3" s="1"/>
  <c r="H458" i="3"/>
  <c r="AN458" i="3" s="1"/>
  <c r="H352" i="3"/>
  <c r="AN352" i="3" s="1"/>
  <c r="F356" i="3"/>
  <c r="AL356" i="3" s="1"/>
  <c r="N356" i="3"/>
  <c r="AT356" i="3" s="1"/>
  <c r="F371" i="3"/>
  <c r="AL371" i="3" s="1"/>
  <c r="N371" i="3"/>
  <c r="AT371" i="3" s="1"/>
  <c r="M376" i="3"/>
  <c r="AS376" i="3" s="1"/>
  <c r="E422" i="3"/>
  <c r="AK422" i="3" s="1"/>
  <c r="D321" i="3"/>
  <c r="AJ321" i="3" s="1"/>
  <c r="L321" i="3"/>
  <c r="AR321" i="3" s="1"/>
  <c r="F326" i="3"/>
  <c r="N326" i="3"/>
  <c r="F422" i="3"/>
  <c r="AL422" i="3" s="1"/>
  <c r="N422" i="3"/>
  <c r="AT422" i="3" s="1"/>
  <c r="D430" i="3"/>
  <c r="AJ430" i="3" s="1"/>
  <c r="L430" i="3"/>
  <c r="D45" i="3"/>
  <c r="L45" i="3"/>
  <c r="M365" i="3"/>
  <c r="AS365" i="3" s="1"/>
  <c r="N376" i="3"/>
  <c r="AT376" i="3" s="1"/>
  <c r="F408" i="3"/>
  <c r="N408" i="3"/>
  <c r="C417" i="3"/>
  <c r="E398" i="3"/>
  <c r="AK398" i="3" s="1"/>
  <c r="E332" i="3"/>
  <c r="M332" i="3"/>
  <c r="E352" i="3"/>
  <c r="AK352" i="3" s="1"/>
  <c r="M352" i="3"/>
  <c r="AS352" i="3" s="1"/>
  <c r="K352" i="3"/>
  <c r="AQ352" i="3" s="1"/>
  <c r="G356" i="3"/>
  <c r="AM356" i="3" s="1"/>
  <c r="J368" i="3"/>
  <c r="AP368" i="3" s="1"/>
  <c r="F380" i="3"/>
  <c r="AL380" i="3" s="1"/>
  <c r="N380" i="3"/>
  <c r="AT380" i="3" s="1"/>
  <c r="H422" i="3"/>
  <c r="AN422" i="3" s="1"/>
  <c r="J430" i="3"/>
  <c r="I448" i="3"/>
  <c r="AO448" i="3" s="1"/>
  <c r="D448" i="3"/>
  <c r="AJ448" i="3" s="1"/>
  <c r="L448" i="3"/>
  <c r="AR448" i="3" s="1"/>
  <c r="H304" i="3"/>
  <c r="AN304" i="3" s="1"/>
  <c r="G315" i="3"/>
  <c r="F348" i="3"/>
  <c r="AL348" i="3" s="1"/>
  <c r="N348" i="3"/>
  <c r="AT348" i="3" s="1"/>
  <c r="F352" i="3"/>
  <c r="AL352" i="3" s="1"/>
  <c r="N352" i="3"/>
  <c r="AT352" i="3" s="1"/>
  <c r="J361" i="3"/>
  <c r="AP361" i="3" s="1"/>
  <c r="F368" i="3"/>
  <c r="AL368" i="3" s="1"/>
  <c r="N368" i="3"/>
  <c r="AT368" i="3" s="1"/>
  <c r="G371" i="3"/>
  <c r="AM371" i="3" s="1"/>
  <c r="E376" i="3"/>
  <c r="AK376" i="3" s="1"/>
  <c r="C385" i="3"/>
  <c r="E448" i="3"/>
  <c r="AK448" i="3" s="1"/>
  <c r="J337" i="3"/>
  <c r="D352" i="3"/>
  <c r="AJ352" i="3" s="1"/>
  <c r="L352" i="3"/>
  <c r="AR352" i="3" s="1"/>
  <c r="E361" i="3"/>
  <c r="AK361" i="3" s="1"/>
  <c r="M361" i="3"/>
  <c r="AS361" i="3" s="1"/>
  <c r="H361" i="3"/>
  <c r="AN361" i="3" s="1"/>
  <c r="H380" i="3"/>
  <c r="AN380" i="3" s="1"/>
  <c r="I388" i="3"/>
  <c r="AO388" i="3" s="1"/>
  <c r="C395" i="3"/>
  <c r="G422" i="3"/>
  <c r="AM422" i="3" s="1"/>
  <c r="C448" i="3"/>
  <c r="K448" i="3"/>
  <c r="AQ448" i="3" s="1"/>
  <c r="D332" i="3"/>
  <c r="L332" i="3"/>
  <c r="I356" i="3"/>
  <c r="AO356" i="3" s="1"/>
  <c r="E380" i="3"/>
  <c r="AK380" i="3" s="1"/>
  <c r="M380" i="3"/>
  <c r="AS380" i="3" s="1"/>
  <c r="N458" i="3"/>
  <c r="AT458" i="3" s="1"/>
  <c r="H307" i="3"/>
  <c r="AN307" i="3" s="1"/>
  <c r="I321" i="3"/>
  <c r="AO321" i="3" s="1"/>
  <c r="K326" i="3"/>
  <c r="J356" i="3"/>
  <c r="AP356" i="3" s="1"/>
  <c r="D356" i="3"/>
  <c r="AJ356" i="3" s="1"/>
  <c r="L356" i="3"/>
  <c r="AR356" i="3" s="1"/>
  <c r="E365" i="3"/>
  <c r="AK365" i="3" s="1"/>
  <c r="J408" i="3"/>
  <c r="I430" i="3"/>
  <c r="C332" i="3"/>
  <c r="K332" i="3"/>
  <c r="L376" i="3"/>
  <c r="AR376" i="3" s="1"/>
  <c r="K8" i="3"/>
  <c r="AQ8" i="3" s="1"/>
  <c r="J21" i="3"/>
  <c r="AP21" i="3" s="1"/>
  <c r="H9" i="3"/>
  <c r="E19" i="3"/>
  <c r="AK19" i="3" s="1"/>
  <c r="K87" i="3"/>
  <c r="AQ87" i="3" s="1"/>
  <c r="P90" i="3"/>
  <c r="AV90" i="3" s="1"/>
  <c r="I9" i="3"/>
  <c r="M9" i="3"/>
  <c r="H35" i="3"/>
  <c r="H69" i="3"/>
  <c r="C101" i="3"/>
  <c r="K101" i="3"/>
  <c r="AQ101" i="3" s="1"/>
  <c r="P104" i="3"/>
  <c r="AV104" i="3" s="1"/>
  <c r="F139" i="3"/>
  <c r="AL139" i="3" s="1"/>
  <c r="N139" i="3"/>
  <c r="AT139" i="3" s="1"/>
  <c r="E159" i="3"/>
  <c r="AK159" i="3" s="1"/>
  <c r="I169" i="3"/>
  <c r="AO169" i="3" s="1"/>
  <c r="N169" i="3"/>
  <c r="AT169" i="3" s="1"/>
  <c r="J180" i="3"/>
  <c r="AP180" i="3" s="1"/>
  <c r="F199" i="3"/>
  <c r="AL199" i="3" s="1"/>
  <c r="H206" i="3"/>
  <c r="AN206" i="3" s="1"/>
  <c r="D214" i="3"/>
  <c r="AJ214" i="3" s="1"/>
  <c r="L214" i="3"/>
  <c r="G217" i="3"/>
  <c r="AM217" i="3" s="1"/>
  <c r="D226" i="3"/>
  <c r="L9" i="3"/>
  <c r="K121" i="3"/>
  <c r="H152" i="3"/>
  <c r="AN152" i="3" s="1"/>
  <c r="D163" i="3"/>
  <c r="AJ163" i="3" s="1"/>
  <c r="D169" i="3"/>
  <c r="AJ169" i="3" s="1"/>
  <c r="J196" i="3"/>
  <c r="AP196" i="3" s="1"/>
  <c r="I199" i="3"/>
  <c r="AO199" i="3" s="1"/>
  <c r="G214" i="3"/>
  <c r="AM214" i="3" s="1"/>
  <c r="G226" i="3"/>
  <c r="E246" i="3"/>
  <c r="AK246" i="3" s="1"/>
  <c r="M246" i="3"/>
  <c r="AS246" i="3" s="1"/>
  <c r="J261" i="3"/>
  <c r="AP261" i="3" s="1"/>
  <c r="E263" i="3"/>
  <c r="AK263" i="3" s="1"/>
  <c r="M263" i="3"/>
  <c r="AS263" i="3" s="1"/>
  <c r="J9" i="3"/>
  <c r="I45" i="3"/>
  <c r="P64" i="3"/>
  <c r="AV64" i="3" s="1"/>
  <c r="P132" i="3"/>
  <c r="AV132" i="3" s="1"/>
  <c r="P239" i="3"/>
  <c r="AV239" i="3" s="1"/>
  <c r="D55" i="3"/>
  <c r="AJ55" i="3" s="1"/>
  <c r="I196" i="3"/>
  <c r="AO196" i="3" s="1"/>
  <c r="L55" i="3"/>
  <c r="AR55" i="3" s="1"/>
  <c r="P13" i="3"/>
  <c r="AV13" i="3" s="1"/>
  <c r="P15" i="3"/>
  <c r="AV15" i="3" s="1"/>
  <c r="D9" i="3"/>
  <c r="E9" i="3"/>
  <c r="AK9" i="3" s="1"/>
  <c r="K21" i="3"/>
  <c r="AQ21" i="3" s="1"/>
  <c r="H55" i="3"/>
  <c r="AN55" i="3" s="1"/>
  <c r="P11" i="3"/>
  <c r="AV11" i="3" s="1"/>
  <c r="P12" i="3"/>
  <c r="AV12" i="3" s="1"/>
  <c r="P14" i="3"/>
  <c r="AV14" i="3" s="1"/>
  <c r="P16" i="3"/>
  <c r="AV16" i="3" s="1"/>
  <c r="P18" i="3"/>
  <c r="AV18" i="3" s="1"/>
  <c r="L21" i="3"/>
  <c r="AR21" i="3" s="1"/>
  <c r="P79" i="3"/>
  <c r="AV79" i="3" s="1"/>
  <c r="P81" i="3"/>
  <c r="AV81" i="3" s="1"/>
  <c r="P125" i="3"/>
  <c r="AV125" i="3" s="1"/>
  <c r="P138" i="3"/>
  <c r="AV138" i="3" s="1"/>
  <c r="P154" i="3"/>
  <c r="AV154" i="3" s="1"/>
  <c r="P157" i="3"/>
  <c r="AV157" i="3" s="1"/>
  <c r="P164" i="3"/>
  <c r="AV164" i="3" s="1"/>
  <c r="P166" i="3"/>
  <c r="AV166" i="3" s="1"/>
  <c r="P174" i="3"/>
  <c r="AV174" i="3" s="1"/>
  <c r="P181" i="3"/>
  <c r="AV181" i="3" s="1"/>
  <c r="H21" i="3"/>
  <c r="AN21" i="3" s="1"/>
  <c r="P49" i="3"/>
  <c r="AV49" i="3" s="1"/>
  <c r="P95" i="3"/>
  <c r="AV95" i="3" s="1"/>
  <c r="P96" i="3"/>
  <c r="AV96" i="3" s="1"/>
  <c r="P98" i="3"/>
  <c r="AV98" i="3" s="1"/>
  <c r="P117" i="3"/>
  <c r="AV117" i="3" s="1"/>
  <c r="P118" i="3"/>
  <c r="AV118" i="3" s="1"/>
  <c r="P170" i="3"/>
  <c r="AV170" i="3" s="1"/>
  <c r="P188" i="3"/>
  <c r="AV188" i="3" s="1"/>
  <c r="P198" i="3"/>
  <c r="AV198" i="3" s="1"/>
  <c r="P248" i="3"/>
  <c r="AV248" i="3" s="1"/>
  <c r="E249" i="3"/>
  <c r="AK249" i="3" s="1"/>
  <c r="M249" i="3"/>
  <c r="AS249" i="3" s="1"/>
  <c r="P257" i="3"/>
  <c r="AV257" i="3" s="1"/>
  <c r="P40" i="3"/>
  <c r="AV40" i="3" s="1"/>
  <c r="P57" i="3"/>
  <c r="AV57" i="3" s="1"/>
  <c r="P70" i="3"/>
  <c r="AV70" i="3" s="1"/>
  <c r="P109" i="3"/>
  <c r="AV109" i="3" s="1"/>
  <c r="P131" i="3"/>
  <c r="AV131" i="3" s="1"/>
  <c r="P140" i="3"/>
  <c r="AV140" i="3" s="1"/>
  <c r="P244" i="3"/>
  <c r="AV244" i="3" s="1"/>
  <c r="F19" i="3"/>
  <c r="AL19" i="3" s="1"/>
  <c r="D35" i="3"/>
  <c r="P59" i="3"/>
  <c r="AV59" i="3" s="1"/>
  <c r="D69" i="3"/>
  <c r="P89" i="3"/>
  <c r="AV89" i="3" s="1"/>
  <c r="P92" i="3"/>
  <c r="AV92" i="3" s="1"/>
  <c r="G101" i="3"/>
  <c r="AM101" i="3" s="1"/>
  <c r="P129" i="3"/>
  <c r="AV129" i="3" s="1"/>
  <c r="J159" i="3"/>
  <c r="AP159" i="3" s="1"/>
  <c r="F163" i="3"/>
  <c r="AL163" i="3" s="1"/>
  <c r="N163" i="3"/>
  <c r="AT163" i="3" s="1"/>
  <c r="E169" i="3"/>
  <c r="AK169" i="3" s="1"/>
  <c r="M169" i="3"/>
  <c r="AS169" i="3" s="1"/>
  <c r="F180" i="3"/>
  <c r="AL180" i="3" s="1"/>
  <c r="N180" i="3"/>
  <c r="AT180" i="3" s="1"/>
  <c r="J214" i="3"/>
  <c r="M217" i="3"/>
  <c r="AS217" i="3" s="1"/>
  <c r="G249" i="3"/>
  <c r="AM249" i="3" s="1"/>
  <c r="P250" i="3"/>
  <c r="AV250" i="3" s="1"/>
  <c r="I255" i="3"/>
  <c r="AO255" i="3" s="1"/>
  <c r="K261" i="3"/>
  <c r="AQ261" i="3" s="1"/>
  <c r="F272" i="3"/>
  <c r="AL272" i="3" s="1"/>
  <c r="N272" i="3"/>
  <c r="AT272" i="3" s="1"/>
  <c r="P25" i="3"/>
  <c r="AV25" i="3" s="1"/>
  <c r="P78" i="3"/>
  <c r="AV78" i="3" s="1"/>
  <c r="P80" i="3"/>
  <c r="AV80" i="3" s="1"/>
  <c r="P112" i="3"/>
  <c r="AV112" i="3" s="1"/>
  <c r="P122" i="3"/>
  <c r="AV122" i="3" s="1"/>
  <c r="P127" i="3"/>
  <c r="AV127" i="3" s="1"/>
  <c r="P135" i="3"/>
  <c r="AV135" i="3" s="1"/>
  <c r="P165" i="3"/>
  <c r="AV165" i="3" s="1"/>
  <c r="P168" i="3"/>
  <c r="AV168" i="3" s="1"/>
  <c r="F169" i="3"/>
  <c r="AL169" i="3" s="1"/>
  <c r="P182" i="3"/>
  <c r="AV182" i="3" s="1"/>
  <c r="P184" i="3"/>
  <c r="AV184" i="3" s="1"/>
  <c r="P50" i="3"/>
  <c r="AV50" i="3" s="1"/>
  <c r="P52" i="3"/>
  <c r="AV52" i="3" s="1"/>
  <c r="P97" i="3"/>
  <c r="AV97" i="3" s="1"/>
  <c r="P119" i="3"/>
  <c r="AV119" i="3" s="1"/>
  <c r="P142" i="3"/>
  <c r="AV142" i="3" s="1"/>
  <c r="P171" i="3"/>
  <c r="AV171" i="3" s="1"/>
  <c r="P187" i="3"/>
  <c r="AV187" i="3" s="1"/>
  <c r="P197" i="3"/>
  <c r="AV197" i="3" s="1"/>
  <c r="P229" i="3"/>
  <c r="AV229" i="3" s="1"/>
  <c r="C58" i="3"/>
  <c r="P85" i="3"/>
  <c r="AV85" i="3" s="1"/>
  <c r="P100" i="3"/>
  <c r="AV100" i="3" s="1"/>
  <c r="P126" i="3"/>
  <c r="AV126" i="3" s="1"/>
  <c r="P195" i="3"/>
  <c r="AV195" i="3" s="1"/>
  <c r="P245" i="3"/>
  <c r="AV245" i="3" s="1"/>
  <c r="J268" i="3"/>
  <c r="AP268" i="3" s="1"/>
  <c r="P36" i="3"/>
  <c r="AV36" i="3" s="1"/>
  <c r="P39" i="3"/>
  <c r="AV39" i="3" s="1"/>
  <c r="P41" i="3"/>
  <c r="AV41" i="3" s="1"/>
  <c r="P42" i="3"/>
  <c r="AV42" i="3" s="1"/>
  <c r="I55" i="3"/>
  <c r="AO55" i="3" s="1"/>
  <c r="N55" i="3"/>
  <c r="AT55" i="3" s="1"/>
  <c r="P65" i="3"/>
  <c r="AV65" i="3" s="1"/>
  <c r="J87" i="3"/>
  <c r="AP87" i="3" s="1"/>
  <c r="K94" i="3"/>
  <c r="AQ94" i="3" s="1"/>
  <c r="M99" i="3"/>
  <c r="AS99" i="3" s="1"/>
  <c r="H101" i="3"/>
  <c r="AN101" i="3" s="1"/>
  <c r="H169" i="3"/>
  <c r="AN169" i="3" s="1"/>
  <c r="K175" i="3"/>
  <c r="AQ175" i="3" s="1"/>
  <c r="L199" i="3"/>
  <c r="AR199" i="3" s="1"/>
  <c r="L226" i="3"/>
  <c r="G246" i="3"/>
  <c r="AM246" i="3" s="1"/>
  <c r="I249" i="3"/>
  <c r="AO249" i="3" s="1"/>
  <c r="G255" i="3"/>
  <c r="AM255" i="3" s="1"/>
  <c r="L261" i="3"/>
  <c r="AR261" i="3" s="1"/>
  <c r="K263" i="3"/>
  <c r="AQ263" i="3" s="1"/>
  <c r="I21" i="3"/>
  <c r="AO21" i="3" s="1"/>
  <c r="P31" i="3"/>
  <c r="AV31" i="3" s="1"/>
  <c r="H84" i="3"/>
  <c r="AN84" i="3" s="1"/>
  <c r="G87" i="3"/>
  <c r="AM87" i="3" s="1"/>
  <c r="H94" i="3"/>
  <c r="AN94" i="3" s="1"/>
  <c r="J99" i="3"/>
  <c r="AP99" i="3" s="1"/>
  <c r="M101" i="3"/>
  <c r="AS101" i="3" s="1"/>
  <c r="C139" i="3"/>
  <c r="K139" i="3"/>
  <c r="P149" i="3"/>
  <c r="AV149" i="3" s="1"/>
  <c r="M152" i="3"/>
  <c r="AS152" i="3" s="1"/>
  <c r="L159" i="3"/>
  <c r="AR159" i="3" s="1"/>
  <c r="K163" i="3"/>
  <c r="AQ163" i="3" s="1"/>
  <c r="P194" i="3"/>
  <c r="AV194" i="3" s="1"/>
  <c r="G196" i="3"/>
  <c r="AM196" i="3" s="1"/>
  <c r="I214" i="3"/>
  <c r="AO214" i="3" s="1"/>
  <c r="I226" i="3"/>
  <c r="L246" i="3"/>
  <c r="AR246" i="3" s="1"/>
  <c r="N249" i="3"/>
  <c r="AT249" i="3" s="1"/>
  <c r="L255" i="3"/>
  <c r="AR255" i="3" s="1"/>
  <c r="I261" i="3"/>
  <c r="AO261" i="3" s="1"/>
  <c r="H263" i="3"/>
  <c r="AN263" i="3" s="1"/>
  <c r="L265" i="3"/>
  <c r="AR265" i="3" s="1"/>
  <c r="K272" i="3"/>
  <c r="AQ272" i="3" s="1"/>
  <c r="P20" i="3"/>
  <c r="AV20" i="3" s="1"/>
  <c r="C24" i="3"/>
  <c r="K55" i="3"/>
  <c r="AQ55" i="3" s="1"/>
  <c r="P67" i="3"/>
  <c r="AV67" i="3" s="1"/>
  <c r="M84" i="3"/>
  <c r="AS84" i="3" s="1"/>
  <c r="L87" i="3"/>
  <c r="AR87" i="3" s="1"/>
  <c r="M94" i="3"/>
  <c r="AS94" i="3" s="1"/>
  <c r="J101" i="3"/>
  <c r="AP101" i="3" s="1"/>
  <c r="P124" i="3"/>
  <c r="AV124" i="3" s="1"/>
  <c r="F137" i="3"/>
  <c r="AL137" i="3" s="1"/>
  <c r="N137" i="3"/>
  <c r="AT137" i="3" s="1"/>
  <c r="H139" i="3"/>
  <c r="AN139" i="3" s="1"/>
  <c r="J152" i="3"/>
  <c r="AP152" i="3" s="1"/>
  <c r="I159" i="3"/>
  <c r="AO159" i="3" s="1"/>
  <c r="H163" i="3"/>
  <c r="AN163" i="3" s="1"/>
  <c r="K169" i="3"/>
  <c r="AQ169" i="3" s="1"/>
  <c r="L180" i="3"/>
  <c r="AR180" i="3" s="1"/>
  <c r="I206" i="3"/>
  <c r="AO206" i="3" s="1"/>
  <c r="D217" i="3"/>
  <c r="AJ217" i="3" s="1"/>
  <c r="N226" i="3"/>
  <c r="I246" i="3"/>
  <c r="AO246" i="3" s="1"/>
  <c r="K249" i="3"/>
  <c r="AQ249" i="3" s="1"/>
  <c r="N261" i="3"/>
  <c r="AT261" i="3" s="1"/>
  <c r="I265" i="3"/>
  <c r="AO265" i="3" s="1"/>
  <c r="H272" i="3"/>
  <c r="AN272" i="3" s="1"/>
  <c r="P27" i="3"/>
  <c r="AV27" i="3" s="1"/>
  <c r="P47" i="3"/>
  <c r="AV47" i="3" s="1"/>
  <c r="P51" i="3"/>
  <c r="AV51" i="3" s="1"/>
  <c r="P53" i="3"/>
  <c r="AV53" i="3" s="1"/>
  <c r="J84" i="3"/>
  <c r="AP84" i="3" s="1"/>
  <c r="I87" i="3"/>
  <c r="AO87" i="3" s="1"/>
  <c r="P106" i="3"/>
  <c r="AV106" i="3" s="1"/>
  <c r="H121" i="3"/>
  <c r="M163" i="3"/>
  <c r="AS163" i="3" s="1"/>
  <c r="J175" i="3"/>
  <c r="AP175" i="3" s="1"/>
  <c r="I180" i="3"/>
  <c r="AO180" i="3" s="1"/>
  <c r="K199" i="3"/>
  <c r="AQ199" i="3" s="1"/>
  <c r="N206" i="3"/>
  <c r="AT206" i="3" s="1"/>
  <c r="K214" i="3"/>
  <c r="AQ214" i="3" s="1"/>
  <c r="K226" i="3"/>
  <c r="N246" i="3"/>
  <c r="AT246" i="3" s="1"/>
  <c r="H249" i="3"/>
  <c r="AN249" i="3" s="1"/>
  <c r="N265" i="3"/>
  <c r="AT265" i="3" s="1"/>
  <c r="D268" i="3"/>
  <c r="AJ268" i="3" s="1"/>
  <c r="L268" i="3"/>
  <c r="AR268" i="3" s="1"/>
  <c r="M272" i="3"/>
  <c r="AS272" i="3" s="1"/>
  <c r="P33" i="3"/>
  <c r="AV33" i="3" s="1"/>
  <c r="P37" i="3"/>
  <c r="AV37" i="3" s="1"/>
  <c r="P38" i="3"/>
  <c r="AV38" i="3" s="1"/>
  <c r="G84" i="3"/>
  <c r="AM84" i="3" s="1"/>
  <c r="I99" i="3"/>
  <c r="AO99" i="3" s="1"/>
  <c r="M121" i="3"/>
  <c r="H137" i="3"/>
  <c r="AN137" i="3" s="1"/>
  <c r="D152" i="3"/>
  <c r="AJ152" i="3" s="1"/>
  <c r="L152" i="3"/>
  <c r="AR152" i="3" s="1"/>
  <c r="K159" i="3"/>
  <c r="AQ159" i="3" s="1"/>
  <c r="G175" i="3"/>
  <c r="AM175" i="3" s="1"/>
  <c r="K206" i="3"/>
  <c r="AQ206" i="3" s="1"/>
  <c r="H214" i="3"/>
  <c r="AN214" i="3" s="1"/>
  <c r="H226" i="3"/>
  <c r="K246" i="3"/>
  <c r="AQ246" i="3" s="1"/>
  <c r="P264" i="3"/>
  <c r="AV264" i="3" s="1"/>
  <c r="K265" i="3"/>
  <c r="AQ265" i="3" s="1"/>
  <c r="I268" i="3"/>
  <c r="AO268" i="3" s="1"/>
  <c r="J272" i="3"/>
  <c r="AP272" i="3" s="1"/>
  <c r="M21" i="3"/>
  <c r="AS21" i="3" s="1"/>
  <c r="L84" i="3"/>
  <c r="AR84" i="3" s="1"/>
  <c r="N99" i="3"/>
  <c r="AT99" i="3" s="1"/>
  <c r="J121" i="3"/>
  <c r="E137" i="3"/>
  <c r="AK137" i="3" s="1"/>
  <c r="M137" i="3"/>
  <c r="AS137" i="3" s="1"/>
  <c r="P143" i="3"/>
  <c r="AV143" i="3" s="1"/>
  <c r="H159" i="3"/>
  <c r="AN159" i="3" s="1"/>
  <c r="J169" i="3"/>
  <c r="AP169" i="3" s="1"/>
  <c r="K180" i="3"/>
  <c r="AQ180" i="3" s="1"/>
  <c r="K196" i="3"/>
  <c r="AQ196" i="3" s="1"/>
  <c r="M214" i="3"/>
  <c r="AS214" i="3" s="1"/>
  <c r="D263" i="3"/>
  <c r="AJ263" i="3" s="1"/>
  <c r="L263" i="3"/>
  <c r="AR263" i="3" s="1"/>
  <c r="N268" i="3"/>
  <c r="AT268" i="3" s="1"/>
  <c r="G272" i="3"/>
  <c r="P17" i="3"/>
  <c r="AV17" i="3" s="1"/>
  <c r="P23" i="3"/>
  <c r="AV23" i="3" s="1"/>
  <c r="C56" i="3"/>
  <c r="P63" i="3"/>
  <c r="AV63" i="3" s="1"/>
  <c r="P71" i="3"/>
  <c r="AV71" i="3" s="1"/>
  <c r="H87" i="3"/>
  <c r="AN87" i="3" s="1"/>
  <c r="L91" i="3"/>
  <c r="AR91" i="3" s="1"/>
  <c r="I94" i="3"/>
  <c r="AO94" i="3" s="1"/>
  <c r="K99" i="3"/>
  <c r="AQ99" i="3" s="1"/>
  <c r="G121" i="3"/>
  <c r="J137" i="3"/>
  <c r="AP137" i="3" s="1"/>
  <c r="F152" i="3"/>
  <c r="AL152" i="3" s="1"/>
  <c r="N152" i="3"/>
  <c r="AT152" i="3" s="1"/>
  <c r="M159" i="3"/>
  <c r="AS159" i="3" s="1"/>
  <c r="L163" i="3"/>
  <c r="AR163" i="3" s="1"/>
  <c r="P173" i="3"/>
  <c r="AV173" i="3" s="1"/>
  <c r="I175" i="3"/>
  <c r="AO175" i="3" s="1"/>
  <c r="H180" i="3"/>
  <c r="AN180" i="3" s="1"/>
  <c r="J199" i="3"/>
  <c r="AP199" i="3" s="1"/>
  <c r="H217" i="3"/>
  <c r="AN217" i="3" s="1"/>
  <c r="M255" i="3"/>
  <c r="AS255" i="3" s="1"/>
  <c r="I263" i="3"/>
  <c r="AO263" i="3" s="1"/>
  <c r="E265" i="3"/>
  <c r="AK265" i="3" s="1"/>
  <c r="M265" i="3"/>
  <c r="AS265" i="3" s="1"/>
  <c r="K268" i="3"/>
  <c r="AQ268" i="3" s="1"/>
  <c r="D272" i="3"/>
  <c r="AJ272" i="3" s="1"/>
  <c r="L272" i="3"/>
  <c r="AR272" i="3" s="1"/>
  <c r="C22" i="3"/>
  <c r="P29" i="3"/>
  <c r="AV29" i="3" s="1"/>
  <c r="P46" i="3"/>
  <c r="AV46" i="3" s="1"/>
  <c r="P48" i="3"/>
  <c r="AV48" i="3" s="1"/>
  <c r="P54" i="3"/>
  <c r="AV54" i="3" s="1"/>
  <c r="C62" i="3"/>
  <c r="M87" i="3"/>
  <c r="AS87" i="3" s="1"/>
  <c r="N94" i="3"/>
  <c r="AT94" i="3" s="1"/>
  <c r="H99" i="3"/>
  <c r="AN99" i="3" s="1"/>
  <c r="P103" i="3"/>
  <c r="AV103" i="3" s="1"/>
  <c r="G137" i="3"/>
  <c r="E139" i="3"/>
  <c r="AK139" i="3" s="1"/>
  <c r="M139" i="3"/>
  <c r="AS139" i="3" s="1"/>
  <c r="I139" i="3"/>
  <c r="AO139" i="3" s="1"/>
  <c r="I163" i="3"/>
  <c r="AO163" i="3" s="1"/>
  <c r="F175" i="3"/>
  <c r="AL175" i="3" s="1"/>
  <c r="N175" i="3"/>
  <c r="AT175" i="3" s="1"/>
  <c r="M180" i="3"/>
  <c r="AS180" i="3" s="1"/>
  <c r="G199" i="3"/>
  <c r="AM199" i="3" s="1"/>
  <c r="P216" i="3"/>
  <c r="AV216" i="3" s="1"/>
  <c r="J255" i="3"/>
  <c r="AP255" i="3" s="1"/>
  <c r="G261" i="3"/>
  <c r="AM261" i="3" s="1"/>
  <c r="N263" i="3"/>
  <c r="AT263" i="3" s="1"/>
  <c r="H268" i="3"/>
  <c r="AN268" i="3" s="1"/>
  <c r="H337" i="3"/>
  <c r="C337" i="3"/>
  <c r="K337" i="3"/>
  <c r="D344" i="3"/>
  <c r="AJ344" i="3" s="1"/>
  <c r="L344" i="3"/>
  <c r="AR344" i="3" s="1"/>
  <c r="J376" i="3"/>
  <c r="AP376" i="3" s="1"/>
  <c r="G304" i="3"/>
  <c r="AM304" i="3" s="1"/>
  <c r="F307" i="3"/>
  <c r="AL307" i="3" s="1"/>
  <c r="N307" i="3"/>
  <c r="AT307" i="3" s="1"/>
  <c r="E348" i="3"/>
  <c r="AK348" i="3" s="1"/>
  <c r="M348" i="3"/>
  <c r="AS348" i="3" s="1"/>
  <c r="G458" i="3"/>
  <c r="AM458" i="3" s="1"/>
  <c r="J304" i="3"/>
  <c r="AP304" i="3" s="1"/>
  <c r="E326" i="3"/>
  <c r="M326" i="3"/>
  <c r="G332" i="3"/>
  <c r="C344" i="3"/>
  <c r="K344" i="3"/>
  <c r="AQ344" i="3" s="1"/>
  <c r="H348" i="3"/>
  <c r="AN348" i="3" s="1"/>
  <c r="C348" i="3"/>
  <c r="K348" i="3"/>
  <c r="AQ348" i="3" s="1"/>
  <c r="J365" i="3"/>
  <c r="AP365" i="3" s="1"/>
  <c r="C380" i="3"/>
  <c r="K380" i="3"/>
  <c r="AQ380" i="3" s="1"/>
  <c r="D388" i="3"/>
  <c r="AJ388" i="3" s="1"/>
  <c r="L388" i="3"/>
  <c r="AR388" i="3" s="1"/>
  <c r="G388" i="3"/>
  <c r="AM388" i="3" s="1"/>
  <c r="J448" i="3"/>
  <c r="AP448" i="3" s="1"/>
  <c r="H455" i="3"/>
  <c r="AN455" i="3" s="1"/>
  <c r="I315" i="3"/>
  <c r="H332" i="3"/>
  <c r="J371" i="3"/>
  <c r="AP371" i="3" s="1"/>
  <c r="H395" i="3"/>
  <c r="AN395" i="3" s="1"/>
  <c r="I455" i="3"/>
  <c r="AO455" i="3" s="1"/>
  <c r="E315" i="3"/>
  <c r="M315" i="3"/>
  <c r="F332" i="3"/>
  <c r="N332" i="3"/>
  <c r="D337" i="3"/>
  <c r="L337" i="3"/>
  <c r="G337" i="3"/>
  <c r="H368" i="3"/>
  <c r="AN368" i="3" s="1"/>
  <c r="C368" i="3"/>
  <c r="K368" i="3"/>
  <c r="AQ368" i="3" s="1"/>
  <c r="H371" i="3"/>
  <c r="AN371" i="3" s="1"/>
  <c r="C371" i="3"/>
  <c r="K371" i="3"/>
  <c r="AQ371" i="3" s="1"/>
  <c r="F388" i="3"/>
  <c r="AL388" i="3" s="1"/>
  <c r="N388" i="3"/>
  <c r="AT388" i="3" s="1"/>
  <c r="K395" i="3"/>
  <c r="AQ395" i="3" s="1"/>
  <c r="D408" i="3"/>
  <c r="L408" i="3"/>
  <c r="G408" i="3"/>
  <c r="H326" i="3"/>
  <c r="C326" i="3"/>
  <c r="I344" i="3"/>
  <c r="AO344" i="3" s="1"/>
  <c r="D422" i="3"/>
  <c r="AJ422" i="3" s="1"/>
  <c r="J315" i="3"/>
  <c r="G326" i="3"/>
  <c r="I326" i="3"/>
  <c r="D365" i="3"/>
  <c r="AJ365" i="3" s="1"/>
  <c r="L365" i="3"/>
  <c r="AR365" i="3" s="1"/>
  <c r="J391" i="3"/>
  <c r="AP391" i="3" s="1"/>
  <c r="H417" i="3"/>
  <c r="M422" i="3"/>
  <c r="AS422" i="3" s="1"/>
  <c r="D21" i="3"/>
  <c r="AJ21" i="3" s="1"/>
  <c r="E55" i="3"/>
  <c r="AK55" i="3" s="1"/>
  <c r="E21" i="3"/>
  <c r="AK21" i="3" s="1"/>
  <c r="F55" i="3"/>
  <c r="AL55" i="3" s="1"/>
  <c r="F21" i="3"/>
  <c r="AL21" i="3" s="1"/>
  <c r="N21" i="3"/>
  <c r="AT21" i="3" s="1"/>
  <c r="G55" i="3"/>
  <c r="AM55" i="3" s="1"/>
  <c r="M55" i="3"/>
  <c r="AS55" i="3" s="1"/>
  <c r="G21" i="3"/>
  <c r="AM21" i="3" s="1"/>
  <c r="P30" i="3"/>
  <c r="AV30" i="3" s="1"/>
  <c r="P60" i="3"/>
  <c r="AV60" i="3" s="1"/>
  <c r="P26" i="3"/>
  <c r="AV26" i="3" s="1"/>
  <c r="P10" i="3"/>
  <c r="AV10" i="3" s="1"/>
  <c r="C32" i="3"/>
  <c r="P61" i="3"/>
  <c r="AV61" i="3" s="1"/>
  <c r="D84" i="3"/>
  <c r="AJ84" i="3" s="1"/>
  <c r="C87" i="3"/>
  <c r="P82" i="3"/>
  <c r="AV82" i="3" s="1"/>
  <c r="C19" i="3"/>
  <c r="C28" i="3"/>
  <c r="C45" i="3"/>
  <c r="C69" i="3"/>
  <c r="P86" i="3"/>
  <c r="AV86" i="3" s="1"/>
  <c r="E87" i="3"/>
  <c r="AK87" i="3" s="1"/>
  <c r="D91" i="3"/>
  <c r="AJ91" i="3" s="1"/>
  <c r="I23" i="2"/>
  <c r="C66" i="3"/>
  <c r="P88" i="3"/>
  <c r="AV88" i="3" s="1"/>
  <c r="F14" i="2"/>
  <c r="P93" i="3"/>
  <c r="AV93" i="3" s="1"/>
  <c r="P102" i="3"/>
  <c r="AV102" i="3" s="1"/>
  <c r="P123" i="3"/>
  <c r="AV123" i="3" s="1"/>
  <c r="P134" i="3"/>
  <c r="AV134" i="3" s="1"/>
  <c r="C163" i="3"/>
  <c r="C169" i="3"/>
  <c r="P172" i="3"/>
  <c r="AV172" i="3" s="1"/>
  <c r="P183" i="3"/>
  <c r="AV183" i="3" s="1"/>
  <c r="C180" i="3"/>
  <c r="E217" i="3"/>
  <c r="AK217" i="3" s="1"/>
  <c r="P218" i="3"/>
  <c r="AV218" i="3" s="1"/>
  <c r="P258" i="3"/>
  <c r="AV258" i="3" s="1"/>
  <c r="P262" i="3"/>
  <c r="AV262" i="3" s="1"/>
  <c r="P209" i="3"/>
  <c r="AV209" i="3" s="1"/>
  <c r="F206" i="3"/>
  <c r="AL206" i="3" s="1"/>
  <c r="P213" i="3"/>
  <c r="AV213" i="3" s="1"/>
  <c r="E214" i="3"/>
  <c r="AK214" i="3" s="1"/>
  <c r="C121" i="3"/>
  <c r="C137" i="3"/>
  <c r="P146" i="3"/>
  <c r="AV146" i="3" s="1"/>
  <c r="P161" i="3"/>
  <c r="AV161" i="3" s="1"/>
  <c r="C159" i="3"/>
  <c r="P178" i="3"/>
  <c r="AV178" i="3" s="1"/>
  <c r="P200" i="3"/>
  <c r="AV200" i="3" s="1"/>
  <c r="C206" i="3"/>
  <c r="P208" i="3"/>
  <c r="AV208" i="3" s="1"/>
  <c r="P210" i="3"/>
  <c r="AV210" i="3" s="1"/>
  <c r="P219" i="3"/>
  <c r="AV219" i="3" s="1"/>
  <c r="C116" i="3"/>
  <c r="P151" i="3"/>
  <c r="AV151" i="3" s="1"/>
  <c r="P155" i="3"/>
  <c r="AV155" i="3" s="1"/>
  <c r="P189" i="3"/>
  <c r="AV189" i="3" s="1"/>
  <c r="P201" i="3"/>
  <c r="AV201" i="3" s="1"/>
  <c r="P203" i="3"/>
  <c r="AV203" i="3" s="1"/>
  <c r="C214" i="3"/>
  <c r="P215" i="3"/>
  <c r="AV215" i="3" s="1"/>
  <c r="C272" i="3"/>
  <c r="P141" i="3"/>
  <c r="AV141" i="3" s="1"/>
  <c r="E152" i="3"/>
  <c r="AK152" i="3" s="1"/>
  <c r="P158" i="3"/>
  <c r="AV158" i="3" s="1"/>
  <c r="P167" i="3"/>
  <c r="AV167" i="3" s="1"/>
  <c r="G169" i="3"/>
  <c r="AM169" i="3" s="1"/>
  <c r="L169" i="3"/>
  <c r="AR169" i="3" s="1"/>
  <c r="P145" i="3"/>
  <c r="AV145" i="3" s="1"/>
  <c r="P147" i="3"/>
  <c r="AV147" i="3" s="1"/>
  <c r="G152" i="3"/>
  <c r="AM152" i="3" s="1"/>
  <c r="P153" i="3"/>
  <c r="AV153" i="3" s="1"/>
  <c r="P160" i="3"/>
  <c r="AV160" i="3" s="1"/>
  <c r="P162" i="3"/>
  <c r="AV162" i="3" s="1"/>
  <c r="E163" i="3"/>
  <c r="AK163" i="3" s="1"/>
  <c r="P176" i="3"/>
  <c r="AV176" i="3" s="1"/>
  <c r="P177" i="3"/>
  <c r="AV177" i="3" s="1"/>
  <c r="P179" i="3"/>
  <c r="AV179" i="3" s="1"/>
  <c r="E180" i="3"/>
  <c r="AK180" i="3" s="1"/>
  <c r="P207" i="3"/>
  <c r="AV207" i="3" s="1"/>
  <c r="P266" i="3"/>
  <c r="AV266" i="3" s="1"/>
  <c r="C265" i="3"/>
  <c r="P148" i="3"/>
  <c r="AV148" i="3" s="1"/>
  <c r="P156" i="3"/>
  <c r="AV156" i="3" s="1"/>
  <c r="P192" i="3"/>
  <c r="AV192" i="3" s="1"/>
  <c r="C191" i="3"/>
  <c r="P193" i="3"/>
  <c r="AV193" i="3" s="1"/>
  <c r="D199" i="3"/>
  <c r="AJ199" i="3" s="1"/>
  <c r="H199" i="3"/>
  <c r="P202" i="3"/>
  <c r="AV202" i="3" s="1"/>
  <c r="P225" i="3"/>
  <c r="AV225" i="3" s="1"/>
  <c r="M226" i="3"/>
  <c r="P242" i="3"/>
  <c r="AV242" i="3" s="1"/>
  <c r="P243" i="3"/>
  <c r="AV243" i="3" s="1"/>
  <c r="P247" i="3"/>
  <c r="AV247" i="3" s="1"/>
  <c r="P252" i="3"/>
  <c r="AV252" i="3" s="1"/>
  <c r="P253" i="3"/>
  <c r="AV253" i="3" s="1"/>
  <c r="F265" i="3"/>
  <c r="AL265" i="3" s="1"/>
  <c r="P270" i="3"/>
  <c r="AV270" i="3" s="1"/>
  <c r="P273" i="3"/>
  <c r="AV273" i="3" s="1"/>
  <c r="P274" i="3"/>
  <c r="AV274" i="3" s="1"/>
  <c r="P212" i="3"/>
  <c r="AV212" i="3" s="1"/>
  <c r="P256" i="3"/>
  <c r="AV256" i="3" s="1"/>
  <c r="C261" i="3"/>
  <c r="C199" i="3"/>
  <c r="P228" i="3"/>
  <c r="AV228" i="3" s="1"/>
  <c r="D255" i="3"/>
  <c r="AJ255" i="3" s="1"/>
  <c r="P260" i="3"/>
  <c r="AV260" i="3" s="1"/>
  <c r="D261" i="3"/>
  <c r="AJ261" i="3" s="1"/>
  <c r="F263" i="3"/>
  <c r="AL263" i="3" s="1"/>
  <c r="E272" i="3"/>
  <c r="AK272" i="3" s="1"/>
  <c r="P275" i="3"/>
  <c r="AV275" i="3" s="1"/>
  <c r="C175" i="3"/>
  <c r="C196" i="3"/>
  <c r="E255" i="3"/>
  <c r="AK255" i="3" s="1"/>
  <c r="F268" i="3"/>
  <c r="AL268" i="3" s="1"/>
  <c r="E226" i="3"/>
  <c r="P269" i="3"/>
  <c r="AV269" i="3" s="1"/>
  <c r="P271" i="3"/>
  <c r="AV271" i="3" s="1"/>
  <c r="P223" i="3"/>
  <c r="AV223" i="3" s="1"/>
  <c r="P227" i="3"/>
  <c r="AV227" i="3" s="1"/>
  <c r="P232" i="3"/>
  <c r="AV232" i="3" s="1"/>
  <c r="P259" i="3"/>
  <c r="AV259" i="3" s="1"/>
  <c r="D265" i="3"/>
  <c r="AJ265" i="3" s="1"/>
  <c r="C249" i="3"/>
  <c r="C263" i="3"/>
  <c r="C268" i="3"/>
  <c r="P281" i="3"/>
  <c r="AV281" i="3" s="1"/>
  <c r="C226" i="3"/>
  <c r="P276" i="3"/>
  <c r="AV276" i="3" s="1"/>
  <c r="C255" i="3"/>
  <c r="C283" i="3"/>
  <c r="C246" i="3"/>
  <c r="F284" i="3"/>
  <c r="P285" i="3"/>
  <c r="AV285" i="3" s="1"/>
  <c r="P290" i="3"/>
  <c r="AV290" i="3" s="1"/>
  <c r="P297" i="3"/>
  <c r="AV297" i="3" s="1"/>
  <c r="C296" i="3"/>
  <c r="F417" i="3"/>
  <c r="P294" i="3"/>
  <c r="AV294" i="3" s="1"/>
  <c r="C280" i="3"/>
  <c r="J326" i="3"/>
  <c r="D315" i="3"/>
  <c r="L315" i="3"/>
  <c r="C315" i="3"/>
  <c r="K315" i="3"/>
  <c r="G307" i="3"/>
  <c r="AM307" i="3" s="1"/>
  <c r="C293" i="3"/>
  <c r="I304" i="3"/>
  <c r="AO304" i="3" s="1"/>
  <c r="C352" i="3"/>
  <c r="C422" i="3"/>
  <c r="I395" i="3"/>
  <c r="AO395" i="3" s="1"/>
  <c r="J422" i="3"/>
  <c r="AP422" i="3" s="1"/>
  <c r="D436" i="3"/>
  <c r="AJ436" i="3" s="1"/>
  <c r="I458" i="3"/>
  <c r="AO458" i="3" s="1"/>
  <c r="C462" i="3"/>
  <c r="I348" i="3"/>
  <c r="AO348" i="3" s="1"/>
  <c r="E356" i="3"/>
  <c r="AK356" i="3" s="1"/>
  <c r="M356" i="3"/>
  <c r="AS356" i="3" s="1"/>
  <c r="G361" i="3"/>
  <c r="AM361" i="3" s="1"/>
  <c r="C405" i="3"/>
  <c r="K422" i="3"/>
  <c r="AQ422" i="3" s="1"/>
  <c r="J455" i="3"/>
  <c r="AP455" i="3" s="1"/>
  <c r="J458" i="3"/>
  <c r="AP458" i="3" s="1"/>
  <c r="H388" i="3"/>
  <c r="AN388" i="3" s="1"/>
  <c r="E408" i="3"/>
  <c r="M408" i="3"/>
  <c r="C455" i="3"/>
  <c r="K455" i="3"/>
  <c r="AQ455" i="3" s="1"/>
  <c r="C458" i="3"/>
  <c r="K458" i="3"/>
  <c r="AQ458" i="3" s="1"/>
  <c r="J352" i="3"/>
  <c r="AP352" i="3" s="1"/>
  <c r="I361" i="3"/>
  <c r="AO361" i="3" s="1"/>
  <c r="D455" i="3"/>
  <c r="AJ455" i="3" s="1"/>
  <c r="L455" i="3"/>
  <c r="AR455" i="3" s="1"/>
  <c r="C480" i="3"/>
  <c r="J29" i="2"/>
  <c r="F24" i="2"/>
  <c r="AM24" i="2" s="1"/>
  <c r="N24" i="2"/>
  <c r="AU24" i="2" s="1"/>
  <c r="P28" i="2"/>
  <c r="AV28" i="2" s="1"/>
  <c r="J12" i="2"/>
  <c r="I14" i="2"/>
  <c r="D29" i="2"/>
  <c r="AK29" i="2" s="1"/>
  <c r="L29" i="2"/>
  <c r="AS29" i="2" s="1"/>
  <c r="P25" i="2"/>
  <c r="AV25" i="2" s="1"/>
  <c r="P31" i="2"/>
  <c r="AV31" i="2" s="1"/>
  <c r="K29" i="2"/>
  <c r="P33" i="2"/>
  <c r="AV33" i="2" s="1"/>
  <c r="P16" i="2"/>
  <c r="AV16" i="2" s="1"/>
  <c r="D24" i="2"/>
  <c r="AK24" i="2" s="1"/>
  <c r="L24" i="2"/>
  <c r="AS24" i="2" s="1"/>
  <c r="H29" i="2"/>
  <c r="P58" i="2"/>
  <c r="AV58" i="2" s="1"/>
  <c r="G14" i="2"/>
  <c r="P38" i="2"/>
  <c r="P37" i="2" s="1"/>
  <c r="P42" i="2"/>
  <c r="AV42" i="2" s="1"/>
  <c r="P53" i="2"/>
  <c r="AV53" i="2" s="1"/>
  <c r="P54" i="2"/>
  <c r="AV54" i="2" s="1"/>
  <c r="P55" i="2"/>
  <c r="AV55" i="2" s="1"/>
  <c r="C24" i="2"/>
  <c r="G24" i="2"/>
  <c r="AN24" i="2" s="1"/>
  <c r="P30" i="2"/>
  <c r="AV30" i="2" s="1"/>
  <c r="P32" i="2"/>
  <c r="AV32" i="2" s="1"/>
  <c r="N29" i="2"/>
  <c r="AU29" i="2" s="1"/>
  <c r="P57" i="2"/>
  <c r="AV57" i="2" s="1"/>
  <c r="P59" i="2"/>
  <c r="AV59" i="2" s="1"/>
  <c r="P15" i="2"/>
  <c r="AV15" i="2" s="1"/>
  <c r="P41" i="2"/>
  <c r="AV41" i="2" s="1"/>
  <c r="P123" i="2"/>
  <c r="AV123" i="2" s="1"/>
  <c r="P13" i="2"/>
  <c r="AV13" i="2" s="1"/>
  <c r="P80" i="2"/>
  <c r="AV80" i="2" s="1"/>
  <c r="C14" i="2"/>
  <c r="P26" i="2"/>
  <c r="AV26" i="2" s="1"/>
  <c r="P52" i="2"/>
  <c r="AV52" i="2" s="1"/>
  <c r="P67" i="2"/>
  <c r="C77" i="2"/>
  <c r="C29" i="2"/>
  <c r="P81" i="2"/>
  <c r="AV81" i="2" s="1"/>
  <c r="P27" i="2"/>
  <c r="AV27" i="2" s="1"/>
  <c r="P46" i="2"/>
  <c r="P70" i="2"/>
  <c r="P90" i="2"/>
  <c r="P89" i="2" s="1"/>
  <c r="P79" i="2"/>
  <c r="AV79" i="2" s="1"/>
  <c r="P82" i="2"/>
  <c r="AV82" i="2" s="1"/>
  <c r="P75" i="2"/>
  <c r="AV75" i="2" s="1"/>
  <c r="AV135" i="2"/>
  <c r="AV134" i="2"/>
  <c r="C133" i="2"/>
  <c r="C74" i="2"/>
  <c r="P124" i="2"/>
  <c r="AV124" i="2" s="1"/>
  <c r="C49" i="2" l="1"/>
  <c r="J49" i="2"/>
  <c r="AQ49" i="2" s="1"/>
  <c r="D108" i="3"/>
  <c r="D107" i="3" s="1"/>
  <c r="AJ107" i="3" s="1"/>
  <c r="G49" i="2"/>
  <c r="AN49" i="2" s="1"/>
  <c r="M49" i="2"/>
  <c r="AT49" i="2" s="1"/>
  <c r="F49" i="2"/>
  <c r="AM49" i="2" s="1"/>
  <c r="I49" i="2"/>
  <c r="AP49" i="2" s="1"/>
  <c r="H49" i="2"/>
  <c r="AO49" i="2" s="1"/>
  <c r="L49" i="2"/>
  <c r="AS49" i="2" s="1"/>
  <c r="N49" i="2"/>
  <c r="AU49" i="2" s="1"/>
  <c r="K49" i="2"/>
  <c r="AR49" i="2" s="1"/>
  <c r="P122" i="2"/>
  <c r="AV122" i="2" s="1"/>
  <c r="F12" i="2"/>
  <c r="AM14" i="2"/>
  <c r="AV90" i="2"/>
  <c r="AV89" i="2" s="1"/>
  <c r="C76" i="2"/>
  <c r="O77" i="2"/>
  <c r="AJ77" i="2"/>
  <c r="O24" i="2"/>
  <c r="AJ24" i="2"/>
  <c r="H23" i="2"/>
  <c r="AO29" i="2"/>
  <c r="O68" i="2"/>
  <c r="AJ68" i="2"/>
  <c r="M132" i="2"/>
  <c r="AT133" i="2"/>
  <c r="D121" i="2"/>
  <c r="AK122" i="2"/>
  <c r="H126" i="2"/>
  <c r="AO127" i="2"/>
  <c r="K132" i="2"/>
  <c r="AR133" i="2"/>
  <c r="F72" i="2"/>
  <c r="AM72" i="2" s="1"/>
  <c r="AM73" i="2"/>
  <c r="E126" i="2"/>
  <c r="AL127" i="2"/>
  <c r="L126" i="2"/>
  <c r="AS127" i="2"/>
  <c r="D126" i="2"/>
  <c r="AK127" i="2"/>
  <c r="J126" i="2"/>
  <c r="AQ127" i="2"/>
  <c r="O74" i="2"/>
  <c r="AJ74" i="2"/>
  <c r="O121" i="2"/>
  <c r="AJ121" i="2"/>
  <c r="P66" i="2"/>
  <c r="AV67" i="2"/>
  <c r="F121" i="2"/>
  <c r="AM122" i="2"/>
  <c r="M121" i="2"/>
  <c r="AT122" i="2"/>
  <c r="G132" i="2"/>
  <c r="AN133" i="2"/>
  <c r="G72" i="2"/>
  <c r="AN72" i="2" s="1"/>
  <c r="AN73" i="2"/>
  <c r="I22" i="2"/>
  <c r="AP23" i="2"/>
  <c r="N11" i="2"/>
  <c r="AU12" i="2"/>
  <c r="M12" i="2"/>
  <c r="AT14" i="2"/>
  <c r="K72" i="2"/>
  <c r="AR72" i="2" s="1"/>
  <c r="AR73" i="2"/>
  <c r="D132" i="2"/>
  <c r="AK133" i="2"/>
  <c r="H72" i="2"/>
  <c r="AO72" i="2" s="1"/>
  <c r="AO73" i="2"/>
  <c r="K121" i="2"/>
  <c r="AR122" i="2"/>
  <c r="AJ43" i="2"/>
  <c r="F126" i="2"/>
  <c r="AM127" i="2"/>
  <c r="I121" i="2"/>
  <c r="AP122" i="2"/>
  <c r="H121" i="2"/>
  <c r="AO122" i="2"/>
  <c r="O36" i="2"/>
  <c r="AJ36" i="2"/>
  <c r="P69" i="2"/>
  <c r="P68" i="2" s="1"/>
  <c r="AV68" i="2" s="1"/>
  <c r="AV70" i="2"/>
  <c r="J11" i="2"/>
  <c r="AQ12" i="2"/>
  <c r="E12" i="2"/>
  <c r="AL14" i="2"/>
  <c r="O50" i="2"/>
  <c r="AJ50" i="2"/>
  <c r="AJ63" i="2"/>
  <c r="F132" i="2"/>
  <c r="AM133" i="2"/>
  <c r="J72" i="2"/>
  <c r="AQ72" i="2" s="1"/>
  <c r="AQ73" i="2"/>
  <c r="N132" i="2"/>
  <c r="AU133" i="2"/>
  <c r="E121" i="2"/>
  <c r="AL122" i="2"/>
  <c r="O29" i="2"/>
  <c r="AJ29" i="2"/>
  <c r="H11" i="2"/>
  <c r="AO12" i="2"/>
  <c r="O133" i="2"/>
  <c r="AJ133" i="2"/>
  <c r="P44" i="2"/>
  <c r="P43" i="2" s="1"/>
  <c r="AV46" i="2"/>
  <c r="O14" i="2"/>
  <c r="AJ14" i="2"/>
  <c r="L12" i="2"/>
  <c r="AS14" i="2"/>
  <c r="I126" i="2"/>
  <c r="AP127" i="2"/>
  <c r="L132" i="2"/>
  <c r="AS133" i="2"/>
  <c r="J121" i="2"/>
  <c r="AQ122" i="2"/>
  <c r="I132" i="2"/>
  <c r="AP133" i="2"/>
  <c r="M72" i="2"/>
  <c r="AT72" i="2" s="1"/>
  <c r="AT73" i="2"/>
  <c r="H132" i="2"/>
  <c r="AO133" i="2"/>
  <c r="L72" i="2"/>
  <c r="AS72" i="2" s="1"/>
  <c r="AS73" i="2"/>
  <c r="J23" i="2"/>
  <c r="AQ29" i="2"/>
  <c r="N121" i="2"/>
  <c r="AU122" i="2"/>
  <c r="I12" i="2"/>
  <c r="AP14" i="2"/>
  <c r="AV37" i="2"/>
  <c r="AV38" i="2"/>
  <c r="K23" i="2"/>
  <c r="AR29" i="2"/>
  <c r="D12" i="2"/>
  <c r="AK14" i="2"/>
  <c r="K126" i="2"/>
  <c r="AR127" i="2"/>
  <c r="G121" i="2"/>
  <c r="AN122" i="2"/>
  <c r="E132" i="2"/>
  <c r="AL133" i="2"/>
  <c r="I72" i="2"/>
  <c r="AP72" i="2" s="1"/>
  <c r="AP73" i="2"/>
  <c r="O122" i="2"/>
  <c r="AJ122" i="2"/>
  <c r="G12" i="2"/>
  <c r="AN14" i="2"/>
  <c r="K12" i="2"/>
  <c r="AR14" i="2"/>
  <c r="L121" i="2"/>
  <c r="AS122" i="2"/>
  <c r="G126" i="2"/>
  <c r="AN127" i="2"/>
  <c r="J132" i="2"/>
  <c r="AQ133" i="2"/>
  <c r="N72" i="2"/>
  <c r="AU72" i="2" s="1"/>
  <c r="AU73" i="2"/>
  <c r="N126" i="2"/>
  <c r="AU127" i="2"/>
  <c r="E72" i="2"/>
  <c r="AL72" i="2" s="1"/>
  <c r="AL73" i="2"/>
  <c r="M126" i="2"/>
  <c r="AT127" i="2"/>
  <c r="D72" i="2"/>
  <c r="AK72" i="2" s="1"/>
  <c r="AK73" i="2"/>
  <c r="I108" i="3"/>
  <c r="AO108" i="3" s="1"/>
  <c r="I405" i="3"/>
  <c r="AO405" i="3" s="1"/>
  <c r="H108" i="3"/>
  <c r="H107" i="3" s="1"/>
  <c r="AN107" i="3" s="1"/>
  <c r="J108" i="3"/>
  <c r="J107" i="3" s="1"/>
  <c r="AP107" i="3" s="1"/>
  <c r="E108" i="3"/>
  <c r="AK108" i="3" s="1"/>
  <c r="G108" i="3"/>
  <c r="AM108" i="3" s="1"/>
  <c r="F108" i="3"/>
  <c r="F107" i="3" s="1"/>
  <c r="AL107" i="3" s="1"/>
  <c r="K108" i="3"/>
  <c r="K107" i="3" s="1"/>
  <c r="AQ107" i="3" s="1"/>
  <c r="F416" i="3"/>
  <c r="AL417" i="3"/>
  <c r="O255" i="3"/>
  <c r="AU255" i="3" s="1"/>
  <c r="AI255" i="3"/>
  <c r="C120" i="3"/>
  <c r="C115" i="3" s="1"/>
  <c r="O121" i="3"/>
  <c r="AU121" i="3" s="1"/>
  <c r="AI121" i="3"/>
  <c r="H416" i="3"/>
  <c r="AN417" i="3"/>
  <c r="L336" i="3"/>
  <c r="AR337" i="3"/>
  <c r="G331" i="3"/>
  <c r="AM332" i="3"/>
  <c r="H336" i="3"/>
  <c r="AN337" i="3"/>
  <c r="P22" i="3"/>
  <c r="AV22" i="3" s="1"/>
  <c r="O22" i="3"/>
  <c r="AU22" i="3" s="1"/>
  <c r="AI22" i="3"/>
  <c r="J120" i="3"/>
  <c r="AP121" i="3"/>
  <c r="D68" i="3"/>
  <c r="AJ68" i="3" s="1"/>
  <c r="AJ69" i="3"/>
  <c r="C331" i="3"/>
  <c r="O332" i="3"/>
  <c r="AU332" i="3" s="1"/>
  <c r="AI332" i="3"/>
  <c r="C416" i="3"/>
  <c r="O417" i="3"/>
  <c r="AU417" i="3" s="1"/>
  <c r="AI417" i="3"/>
  <c r="E120" i="3"/>
  <c r="AK120" i="3" s="1"/>
  <c r="AK121" i="3"/>
  <c r="H314" i="3"/>
  <c r="AN314" i="3" s="1"/>
  <c r="AN315" i="3"/>
  <c r="J68" i="3"/>
  <c r="AP68" i="3" s="1"/>
  <c r="AP69" i="3"/>
  <c r="K405" i="3"/>
  <c r="AQ405" i="3" s="1"/>
  <c r="AQ408" i="3"/>
  <c r="L76" i="3"/>
  <c r="AR77" i="3"/>
  <c r="N8" i="3"/>
  <c r="AT8" i="3" s="1"/>
  <c r="AT9" i="3"/>
  <c r="D120" i="3"/>
  <c r="AJ121" i="3"/>
  <c r="F34" i="3"/>
  <c r="AL34" i="3" s="1"/>
  <c r="AL35" i="3"/>
  <c r="K34" i="3"/>
  <c r="AQ34" i="3" s="1"/>
  <c r="AQ35" i="3"/>
  <c r="J416" i="3"/>
  <c r="AP417" i="3"/>
  <c r="H287" i="3"/>
  <c r="AN288" i="3"/>
  <c r="D291" i="3"/>
  <c r="AJ291" i="3" s="1"/>
  <c r="AJ292" i="3"/>
  <c r="E278" i="3"/>
  <c r="AK279" i="3"/>
  <c r="G461" i="3"/>
  <c r="AM461" i="3" s="1"/>
  <c r="AM462" i="3"/>
  <c r="O288" i="3"/>
  <c r="AU288" i="3" s="1"/>
  <c r="AI288" i="3"/>
  <c r="J287" i="3"/>
  <c r="AP288" i="3"/>
  <c r="E405" i="3"/>
  <c r="AK405" i="3" s="1"/>
  <c r="AK408" i="3"/>
  <c r="D336" i="3"/>
  <c r="AJ337" i="3"/>
  <c r="P56" i="3"/>
  <c r="AV56" i="3" s="1"/>
  <c r="O56" i="3"/>
  <c r="AU56" i="3" s="1"/>
  <c r="AI56" i="3"/>
  <c r="H224" i="3"/>
  <c r="AN226" i="3"/>
  <c r="M120" i="3"/>
  <c r="AS120" i="3" s="1"/>
  <c r="AS121" i="3"/>
  <c r="N224" i="3"/>
  <c r="AT226" i="3"/>
  <c r="I429" i="3"/>
  <c r="AO430" i="3"/>
  <c r="O448" i="3"/>
  <c r="AU448" i="3" s="1"/>
  <c r="AI448" i="3"/>
  <c r="N405" i="3"/>
  <c r="AT405" i="3" s="1"/>
  <c r="AT408" i="3"/>
  <c r="N185" i="3"/>
  <c r="AT185" i="3" s="1"/>
  <c r="AT186" i="3"/>
  <c r="D76" i="3"/>
  <c r="O76" i="3" s="1"/>
  <c r="AU76" i="3" s="1"/>
  <c r="AJ77" i="3"/>
  <c r="G8" i="3"/>
  <c r="AM8" i="3" s="1"/>
  <c r="AM9" i="3"/>
  <c r="C34" i="3"/>
  <c r="O35" i="3"/>
  <c r="AU35" i="3" s="1"/>
  <c r="AI35" i="3"/>
  <c r="O388" i="3"/>
  <c r="AU388" i="3" s="1"/>
  <c r="AI388" i="3"/>
  <c r="G416" i="3"/>
  <c r="AM417" i="3"/>
  <c r="L416" i="3"/>
  <c r="AR417" i="3"/>
  <c r="K461" i="3"/>
  <c r="AQ461" i="3" s="1"/>
  <c r="AQ462" i="3"/>
  <c r="F291" i="3"/>
  <c r="AL291" i="3" s="1"/>
  <c r="AL292" i="3"/>
  <c r="H278" i="3"/>
  <c r="AN279" i="3"/>
  <c r="K291" i="3"/>
  <c r="AQ291" i="3" s="1"/>
  <c r="AQ292" i="3"/>
  <c r="M278" i="3"/>
  <c r="AS279" i="3"/>
  <c r="J291" i="3"/>
  <c r="AP291" i="3" s="1"/>
  <c r="AP292" i="3"/>
  <c r="L278" i="3"/>
  <c r="AR279" i="3"/>
  <c r="H75" i="3"/>
  <c r="AN75" i="3" s="1"/>
  <c r="AN76" i="3"/>
  <c r="N461" i="3"/>
  <c r="AT461" i="3" s="1"/>
  <c r="AT462" i="3"/>
  <c r="D287" i="3"/>
  <c r="AJ288" i="3"/>
  <c r="O217" i="3"/>
  <c r="AU217" i="3" s="1"/>
  <c r="F75" i="3"/>
  <c r="AL75" i="3" s="1"/>
  <c r="AL76" i="3"/>
  <c r="M461" i="3"/>
  <c r="AS461" i="3" s="1"/>
  <c r="AS462" i="3"/>
  <c r="O272" i="3"/>
  <c r="AU272" i="3" s="1"/>
  <c r="AI272" i="3"/>
  <c r="H331" i="3"/>
  <c r="AN332" i="3"/>
  <c r="C314" i="3"/>
  <c r="C313" i="3" s="1"/>
  <c r="O315" i="3"/>
  <c r="AU315" i="3" s="1"/>
  <c r="AI315" i="3"/>
  <c r="C224" i="3"/>
  <c r="O226" i="3"/>
  <c r="AU226" i="3" s="1"/>
  <c r="AI226" i="3"/>
  <c r="O199" i="3"/>
  <c r="AU199" i="3" s="1"/>
  <c r="AI199" i="3"/>
  <c r="O371" i="3"/>
  <c r="AU371" i="3" s="1"/>
  <c r="AI371" i="3"/>
  <c r="N331" i="3"/>
  <c r="AT332" i="3"/>
  <c r="I314" i="3"/>
  <c r="AO314" i="3" s="1"/>
  <c r="AO315" i="3"/>
  <c r="E325" i="3"/>
  <c r="AK325" i="3" s="1"/>
  <c r="AK326" i="3"/>
  <c r="G120" i="3"/>
  <c r="AM120" i="3" s="1"/>
  <c r="AM121" i="3"/>
  <c r="L224" i="3"/>
  <c r="AR226" i="3"/>
  <c r="D34" i="3"/>
  <c r="AJ34" i="3" s="1"/>
  <c r="AJ35" i="3"/>
  <c r="J405" i="3"/>
  <c r="AP405" i="3" s="1"/>
  <c r="AP408" i="3"/>
  <c r="F405" i="3"/>
  <c r="AL405" i="3" s="1"/>
  <c r="AL408" i="3"/>
  <c r="O321" i="3"/>
  <c r="AU321" i="3" s="1"/>
  <c r="AI321" i="3"/>
  <c r="D416" i="3"/>
  <c r="AJ417" i="3"/>
  <c r="K44" i="3"/>
  <c r="AQ44" i="3" s="1"/>
  <c r="AQ45" i="3"/>
  <c r="H185" i="3"/>
  <c r="AN185" i="3" s="1"/>
  <c r="AN186" i="3"/>
  <c r="M75" i="3"/>
  <c r="AS75" i="3" s="1"/>
  <c r="AS76" i="3"/>
  <c r="L282" i="3"/>
  <c r="AR282" i="3" s="1"/>
  <c r="AR283" i="3"/>
  <c r="O144" i="3"/>
  <c r="AU144" i="3" s="1"/>
  <c r="K75" i="3"/>
  <c r="AQ75" i="3" s="1"/>
  <c r="AQ76" i="3"/>
  <c r="G287" i="3"/>
  <c r="AM288" i="3"/>
  <c r="O240" i="3"/>
  <c r="AU240" i="3" s="1"/>
  <c r="AI240" i="3"/>
  <c r="G282" i="3"/>
  <c r="AM282" i="3" s="1"/>
  <c r="AM283" i="3"/>
  <c r="N282" i="3"/>
  <c r="AT282" i="3" s="1"/>
  <c r="AT283" i="3"/>
  <c r="N75" i="3"/>
  <c r="AT75" i="3" s="1"/>
  <c r="AT76" i="3"/>
  <c r="J325" i="3"/>
  <c r="AP325" i="3" s="1"/>
  <c r="AP326" i="3"/>
  <c r="C295" i="3"/>
  <c r="O296" i="3"/>
  <c r="AU296" i="3" s="1"/>
  <c r="AI296" i="3"/>
  <c r="O206" i="3"/>
  <c r="AU206" i="3" s="1"/>
  <c r="AI206" i="3"/>
  <c r="O180" i="3"/>
  <c r="AU180" i="3" s="1"/>
  <c r="AI180" i="3"/>
  <c r="P32" i="3"/>
  <c r="AV32" i="3" s="1"/>
  <c r="O32" i="3"/>
  <c r="AU32" i="3" s="1"/>
  <c r="AI32" i="3"/>
  <c r="C325" i="3"/>
  <c r="O326" i="3"/>
  <c r="AU326" i="3" s="1"/>
  <c r="AI326" i="3"/>
  <c r="M325" i="3"/>
  <c r="AS325" i="3" s="1"/>
  <c r="AS326" i="3"/>
  <c r="L314" i="3"/>
  <c r="AR314" i="3" s="1"/>
  <c r="AR315" i="3"/>
  <c r="O261" i="3"/>
  <c r="AU261" i="3" s="1"/>
  <c r="AI261" i="3"/>
  <c r="P28" i="3"/>
  <c r="AV28" i="3" s="1"/>
  <c r="O28" i="3"/>
  <c r="AU28" i="3" s="1"/>
  <c r="AI28" i="3"/>
  <c r="G405" i="3"/>
  <c r="AM405" i="3" s="1"/>
  <c r="AM408" i="3"/>
  <c r="F331" i="3"/>
  <c r="AL332" i="3"/>
  <c r="P62" i="3"/>
  <c r="AV62" i="3" s="1"/>
  <c r="O62" i="3"/>
  <c r="AU62" i="3" s="1"/>
  <c r="AI62" i="3"/>
  <c r="P24" i="3"/>
  <c r="AV24" i="3" s="1"/>
  <c r="O24" i="3"/>
  <c r="AU24" i="3" s="1"/>
  <c r="AI24" i="3"/>
  <c r="K120" i="3"/>
  <c r="AQ121" i="3"/>
  <c r="O101" i="3"/>
  <c r="AU101" i="3" s="1"/>
  <c r="AI101" i="3"/>
  <c r="H8" i="3"/>
  <c r="AN8" i="3" s="1"/>
  <c r="AN9" i="3"/>
  <c r="C394" i="3"/>
  <c r="O395" i="3"/>
  <c r="AU395" i="3" s="1"/>
  <c r="AI395" i="3"/>
  <c r="J336" i="3"/>
  <c r="AP337" i="3"/>
  <c r="N325" i="3"/>
  <c r="AT325" i="3" s="1"/>
  <c r="AT326" i="3"/>
  <c r="O91" i="3"/>
  <c r="AU91" i="3" s="1"/>
  <c r="AI91" i="3"/>
  <c r="H429" i="3"/>
  <c r="AN430" i="3"/>
  <c r="N314" i="3"/>
  <c r="AT314" i="3" s="1"/>
  <c r="AT315" i="3"/>
  <c r="L325" i="3"/>
  <c r="AR325" i="3" s="1"/>
  <c r="AR326" i="3"/>
  <c r="H405" i="3"/>
  <c r="AN405" i="3" s="1"/>
  <c r="AN408" i="3"/>
  <c r="J331" i="3"/>
  <c r="AP332" i="3"/>
  <c r="F185" i="3"/>
  <c r="AL185" i="3" s="1"/>
  <c r="AL186" i="3"/>
  <c r="O94" i="3"/>
  <c r="AU94" i="3" s="1"/>
  <c r="AI94" i="3"/>
  <c r="L108" i="3"/>
  <c r="I416" i="3"/>
  <c r="AO417" i="3"/>
  <c r="I287" i="3"/>
  <c r="AO288" i="3"/>
  <c r="H461" i="3"/>
  <c r="AN461" i="3" s="1"/>
  <c r="AN462" i="3"/>
  <c r="N287" i="3"/>
  <c r="AT288" i="3"/>
  <c r="D278" i="3"/>
  <c r="AJ279" i="3"/>
  <c r="M287" i="3"/>
  <c r="AS288" i="3"/>
  <c r="G278" i="3"/>
  <c r="AM279" i="3"/>
  <c r="F461" i="3"/>
  <c r="AL461" i="3" s="1"/>
  <c r="AL462" i="3"/>
  <c r="H282" i="3"/>
  <c r="AN282" i="3" s="1"/>
  <c r="AN283" i="3"/>
  <c r="E461" i="3"/>
  <c r="AK461" i="3" s="1"/>
  <c r="AK462" i="3"/>
  <c r="H291" i="3"/>
  <c r="AN291" i="3" s="1"/>
  <c r="AN292" i="3"/>
  <c r="O263" i="3"/>
  <c r="AU263" i="3" s="1"/>
  <c r="AI263" i="3"/>
  <c r="O116" i="3"/>
  <c r="AU116" i="3" s="1"/>
  <c r="AI116" i="3"/>
  <c r="O458" i="3"/>
  <c r="AU458" i="3" s="1"/>
  <c r="AI458" i="3"/>
  <c r="K314" i="3"/>
  <c r="AQ314" i="3" s="1"/>
  <c r="AQ315" i="3"/>
  <c r="O196" i="3"/>
  <c r="AU196" i="3" s="1"/>
  <c r="AI196" i="3"/>
  <c r="O265" i="3"/>
  <c r="AU265" i="3" s="1"/>
  <c r="AI265" i="3"/>
  <c r="O69" i="3"/>
  <c r="AU69" i="3" s="1"/>
  <c r="AI69" i="3"/>
  <c r="O380" i="3"/>
  <c r="AU380" i="3" s="1"/>
  <c r="AI380" i="3"/>
  <c r="AI405" i="3"/>
  <c r="O175" i="3"/>
  <c r="AU175" i="3" s="1"/>
  <c r="AI175" i="3"/>
  <c r="H190" i="3"/>
  <c r="AN190" i="3" s="1"/>
  <c r="AN199" i="3"/>
  <c r="C44" i="3"/>
  <c r="O45" i="3"/>
  <c r="AU45" i="3" s="1"/>
  <c r="AI45" i="3"/>
  <c r="H325" i="3"/>
  <c r="AN325" i="3" s="1"/>
  <c r="AN326" i="3"/>
  <c r="O480" i="3"/>
  <c r="AU480" i="3" s="1"/>
  <c r="AI480" i="3"/>
  <c r="O455" i="3"/>
  <c r="AU455" i="3" s="1"/>
  <c r="AI455" i="3"/>
  <c r="M405" i="3"/>
  <c r="AS405" i="3" s="1"/>
  <c r="AS408" i="3"/>
  <c r="O422" i="3"/>
  <c r="AU422" i="3" s="1"/>
  <c r="AI422" i="3"/>
  <c r="D314" i="3"/>
  <c r="AJ314" i="3" s="1"/>
  <c r="AJ315" i="3"/>
  <c r="O268" i="3"/>
  <c r="AU268" i="3" s="1"/>
  <c r="AI268" i="3"/>
  <c r="O159" i="3"/>
  <c r="AU159" i="3" s="1"/>
  <c r="AI159" i="3"/>
  <c r="O169" i="3"/>
  <c r="AU169" i="3" s="1"/>
  <c r="AI169" i="3"/>
  <c r="P66" i="3"/>
  <c r="AV66" i="3" s="1"/>
  <c r="O66" i="3"/>
  <c r="AU66" i="3" s="1"/>
  <c r="AI66" i="3"/>
  <c r="O19" i="3"/>
  <c r="AU19" i="3" s="1"/>
  <c r="AI19" i="3"/>
  <c r="I325" i="3"/>
  <c r="AO325" i="3" s="1"/>
  <c r="AO326" i="3"/>
  <c r="L405" i="3"/>
  <c r="AR405" i="3" s="1"/>
  <c r="AR408" i="3"/>
  <c r="M314" i="3"/>
  <c r="AS314" i="3" s="1"/>
  <c r="AS315" i="3"/>
  <c r="O348" i="3"/>
  <c r="AU348" i="3" s="1"/>
  <c r="AI348" i="3"/>
  <c r="G267" i="3"/>
  <c r="AM267" i="3" s="1"/>
  <c r="AM272" i="3"/>
  <c r="H120" i="3"/>
  <c r="AN120" i="3" s="1"/>
  <c r="AN121" i="3"/>
  <c r="I224" i="3"/>
  <c r="AO226" i="3"/>
  <c r="K136" i="3"/>
  <c r="AQ136" i="3" s="1"/>
  <c r="AQ139" i="3"/>
  <c r="J205" i="3"/>
  <c r="AP205" i="3" s="1"/>
  <c r="AP214" i="3"/>
  <c r="D8" i="3"/>
  <c r="AJ8" i="3" s="1"/>
  <c r="AJ9" i="3"/>
  <c r="G224" i="3"/>
  <c r="AM226" i="3"/>
  <c r="L8" i="3"/>
  <c r="AR8" i="3" s="1"/>
  <c r="AR9" i="3"/>
  <c r="H68" i="3"/>
  <c r="AN68" i="3" s="1"/>
  <c r="AN69" i="3"/>
  <c r="J429" i="3"/>
  <c r="AP430" i="3"/>
  <c r="F325" i="3"/>
  <c r="AL325" i="3" s="1"/>
  <c r="AL326" i="3"/>
  <c r="G429" i="3"/>
  <c r="AM430" i="3"/>
  <c r="I336" i="3"/>
  <c r="AO337" i="3"/>
  <c r="N429" i="3"/>
  <c r="AT430" i="3"/>
  <c r="F314" i="3"/>
  <c r="AL314" i="3" s="1"/>
  <c r="AL315" i="3"/>
  <c r="M384" i="3"/>
  <c r="AS384" i="3" s="1"/>
  <c r="AS388" i="3"/>
  <c r="M190" i="3"/>
  <c r="AS190" i="3" s="1"/>
  <c r="AS196" i="3"/>
  <c r="M429" i="3"/>
  <c r="AS430" i="3"/>
  <c r="O251" i="3"/>
  <c r="AU251" i="3" s="1"/>
  <c r="AI251" i="3"/>
  <c r="M336" i="3"/>
  <c r="AS337" i="3"/>
  <c r="G68" i="3"/>
  <c r="AM68" i="3" s="1"/>
  <c r="AM69" i="3"/>
  <c r="O391" i="3"/>
  <c r="AU391" i="3" s="1"/>
  <c r="AI391" i="3"/>
  <c r="O130" i="3"/>
  <c r="AU130" i="3" s="1"/>
  <c r="AI130" i="3"/>
  <c r="J461" i="3"/>
  <c r="AP461" i="3" s="1"/>
  <c r="AP462" i="3"/>
  <c r="M291" i="3"/>
  <c r="AS291" i="3" s="1"/>
  <c r="AS292" i="3"/>
  <c r="K282" i="3"/>
  <c r="AQ282" i="3" s="1"/>
  <c r="AQ283" i="3"/>
  <c r="O110" i="3"/>
  <c r="AU110" i="3" s="1"/>
  <c r="AI110" i="3"/>
  <c r="J278" i="3"/>
  <c r="AP279" i="3"/>
  <c r="E75" i="3"/>
  <c r="AK75" i="3" s="1"/>
  <c r="AK76" i="3"/>
  <c r="L461" i="3"/>
  <c r="AR461" i="3" s="1"/>
  <c r="AR462" i="3"/>
  <c r="E282" i="3"/>
  <c r="AK282" i="3" s="1"/>
  <c r="AK283" i="3"/>
  <c r="O77" i="3"/>
  <c r="AU77" i="3" s="1"/>
  <c r="O163" i="3"/>
  <c r="AU163" i="3" s="1"/>
  <c r="AI163" i="3"/>
  <c r="G325" i="3"/>
  <c r="AM325" i="3" s="1"/>
  <c r="AM326" i="3"/>
  <c r="D405" i="3"/>
  <c r="AJ405" i="3" s="1"/>
  <c r="O408" i="3"/>
  <c r="AU408" i="3" s="1"/>
  <c r="AJ408" i="3"/>
  <c r="O368" i="3"/>
  <c r="AU368" i="3" s="1"/>
  <c r="AI368" i="3"/>
  <c r="E314" i="3"/>
  <c r="AK314" i="3" s="1"/>
  <c r="AK315" i="3"/>
  <c r="K224" i="3"/>
  <c r="AQ226" i="3"/>
  <c r="O139" i="3"/>
  <c r="AU139" i="3" s="1"/>
  <c r="AI139" i="3"/>
  <c r="I44" i="3"/>
  <c r="AO44" i="3" s="1"/>
  <c r="AO45" i="3"/>
  <c r="D224" i="3"/>
  <c r="AJ226" i="3"/>
  <c r="H34" i="3"/>
  <c r="AN34" i="3" s="1"/>
  <c r="AN35" i="3"/>
  <c r="O385" i="3"/>
  <c r="AU385" i="3" s="1"/>
  <c r="AI385" i="3"/>
  <c r="M331" i="3"/>
  <c r="AS332" i="3"/>
  <c r="L44" i="3"/>
  <c r="AR44" i="3" s="1"/>
  <c r="AR45" i="3"/>
  <c r="J43" i="3"/>
  <c r="AP43" i="3" s="1"/>
  <c r="AP55" i="3"/>
  <c r="E416" i="3"/>
  <c r="AK417" i="3"/>
  <c r="I331" i="3"/>
  <c r="AO332" i="3"/>
  <c r="O356" i="3"/>
  <c r="AU356" i="3" s="1"/>
  <c r="AI356" i="3"/>
  <c r="F429" i="3"/>
  <c r="AL430" i="3"/>
  <c r="D325" i="3"/>
  <c r="AJ325" i="3" s="1"/>
  <c r="AJ326" i="3"/>
  <c r="E190" i="3"/>
  <c r="AK190" i="3" s="1"/>
  <c r="AK196" i="3"/>
  <c r="O304" i="3"/>
  <c r="AU304" i="3" s="1"/>
  <c r="AI304" i="3"/>
  <c r="E429" i="3"/>
  <c r="AK430" i="3"/>
  <c r="L68" i="3"/>
  <c r="AR68" i="3" s="1"/>
  <c r="AR69" i="3"/>
  <c r="N115" i="3"/>
  <c r="AT115" i="3" s="1"/>
  <c r="AT116" i="3"/>
  <c r="E336" i="3"/>
  <c r="AK337" i="3"/>
  <c r="O361" i="3"/>
  <c r="AU361" i="3" s="1"/>
  <c r="AI361" i="3"/>
  <c r="N190" i="3"/>
  <c r="AT190" i="3" s="1"/>
  <c r="AT196" i="3"/>
  <c r="M282" i="3"/>
  <c r="AS282" i="3" s="1"/>
  <c r="AS283" i="3"/>
  <c r="F287" i="3"/>
  <c r="AL288" i="3"/>
  <c r="E287" i="3"/>
  <c r="AK288" i="3"/>
  <c r="I291" i="3"/>
  <c r="AO291" i="3" s="1"/>
  <c r="AO292" i="3"/>
  <c r="K278" i="3"/>
  <c r="AQ279" i="3"/>
  <c r="K287" i="3"/>
  <c r="AQ288" i="3"/>
  <c r="AI76" i="3"/>
  <c r="F283" i="3"/>
  <c r="P283" i="3" s="1"/>
  <c r="AV283" i="3" s="1"/>
  <c r="AL284" i="3"/>
  <c r="O280" i="3"/>
  <c r="AU280" i="3" s="1"/>
  <c r="AI280" i="3"/>
  <c r="O246" i="3"/>
  <c r="AU246" i="3" s="1"/>
  <c r="AI246" i="3"/>
  <c r="O249" i="3"/>
  <c r="AU249" i="3" s="1"/>
  <c r="AI249" i="3"/>
  <c r="E224" i="3"/>
  <c r="AK226" i="3"/>
  <c r="O87" i="3"/>
  <c r="AU87" i="3" s="1"/>
  <c r="AI87" i="3"/>
  <c r="J314" i="3"/>
  <c r="AP314" i="3" s="1"/>
  <c r="AP315" i="3"/>
  <c r="K336" i="3"/>
  <c r="AQ337" i="3"/>
  <c r="G136" i="3"/>
  <c r="AM136" i="3" s="1"/>
  <c r="AM137" i="3"/>
  <c r="J8" i="3"/>
  <c r="AP8" i="3" s="1"/>
  <c r="AP9" i="3"/>
  <c r="M8" i="3"/>
  <c r="AS8" i="3" s="1"/>
  <c r="AS9" i="3"/>
  <c r="L331" i="3"/>
  <c r="AR332" i="3"/>
  <c r="E331" i="3"/>
  <c r="AK332" i="3"/>
  <c r="D44" i="3"/>
  <c r="AJ44" i="3" s="1"/>
  <c r="AJ45" i="3"/>
  <c r="G34" i="3"/>
  <c r="AM34" i="3" s="1"/>
  <c r="AM35" i="3"/>
  <c r="K429" i="3"/>
  <c r="AQ430" i="3"/>
  <c r="N68" i="3"/>
  <c r="AT68" i="3" s="1"/>
  <c r="AT69" i="3"/>
  <c r="I120" i="3"/>
  <c r="AO121" i="3"/>
  <c r="N336" i="3"/>
  <c r="AT337" i="3"/>
  <c r="M185" i="3"/>
  <c r="AS185" i="3" s="1"/>
  <c r="AS186" i="3"/>
  <c r="I34" i="3"/>
  <c r="AO34" i="3" s="1"/>
  <c r="AO35" i="3"/>
  <c r="J224" i="3"/>
  <c r="AP226" i="3"/>
  <c r="F115" i="3"/>
  <c r="AL115" i="3" s="1"/>
  <c r="AL116" i="3"/>
  <c r="G76" i="3"/>
  <c r="AM77" i="3"/>
  <c r="N416" i="3"/>
  <c r="AT417" i="3"/>
  <c r="O365" i="3"/>
  <c r="AU365" i="3" s="1"/>
  <c r="AI365" i="3"/>
  <c r="E291" i="3"/>
  <c r="AK291" i="3" s="1"/>
  <c r="AK292" i="3"/>
  <c r="F278" i="3"/>
  <c r="AL278" i="3" s="1"/>
  <c r="AL279" i="3"/>
  <c r="I461" i="3"/>
  <c r="AO461" i="3" s="1"/>
  <c r="AO462" i="3"/>
  <c r="L291" i="3"/>
  <c r="AR291" i="3" s="1"/>
  <c r="AR292" i="3"/>
  <c r="N278" i="3"/>
  <c r="AT279" i="3"/>
  <c r="I75" i="3"/>
  <c r="AO75" i="3" s="1"/>
  <c r="AO76" i="3"/>
  <c r="D461" i="3"/>
  <c r="AJ461" i="3" s="1"/>
  <c r="AJ462" i="3"/>
  <c r="G291" i="3"/>
  <c r="AM291" i="3" s="1"/>
  <c r="AM292" i="3"/>
  <c r="I278" i="3"/>
  <c r="AO279" i="3"/>
  <c r="O352" i="3"/>
  <c r="AU352" i="3" s="1"/>
  <c r="AI352" i="3"/>
  <c r="O191" i="3"/>
  <c r="AU191" i="3" s="1"/>
  <c r="AI191" i="3"/>
  <c r="O462" i="3"/>
  <c r="AU462" i="3" s="1"/>
  <c r="AI462" i="3"/>
  <c r="O293" i="3"/>
  <c r="AU293" i="3" s="1"/>
  <c r="AI293" i="3"/>
  <c r="O283" i="3"/>
  <c r="AU283" i="3" s="1"/>
  <c r="AI283" i="3"/>
  <c r="M224" i="3"/>
  <c r="AS226" i="3"/>
  <c r="O214" i="3"/>
  <c r="AU214" i="3" s="1"/>
  <c r="AI214" i="3"/>
  <c r="O137" i="3"/>
  <c r="AU137" i="3" s="1"/>
  <c r="AI137" i="3"/>
  <c r="G336" i="3"/>
  <c r="AM337" i="3"/>
  <c r="O344" i="3"/>
  <c r="AU344" i="3" s="1"/>
  <c r="AI344" i="3"/>
  <c r="C336" i="3"/>
  <c r="C335" i="3" s="1"/>
  <c r="O337" i="3"/>
  <c r="AU337" i="3" s="1"/>
  <c r="AI337" i="3"/>
  <c r="P58" i="3"/>
  <c r="AV58" i="3" s="1"/>
  <c r="O58" i="3"/>
  <c r="AU58" i="3" s="1"/>
  <c r="AI58" i="3"/>
  <c r="L205" i="3"/>
  <c r="AR205" i="3" s="1"/>
  <c r="AR214" i="3"/>
  <c r="I8" i="3"/>
  <c r="AO8" i="3" s="1"/>
  <c r="AO9" i="3"/>
  <c r="K331" i="3"/>
  <c r="AQ332" i="3"/>
  <c r="K325" i="3"/>
  <c r="AQ325" i="3" s="1"/>
  <c r="AQ326" i="3"/>
  <c r="D331" i="3"/>
  <c r="AJ332" i="3"/>
  <c r="G314" i="3"/>
  <c r="AM314" i="3" s="1"/>
  <c r="AM315" i="3"/>
  <c r="L429" i="3"/>
  <c r="AR430" i="3"/>
  <c r="O152" i="3"/>
  <c r="AU152" i="3" s="1"/>
  <c r="AI152" i="3"/>
  <c r="C429" i="3"/>
  <c r="O430" i="3"/>
  <c r="AU430" i="3" s="1"/>
  <c r="AI430" i="3"/>
  <c r="F68" i="3"/>
  <c r="AL68" i="3" s="1"/>
  <c r="AL69" i="3"/>
  <c r="O307" i="3"/>
  <c r="AU307" i="3" s="1"/>
  <c r="AI307" i="3"/>
  <c r="M108" i="3"/>
  <c r="F336" i="3"/>
  <c r="AL337" i="3"/>
  <c r="E185" i="3"/>
  <c r="AK185" i="3" s="1"/>
  <c r="AK186" i="3"/>
  <c r="G44" i="3"/>
  <c r="AM44" i="3" s="1"/>
  <c r="AM45" i="3"/>
  <c r="O376" i="3"/>
  <c r="AU376" i="3" s="1"/>
  <c r="AI376" i="3"/>
  <c r="F224" i="3"/>
  <c r="AL226" i="3"/>
  <c r="N108" i="3"/>
  <c r="L34" i="3"/>
  <c r="AR34" i="3" s="1"/>
  <c r="AR35" i="3"/>
  <c r="L120" i="3"/>
  <c r="AR121" i="3"/>
  <c r="C107" i="3"/>
  <c r="O108" i="3"/>
  <c r="AU108" i="3" s="1"/>
  <c r="AI108" i="3"/>
  <c r="M416" i="3"/>
  <c r="AS417" i="3"/>
  <c r="K416" i="3"/>
  <c r="AQ417" i="3"/>
  <c r="N291" i="3"/>
  <c r="AT291" i="3" s="1"/>
  <c r="AT292" i="3"/>
  <c r="D282" i="3"/>
  <c r="AJ282" i="3" s="1"/>
  <c r="AJ283" i="3"/>
  <c r="O185" i="3"/>
  <c r="AU185" i="3" s="1"/>
  <c r="AI185" i="3"/>
  <c r="J75" i="3"/>
  <c r="AP75" i="3" s="1"/>
  <c r="AP76" i="3"/>
  <c r="J282" i="3"/>
  <c r="AP282" i="3" s="1"/>
  <c r="AP283" i="3"/>
  <c r="O436" i="3"/>
  <c r="AU436" i="3" s="1"/>
  <c r="AI436" i="3"/>
  <c r="I282" i="3"/>
  <c r="AO282" i="3" s="1"/>
  <c r="AO283" i="3"/>
  <c r="O398" i="3"/>
  <c r="AU398" i="3" s="1"/>
  <c r="L287" i="3"/>
  <c r="AR288" i="3"/>
  <c r="O230" i="3"/>
  <c r="AU230" i="3" s="1"/>
  <c r="AI230" i="3"/>
  <c r="O84" i="3"/>
  <c r="AU84" i="3" s="1"/>
  <c r="H384" i="3"/>
  <c r="AN384" i="3" s="1"/>
  <c r="I303" i="3"/>
  <c r="M394" i="3"/>
  <c r="AS394" i="3" s="1"/>
  <c r="H394" i="3"/>
  <c r="AN394" i="3" s="1"/>
  <c r="F384" i="3"/>
  <c r="AL384" i="3" s="1"/>
  <c r="L384" i="3"/>
  <c r="AR384" i="3" s="1"/>
  <c r="K394" i="3"/>
  <c r="AQ394" i="3" s="1"/>
  <c r="N384" i="3"/>
  <c r="AT384" i="3" s="1"/>
  <c r="D384" i="3"/>
  <c r="AJ384" i="3" s="1"/>
  <c r="H254" i="3"/>
  <c r="N394" i="3"/>
  <c r="AT394" i="3" s="1"/>
  <c r="J384" i="3"/>
  <c r="AP384" i="3" s="1"/>
  <c r="I394" i="3"/>
  <c r="AO394" i="3" s="1"/>
  <c r="K384" i="3"/>
  <c r="AQ384" i="3" s="1"/>
  <c r="F394" i="3"/>
  <c r="AL394" i="3" s="1"/>
  <c r="F8" i="3"/>
  <c r="L394" i="3"/>
  <c r="AR394" i="3" s="1"/>
  <c r="G394" i="3"/>
  <c r="AM394" i="3" s="1"/>
  <c r="I384" i="3"/>
  <c r="AO384" i="3" s="1"/>
  <c r="G384" i="3"/>
  <c r="AM384" i="3" s="1"/>
  <c r="D394" i="3"/>
  <c r="AJ394" i="3" s="1"/>
  <c r="E394" i="3"/>
  <c r="AK394" i="3" s="1"/>
  <c r="J394" i="3"/>
  <c r="AP394" i="3" s="1"/>
  <c r="N442" i="3"/>
  <c r="F205" i="3"/>
  <c r="AL205" i="3" s="1"/>
  <c r="M267" i="3"/>
  <c r="AS267" i="3" s="1"/>
  <c r="C384" i="3"/>
  <c r="F303" i="3"/>
  <c r="E384" i="3"/>
  <c r="AK384" i="3" s="1"/>
  <c r="J303" i="3"/>
  <c r="AO50" i="2"/>
  <c r="AL49" i="2"/>
  <c r="AL50" i="2"/>
  <c r="AN50" i="2"/>
  <c r="M35" i="2"/>
  <c r="AT35" i="2" s="1"/>
  <c r="AT36" i="2"/>
  <c r="K35" i="2"/>
  <c r="AR35" i="2" s="1"/>
  <c r="AR36" i="2"/>
  <c r="F87" i="2"/>
  <c r="AM88" i="2"/>
  <c r="I76" i="2"/>
  <c r="AP77" i="2"/>
  <c r="F76" i="2"/>
  <c r="AM77" i="2"/>
  <c r="L76" i="2"/>
  <c r="AS77" i="2"/>
  <c r="J35" i="2"/>
  <c r="AQ35" i="2" s="1"/>
  <c r="AQ36" i="2"/>
  <c r="K76" i="2"/>
  <c r="AR77" i="2"/>
  <c r="H35" i="2"/>
  <c r="AO35" i="2" s="1"/>
  <c r="AO36" i="2"/>
  <c r="E35" i="2"/>
  <c r="AL35" i="2" s="1"/>
  <c r="AL36" i="2"/>
  <c r="K87" i="2"/>
  <c r="AR88" i="2"/>
  <c r="G35" i="2"/>
  <c r="AN35" i="2" s="1"/>
  <c r="AN36" i="2"/>
  <c r="I35" i="2"/>
  <c r="AP35" i="2" s="1"/>
  <c r="AP36" i="2"/>
  <c r="J76" i="2"/>
  <c r="AQ77" i="2"/>
  <c r="D76" i="2"/>
  <c r="AK77" i="2"/>
  <c r="L87" i="2"/>
  <c r="AS88" i="2"/>
  <c r="I87" i="2"/>
  <c r="AP88" i="2"/>
  <c r="P88" i="2"/>
  <c r="N35" i="2"/>
  <c r="AU35" i="2" s="1"/>
  <c r="AU36" i="2"/>
  <c r="AM50" i="2"/>
  <c r="AS50" i="2"/>
  <c r="G76" i="2"/>
  <c r="AN77" i="2"/>
  <c r="F35" i="2"/>
  <c r="AM35" i="2" s="1"/>
  <c r="AM36" i="2"/>
  <c r="L35" i="2"/>
  <c r="AS35" i="2" s="1"/>
  <c r="AS36" i="2"/>
  <c r="AK49" i="2"/>
  <c r="AK50" i="2"/>
  <c r="M87" i="2"/>
  <c r="AT88" i="2"/>
  <c r="D87" i="2"/>
  <c r="AK88" i="2"/>
  <c r="J87" i="2"/>
  <c r="AQ88" i="2"/>
  <c r="M76" i="2"/>
  <c r="AT77" i="2"/>
  <c r="D35" i="2"/>
  <c r="AK35" i="2" s="1"/>
  <c r="AK36" i="2"/>
  <c r="AU50" i="2"/>
  <c r="AR50" i="2"/>
  <c r="G87" i="2"/>
  <c r="AN88" i="2"/>
  <c r="AP50" i="2"/>
  <c r="AQ50" i="2"/>
  <c r="AT50" i="2"/>
  <c r="N87" i="2"/>
  <c r="AU88" i="2"/>
  <c r="E87" i="2"/>
  <c r="AL88" i="2"/>
  <c r="H76" i="2"/>
  <c r="AO77" i="2"/>
  <c r="N76" i="2"/>
  <c r="AU77" i="2"/>
  <c r="E76" i="2"/>
  <c r="AL77" i="2"/>
  <c r="H87" i="2"/>
  <c r="AO88" i="2"/>
  <c r="G23" i="2"/>
  <c r="M23" i="2"/>
  <c r="F23" i="2"/>
  <c r="N23" i="2"/>
  <c r="P51" i="2"/>
  <c r="AV51" i="2" s="1"/>
  <c r="P78" i="2"/>
  <c r="P56" i="2"/>
  <c r="AV56" i="2" s="1"/>
  <c r="P40" i="2"/>
  <c r="E23" i="2"/>
  <c r="L23" i="2"/>
  <c r="P14" i="2"/>
  <c r="AV14" i="2" s="1"/>
  <c r="D23" i="2"/>
  <c r="I267" i="3"/>
  <c r="AO267" i="3" s="1"/>
  <c r="N205" i="3"/>
  <c r="AT205" i="3" s="1"/>
  <c r="D190" i="3"/>
  <c r="AJ190" i="3" s="1"/>
  <c r="N83" i="3"/>
  <c r="M254" i="3"/>
  <c r="D150" i="3"/>
  <c r="AJ150" i="3" s="1"/>
  <c r="C83" i="3"/>
  <c r="L136" i="3"/>
  <c r="AR136" i="3" s="1"/>
  <c r="F136" i="3"/>
  <c r="AL136" i="3" s="1"/>
  <c r="D136" i="3"/>
  <c r="AJ136" i="3" s="1"/>
  <c r="C267" i="3"/>
  <c r="L190" i="3"/>
  <c r="AR190" i="3" s="1"/>
  <c r="F190" i="3"/>
  <c r="AL190" i="3" s="1"/>
  <c r="L303" i="3"/>
  <c r="E303" i="3"/>
  <c r="N267" i="3"/>
  <c r="AT267" i="3" s="1"/>
  <c r="M303" i="3"/>
  <c r="E83" i="3"/>
  <c r="H442" i="3"/>
  <c r="H136" i="3"/>
  <c r="AN136" i="3" s="1"/>
  <c r="N303" i="3"/>
  <c r="I136" i="3"/>
  <c r="AO136" i="3" s="1"/>
  <c r="K303" i="3"/>
  <c r="F267" i="3"/>
  <c r="AL267" i="3" s="1"/>
  <c r="H303" i="3"/>
  <c r="C303" i="3"/>
  <c r="D303" i="3"/>
  <c r="D205" i="3"/>
  <c r="AJ205" i="3" s="1"/>
  <c r="I205" i="3"/>
  <c r="AO205" i="3" s="1"/>
  <c r="M136" i="3"/>
  <c r="AS136" i="3" s="1"/>
  <c r="G205" i="3"/>
  <c r="AM205" i="3" s="1"/>
  <c r="E267" i="3"/>
  <c r="AK267" i="3" s="1"/>
  <c r="G150" i="3"/>
  <c r="AM150" i="3" s="1"/>
  <c r="M205" i="3"/>
  <c r="AS205" i="3" s="1"/>
  <c r="J150" i="3"/>
  <c r="AP150" i="3" s="1"/>
  <c r="J136" i="3"/>
  <c r="AP136" i="3" s="1"/>
  <c r="K190" i="3"/>
  <c r="AQ190" i="3" s="1"/>
  <c r="I190" i="3"/>
  <c r="AO190" i="3" s="1"/>
  <c r="E136" i="3"/>
  <c r="AK136" i="3" s="1"/>
  <c r="G190" i="3"/>
  <c r="AM190" i="3" s="1"/>
  <c r="C150" i="3"/>
  <c r="I150" i="3"/>
  <c r="AO150" i="3" s="1"/>
  <c r="K442" i="3"/>
  <c r="J442" i="3"/>
  <c r="C442" i="3"/>
  <c r="L83" i="3"/>
  <c r="L150" i="3"/>
  <c r="AR150" i="3" s="1"/>
  <c r="G442" i="3"/>
  <c r="K343" i="3"/>
  <c r="J190" i="3"/>
  <c r="AP190" i="3" s="1"/>
  <c r="L442" i="3"/>
  <c r="K150" i="3"/>
  <c r="AQ150" i="3" s="1"/>
  <c r="E442" i="3"/>
  <c r="D442" i="3"/>
  <c r="C205" i="3"/>
  <c r="E205" i="3"/>
  <c r="AK205" i="3" s="1"/>
  <c r="H205" i="3"/>
  <c r="AN205" i="3" s="1"/>
  <c r="K83" i="3"/>
  <c r="I442" i="3"/>
  <c r="F83" i="3"/>
  <c r="K205" i="3"/>
  <c r="AQ205" i="3" s="1"/>
  <c r="P222" i="3"/>
  <c r="AV222" i="3" s="1"/>
  <c r="P251" i="3"/>
  <c r="AV251" i="3" s="1"/>
  <c r="G83" i="3"/>
  <c r="N136" i="3"/>
  <c r="AT136" i="3" s="1"/>
  <c r="H83" i="3"/>
  <c r="J267" i="3"/>
  <c r="AP267" i="3" s="1"/>
  <c r="P111" i="3"/>
  <c r="AV111" i="3" s="1"/>
  <c r="D83" i="3"/>
  <c r="P186" i="3"/>
  <c r="AV186" i="3" s="1"/>
  <c r="D429" i="3"/>
  <c r="P211" i="3"/>
  <c r="AV211" i="3" s="1"/>
  <c r="C190" i="3"/>
  <c r="P77" i="3"/>
  <c r="AV77" i="3" s="1"/>
  <c r="P238" i="3"/>
  <c r="AV238" i="3" s="1"/>
  <c r="P128" i="3"/>
  <c r="AV128" i="3" s="1"/>
  <c r="P116" i="3"/>
  <c r="AV116" i="3" s="1"/>
  <c r="P241" i="3"/>
  <c r="AV241" i="3" s="1"/>
  <c r="P133" i="3"/>
  <c r="AV133" i="3" s="1"/>
  <c r="J343" i="3"/>
  <c r="C136" i="3"/>
  <c r="J83" i="3"/>
  <c r="F343" i="3"/>
  <c r="I83" i="3"/>
  <c r="P191" i="3"/>
  <c r="AV191" i="3" s="1"/>
  <c r="P144" i="3"/>
  <c r="AV144" i="3" s="1"/>
  <c r="H267" i="3"/>
  <c r="AN267" i="3" s="1"/>
  <c r="L267" i="3"/>
  <c r="AR267" i="3" s="1"/>
  <c r="M442" i="3"/>
  <c r="P289" i="3"/>
  <c r="AV289" i="3" s="1"/>
  <c r="P231" i="3"/>
  <c r="AV231" i="3" s="1"/>
  <c r="D267" i="3"/>
  <c r="AJ267" i="3" s="1"/>
  <c r="M83" i="3"/>
  <c r="K267" i="3"/>
  <c r="AQ267" i="3" s="1"/>
  <c r="F442" i="3"/>
  <c r="M343" i="3"/>
  <c r="N343" i="3"/>
  <c r="E343" i="3"/>
  <c r="F254" i="3"/>
  <c r="M43" i="3"/>
  <c r="AS43" i="3" s="1"/>
  <c r="G303" i="3"/>
  <c r="C343" i="3"/>
  <c r="H343" i="3"/>
  <c r="J254" i="3"/>
  <c r="N43" i="3"/>
  <c r="AT43" i="3" s="1"/>
  <c r="P91" i="3"/>
  <c r="AV91" i="3" s="1"/>
  <c r="E43" i="3"/>
  <c r="AK43" i="3" s="1"/>
  <c r="G343" i="3"/>
  <c r="E254" i="3"/>
  <c r="E8" i="3"/>
  <c r="P19" i="3"/>
  <c r="AV19" i="3" s="1"/>
  <c r="I254" i="3"/>
  <c r="P263" i="3"/>
  <c r="AV263" i="3" s="1"/>
  <c r="P175" i="3"/>
  <c r="AV175" i="3" s="1"/>
  <c r="P101" i="3"/>
  <c r="AV101" i="3" s="1"/>
  <c r="H43" i="3"/>
  <c r="AN43" i="3" s="1"/>
  <c r="P35" i="3"/>
  <c r="AV35" i="3" s="1"/>
  <c r="F43" i="3"/>
  <c r="AL43" i="3" s="1"/>
  <c r="N254" i="3"/>
  <c r="P99" i="3"/>
  <c r="AV99" i="3" s="1"/>
  <c r="P169" i="3"/>
  <c r="AV169" i="3" s="1"/>
  <c r="P139" i="3"/>
  <c r="AV139" i="3" s="1"/>
  <c r="P94" i="3"/>
  <c r="AV94" i="3" s="1"/>
  <c r="L254" i="3"/>
  <c r="P159" i="3"/>
  <c r="AV159" i="3" s="1"/>
  <c r="K254" i="3"/>
  <c r="P214" i="3"/>
  <c r="AV214" i="3" s="1"/>
  <c r="P246" i="3"/>
  <c r="AV246" i="3" s="1"/>
  <c r="P196" i="3"/>
  <c r="AV196" i="3" s="1"/>
  <c r="P217" i="3"/>
  <c r="AV217" i="3" s="1"/>
  <c r="P249" i="3"/>
  <c r="AV249" i="3" s="1"/>
  <c r="P199" i="3"/>
  <c r="AV199" i="3" s="1"/>
  <c r="D254" i="3"/>
  <c r="P206" i="3"/>
  <c r="AV206" i="3" s="1"/>
  <c r="P9" i="3"/>
  <c r="AV9" i="3" s="1"/>
  <c r="P84" i="3"/>
  <c r="AV84" i="3" s="1"/>
  <c r="G254" i="3"/>
  <c r="I343" i="3"/>
  <c r="P226" i="3"/>
  <c r="AV226" i="3" s="1"/>
  <c r="L343" i="3"/>
  <c r="D343" i="3"/>
  <c r="P284" i="3"/>
  <c r="AV284" i="3" s="1"/>
  <c r="P152" i="3"/>
  <c r="AV152" i="3" s="1"/>
  <c r="P180" i="3"/>
  <c r="AV180" i="3" s="1"/>
  <c r="C55" i="3"/>
  <c r="C8" i="3"/>
  <c r="P296" i="3"/>
  <c r="AV296" i="3" s="1"/>
  <c r="P137" i="3"/>
  <c r="AV137" i="3" s="1"/>
  <c r="P261" i="3"/>
  <c r="AV261" i="3" s="1"/>
  <c r="P272" i="3"/>
  <c r="AV272" i="3" s="1"/>
  <c r="C68" i="3"/>
  <c r="P69" i="3"/>
  <c r="AV69" i="3" s="1"/>
  <c r="P121" i="3"/>
  <c r="AV121" i="3" s="1"/>
  <c r="P45" i="3"/>
  <c r="AV45" i="3" s="1"/>
  <c r="C21" i="3"/>
  <c r="P87" i="3"/>
  <c r="AV87" i="3" s="1"/>
  <c r="P163" i="3"/>
  <c r="AV163" i="3" s="1"/>
  <c r="C282" i="3"/>
  <c r="P255" i="3"/>
  <c r="AV255" i="3" s="1"/>
  <c r="C254" i="3"/>
  <c r="P268" i="3"/>
  <c r="AV268" i="3" s="1"/>
  <c r="C461" i="3"/>
  <c r="C292" i="3"/>
  <c r="P293" i="3"/>
  <c r="AV293" i="3" s="1"/>
  <c r="C279" i="3"/>
  <c r="P280" i="3"/>
  <c r="AV280" i="3" s="1"/>
  <c r="P265" i="3"/>
  <c r="AV265" i="3" s="1"/>
  <c r="P29" i="2"/>
  <c r="AV29" i="2" s="1"/>
  <c r="P24" i="2"/>
  <c r="AV24" i="2" s="1"/>
  <c r="C12" i="2"/>
  <c r="C88" i="2"/>
  <c r="C73" i="2"/>
  <c r="P74" i="2"/>
  <c r="AV74" i="2" s="1"/>
  <c r="C132" i="2"/>
  <c r="P133" i="2"/>
  <c r="AV133" i="2" s="1"/>
  <c r="C23" i="2"/>
  <c r="C128" i="2"/>
  <c r="P129" i="2"/>
  <c r="AV129" i="2" s="1"/>
  <c r="C120" i="2"/>
  <c r="K7" i="3" l="1"/>
  <c r="AQ7" i="3" s="1"/>
  <c r="N7" i="3"/>
  <c r="AT7" i="3" s="1"/>
  <c r="G115" i="3"/>
  <c r="AM115" i="3" s="1"/>
  <c r="H150" i="3"/>
  <c r="AN150" i="3" s="1"/>
  <c r="AP108" i="3"/>
  <c r="O49" i="2"/>
  <c r="AJ108" i="3"/>
  <c r="I107" i="3"/>
  <c r="AO107" i="3" s="1"/>
  <c r="AN108" i="3"/>
  <c r="P63" i="2"/>
  <c r="AV63" i="2" s="1"/>
  <c r="H34" i="2"/>
  <c r="AO34" i="2" s="1"/>
  <c r="K34" i="2"/>
  <c r="AR34" i="2" s="1"/>
  <c r="AV69" i="2"/>
  <c r="AV66" i="2"/>
  <c r="D120" i="2"/>
  <c r="AK120" i="2" s="1"/>
  <c r="AK121" i="2"/>
  <c r="G22" i="2"/>
  <c r="AN23" i="2"/>
  <c r="G125" i="2"/>
  <c r="AN125" i="2" s="1"/>
  <c r="AN126" i="2"/>
  <c r="K125" i="2"/>
  <c r="AR125" i="2" s="1"/>
  <c r="AR126" i="2"/>
  <c r="I11" i="2"/>
  <c r="AP12" i="2"/>
  <c r="H131" i="2"/>
  <c r="AO132" i="2"/>
  <c r="L131" i="2"/>
  <c r="AS132" i="2"/>
  <c r="AV43" i="2"/>
  <c r="AV44" i="2"/>
  <c r="E120" i="2"/>
  <c r="AL120" i="2" s="1"/>
  <c r="AL121" i="2"/>
  <c r="J10" i="2"/>
  <c r="AQ11" i="2"/>
  <c r="O132" i="2"/>
  <c r="AJ132" i="2"/>
  <c r="D22" i="2"/>
  <c r="AK23" i="2"/>
  <c r="F34" i="2"/>
  <c r="AM34" i="2" s="1"/>
  <c r="F125" i="2"/>
  <c r="AM125" i="2" s="1"/>
  <c r="AM126" i="2"/>
  <c r="D131" i="2"/>
  <c r="AK132" i="2"/>
  <c r="I17" i="2"/>
  <c r="AP17" i="2" s="1"/>
  <c r="AP22" i="2"/>
  <c r="F120" i="2"/>
  <c r="AM120" i="2" s="1"/>
  <c r="AM121" i="2"/>
  <c r="J125" i="2"/>
  <c r="AQ125" i="2" s="1"/>
  <c r="AQ126" i="2"/>
  <c r="M131" i="2"/>
  <c r="AT132" i="2"/>
  <c r="N125" i="2"/>
  <c r="AU125" i="2" s="1"/>
  <c r="AU126" i="2"/>
  <c r="L120" i="2"/>
  <c r="AS120" i="2" s="1"/>
  <c r="AS121" i="2"/>
  <c r="D11" i="2"/>
  <c r="AK12" i="2"/>
  <c r="N120" i="2"/>
  <c r="AU120" i="2" s="1"/>
  <c r="AU121" i="2"/>
  <c r="I125" i="2"/>
  <c r="AP125" i="2" s="1"/>
  <c r="AP126" i="2"/>
  <c r="N131" i="2"/>
  <c r="AU132" i="2"/>
  <c r="O76" i="2"/>
  <c r="AJ76" i="2"/>
  <c r="O120" i="2"/>
  <c r="AJ120" i="2"/>
  <c r="O88" i="2"/>
  <c r="AJ88" i="2"/>
  <c r="L22" i="2"/>
  <c r="AS23" i="2"/>
  <c r="AJ49" i="2"/>
  <c r="D125" i="2"/>
  <c r="AK125" i="2" s="1"/>
  <c r="AK126" i="2"/>
  <c r="K131" i="2"/>
  <c r="AR132" i="2"/>
  <c r="N10" i="2"/>
  <c r="AU11" i="2"/>
  <c r="P121" i="2"/>
  <c r="AV121" i="2" s="1"/>
  <c r="P12" i="2"/>
  <c r="AV12" i="2" s="1"/>
  <c r="O12" i="2"/>
  <c r="AJ12" i="2"/>
  <c r="E22" i="2"/>
  <c r="AL23" i="2"/>
  <c r="N22" i="2"/>
  <c r="AU23" i="2"/>
  <c r="K11" i="2"/>
  <c r="AR12" i="2"/>
  <c r="E131" i="2"/>
  <c r="AL132" i="2"/>
  <c r="K22" i="2"/>
  <c r="AR23" i="2"/>
  <c r="J22" i="2"/>
  <c r="AQ23" i="2"/>
  <c r="I131" i="2"/>
  <c r="AP132" i="2"/>
  <c r="L11" i="2"/>
  <c r="AS12" i="2"/>
  <c r="H10" i="2"/>
  <c r="AO11" i="2"/>
  <c r="I120" i="2"/>
  <c r="AP120" i="2" s="1"/>
  <c r="AP121" i="2"/>
  <c r="E125" i="2"/>
  <c r="AL125" i="2" s="1"/>
  <c r="AL126" i="2"/>
  <c r="O128" i="2"/>
  <c r="AJ128" i="2"/>
  <c r="I34" i="2"/>
  <c r="AP34" i="2" s="1"/>
  <c r="F22" i="2"/>
  <c r="AM23" i="2"/>
  <c r="E11" i="2"/>
  <c r="AL12" i="2"/>
  <c r="H120" i="2"/>
  <c r="AO120" i="2" s="1"/>
  <c r="AO121" i="2"/>
  <c r="K120" i="2"/>
  <c r="AR120" i="2" s="1"/>
  <c r="AR121" i="2"/>
  <c r="M11" i="2"/>
  <c r="AT12" i="2"/>
  <c r="G131" i="2"/>
  <c r="AN132" i="2"/>
  <c r="L125" i="2"/>
  <c r="AS125" i="2" s="1"/>
  <c r="AS126" i="2"/>
  <c r="H125" i="2"/>
  <c r="AO125" i="2" s="1"/>
  <c r="AO126" i="2"/>
  <c r="H22" i="2"/>
  <c r="AO23" i="2"/>
  <c r="M120" i="2"/>
  <c r="AT120" i="2" s="1"/>
  <c r="AT121" i="2"/>
  <c r="O73" i="2"/>
  <c r="AJ73" i="2"/>
  <c r="O23" i="2"/>
  <c r="AJ23" i="2"/>
  <c r="M22" i="2"/>
  <c r="AT23" i="2"/>
  <c r="M125" i="2"/>
  <c r="AT125" i="2" s="1"/>
  <c r="AT126" i="2"/>
  <c r="J131" i="2"/>
  <c r="AQ132" i="2"/>
  <c r="G11" i="2"/>
  <c r="AN12" i="2"/>
  <c r="G120" i="2"/>
  <c r="AN120" i="2" s="1"/>
  <c r="AN121" i="2"/>
  <c r="J120" i="2"/>
  <c r="AQ120" i="2" s="1"/>
  <c r="AQ121" i="2"/>
  <c r="F131" i="2"/>
  <c r="AM132" i="2"/>
  <c r="F11" i="2"/>
  <c r="AM12" i="2"/>
  <c r="M115" i="3"/>
  <c r="AS115" i="3" s="1"/>
  <c r="M150" i="3"/>
  <c r="AS150" i="3" s="1"/>
  <c r="N150" i="3"/>
  <c r="AT150" i="3" s="1"/>
  <c r="L7" i="3"/>
  <c r="AR7" i="3" s="1"/>
  <c r="G43" i="3"/>
  <c r="AM43" i="3" s="1"/>
  <c r="E107" i="3"/>
  <c r="AK107" i="3" s="1"/>
  <c r="G7" i="3"/>
  <c r="AM7" i="3" s="1"/>
  <c r="K313" i="3"/>
  <c r="AQ313" i="3" s="1"/>
  <c r="D7" i="3"/>
  <c r="AJ7" i="3" s="1"/>
  <c r="I313" i="3"/>
  <c r="I312" i="3" s="1"/>
  <c r="AO312" i="3" s="1"/>
  <c r="D313" i="3"/>
  <c r="D312" i="3" s="1"/>
  <c r="AJ312" i="3" s="1"/>
  <c r="H313" i="3"/>
  <c r="AN313" i="3" s="1"/>
  <c r="G107" i="3"/>
  <c r="AM107" i="3" s="1"/>
  <c r="AQ108" i="3"/>
  <c r="H115" i="3"/>
  <c r="AN115" i="3" s="1"/>
  <c r="E115" i="3"/>
  <c r="AK115" i="3" s="1"/>
  <c r="AL108" i="3"/>
  <c r="H7" i="3"/>
  <c r="AN7" i="3" s="1"/>
  <c r="I43" i="3"/>
  <c r="AO43" i="3" s="1"/>
  <c r="L313" i="3"/>
  <c r="L312" i="3" s="1"/>
  <c r="AR312" i="3" s="1"/>
  <c r="J7" i="3"/>
  <c r="J6" i="3" s="1"/>
  <c r="AP6" i="3" s="1"/>
  <c r="E313" i="3"/>
  <c r="AK313" i="3" s="1"/>
  <c r="F150" i="3"/>
  <c r="AL150" i="3" s="1"/>
  <c r="D43" i="3"/>
  <c r="AJ43" i="3" s="1"/>
  <c r="F313" i="3"/>
  <c r="F312" i="3" s="1"/>
  <c r="AL312" i="3" s="1"/>
  <c r="K43" i="3"/>
  <c r="AQ43" i="3" s="1"/>
  <c r="N313" i="3"/>
  <c r="N312" i="3" s="1"/>
  <c r="AT312" i="3" s="1"/>
  <c r="O405" i="3"/>
  <c r="AU405" i="3" s="1"/>
  <c r="AI335" i="3"/>
  <c r="N237" i="3"/>
  <c r="AT237" i="3" s="1"/>
  <c r="AT254" i="3"/>
  <c r="AJ83" i="3"/>
  <c r="M415" i="3"/>
  <c r="AS415" i="3" s="1"/>
  <c r="AS416" i="3"/>
  <c r="O292" i="3"/>
  <c r="AU292" i="3" s="1"/>
  <c r="AI292" i="3"/>
  <c r="O150" i="3"/>
  <c r="AU150" i="3" s="1"/>
  <c r="AI150" i="3"/>
  <c r="L300" i="3"/>
  <c r="AR300" i="3" s="1"/>
  <c r="AR303" i="3"/>
  <c r="I7" i="3"/>
  <c r="AO7" i="3" s="1"/>
  <c r="E342" i="3"/>
  <c r="AK342" i="3" s="1"/>
  <c r="AK343" i="3"/>
  <c r="J74" i="3"/>
  <c r="AP83" i="3"/>
  <c r="H74" i="3"/>
  <c r="AN83" i="3"/>
  <c r="F74" i="3"/>
  <c r="AL83" i="3"/>
  <c r="D441" i="3"/>
  <c r="AJ442" i="3"/>
  <c r="AR83" i="3"/>
  <c r="H441" i="3"/>
  <c r="AN442" i="3"/>
  <c r="J313" i="3"/>
  <c r="F300" i="3"/>
  <c r="AL300" i="3" s="1"/>
  <c r="AL303" i="3"/>
  <c r="L43" i="3"/>
  <c r="AR43" i="3" s="1"/>
  <c r="O107" i="3"/>
  <c r="AU107" i="3" s="1"/>
  <c r="AI107" i="3"/>
  <c r="M107" i="3"/>
  <c r="AS107" i="3" s="1"/>
  <c r="AS108" i="3"/>
  <c r="O314" i="3"/>
  <c r="AU314" i="3" s="1"/>
  <c r="AI314" i="3"/>
  <c r="H221" i="3"/>
  <c r="AN224" i="3"/>
  <c r="H415" i="3"/>
  <c r="AN415" i="3" s="1"/>
  <c r="AN416" i="3"/>
  <c r="K342" i="3"/>
  <c r="AQ342" i="3" s="1"/>
  <c r="AQ343" i="3"/>
  <c r="N300" i="3"/>
  <c r="AT300" i="3" s="1"/>
  <c r="AT303" i="3"/>
  <c r="E7" i="3"/>
  <c r="AK7" i="3" s="1"/>
  <c r="AK8" i="3"/>
  <c r="M441" i="3"/>
  <c r="AS442" i="3"/>
  <c r="O384" i="3"/>
  <c r="AU384" i="3" s="1"/>
  <c r="AI384" i="3"/>
  <c r="G335" i="3"/>
  <c r="AM335" i="3" s="1"/>
  <c r="AM336" i="3"/>
  <c r="E330" i="3"/>
  <c r="AK331" i="3"/>
  <c r="E221" i="3"/>
  <c r="AK224" i="3"/>
  <c r="F282" i="3"/>
  <c r="AL283" i="3"/>
  <c r="D221" i="3"/>
  <c r="AJ224" i="3"/>
  <c r="M428" i="3"/>
  <c r="AS428" i="3" s="1"/>
  <c r="AS429" i="3"/>
  <c r="G221" i="3"/>
  <c r="AM224" i="3"/>
  <c r="I221" i="3"/>
  <c r="AO224" i="3"/>
  <c r="AS287" i="3"/>
  <c r="M286" i="3"/>
  <c r="AS286" i="3" s="1"/>
  <c r="AO287" i="3"/>
  <c r="I286" i="3"/>
  <c r="AO286" i="3" s="1"/>
  <c r="O325" i="3"/>
  <c r="AU325" i="3" s="1"/>
  <c r="AI325" i="3"/>
  <c r="AR278" i="3"/>
  <c r="L277" i="3"/>
  <c r="AR277" i="3" s="1"/>
  <c r="AN278" i="3"/>
  <c r="H277" i="3"/>
  <c r="AN277" i="3" s="1"/>
  <c r="G415" i="3"/>
  <c r="AM415" i="3" s="1"/>
  <c r="AM416" i="3"/>
  <c r="AP287" i="3"/>
  <c r="J286" i="3"/>
  <c r="AP286" i="3" s="1"/>
  <c r="L75" i="3"/>
  <c r="AR75" i="3" s="1"/>
  <c r="AR76" i="3"/>
  <c r="C330" i="3"/>
  <c r="O331" i="3"/>
  <c r="AU331" i="3" s="1"/>
  <c r="AI331" i="3"/>
  <c r="O279" i="3"/>
  <c r="AU279" i="3" s="1"/>
  <c r="AI279" i="3"/>
  <c r="H342" i="3"/>
  <c r="AN342" i="3" s="1"/>
  <c r="AN343" i="3"/>
  <c r="I342" i="3"/>
  <c r="AO342" i="3" s="1"/>
  <c r="AO343" i="3"/>
  <c r="N342" i="3"/>
  <c r="AT342" i="3" s="1"/>
  <c r="AT343" i="3"/>
  <c r="O190" i="3"/>
  <c r="AU190" i="3" s="1"/>
  <c r="AI190" i="3"/>
  <c r="E441" i="3"/>
  <c r="AK442" i="3"/>
  <c r="F7" i="3"/>
  <c r="AL7" i="3" s="1"/>
  <c r="AL8" i="3"/>
  <c r="P55" i="3"/>
  <c r="AV55" i="3" s="1"/>
  <c r="O55" i="3"/>
  <c r="AU55" i="3" s="1"/>
  <c r="AI55" i="3"/>
  <c r="G237" i="3"/>
  <c r="AM237" i="3" s="1"/>
  <c r="AM254" i="3"/>
  <c r="P34" i="3"/>
  <c r="AV34" i="3" s="1"/>
  <c r="E237" i="3"/>
  <c r="AK237" i="3" s="1"/>
  <c r="AK254" i="3"/>
  <c r="C312" i="3"/>
  <c r="AI313" i="3"/>
  <c r="M342" i="3"/>
  <c r="AS343" i="3"/>
  <c r="J342" i="3"/>
  <c r="AP342" i="3" s="1"/>
  <c r="AP343" i="3"/>
  <c r="AM83" i="3"/>
  <c r="J441" i="3"/>
  <c r="AP442" i="3"/>
  <c r="E150" i="3"/>
  <c r="AK150" i="3" s="1"/>
  <c r="D300" i="3"/>
  <c r="AJ300" i="3" s="1"/>
  <c r="AJ303" i="3"/>
  <c r="K300" i="3"/>
  <c r="AQ300" i="3" s="1"/>
  <c r="AQ303" i="3"/>
  <c r="AK83" i="3"/>
  <c r="O267" i="3"/>
  <c r="AU267" i="3" s="1"/>
  <c r="AI267" i="3"/>
  <c r="AR287" i="3"/>
  <c r="L286" i="3"/>
  <c r="AR286" i="3" s="1"/>
  <c r="L115" i="3"/>
  <c r="AR115" i="3" s="1"/>
  <c r="AR120" i="3"/>
  <c r="J335" i="3"/>
  <c r="AP335" i="3" s="1"/>
  <c r="AP336" i="3"/>
  <c r="H330" i="3"/>
  <c r="AN331" i="3"/>
  <c r="D75" i="3"/>
  <c r="AJ75" i="3" s="1"/>
  <c r="AJ76" i="3"/>
  <c r="I428" i="3"/>
  <c r="AO428" i="3" s="1"/>
  <c r="AO429" i="3"/>
  <c r="H335" i="3"/>
  <c r="AN335" i="3" s="1"/>
  <c r="AN336" i="3"/>
  <c r="K74" i="3"/>
  <c r="AQ83" i="3"/>
  <c r="E300" i="3"/>
  <c r="AK300" i="3" s="1"/>
  <c r="AK303" i="3"/>
  <c r="C237" i="3"/>
  <c r="O254" i="3"/>
  <c r="AU254" i="3" s="1"/>
  <c r="AI254" i="3"/>
  <c r="AI8" i="3"/>
  <c r="O8" i="3"/>
  <c r="AU8" i="3" s="1"/>
  <c r="G300" i="3"/>
  <c r="AM300" i="3" s="1"/>
  <c r="AM303" i="3"/>
  <c r="O136" i="3"/>
  <c r="AU136" i="3" s="1"/>
  <c r="AI136" i="3"/>
  <c r="O442" i="3"/>
  <c r="AU442" i="3" s="1"/>
  <c r="AI442" i="3"/>
  <c r="O282" i="3"/>
  <c r="AU282" i="3" s="1"/>
  <c r="AI282" i="3"/>
  <c r="P68" i="3"/>
  <c r="AV68" i="3" s="1"/>
  <c r="O68" i="3"/>
  <c r="AU68" i="3" s="1"/>
  <c r="AI68" i="3"/>
  <c r="G342" i="3"/>
  <c r="AM342" i="3" s="1"/>
  <c r="AM343" i="3"/>
  <c r="J237" i="3"/>
  <c r="AP237" i="3" s="1"/>
  <c r="AP254" i="3"/>
  <c r="F441" i="3"/>
  <c r="AL442" i="3"/>
  <c r="D428" i="3"/>
  <c r="AJ428" i="3" s="1"/>
  <c r="AJ429" i="3"/>
  <c r="I441" i="3"/>
  <c r="AO442" i="3"/>
  <c r="L441" i="3"/>
  <c r="AR442" i="3"/>
  <c r="K441" i="3"/>
  <c r="AQ442" i="3"/>
  <c r="M300" i="3"/>
  <c r="AS300" i="3" s="1"/>
  <c r="AS303" i="3"/>
  <c r="M237" i="3"/>
  <c r="AS237" i="3" s="1"/>
  <c r="AS254" i="3"/>
  <c r="I300" i="3"/>
  <c r="AO300" i="3" s="1"/>
  <c r="AO303" i="3"/>
  <c r="K415" i="3"/>
  <c r="AQ415" i="3" s="1"/>
  <c r="AQ416" i="3"/>
  <c r="L428" i="3"/>
  <c r="AR428" i="3" s="1"/>
  <c r="AR429" i="3"/>
  <c r="K330" i="3"/>
  <c r="AQ330" i="3" s="1"/>
  <c r="AQ331" i="3"/>
  <c r="AO278" i="3"/>
  <c r="I277" i="3"/>
  <c r="AO277" i="3" s="1"/>
  <c r="AT278" i="3"/>
  <c r="N277" i="3"/>
  <c r="AT277" i="3" s="1"/>
  <c r="G75" i="3"/>
  <c r="AM75" i="3" s="1"/>
  <c r="AM76" i="3"/>
  <c r="K428" i="3"/>
  <c r="AQ428" i="3" s="1"/>
  <c r="AQ429" i="3"/>
  <c r="L330" i="3"/>
  <c r="AR331" i="3"/>
  <c r="K335" i="3"/>
  <c r="AQ335" i="3" s="1"/>
  <c r="AQ336" i="3"/>
  <c r="AK287" i="3"/>
  <c r="E286" i="3"/>
  <c r="AK286" i="3" s="1"/>
  <c r="E428" i="3"/>
  <c r="AK428" i="3" s="1"/>
  <c r="AK429" i="3"/>
  <c r="I330" i="3"/>
  <c r="AO331" i="3"/>
  <c r="M330" i="3"/>
  <c r="AS331" i="3"/>
  <c r="AP278" i="3"/>
  <c r="J277" i="3"/>
  <c r="AP277" i="3" s="1"/>
  <c r="N428" i="3"/>
  <c r="AT428" i="3" s="1"/>
  <c r="AT429" i="3"/>
  <c r="J428" i="3"/>
  <c r="AP428" i="3" s="1"/>
  <c r="AP429" i="3"/>
  <c r="AJ278" i="3"/>
  <c r="D277" i="3"/>
  <c r="AJ277" i="3" s="1"/>
  <c r="I415" i="3"/>
  <c r="AO415" i="3" s="1"/>
  <c r="AO416" i="3"/>
  <c r="K115" i="3"/>
  <c r="AQ115" i="3" s="1"/>
  <c r="AQ120" i="3"/>
  <c r="F330" i="3"/>
  <c r="AL331" i="3"/>
  <c r="O295" i="3"/>
  <c r="AU295" i="3" s="1"/>
  <c r="AI295" i="3"/>
  <c r="AJ287" i="3"/>
  <c r="D286" i="3"/>
  <c r="AJ286" i="3" s="1"/>
  <c r="AN287" i="3"/>
  <c r="H286" i="3"/>
  <c r="AN286" i="3" s="1"/>
  <c r="D115" i="3"/>
  <c r="AJ115" i="3" s="1"/>
  <c r="AJ120" i="3"/>
  <c r="O120" i="3"/>
  <c r="AU120" i="3" s="1"/>
  <c r="AI120" i="3"/>
  <c r="AT83" i="3"/>
  <c r="J300" i="3"/>
  <c r="AP300" i="3" s="1"/>
  <c r="AP303" i="3"/>
  <c r="N441" i="3"/>
  <c r="AT442" i="3"/>
  <c r="L107" i="3"/>
  <c r="AR107" i="3" s="1"/>
  <c r="AR108" i="3"/>
  <c r="J330" i="3"/>
  <c r="AP331" i="3"/>
  <c r="H428" i="3"/>
  <c r="AN428" i="3" s="1"/>
  <c r="AN429" i="3"/>
  <c r="D415" i="3"/>
  <c r="AJ415" i="3" s="1"/>
  <c r="AJ416" i="3"/>
  <c r="N221" i="3"/>
  <c r="AT224" i="3"/>
  <c r="G330" i="3"/>
  <c r="AM331" i="3"/>
  <c r="N107" i="3"/>
  <c r="AT107" i="3" s="1"/>
  <c r="AT108" i="3"/>
  <c r="O336" i="3"/>
  <c r="AU336" i="3" s="1"/>
  <c r="AI336" i="3"/>
  <c r="N335" i="3"/>
  <c r="AT335" i="3" s="1"/>
  <c r="AT336" i="3"/>
  <c r="AQ287" i="3"/>
  <c r="K286" i="3"/>
  <c r="AQ286" i="3" s="1"/>
  <c r="AL287" i="3"/>
  <c r="F286" i="3"/>
  <c r="AL286" i="3" s="1"/>
  <c r="E335" i="3"/>
  <c r="AK335" i="3" s="1"/>
  <c r="AK336" i="3"/>
  <c r="E415" i="3"/>
  <c r="AK415" i="3" s="1"/>
  <c r="AK416" i="3"/>
  <c r="M335" i="3"/>
  <c r="AS335" i="3" s="1"/>
  <c r="AS336" i="3"/>
  <c r="I335" i="3"/>
  <c r="AO335" i="3" s="1"/>
  <c r="AO336" i="3"/>
  <c r="AT287" i="3"/>
  <c r="N286" i="3"/>
  <c r="AT286" i="3" s="1"/>
  <c r="O394" i="3"/>
  <c r="AU394" i="3" s="1"/>
  <c r="AI394" i="3"/>
  <c r="C221" i="3"/>
  <c r="O224" i="3"/>
  <c r="AU224" i="3" s="1"/>
  <c r="AI224" i="3"/>
  <c r="AS278" i="3"/>
  <c r="M277" i="3"/>
  <c r="AS277" i="3" s="1"/>
  <c r="D335" i="3"/>
  <c r="AJ335" i="3" s="1"/>
  <c r="AJ336" i="3"/>
  <c r="J415" i="3"/>
  <c r="AP415" i="3" s="1"/>
  <c r="AP416" i="3"/>
  <c r="J115" i="3"/>
  <c r="AP115" i="3" s="1"/>
  <c r="AP120" i="3"/>
  <c r="K237" i="3"/>
  <c r="AQ237" i="3" s="1"/>
  <c r="AQ254" i="3"/>
  <c r="D237" i="3"/>
  <c r="AJ237" i="3" s="1"/>
  <c r="AJ254" i="3"/>
  <c r="AI115" i="3"/>
  <c r="L221" i="3"/>
  <c r="AR224" i="3"/>
  <c r="N330" i="3"/>
  <c r="AT331" i="3"/>
  <c r="O34" i="3"/>
  <c r="AU34" i="3" s="1"/>
  <c r="AI34" i="3"/>
  <c r="C415" i="3"/>
  <c r="O416" i="3"/>
  <c r="AU416" i="3" s="1"/>
  <c r="AI416" i="3"/>
  <c r="L335" i="3"/>
  <c r="AR335" i="3" s="1"/>
  <c r="AR336" i="3"/>
  <c r="C300" i="3"/>
  <c r="O303" i="3"/>
  <c r="AU303" i="3" s="1"/>
  <c r="AI303" i="3"/>
  <c r="AS83" i="3"/>
  <c r="D342" i="3"/>
  <c r="AJ342" i="3" s="1"/>
  <c r="AJ343" i="3"/>
  <c r="O343" i="3"/>
  <c r="AU343" i="3" s="1"/>
  <c r="AI343" i="3"/>
  <c r="AO83" i="3"/>
  <c r="G441" i="3"/>
  <c r="AM442" i="3"/>
  <c r="G313" i="3"/>
  <c r="O461" i="3"/>
  <c r="AU461" i="3" s="1"/>
  <c r="AI461" i="3"/>
  <c r="P21" i="3"/>
  <c r="AV21" i="3" s="1"/>
  <c r="O21" i="3"/>
  <c r="AU21" i="3" s="1"/>
  <c r="AI21" i="3"/>
  <c r="L342" i="3"/>
  <c r="AR342" i="3" s="1"/>
  <c r="AR343" i="3"/>
  <c r="L237" i="3"/>
  <c r="AR237" i="3" s="1"/>
  <c r="AR254" i="3"/>
  <c r="I237" i="3"/>
  <c r="AO237" i="3" s="1"/>
  <c r="AO254" i="3"/>
  <c r="M7" i="3"/>
  <c r="AS7" i="3" s="1"/>
  <c r="F237" i="3"/>
  <c r="AL237" i="3" s="1"/>
  <c r="AL254" i="3"/>
  <c r="F342" i="3"/>
  <c r="AL342" i="3" s="1"/>
  <c r="AL343" i="3"/>
  <c r="O205" i="3"/>
  <c r="AU205" i="3" s="1"/>
  <c r="AI205" i="3"/>
  <c r="H300" i="3"/>
  <c r="AN300" i="3" s="1"/>
  <c r="AN303" i="3"/>
  <c r="O83" i="3"/>
  <c r="AU83" i="3" s="1"/>
  <c r="AI83" i="3"/>
  <c r="H237" i="3"/>
  <c r="AN237" i="3" s="1"/>
  <c r="AN254" i="3"/>
  <c r="M313" i="3"/>
  <c r="F221" i="3"/>
  <c r="AL224" i="3"/>
  <c r="F335" i="3"/>
  <c r="AL335" i="3" s="1"/>
  <c r="AL336" i="3"/>
  <c r="C428" i="3"/>
  <c r="O429" i="3"/>
  <c r="AU429" i="3" s="1"/>
  <c r="AI429" i="3"/>
  <c r="D330" i="3"/>
  <c r="AJ330" i="3" s="1"/>
  <c r="AJ331" i="3"/>
  <c r="M221" i="3"/>
  <c r="AS224" i="3"/>
  <c r="N415" i="3"/>
  <c r="AT415" i="3" s="1"/>
  <c r="AT416" i="3"/>
  <c r="J221" i="3"/>
  <c r="AP224" i="3"/>
  <c r="I115" i="3"/>
  <c r="AO115" i="3" s="1"/>
  <c r="AO120" i="3"/>
  <c r="AQ278" i="3"/>
  <c r="K277" i="3"/>
  <c r="AQ277" i="3" s="1"/>
  <c r="F428" i="3"/>
  <c r="AL428" i="3" s="1"/>
  <c r="AL429" i="3"/>
  <c r="K221" i="3"/>
  <c r="AQ224" i="3"/>
  <c r="G428" i="3"/>
  <c r="AM428" i="3" s="1"/>
  <c r="AM429" i="3"/>
  <c r="O44" i="3"/>
  <c r="AU44" i="3" s="1"/>
  <c r="AI44" i="3"/>
  <c r="AM278" i="3"/>
  <c r="G277" i="3"/>
  <c r="AM277" i="3" s="1"/>
  <c r="AM287" i="3"/>
  <c r="G286" i="3"/>
  <c r="AM286" i="3" s="1"/>
  <c r="L415" i="3"/>
  <c r="AR415" i="3" s="1"/>
  <c r="AR416" i="3"/>
  <c r="AK278" i="3"/>
  <c r="E277" i="3"/>
  <c r="AK277" i="3" s="1"/>
  <c r="F415" i="3"/>
  <c r="AL415" i="3" s="1"/>
  <c r="AL416" i="3"/>
  <c r="C342" i="3"/>
  <c r="C341" i="3" s="1"/>
  <c r="G34" i="2"/>
  <c r="AN34" i="2" s="1"/>
  <c r="AO76" i="2"/>
  <c r="H71" i="2"/>
  <c r="AO71" i="2" s="1"/>
  <c r="AU76" i="2"/>
  <c r="N71" i="2"/>
  <c r="AU71" i="2" s="1"/>
  <c r="L86" i="2"/>
  <c r="AS87" i="2"/>
  <c r="AP76" i="2"/>
  <c r="I71" i="2"/>
  <c r="AP71" i="2" s="1"/>
  <c r="AT76" i="2"/>
  <c r="M71" i="2"/>
  <c r="AT71" i="2" s="1"/>
  <c r="J86" i="2"/>
  <c r="AQ87" i="2"/>
  <c r="AK76" i="2"/>
  <c r="D71" i="2"/>
  <c r="AK71" i="2" s="1"/>
  <c r="K86" i="2"/>
  <c r="AR87" i="2"/>
  <c r="F86" i="2"/>
  <c r="AM87" i="2"/>
  <c r="P36" i="2"/>
  <c r="AV36" i="2" s="1"/>
  <c r="AV40" i="2"/>
  <c r="H86" i="2"/>
  <c r="AO87" i="2"/>
  <c r="E86" i="2"/>
  <c r="AL87" i="2"/>
  <c r="G86" i="2"/>
  <c r="AN87" i="2"/>
  <c r="AR76" i="2"/>
  <c r="K71" i="2"/>
  <c r="AR71" i="2" s="1"/>
  <c r="D34" i="2"/>
  <c r="AK34" i="2" s="1"/>
  <c r="N34" i="2"/>
  <c r="AU34" i="2" s="1"/>
  <c r="P77" i="2"/>
  <c r="AV78" i="2"/>
  <c r="M34" i="2"/>
  <c r="AT34" i="2" s="1"/>
  <c r="J34" i="2"/>
  <c r="D86" i="2"/>
  <c r="AK87" i="2"/>
  <c r="AN76" i="2"/>
  <c r="G71" i="2"/>
  <c r="AN71" i="2" s="1"/>
  <c r="P87" i="2"/>
  <c r="AV88" i="2"/>
  <c r="AQ76" i="2"/>
  <c r="J71" i="2"/>
  <c r="AQ71" i="2" s="1"/>
  <c r="AS76" i="2"/>
  <c r="L71" i="2"/>
  <c r="AS71" i="2" s="1"/>
  <c r="L34" i="2"/>
  <c r="AS34" i="2" s="1"/>
  <c r="E34" i="2"/>
  <c r="AL34" i="2" s="1"/>
  <c r="AL76" i="2"/>
  <c r="E71" i="2"/>
  <c r="AL71" i="2" s="1"/>
  <c r="N86" i="2"/>
  <c r="AU87" i="2"/>
  <c r="M86" i="2"/>
  <c r="AT87" i="2"/>
  <c r="I86" i="2"/>
  <c r="AP87" i="2"/>
  <c r="AM76" i="2"/>
  <c r="F71" i="2"/>
  <c r="AM71" i="2" s="1"/>
  <c r="P50" i="2"/>
  <c r="C11" i="2"/>
  <c r="P130" i="3"/>
  <c r="AV130" i="3" s="1"/>
  <c r="P44" i="3"/>
  <c r="AV44" i="3" s="1"/>
  <c r="P224" i="3"/>
  <c r="P267" i="3"/>
  <c r="AV267" i="3" s="1"/>
  <c r="P8" i="3"/>
  <c r="AV8" i="3" s="1"/>
  <c r="P120" i="3"/>
  <c r="AV120" i="3" s="1"/>
  <c r="P230" i="3"/>
  <c r="AV230" i="3" s="1"/>
  <c r="P136" i="3"/>
  <c r="AV136" i="3" s="1"/>
  <c r="P76" i="3"/>
  <c r="AV76" i="3" s="1"/>
  <c r="P190" i="3"/>
  <c r="AV190" i="3" s="1"/>
  <c r="P185" i="3"/>
  <c r="AV185" i="3" s="1"/>
  <c r="P205" i="3"/>
  <c r="AV205" i="3" s="1"/>
  <c r="P288" i="3"/>
  <c r="AV288" i="3" s="1"/>
  <c r="P83" i="3"/>
  <c r="AV83" i="3" s="1"/>
  <c r="P295" i="3"/>
  <c r="AV295" i="3" s="1"/>
  <c r="P240" i="3"/>
  <c r="AV240" i="3" s="1"/>
  <c r="P110" i="3"/>
  <c r="AV110" i="3" s="1"/>
  <c r="P254" i="3"/>
  <c r="AV254" i="3" s="1"/>
  <c r="C7" i="3"/>
  <c r="C114" i="3"/>
  <c r="P292" i="3"/>
  <c r="AV292" i="3" s="1"/>
  <c r="C291" i="3"/>
  <c r="C43" i="3"/>
  <c r="C75" i="3"/>
  <c r="P279" i="3"/>
  <c r="AV279" i="3" s="1"/>
  <c r="C278" i="3"/>
  <c r="C441" i="3"/>
  <c r="C287" i="3"/>
  <c r="C87" i="2"/>
  <c r="P23" i="2"/>
  <c r="AV23" i="2" s="1"/>
  <c r="C22" i="2"/>
  <c r="C131" i="2"/>
  <c r="P132" i="2"/>
  <c r="AV132" i="2" s="1"/>
  <c r="P128" i="2"/>
  <c r="AV128" i="2" s="1"/>
  <c r="C127" i="2"/>
  <c r="C72" i="2"/>
  <c r="P73" i="2"/>
  <c r="AV73" i="2" s="1"/>
  <c r="C35" i="2"/>
  <c r="N6" i="3" l="1"/>
  <c r="AT6" i="3" s="1"/>
  <c r="I74" i="3"/>
  <c r="AO74" i="3" s="1"/>
  <c r="G114" i="3"/>
  <c r="AM114" i="3" s="1"/>
  <c r="H114" i="3"/>
  <c r="AN114" i="3" s="1"/>
  <c r="H6" i="3"/>
  <c r="AN6" i="3" s="1"/>
  <c r="K6" i="3"/>
  <c r="AQ6" i="3" s="1"/>
  <c r="AO313" i="3"/>
  <c r="M114" i="3"/>
  <c r="AS114" i="3" s="1"/>
  <c r="N114" i="3"/>
  <c r="AT114" i="3" s="1"/>
  <c r="P49" i="2"/>
  <c r="AV49" i="2" s="1"/>
  <c r="P35" i="2"/>
  <c r="AV35" i="2" s="1"/>
  <c r="M17" i="2"/>
  <c r="AT17" i="2" s="1"/>
  <c r="AT22" i="2"/>
  <c r="H17" i="2"/>
  <c r="AO17" i="2" s="1"/>
  <c r="AO22" i="2"/>
  <c r="M10" i="2"/>
  <c r="AT11" i="2"/>
  <c r="F17" i="2"/>
  <c r="AM17" i="2" s="1"/>
  <c r="AM22" i="2"/>
  <c r="N130" i="2"/>
  <c r="AU130" i="2" s="1"/>
  <c r="AU131" i="2"/>
  <c r="O87" i="2"/>
  <c r="AJ87" i="2"/>
  <c r="H9" i="2"/>
  <c r="AO10" i="2"/>
  <c r="K17" i="2"/>
  <c r="AR17" i="2" s="1"/>
  <c r="AR22" i="2"/>
  <c r="E17" i="2"/>
  <c r="AL17" i="2" s="1"/>
  <c r="AL22" i="2"/>
  <c r="K130" i="2"/>
  <c r="AR130" i="2" s="1"/>
  <c r="AR131" i="2"/>
  <c r="D17" i="2"/>
  <c r="AK17" i="2" s="1"/>
  <c r="AK22" i="2"/>
  <c r="O131" i="2"/>
  <c r="AJ131" i="2"/>
  <c r="C71" i="2"/>
  <c r="O72" i="2"/>
  <c r="AJ72" i="2"/>
  <c r="F10" i="2"/>
  <c r="AM11" i="2"/>
  <c r="G10" i="2"/>
  <c r="AN11" i="2"/>
  <c r="O35" i="2"/>
  <c r="AJ35" i="2"/>
  <c r="O127" i="2"/>
  <c r="AJ127" i="2"/>
  <c r="L10" i="2"/>
  <c r="AS11" i="2"/>
  <c r="E130" i="2"/>
  <c r="AL130" i="2" s="1"/>
  <c r="AL131" i="2"/>
  <c r="L130" i="2"/>
  <c r="AS130" i="2" s="1"/>
  <c r="AS131" i="2"/>
  <c r="F130" i="2"/>
  <c r="AM130" i="2" s="1"/>
  <c r="AM131" i="2"/>
  <c r="J130" i="2"/>
  <c r="AQ130" i="2" s="1"/>
  <c r="AQ131" i="2"/>
  <c r="P120" i="2"/>
  <c r="AV120" i="2" s="1"/>
  <c r="M130" i="2"/>
  <c r="AT130" i="2" s="1"/>
  <c r="AT131" i="2"/>
  <c r="D130" i="2"/>
  <c r="AK130" i="2" s="1"/>
  <c r="AK131" i="2"/>
  <c r="P11" i="2"/>
  <c r="AV11" i="2" s="1"/>
  <c r="O11" i="2"/>
  <c r="AJ11" i="2"/>
  <c r="I130" i="2"/>
  <c r="AP130" i="2" s="1"/>
  <c r="AP131" i="2"/>
  <c r="K10" i="2"/>
  <c r="AR11" i="2"/>
  <c r="J9" i="2"/>
  <c r="AQ10" i="2"/>
  <c r="H130" i="2"/>
  <c r="AO130" i="2" s="1"/>
  <c r="AO131" i="2"/>
  <c r="G17" i="2"/>
  <c r="AN17" i="2" s="1"/>
  <c r="AN22" i="2"/>
  <c r="G130" i="2"/>
  <c r="AN130" i="2" s="1"/>
  <c r="AN131" i="2"/>
  <c r="E10" i="2"/>
  <c r="AL11" i="2"/>
  <c r="D10" i="2"/>
  <c r="AK11" i="2"/>
  <c r="C17" i="2"/>
  <c r="O22" i="2"/>
  <c r="AJ22" i="2"/>
  <c r="J17" i="2"/>
  <c r="AQ17" i="2" s="1"/>
  <c r="AQ22" i="2"/>
  <c r="N17" i="2"/>
  <c r="AU17" i="2" s="1"/>
  <c r="AU22" i="2"/>
  <c r="N9" i="2"/>
  <c r="AU10" i="2"/>
  <c r="L17" i="2"/>
  <c r="AS17" i="2" s="1"/>
  <c r="AS22" i="2"/>
  <c r="I10" i="2"/>
  <c r="AP11" i="2"/>
  <c r="F114" i="3"/>
  <c r="AL114" i="3" s="1"/>
  <c r="K341" i="3"/>
  <c r="K340" i="3" s="1"/>
  <c r="AQ340" i="3" s="1"/>
  <c r="O313" i="3"/>
  <c r="AU313" i="3" s="1"/>
  <c r="AJ313" i="3"/>
  <c r="AP7" i="3"/>
  <c r="K312" i="3"/>
  <c r="AQ312" i="3" s="1"/>
  <c r="G6" i="3"/>
  <c r="AM6" i="3" s="1"/>
  <c r="H312" i="3"/>
  <c r="AN312" i="3" s="1"/>
  <c r="E74" i="3"/>
  <c r="E73" i="3" s="1"/>
  <c r="AK73" i="3" s="1"/>
  <c r="J114" i="3"/>
  <c r="AP114" i="3" s="1"/>
  <c r="AT313" i="3"/>
  <c r="D114" i="3"/>
  <c r="AJ114" i="3" s="1"/>
  <c r="D6" i="3"/>
  <c r="AJ6" i="3" s="1"/>
  <c r="E6" i="3"/>
  <c r="AK6" i="3" s="1"/>
  <c r="L114" i="3"/>
  <c r="AR114" i="3" s="1"/>
  <c r="J341" i="3"/>
  <c r="AP341" i="3" s="1"/>
  <c r="AR313" i="3"/>
  <c r="F341" i="3"/>
  <c r="F340" i="3" s="1"/>
  <c r="AL340" i="3" s="1"/>
  <c r="AL313" i="3"/>
  <c r="I341" i="3"/>
  <c r="I340" i="3" s="1"/>
  <c r="AO340" i="3" s="1"/>
  <c r="E312" i="3"/>
  <c r="AK312" i="3" s="1"/>
  <c r="K114" i="3"/>
  <c r="AQ114" i="3" s="1"/>
  <c r="M74" i="3"/>
  <c r="AS74" i="3" s="1"/>
  <c r="O115" i="3"/>
  <c r="AU115" i="3" s="1"/>
  <c r="G341" i="3"/>
  <c r="G340" i="3" s="1"/>
  <c r="AM340" i="3" s="1"/>
  <c r="E114" i="3"/>
  <c r="AK114" i="3" s="1"/>
  <c r="L6" i="3"/>
  <c r="AR6" i="3" s="1"/>
  <c r="N74" i="3"/>
  <c r="AT74" i="3" s="1"/>
  <c r="K324" i="3"/>
  <c r="AQ324" i="3" s="1"/>
  <c r="M6" i="3"/>
  <c r="AS6" i="3" s="1"/>
  <c r="H341" i="3"/>
  <c r="H340" i="3" s="1"/>
  <c r="AN340" i="3" s="1"/>
  <c r="F6" i="3"/>
  <c r="AL6" i="3" s="1"/>
  <c r="I6" i="3"/>
  <c r="AO6" i="3" s="1"/>
  <c r="E341" i="3"/>
  <c r="AK341" i="3" s="1"/>
  <c r="AI341" i="3"/>
  <c r="G312" i="3"/>
  <c r="AM313" i="3"/>
  <c r="K73" i="3"/>
  <c r="AQ73" i="3" s="1"/>
  <c r="AQ74" i="3"/>
  <c r="O7" i="3"/>
  <c r="AU7" i="3" s="1"/>
  <c r="AI7" i="3"/>
  <c r="O428" i="3"/>
  <c r="AU428" i="3" s="1"/>
  <c r="AI428" i="3"/>
  <c r="N440" i="3"/>
  <c r="AT440" i="3" s="1"/>
  <c r="AT441" i="3"/>
  <c r="AL330" i="3"/>
  <c r="F324" i="3"/>
  <c r="AO330" i="3"/>
  <c r="I324" i="3"/>
  <c r="AO324" i="3" s="1"/>
  <c r="AR330" i="3"/>
  <c r="L324" i="3"/>
  <c r="J440" i="3"/>
  <c r="AP440" i="3" s="1"/>
  <c r="AP441" i="3"/>
  <c r="AK330" i="3"/>
  <c r="E324" i="3"/>
  <c r="J312" i="3"/>
  <c r="AP313" i="3"/>
  <c r="F73" i="3"/>
  <c r="AL73" i="3" s="1"/>
  <c r="AL74" i="3"/>
  <c r="AI114" i="3"/>
  <c r="K220" i="3"/>
  <c r="AQ221" i="3"/>
  <c r="AN330" i="3"/>
  <c r="H324" i="3"/>
  <c r="G440" i="3"/>
  <c r="AM440" i="3" s="1"/>
  <c r="AM441" i="3"/>
  <c r="L220" i="3"/>
  <c r="AR221" i="3"/>
  <c r="O237" i="3"/>
  <c r="AU237" i="3" s="1"/>
  <c r="AI237" i="3"/>
  <c r="O312" i="3"/>
  <c r="AU312" i="3" s="1"/>
  <c r="AI312" i="3"/>
  <c r="C440" i="3"/>
  <c r="O441" i="3"/>
  <c r="AU441" i="3" s="1"/>
  <c r="AI441" i="3"/>
  <c r="P221" i="3"/>
  <c r="AV221" i="3" s="1"/>
  <c r="AV224" i="3"/>
  <c r="J220" i="3"/>
  <c r="AP221" i="3"/>
  <c r="C277" i="3"/>
  <c r="O278" i="3"/>
  <c r="AU278" i="3" s="1"/>
  <c r="AI278" i="3"/>
  <c r="D324" i="3"/>
  <c r="K440" i="3"/>
  <c r="AQ440" i="3" s="1"/>
  <c r="AQ441" i="3"/>
  <c r="F440" i="3"/>
  <c r="AL440" i="3" s="1"/>
  <c r="AL441" i="3"/>
  <c r="G74" i="3"/>
  <c r="O330" i="3"/>
  <c r="AU330" i="3" s="1"/>
  <c r="AI330" i="3"/>
  <c r="C324" i="3"/>
  <c r="D220" i="3"/>
  <c r="AJ221" i="3"/>
  <c r="M440" i="3"/>
  <c r="AS440" i="3" s="1"/>
  <c r="AS441" i="3"/>
  <c r="H440" i="3"/>
  <c r="AN440" i="3" s="1"/>
  <c r="AN441" i="3"/>
  <c r="H73" i="3"/>
  <c r="AN73" i="3" s="1"/>
  <c r="AN74" i="3"/>
  <c r="D74" i="3"/>
  <c r="D341" i="3"/>
  <c r="C74" i="3"/>
  <c r="O75" i="3"/>
  <c r="AU75" i="3" s="1"/>
  <c r="AI75" i="3"/>
  <c r="I114" i="3"/>
  <c r="AO114" i="3" s="1"/>
  <c r="N341" i="3"/>
  <c r="M220" i="3"/>
  <c r="AS221" i="3"/>
  <c r="I73" i="3"/>
  <c r="AO73" i="3" s="1"/>
  <c r="O415" i="3"/>
  <c r="AU415" i="3" s="1"/>
  <c r="AI415" i="3"/>
  <c r="P43" i="3"/>
  <c r="AV43" i="3" s="1"/>
  <c r="O43" i="3"/>
  <c r="AU43" i="3" s="1"/>
  <c r="AI43" i="3"/>
  <c r="F220" i="3"/>
  <c r="AL221" i="3"/>
  <c r="C220" i="3"/>
  <c r="O221" i="3"/>
  <c r="AU221" i="3" s="1"/>
  <c r="AI221" i="3"/>
  <c r="AM330" i="3"/>
  <c r="G324" i="3"/>
  <c r="AM324" i="3" s="1"/>
  <c r="AP330" i="3"/>
  <c r="J324" i="3"/>
  <c r="AP324" i="3" s="1"/>
  <c r="L440" i="3"/>
  <c r="AR440" i="3" s="1"/>
  <c r="AR441" i="3"/>
  <c r="I220" i="3"/>
  <c r="AO221" i="3"/>
  <c r="F277" i="3"/>
  <c r="AL277" i="3" s="1"/>
  <c r="AL282" i="3"/>
  <c r="L74" i="3"/>
  <c r="J73" i="3"/>
  <c r="AP73" i="3" s="1"/>
  <c r="AP74" i="3"/>
  <c r="P291" i="3"/>
  <c r="AV291" i="3" s="1"/>
  <c r="O291" i="3"/>
  <c r="AU291" i="3" s="1"/>
  <c r="AI291" i="3"/>
  <c r="M312" i="3"/>
  <c r="AS313" i="3"/>
  <c r="E440" i="3"/>
  <c r="AK440" i="3" s="1"/>
  <c r="AK441" i="3"/>
  <c r="O342" i="3"/>
  <c r="AU342" i="3" s="1"/>
  <c r="AI342" i="3"/>
  <c r="AT330" i="3"/>
  <c r="N324" i="3"/>
  <c r="O287" i="3"/>
  <c r="AU287" i="3" s="1"/>
  <c r="AI287" i="3"/>
  <c r="L341" i="3"/>
  <c r="O300" i="3"/>
  <c r="AU300" i="3" s="1"/>
  <c r="AI300" i="3"/>
  <c r="N220" i="3"/>
  <c r="AT221" i="3"/>
  <c r="AS330" i="3"/>
  <c r="M324" i="3"/>
  <c r="AS324" i="3" s="1"/>
  <c r="I440" i="3"/>
  <c r="AO440" i="3" s="1"/>
  <c r="AO441" i="3"/>
  <c r="P282" i="3"/>
  <c r="AV282" i="3" s="1"/>
  <c r="M341" i="3"/>
  <c r="AS342" i="3"/>
  <c r="G220" i="3"/>
  <c r="AM221" i="3"/>
  <c r="E220" i="3"/>
  <c r="AK221" i="3"/>
  <c r="H220" i="3"/>
  <c r="AN221" i="3"/>
  <c r="D440" i="3"/>
  <c r="AJ440" i="3" s="1"/>
  <c r="AJ441" i="3"/>
  <c r="O335" i="3"/>
  <c r="AU335" i="3" s="1"/>
  <c r="C340" i="3"/>
  <c r="N85" i="2"/>
  <c r="AU86" i="2"/>
  <c r="G85" i="2"/>
  <c r="AN86" i="2"/>
  <c r="F85" i="2"/>
  <c r="AM86" i="2"/>
  <c r="L85" i="2"/>
  <c r="AS86" i="2"/>
  <c r="P76" i="2"/>
  <c r="AV76" i="2" s="1"/>
  <c r="AV77" i="2"/>
  <c r="K85" i="2"/>
  <c r="AR86" i="2"/>
  <c r="AV50" i="2"/>
  <c r="I85" i="2"/>
  <c r="AP86" i="2"/>
  <c r="H85" i="2"/>
  <c r="AO86" i="2"/>
  <c r="P86" i="2"/>
  <c r="AV87" i="2"/>
  <c r="E85" i="2"/>
  <c r="AL86" i="2"/>
  <c r="M85" i="2"/>
  <c r="AT86" i="2"/>
  <c r="D85" i="2"/>
  <c r="AK86" i="2"/>
  <c r="J85" i="2"/>
  <c r="AQ86" i="2"/>
  <c r="AQ34" i="2"/>
  <c r="C10" i="2"/>
  <c r="P237" i="3"/>
  <c r="AV237" i="3" s="1"/>
  <c r="P7" i="3"/>
  <c r="P75" i="3"/>
  <c r="AV75" i="3" s="1"/>
  <c r="P300" i="3"/>
  <c r="AV300" i="3" s="1"/>
  <c r="C286" i="3"/>
  <c r="P287" i="3"/>
  <c r="AV287" i="3" s="1"/>
  <c r="P115" i="3"/>
  <c r="AV115" i="3" s="1"/>
  <c r="P108" i="3"/>
  <c r="AV108" i="3" s="1"/>
  <c r="P150" i="3"/>
  <c r="AV150" i="3" s="1"/>
  <c r="C6" i="3"/>
  <c r="P278" i="3"/>
  <c r="AV278" i="3" s="1"/>
  <c r="C34" i="2"/>
  <c r="P131" i="2"/>
  <c r="AV131" i="2" s="1"/>
  <c r="C130" i="2"/>
  <c r="C86" i="2"/>
  <c r="P127" i="2"/>
  <c r="AV127" i="2" s="1"/>
  <c r="C126" i="2"/>
  <c r="P22" i="2"/>
  <c r="P72" i="2"/>
  <c r="O114" i="3" l="1"/>
  <c r="AU114" i="3" s="1"/>
  <c r="P34" i="2"/>
  <c r="AV34" i="2" s="1"/>
  <c r="K9" i="2"/>
  <c r="AR10" i="2"/>
  <c r="O17" i="2"/>
  <c r="AJ17" i="2"/>
  <c r="G9" i="2"/>
  <c r="AN10" i="2"/>
  <c r="N8" i="2"/>
  <c r="AU9" i="2"/>
  <c r="H8" i="2"/>
  <c r="AO9" i="2"/>
  <c r="M9" i="2"/>
  <c r="AT10" i="2"/>
  <c r="P130" i="2"/>
  <c r="AV130" i="2" s="1"/>
  <c r="O130" i="2"/>
  <c r="AJ130" i="2"/>
  <c r="P17" i="2"/>
  <c r="AV17" i="2" s="1"/>
  <c r="AV22" i="2"/>
  <c r="D9" i="2"/>
  <c r="AK10" i="2"/>
  <c r="L9" i="2"/>
  <c r="AS10" i="2"/>
  <c r="F9" i="2"/>
  <c r="AM10" i="2"/>
  <c r="O34" i="2"/>
  <c r="AJ34" i="2"/>
  <c r="O126" i="2"/>
  <c r="AJ126" i="2"/>
  <c r="P71" i="2"/>
  <c r="AV71" i="2" s="1"/>
  <c r="AV72" i="2"/>
  <c r="O86" i="2"/>
  <c r="AJ86" i="2"/>
  <c r="O10" i="2"/>
  <c r="AJ10" i="2"/>
  <c r="E9" i="2"/>
  <c r="AL10" i="2"/>
  <c r="J8" i="2"/>
  <c r="AQ9" i="2"/>
  <c r="I9" i="2"/>
  <c r="AP10" i="2"/>
  <c r="O71" i="2"/>
  <c r="AJ71" i="2"/>
  <c r="AQ341" i="3"/>
  <c r="J340" i="3"/>
  <c r="AP340" i="3" s="1"/>
  <c r="AK74" i="3"/>
  <c r="N73" i="3"/>
  <c r="AT73" i="3" s="1"/>
  <c r="AO341" i="3"/>
  <c r="E340" i="3"/>
  <c r="AK340" i="3" s="1"/>
  <c r="M73" i="3"/>
  <c r="AS73" i="3" s="1"/>
  <c r="AL341" i="3"/>
  <c r="AN341" i="3"/>
  <c r="AM341" i="3"/>
  <c r="K299" i="3"/>
  <c r="AQ299" i="3" s="1"/>
  <c r="M340" i="3"/>
  <c r="AS340" i="3" s="1"/>
  <c r="AS341" i="3"/>
  <c r="AN220" i="3"/>
  <c r="H204" i="3"/>
  <c r="L340" i="3"/>
  <c r="AR340" i="3" s="1"/>
  <c r="AR341" i="3"/>
  <c r="AO220" i="3"/>
  <c r="I204" i="3"/>
  <c r="G73" i="3"/>
  <c r="AM73" i="3" s="1"/>
  <c r="AM74" i="3"/>
  <c r="AN324" i="3"/>
  <c r="H299" i="3"/>
  <c r="AP312" i="3"/>
  <c r="J299" i="3"/>
  <c r="AS312" i="3"/>
  <c r="M299" i="3"/>
  <c r="AK324" i="3"/>
  <c r="E299" i="3"/>
  <c r="AR324" i="3"/>
  <c r="L299" i="3"/>
  <c r="O286" i="3"/>
  <c r="AU286" i="3" s="1"/>
  <c r="AI286" i="3"/>
  <c r="AK220" i="3"/>
  <c r="E204" i="3"/>
  <c r="C73" i="3"/>
  <c r="O74" i="3"/>
  <c r="AU74" i="3" s="1"/>
  <c r="AI74" i="3"/>
  <c r="AL324" i="3"/>
  <c r="F299" i="3"/>
  <c r="D340" i="3"/>
  <c r="AJ340" i="3" s="1"/>
  <c r="AJ341" i="3"/>
  <c r="AQ220" i="3"/>
  <c r="K204" i="3"/>
  <c r="AM220" i="3"/>
  <c r="G204" i="3"/>
  <c r="L73" i="3"/>
  <c r="AR73" i="3" s="1"/>
  <c r="AR74" i="3"/>
  <c r="AS220" i="3"/>
  <c r="M204" i="3"/>
  <c r="D73" i="3"/>
  <c r="AJ73" i="3" s="1"/>
  <c r="AJ74" i="3"/>
  <c r="AJ220" i="3"/>
  <c r="D204" i="3"/>
  <c r="O277" i="3"/>
  <c r="AU277" i="3" s="1"/>
  <c r="AI277" i="3"/>
  <c r="AP220" i="3"/>
  <c r="J204" i="3"/>
  <c r="O6" i="3"/>
  <c r="AU6" i="3" s="1"/>
  <c r="AI6" i="3"/>
  <c r="AI340" i="3"/>
  <c r="O220" i="3"/>
  <c r="AU220" i="3" s="1"/>
  <c r="AI220" i="3"/>
  <c r="C204" i="3"/>
  <c r="C113" i="3" s="1"/>
  <c r="P220" i="3"/>
  <c r="AV220" i="3" s="1"/>
  <c r="P6" i="3"/>
  <c r="AV6" i="3" s="1"/>
  <c r="AV7" i="3"/>
  <c r="AT220" i="3"/>
  <c r="N204" i="3"/>
  <c r="AL220" i="3"/>
  <c r="F204" i="3"/>
  <c r="I299" i="3"/>
  <c r="O324" i="3"/>
  <c r="AU324" i="3" s="1"/>
  <c r="AI324" i="3"/>
  <c r="C299" i="3"/>
  <c r="AJ324" i="3"/>
  <c r="D299" i="3"/>
  <c r="O440" i="3"/>
  <c r="AU440" i="3" s="1"/>
  <c r="AI440" i="3"/>
  <c r="AR220" i="3"/>
  <c r="L204" i="3"/>
  <c r="N340" i="3"/>
  <c r="AT340" i="3" s="1"/>
  <c r="AT341" i="3"/>
  <c r="AM312" i="3"/>
  <c r="G299" i="3"/>
  <c r="AT324" i="3"/>
  <c r="N299" i="3"/>
  <c r="O341" i="3"/>
  <c r="AU341" i="3" s="1"/>
  <c r="K84" i="2"/>
  <c r="AR85" i="2"/>
  <c r="G84" i="2"/>
  <c r="AN85" i="2"/>
  <c r="J84" i="2"/>
  <c r="AQ85" i="2"/>
  <c r="E84" i="2"/>
  <c r="AL85" i="2"/>
  <c r="D84" i="2"/>
  <c r="AK85" i="2"/>
  <c r="M84" i="2"/>
  <c r="AT85" i="2"/>
  <c r="P85" i="2"/>
  <c r="AV86" i="2"/>
  <c r="I84" i="2"/>
  <c r="AP85" i="2"/>
  <c r="L84" i="2"/>
  <c r="AS85" i="2"/>
  <c r="N84" i="2"/>
  <c r="AU85" i="2"/>
  <c r="H84" i="2"/>
  <c r="AO85" i="2"/>
  <c r="F84" i="2"/>
  <c r="AM85" i="2"/>
  <c r="P10" i="2"/>
  <c r="C9" i="2"/>
  <c r="C85" i="2"/>
  <c r="P277" i="3"/>
  <c r="AV277" i="3" s="1"/>
  <c r="P114" i="3"/>
  <c r="AV114" i="3" s="1"/>
  <c r="P107" i="3"/>
  <c r="AV107" i="3" s="1"/>
  <c r="P299" i="3"/>
  <c r="AV299" i="3" s="1"/>
  <c r="P286" i="3"/>
  <c r="AV286" i="3" s="1"/>
  <c r="C125" i="2"/>
  <c r="P126" i="2"/>
  <c r="AV126" i="2" s="1"/>
  <c r="AU8" i="2" l="1"/>
  <c r="N7" i="2"/>
  <c r="I8" i="2"/>
  <c r="AP9" i="2"/>
  <c r="AM9" i="2"/>
  <c r="F8" i="2"/>
  <c r="G8" i="2"/>
  <c r="AN9" i="2"/>
  <c r="AQ8" i="2"/>
  <c r="J7" i="2"/>
  <c r="L8" i="2"/>
  <c r="AS9" i="2"/>
  <c r="C8" i="2"/>
  <c r="O9" i="2"/>
  <c r="AJ9" i="2"/>
  <c r="M8" i="2"/>
  <c r="AT9" i="2"/>
  <c r="P125" i="2"/>
  <c r="AV125" i="2" s="1"/>
  <c r="O125" i="2"/>
  <c r="AJ125" i="2"/>
  <c r="AL9" i="2"/>
  <c r="E8" i="2"/>
  <c r="D8" i="2"/>
  <c r="AK9" i="2"/>
  <c r="C84" i="2"/>
  <c r="C83" i="2" s="1"/>
  <c r="O85" i="2"/>
  <c r="AJ85" i="2"/>
  <c r="P9" i="2"/>
  <c r="P8" i="2" s="1"/>
  <c r="AV10" i="2"/>
  <c r="AO8" i="2"/>
  <c r="H7" i="2"/>
  <c r="AR9" i="2"/>
  <c r="K8" i="2"/>
  <c r="K298" i="3"/>
  <c r="AQ298" i="3" s="1"/>
  <c r="AM204" i="3"/>
  <c r="G113" i="3"/>
  <c r="AR204" i="3"/>
  <c r="L113" i="3"/>
  <c r="AK204" i="3"/>
  <c r="E113" i="3"/>
  <c r="M298" i="3"/>
  <c r="AS298" i="3" s="1"/>
  <c r="AS299" i="3"/>
  <c r="AO204" i="3"/>
  <c r="I113" i="3"/>
  <c r="AO299" i="3"/>
  <c r="I298" i="3"/>
  <c r="AO298" i="3" s="1"/>
  <c r="AP204" i="3"/>
  <c r="J113" i="3"/>
  <c r="AT299" i="3"/>
  <c r="N298" i="3"/>
  <c r="AT298" i="3" s="1"/>
  <c r="AL204" i="3"/>
  <c r="F113" i="3"/>
  <c r="AP299" i="3"/>
  <c r="J298" i="3"/>
  <c r="AP298" i="3" s="1"/>
  <c r="AS204" i="3"/>
  <c r="M113" i="3"/>
  <c r="O204" i="3"/>
  <c r="AU204" i="3" s="1"/>
  <c r="AI204" i="3"/>
  <c r="AL299" i="3"/>
  <c r="F298" i="3"/>
  <c r="AL298" i="3" s="1"/>
  <c r="AM299" i="3"/>
  <c r="G298" i="3"/>
  <c r="AM298" i="3" s="1"/>
  <c r="AJ299" i="3"/>
  <c r="D298" i="3"/>
  <c r="AJ298" i="3" s="1"/>
  <c r="AT204" i="3"/>
  <c r="N113" i="3"/>
  <c r="AR299" i="3"/>
  <c r="L298" i="3"/>
  <c r="AR298" i="3" s="1"/>
  <c r="AN299" i="3"/>
  <c r="H298" i="3"/>
  <c r="AN298" i="3" s="1"/>
  <c r="AN204" i="3"/>
  <c r="H113" i="3"/>
  <c r="AJ204" i="3"/>
  <c r="D113" i="3"/>
  <c r="C72" i="3"/>
  <c r="AI113" i="3"/>
  <c r="O299" i="3"/>
  <c r="AU299" i="3" s="1"/>
  <c r="AI299" i="3"/>
  <c r="C298" i="3"/>
  <c r="O340" i="3"/>
  <c r="AU340" i="3" s="1"/>
  <c r="AK299" i="3"/>
  <c r="E298" i="3"/>
  <c r="AK298" i="3" s="1"/>
  <c r="AQ204" i="3"/>
  <c r="K113" i="3"/>
  <c r="O73" i="3"/>
  <c r="AU73" i="3" s="1"/>
  <c r="AI73" i="3"/>
  <c r="AP84" i="2"/>
  <c r="I83" i="2"/>
  <c r="AU84" i="2"/>
  <c r="N83" i="2"/>
  <c r="AU83" i="2" s="1"/>
  <c r="AQ84" i="2"/>
  <c r="J83" i="2"/>
  <c r="AQ83" i="2" s="1"/>
  <c r="AL84" i="2"/>
  <c r="E83" i="2"/>
  <c r="AL83" i="2" s="1"/>
  <c r="AO84" i="2"/>
  <c r="H83" i="2"/>
  <c r="AM84" i="2"/>
  <c r="F83" i="2"/>
  <c r="AM83" i="2" s="1"/>
  <c r="AS84" i="2"/>
  <c r="L83" i="2"/>
  <c r="P84" i="2"/>
  <c r="AV84" i="2" s="1"/>
  <c r="AV85" i="2"/>
  <c r="AK84" i="2"/>
  <c r="D83" i="2"/>
  <c r="AR84" i="2"/>
  <c r="K83" i="2"/>
  <c r="AT84" i="2"/>
  <c r="M83" i="2"/>
  <c r="AN84" i="2"/>
  <c r="G83" i="2"/>
  <c r="AN83" i="2" s="1"/>
  <c r="P74" i="3"/>
  <c r="P298" i="3"/>
  <c r="AV298" i="3" s="1"/>
  <c r="P204" i="3"/>
  <c r="AV204" i="3" s="1"/>
  <c r="AT8" i="2" l="1"/>
  <c r="M7" i="2"/>
  <c r="AL8" i="2"/>
  <c r="E7" i="2"/>
  <c r="AM8" i="2"/>
  <c r="F7" i="2"/>
  <c r="C7" i="2"/>
  <c r="O8" i="2"/>
  <c r="AJ8" i="2"/>
  <c r="H6" i="2"/>
  <c r="AO6" i="2" s="1"/>
  <c r="AO7" i="2"/>
  <c r="AS8" i="2"/>
  <c r="L7" i="2"/>
  <c r="AP8" i="2"/>
  <c r="I7" i="2"/>
  <c r="AN8" i="2"/>
  <c r="G7" i="2"/>
  <c r="AV9" i="2"/>
  <c r="J6" i="2"/>
  <c r="AQ7" i="2"/>
  <c r="N6" i="2"/>
  <c r="AU7" i="2"/>
  <c r="AK8" i="2"/>
  <c r="D7" i="2"/>
  <c r="AJ83" i="2"/>
  <c r="O83" i="2"/>
  <c r="AR8" i="2"/>
  <c r="K7" i="2"/>
  <c r="O84" i="2"/>
  <c r="AJ84" i="2"/>
  <c r="D72" i="3"/>
  <c r="O72" i="3" s="1"/>
  <c r="AU72" i="3" s="1"/>
  <c r="AJ113" i="3"/>
  <c r="N72" i="3"/>
  <c r="AT113" i="3"/>
  <c r="O298" i="3"/>
  <c r="AU298" i="3" s="1"/>
  <c r="AI298" i="3"/>
  <c r="H72" i="3"/>
  <c r="AN113" i="3"/>
  <c r="M72" i="3"/>
  <c r="AS113" i="3"/>
  <c r="J72" i="3"/>
  <c r="AP113" i="3"/>
  <c r="E72" i="3"/>
  <c r="AK113" i="3"/>
  <c r="L72" i="3"/>
  <c r="AR113" i="3"/>
  <c r="P73" i="3"/>
  <c r="AV73" i="3" s="1"/>
  <c r="AV74" i="3"/>
  <c r="K72" i="3"/>
  <c r="AQ113" i="3"/>
  <c r="O113" i="3"/>
  <c r="AU113" i="3" s="1"/>
  <c r="F72" i="3"/>
  <c r="AL113" i="3"/>
  <c r="I72" i="3"/>
  <c r="AO113" i="3"/>
  <c r="G72" i="3"/>
  <c r="AM113" i="3"/>
  <c r="C5" i="3"/>
  <c r="AI72" i="3"/>
  <c r="AO83" i="2"/>
  <c r="AS83" i="2"/>
  <c r="P7" i="2"/>
  <c r="AV8" i="2"/>
  <c r="AR83" i="2"/>
  <c r="AP83" i="2"/>
  <c r="AT83" i="2"/>
  <c r="AK83" i="2"/>
  <c r="P83" i="2"/>
  <c r="AV83" i="2" s="1"/>
  <c r="P113" i="3"/>
  <c r="AV113" i="3" s="1"/>
  <c r="H5" i="2" l="1"/>
  <c r="AO5" i="2" s="1"/>
  <c r="L6" i="2"/>
  <c r="AS7" i="2"/>
  <c r="F6" i="2"/>
  <c r="AM7" i="2"/>
  <c r="E6" i="2"/>
  <c r="AL7" i="2"/>
  <c r="I6" i="2"/>
  <c r="AP7" i="2"/>
  <c r="K6" i="2"/>
  <c r="AR7" i="2"/>
  <c r="J5" i="2"/>
  <c r="AQ5" i="2" s="1"/>
  <c r="AQ6" i="2"/>
  <c r="O7" i="2"/>
  <c r="AJ7" i="2"/>
  <c r="C6" i="2"/>
  <c r="C5" i="2" s="1"/>
  <c r="M6" i="2"/>
  <c r="AT7" i="2"/>
  <c r="D6" i="2"/>
  <c r="AK7" i="2"/>
  <c r="N5" i="2"/>
  <c r="AU5" i="2" s="1"/>
  <c r="AU6" i="2"/>
  <c r="AN7" i="2"/>
  <c r="G6" i="2"/>
  <c r="AO72" i="3"/>
  <c r="I5" i="3"/>
  <c r="AO5" i="3" s="1"/>
  <c r="AR72" i="3"/>
  <c r="L5" i="3"/>
  <c r="AR5" i="3" s="1"/>
  <c r="AL72" i="3"/>
  <c r="F5" i="3"/>
  <c r="AL5" i="3" s="1"/>
  <c r="AK72" i="3"/>
  <c r="E5" i="3"/>
  <c r="AK5" i="3" s="1"/>
  <c r="AN72" i="3"/>
  <c r="H5" i="3"/>
  <c r="AN5" i="3" s="1"/>
  <c r="O5" i="3"/>
  <c r="AU5" i="3" s="1"/>
  <c r="AI5" i="3"/>
  <c r="AQ72" i="3"/>
  <c r="K5" i="3"/>
  <c r="AQ5" i="3" s="1"/>
  <c r="AP72" i="3"/>
  <c r="J5" i="3"/>
  <c r="AP5" i="3" s="1"/>
  <c r="AT72" i="3"/>
  <c r="N5" i="3"/>
  <c r="AT5" i="3" s="1"/>
  <c r="AM72" i="3"/>
  <c r="G5" i="3"/>
  <c r="AM5" i="3" s="1"/>
  <c r="M5" i="3"/>
  <c r="AS5" i="3" s="1"/>
  <c r="AS72" i="3"/>
  <c r="AJ72" i="3"/>
  <c r="D5" i="3"/>
  <c r="AJ5" i="3" s="1"/>
  <c r="P6" i="2"/>
  <c r="AV7" i="2"/>
  <c r="P72" i="3"/>
  <c r="AV72" i="3" s="1"/>
  <c r="AJ5" i="2" l="1"/>
  <c r="O5" i="2"/>
  <c r="AT6" i="2"/>
  <c r="M5" i="2"/>
  <c r="AT5" i="2" s="1"/>
  <c r="AN6" i="2"/>
  <c r="G5" i="2"/>
  <c r="AN5" i="2" s="1"/>
  <c r="AP6" i="2"/>
  <c r="I5" i="2"/>
  <c r="AP5" i="2" s="1"/>
  <c r="E5" i="2"/>
  <c r="AL5" i="2" s="1"/>
  <c r="AL6" i="2"/>
  <c r="AM6" i="2"/>
  <c r="F5" i="2"/>
  <c r="AM5" i="2" s="1"/>
  <c r="O6" i="2"/>
  <c r="AJ6" i="2"/>
  <c r="AK6" i="2"/>
  <c r="D5" i="2"/>
  <c r="AK5" i="2" s="1"/>
  <c r="AR6" i="2"/>
  <c r="K5" i="2"/>
  <c r="AR5" i="2" s="1"/>
  <c r="AS6" i="2"/>
  <c r="L5" i="2"/>
  <c r="AS5" i="2" s="1"/>
  <c r="AV6" i="2"/>
  <c r="P5" i="2"/>
  <c r="AV5" i="2" s="1"/>
  <c r="P5" i="3"/>
  <c r="AV5" i="3" s="1"/>
  <c r="C143" i="1" l="1"/>
  <c r="C148" i="1"/>
  <c r="C39" i="1"/>
  <c r="C13" i="1"/>
  <c r="C402" i="1"/>
  <c r="C190" i="1"/>
  <c r="C215" i="1"/>
  <c r="C38" i="1" l="1"/>
  <c r="C189" i="1"/>
  <c r="C466" i="1"/>
  <c r="C461" i="1"/>
  <c r="C458" i="1"/>
  <c r="C454" i="1"/>
  <c r="C451" i="1"/>
  <c r="C448" i="1"/>
  <c r="C446" i="1"/>
  <c r="C440" i="1"/>
  <c r="C434" i="1"/>
  <c r="C429" i="1"/>
  <c r="C427" i="1"/>
  <c r="C423" i="1"/>
  <c r="C420" i="1"/>
  <c r="C416" i="1"/>
  <c r="C414" i="1"/>
  <c r="C411" i="1"/>
  <c r="C409" i="1"/>
  <c r="C406" i="1"/>
  <c r="C399" i="1"/>
  <c r="C395" i="1"/>
  <c r="C392" i="1"/>
  <c r="C389" i="1"/>
  <c r="C384" i="1"/>
  <c r="C380" i="1"/>
  <c r="C378" i="1"/>
  <c r="C375" i="1"/>
  <c r="C372" i="1"/>
  <c r="C369" i="1"/>
  <c r="C365" i="1"/>
  <c r="C363" i="1"/>
  <c r="C360" i="1"/>
  <c r="C356" i="1"/>
  <c r="C352" i="1"/>
  <c r="C348" i="1"/>
  <c r="C341" i="1"/>
  <c r="C336" i="1"/>
  <c r="C330" i="1"/>
  <c r="C325" i="1"/>
  <c r="C323" i="1"/>
  <c r="C319" i="1"/>
  <c r="C314" i="1"/>
  <c r="C311" i="1"/>
  <c r="C308" i="1"/>
  <c r="C305" i="1"/>
  <c r="C300" i="1"/>
  <c r="C297" i="1"/>
  <c r="C293" i="1"/>
  <c r="C288" i="1"/>
  <c r="C284" i="1"/>
  <c r="C279" i="1"/>
  <c r="C276" i="1"/>
  <c r="C272" i="1"/>
  <c r="C269" i="1"/>
  <c r="C267" i="1"/>
  <c r="C265" i="1"/>
  <c r="C259" i="1"/>
  <c r="C255" i="1"/>
  <c r="C253" i="1"/>
  <c r="C250" i="1"/>
  <c r="C245" i="1"/>
  <c r="C242" i="1"/>
  <c r="C239" i="1"/>
  <c r="C235" i="1"/>
  <c r="C234" i="1" s="1"/>
  <c r="C230" i="1"/>
  <c r="C226" i="1"/>
  <c r="C221" i="1"/>
  <c r="C218" i="1"/>
  <c r="C210" i="1"/>
  <c r="C203" i="1"/>
  <c r="C200" i="1"/>
  <c r="C195" i="1"/>
  <c r="C184" i="1"/>
  <c r="C179" i="1"/>
  <c r="C173" i="1"/>
  <c r="C167" i="1"/>
  <c r="C163" i="1"/>
  <c r="C156" i="1"/>
  <c r="C141" i="1"/>
  <c r="C137" i="1"/>
  <c r="C132" i="1"/>
  <c r="C125" i="1"/>
  <c r="C120" i="1"/>
  <c r="C115" i="1"/>
  <c r="C109" i="1"/>
  <c r="C105" i="1"/>
  <c r="C103" i="1"/>
  <c r="C98" i="1"/>
  <c r="C95" i="1"/>
  <c r="C91" i="1"/>
  <c r="C88" i="1"/>
  <c r="C81" i="1"/>
  <c r="C73" i="1"/>
  <c r="C70" i="1"/>
  <c r="C68" i="1"/>
  <c r="C66" i="1"/>
  <c r="C64" i="1"/>
  <c r="C62" i="1"/>
  <c r="C60" i="1"/>
  <c r="C49" i="1"/>
  <c r="C36" i="1"/>
  <c r="C34" i="1"/>
  <c r="C32" i="1"/>
  <c r="C30" i="1"/>
  <c r="C28" i="1"/>
  <c r="C26" i="1"/>
  <c r="C2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67" i="1"/>
  <c r="O466" i="1" s="1"/>
  <c r="O465" i="1" s="1"/>
  <c r="O464" i="1" s="1"/>
  <c r="O463" i="1"/>
  <c r="O462" i="1"/>
  <c r="O460" i="1"/>
  <c r="O459" i="1"/>
  <c r="O457" i="1"/>
  <c r="O456" i="1"/>
  <c r="O455" i="1"/>
  <c r="O453" i="1"/>
  <c r="O452" i="1"/>
  <c r="O450" i="1"/>
  <c r="O449" i="1"/>
  <c r="O447" i="1"/>
  <c r="O446" i="1" s="1"/>
  <c r="O442" i="1"/>
  <c r="O441" i="1"/>
  <c r="O438" i="1"/>
  <c r="O437" i="1"/>
  <c r="O436" i="1"/>
  <c r="O435" i="1"/>
  <c r="O430" i="1"/>
  <c r="O429" i="1" s="1"/>
  <c r="O428" i="1"/>
  <c r="O427" i="1" s="1"/>
  <c r="O426" i="1" s="1"/>
  <c r="O424" i="1"/>
  <c r="O423" i="1" s="1"/>
  <c r="O422" i="1"/>
  <c r="O421" i="1"/>
  <c r="O417" i="1"/>
  <c r="O416" i="1" s="1"/>
  <c r="O415" i="1"/>
  <c r="O414" i="1" s="1"/>
  <c r="O413" i="1"/>
  <c r="O412" i="1"/>
  <c r="O410" i="1"/>
  <c r="O409" i="1" s="1"/>
  <c r="O407" i="1"/>
  <c r="O406" i="1" s="1"/>
  <c r="O405" i="1"/>
  <c r="O404" i="1"/>
  <c r="O403" i="1"/>
  <c r="O401" i="1"/>
  <c r="O400" i="1"/>
  <c r="O397" i="1"/>
  <c r="O396" i="1"/>
  <c r="O394" i="1"/>
  <c r="O393" i="1"/>
  <c r="O391" i="1"/>
  <c r="O390" i="1"/>
  <c r="O387" i="1"/>
  <c r="O386" i="1"/>
  <c r="O385" i="1"/>
  <c r="O383" i="1"/>
  <c r="O382" i="1"/>
  <c r="O381" i="1"/>
  <c r="O379" i="1"/>
  <c r="O378" i="1" s="1"/>
  <c r="O377" i="1"/>
  <c r="O376" i="1"/>
  <c r="O374" i="1"/>
  <c r="O373" i="1"/>
  <c r="O371" i="1"/>
  <c r="O370" i="1"/>
  <c r="O368" i="1"/>
  <c r="O367" i="1"/>
  <c r="O366" i="1"/>
  <c r="O364" i="1"/>
  <c r="O363" i="1" s="1"/>
  <c r="O362" i="1"/>
  <c r="O361" i="1"/>
  <c r="O359" i="1"/>
  <c r="O358" i="1"/>
  <c r="O357" i="1"/>
  <c r="O355" i="1"/>
  <c r="O354" i="1"/>
  <c r="O353" i="1"/>
  <c r="O351" i="1"/>
  <c r="O350" i="1"/>
  <c r="O349" i="1"/>
  <c r="O343" i="1"/>
  <c r="O342" i="1"/>
  <c r="O338" i="1"/>
  <c r="O337" i="1"/>
  <c r="O333" i="1"/>
  <c r="O332" i="1"/>
  <c r="O331" i="1"/>
  <c r="O327" i="1"/>
  <c r="O326" i="1"/>
  <c r="O324" i="1"/>
  <c r="O323" i="1" s="1"/>
  <c r="O322" i="1"/>
  <c r="O321" i="1"/>
  <c r="O320" i="1"/>
  <c r="O315" i="1"/>
  <c r="O314" i="1" s="1"/>
  <c r="O313" i="1"/>
  <c r="O312" i="1"/>
  <c r="O310" i="1"/>
  <c r="O309" i="1"/>
  <c r="O306" i="1"/>
  <c r="O305" i="1" s="1"/>
  <c r="O301" i="1"/>
  <c r="O300" i="1" s="1"/>
  <c r="O299" i="1" s="1"/>
  <c r="O298" i="1"/>
  <c r="O297" i="1" s="1"/>
  <c r="O296" i="1" s="1"/>
  <c r="O295" i="1" s="1"/>
  <c r="O294" i="1"/>
  <c r="O293" i="1" s="1"/>
  <c r="O292" i="1" s="1"/>
  <c r="O291" i="1" s="1"/>
  <c r="O289" i="1"/>
  <c r="O288" i="1" s="1"/>
  <c r="O287" i="1" s="1"/>
  <c r="O286" i="1" s="1"/>
  <c r="O285" i="1"/>
  <c r="O284" i="1" s="1"/>
  <c r="O283" i="1" s="1"/>
  <c r="O282" i="1" s="1"/>
  <c r="O280" i="1"/>
  <c r="O279" i="1" s="1"/>
  <c r="O278" i="1"/>
  <c r="O277" i="1"/>
  <c r="O275" i="1"/>
  <c r="O274" i="1"/>
  <c r="O273" i="1"/>
  <c r="O270" i="1"/>
  <c r="O269" i="1" s="1"/>
  <c r="O268" i="1"/>
  <c r="O267" i="1" s="1"/>
  <c r="O266" i="1"/>
  <c r="O265" i="1" s="1"/>
  <c r="O264" i="1"/>
  <c r="O263" i="1"/>
  <c r="O262" i="1"/>
  <c r="O261" i="1"/>
  <c r="O260" i="1"/>
  <c r="O257" i="1"/>
  <c r="O256" i="1"/>
  <c r="O254" i="1"/>
  <c r="O253" i="1" s="1"/>
  <c r="O252" i="1"/>
  <c r="O251" i="1"/>
  <c r="O249" i="1"/>
  <c r="O248" i="1"/>
  <c r="O247" i="1"/>
  <c r="O246" i="1"/>
  <c r="O245" i="1" s="1"/>
  <c r="O243" i="1"/>
  <c r="O242" i="1" s="1"/>
  <c r="O240" i="1"/>
  <c r="O239" i="1" s="1"/>
  <c r="O236" i="1"/>
  <c r="O235" i="1" s="1"/>
  <c r="O234" i="1" s="1"/>
  <c r="O233" i="1"/>
  <c r="O232" i="1"/>
  <c r="O231" i="1"/>
  <c r="O229" i="1"/>
  <c r="O227" i="1"/>
  <c r="O226" i="1" s="1"/>
  <c r="O223" i="1"/>
  <c r="O222" i="1"/>
  <c r="O220" i="1"/>
  <c r="O219" i="1"/>
  <c r="O218" i="1" s="1"/>
  <c r="O217" i="1"/>
  <c r="O216" i="1"/>
  <c r="O215" i="1" s="1"/>
  <c r="O214" i="1"/>
  <c r="O213" i="1"/>
  <c r="O212" i="1"/>
  <c r="O211" i="1"/>
  <c r="O207" i="1"/>
  <c r="O206" i="1"/>
  <c r="O205" i="1"/>
  <c r="O204" i="1"/>
  <c r="O202" i="1"/>
  <c r="O201" i="1"/>
  <c r="O199" i="1"/>
  <c r="O198" i="1"/>
  <c r="O197" i="1"/>
  <c r="O196" i="1"/>
  <c r="O193" i="1"/>
  <c r="O192" i="1"/>
  <c r="O191" i="1"/>
  <c r="O188" i="1"/>
  <c r="O187" i="1"/>
  <c r="O186" i="1"/>
  <c r="O185" i="1"/>
  <c r="O183" i="1"/>
  <c r="O182" i="1"/>
  <c r="O181" i="1"/>
  <c r="O180" i="1"/>
  <c r="O178" i="1"/>
  <c r="O177" i="1"/>
  <c r="O176" i="1"/>
  <c r="O175" i="1"/>
  <c r="O174" i="1"/>
  <c r="O172" i="1"/>
  <c r="O171" i="1"/>
  <c r="O170" i="1"/>
  <c r="O169" i="1"/>
  <c r="O168" i="1"/>
  <c r="O166" i="1"/>
  <c r="O165" i="1"/>
  <c r="O164" i="1"/>
  <c r="O162" i="1"/>
  <c r="O161" i="1"/>
  <c r="O160" i="1"/>
  <c r="O159" i="1"/>
  <c r="O158" i="1"/>
  <c r="O157" i="1"/>
  <c r="O155" i="1"/>
  <c r="O153" i="1"/>
  <c r="O152" i="1"/>
  <c r="O151" i="1"/>
  <c r="O150" i="1"/>
  <c r="O149" i="1"/>
  <c r="O147" i="1"/>
  <c r="O146" i="1"/>
  <c r="O145" i="1"/>
  <c r="O144" i="1"/>
  <c r="O142" i="1"/>
  <c r="O141" i="1" s="1"/>
  <c r="O139" i="1"/>
  <c r="O138" i="1"/>
  <c r="O137" i="1" s="1"/>
  <c r="O136" i="1"/>
  <c r="O135" i="1"/>
  <c r="O133" i="1"/>
  <c r="O132" i="1" s="1"/>
  <c r="O131" i="1"/>
  <c r="O130" i="1"/>
  <c r="O129" i="1"/>
  <c r="O128" i="1"/>
  <c r="O127" i="1"/>
  <c r="O126" i="1"/>
  <c r="O123" i="1"/>
  <c r="O122" i="1"/>
  <c r="O121" i="1"/>
  <c r="O116" i="1"/>
  <c r="O115" i="1" s="1"/>
  <c r="O114" i="1" s="1"/>
  <c r="O113" i="1"/>
  <c r="O110" i="1"/>
  <c r="O109" i="1" s="1"/>
  <c r="O108" i="1"/>
  <c r="O107" i="1"/>
  <c r="O106" i="1"/>
  <c r="O104" i="1"/>
  <c r="O103" i="1" s="1"/>
  <c r="O102" i="1"/>
  <c r="O101" i="1"/>
  <c r="O100" i="1"/>
  <c r="O99" i="1"/>
  <c r="O97" i="1"/>
  <c r="O96" i="1"/>
  <c r="O94" i="1"/>
  <c r="O93" i="1"/>
  <c r="O92" i="1"/>
  <c r="O90" i="1"/>
  <c r="O89" i="1"/>
  <c r="O86" i="1"/>
  <c r="O85" i="1"/>
  <c r="O84" i="1"/>
  <c r="O83" i="1"/>
  <c r="O82" i="1"/>
  <c r="O75" i="1"/>
  <c r="O74" i="1"/>
  <c r="O71" i="1"/>
  <c r="O70" i="1" s="1"/>
  <c r="O69" i="1"/>
  <c r="O68" i="1" s="1"/>
  <c r="O67" i="1"/>
  <c r="O66" i="1" s="1"/>
  <c r="O65" i="1"/>
  <c r="O64" i="1" s="1"/>
  <c r="O63" i="1"/>
  <c r="O62" i="1" s="1"/>
  <c r="O61" i="1"/>
  <c r="O60" i="1" s="1"/>
  <c r="O58" i="1"/>
  <c r="O57" i="1"/>
  <c r="O56" i="1"/>
  <c r="O55" i="1"/>
  <c r="O54" i="1"/>
  <c r="O53" i="1"/>
  <c r="O52" i="1"/>
  <c r="O51" i="1"/>
  <c r="O50" i="1"/>
  <c r="O46" i="1"/>
  <c r="O45" i="1"/>
  <c r="O44" i="1"/>
  <c r="O43" i="1"/>
  <c r="O42" i="1"/>
  <c r="O41" i="1"/>
  <c r="O40" i="1"/>
  <c r="O37" i="1"/>
  <c r="O36" i="1" s="1"/>
  <c r="O35" i="1"/>
  <c r="O34" i="1" s="1"/>
  <c r="O33" i="1"/>
  <c r="O32" i="1" s="1"/>
  <c r="O31" i="1"/>
  <c r="O30" i="1" s="1"/>
  <c r="O29" i="1"/>
  <c r="O28" i="1" s="1"/>
  <c r="O27" i="1"/>
  <c r="O26" i="1" s="1"/>
  <c r="O24" i="1"/>
  <c r="O23" i="1" s="1"/>
  <c r="O22" i="1"/>
  <c r="O21" i="1"/>
  <c r="O20" i="1"/>
  <c r="O19" i="1"/>
  <c r="O18" i="1"/>
  <c r="O17" i="1"/>
  <c r="O16" i="1"/>
  <c r="O15" i="1"/>
  <c r="O14" i="1"/>
  <c r="L14" i="1"/>
  <c r="L13" i="1" s="1"/>
  <c r="L12" i="1" s="1"/>
  <c r="L11" i="1" s="1"/>
  <c r="L10" i="1" s="1"/>
  <c r="L9" i="1" s="1"/>
  <c r="T14" i="1"/>
  <c r="T15" i="1"/>
  <c r="T16" i="1"/>
  <c r="T17" i="1"/>
  <c r="T18" i="1"/>
  <c r="T19" i="1"/>
  <c r="T20" i="1"/>
  <c r="T21" i="1"/>
  <c r="T22" i="1"/>
  <c r="T24" i="1"/>
  <c r="T23" i="1" s="1"/>
  <c r="T27" i="1"/>
  <c r="T26" i="1" s="1"/>
  <c r="T29" i="1"/>
  <c r="T28" i="1" s="1"/>
  <c r="T31" i="1"/>
  <c r="T30" i="1" s="1"/>
  <c r="T33" i="1"/>
  <c r="T32" i="1" s="1"/>
  <c r="T35" i="1"/>
  <c r="T34" i="1" s="1"/>
  <c r="T37" i="1"/>
  <c r="T36" i="1" s="1"/>
  <c r="T40" i="1"/>
  <c r="T41" i="1"/>
  <c r="T42" i="1"/>
  <c r="T43" i="1"/>
  <c r="T44" i="1"/>
  <c r="T45" i="1"/>
  <c r="T46" i="1"/>
  <c r="T50" i="1"/>
  <c r="T51" i="1"/>
  <c r="T52" i="1"/>
  <c r="T53" i="1"/>
  <c r="T54" i="1"/>
  <c r="T55" i="1"/>
  <c r="T56" i="1"/>
  <c r="T57" i="1"/>
  <c r="T58" i="1"/>
  <c r="T61" i="1"/>
  <c r="T60" i="1" s="1"/>
  <c r="T63" i="1"/>
  <c r="T62" i="1" s="1"/>
  <c r="T65" i="1"/>
  <c r="T64" i="1" s="1"/>
  <c r="T67" i="1"/>
  <c r="T66" i="1" s="1"/>
  <c r="T69" i="1"/>
  <c r="T68" i="1" s="1"/>
  <c r="T71" i="1"/>
  <c r="T70" i="1" s="1"/>
  <c r="T74" i="1"/>
  <c r="T75" i="1"/>
  <c r="T82" i="1"/>
  <c r="T83" i="1"/>
  <c r="T84" i="1"/>
  <c r="T85" i="1"/>
  <c r="T86" i="1"/>
  <c r="T89" i="1"/>
  <c r="T90" i="1"/>
  <c r="T92" i="1"/>
  <c r="T93" i="1"/>
  <c r="T94" i="1"/>
  <c r="T96" i="1"/>
  <c r="T97" i="1"/>
  <c r="T99" i="1"/>
  <c r="T100" i="1"/>
  <c r="T101" i="1"/>
  <c r="T102" i="1"/>
  <c r="T104" i="1"/>
  <c r="T103" i="1" s="1"/>
  <c r="T106" i="1"/>
  <c r="T107" i="1"/>
  <c r="T108" i="1"/>
  <c r="T110" i="1"/>
  <c r="T109" i="1" s="1"/>
  <c r="T113" i="1"/>
  <c r="T116" i="1"/>
  <c r="T115" i="1" s="1"/>
  <c r="T114" i="1" s="1"/>
  <c r="T121" i="1"/>
  <c r="T122" i="1"/>
  <c r="T123" i="1"/>
  <c r="T126" i="1"/>
  <c r="T127" i="1"/>
  <c r="T128" i="1"/>
  <c r="T129" i="1"/>
  <c r="T130" i="1"/>
  <c r="T131" i="1"/>
  <c r="T133" i="1"/>
  <c r="T132" i="1" s="1"/>
  <c r="T135" i="1"/>
  <c r="T136" i="1"/>
  <c r="T138" i="1"/>
  <c r="T137" i="1" s="1"/>
  <c r="T139" i="1"/>
  <c r="T142" i="1"/>
  <c r="T141" i="1" s="1"/>
  <c r="T144" i="1"/>
  <c r="T145" i="1"/>
  <c r="T146" i="1"/>
  <c r="T147" i="1"/>
  <c r="T149" i="1"/>
  <c r="T150" i="1"/>
  <c r="T151" i="1"/>
  <c r="T152" i="1"/>
  <c r="T153" i="1"/>
  <c r="T155" i="1"/>
  <c r="T157" i="1"/>
  <c r="T158" i="1"/>
  <c r="T159" i="1"/>
  <c r="T160" i="1"/>
  <c r="T161" i="1"/>
  <c r="T162" i="1"/>
  <c r="T164" i="1"/>
  <c r="T165" i="1"/>
  <c r="T166" i="1"/>
  <c r="T168" i="1"/>
  <c r="T169" i="1"/>
  <c r="T170" i="1"/>
  <c r="T171" i="1"/>
  <c r="T172" i="1"/>
  <c r="T174" i="1"/>
  <c r="T175" i="1"/>
  <c r="T176" i="1"/>
  <c r="T177" i="1"/>
  <c r="T178" i="1"/>
  <c r="T180" i="1"/>
  <c r="T181" i="1"/>
  <c r="T182" i="1"/>
  <c r="T183" i="1"/>
  <c r="T185" i="1"/>
  <c r="T186" i="1"/>
  <c r="T187" i="1"/>
  <c r="T188" i="1"/>
  <c r="T191" i="1"/>
  <c r="T192" i="1"/>
  <c r="T193" i="1"/>
  <c r="T196" i="1"/>
  <c r="T197" i="1"/>
  <c r="T198" i="1"/>
  <c r="T199" i="1"/>
  <c r="T201" i="1"/>
  <c r="T202" i="1"/>
  <c r="T204" i="1"/>
  <c r="T205" i="1"/>
  <c r="T206" i="1"/>
  <c r="T207" i="1"/>
  <c r="T211" i="1"/>
  <c r="T212" i="1"/>
  <c r="T213" i="1"/>
  <c r="T214" i="1"/>
  <c r="T216" i="1"/>
  <c r="T215" i="1" s="1"/>
  <c r="T217" i="1"/>
  <c r="T219" i="1"/>
  <c r="T218" i="1" s="1"/>
  <c r="T220" i="1"/>
  <c r="T222" i="1"/>
  <c r="T223" i="1"/>
  <c r="T227" i="1"/>
  <c r="T226" i="1" s="1"/>
  <c r="T229" i="1"/>
  <c r="T231" i="1"/>
  <c r="T232" i="1"/>
  <c r="T233" i="1"/>
  <c r="T236" i="1"/>
  <c r="T235" i="1" s="1"/>
  <c r="T234" i="1" s="1"/>
  <c r="T240" i="1"/>
  <c r="T239" i="1" s="1"/>
  <c r="T243" i="1"/>
  <c r="T242" i="1" s="1"/>
  <c r="T246" i="1"/>
  <c r="T245" i="1" s="1"/>
  <c r="T247" i="1"/>
  <c r="T248" i="1"/>
  <c r="T249" i="1"/>
  <c r="T251" i="1"/>
  <c r="T252" i="1"/>
  <c r="T254" i="1"/>
  <c r="T253" i="1" s="1"/>
  <c r="T256" i="1"/>
  <c r="T257" i="1"/>
  <c r="T260" i="1"/>
  <c r="T261" i="1"/>
  <c r="T262" i="1"/>
  <c r="T263" i="1"/>
  <c r="T264" i="1"/>
  <c r="T266" i="1"/>
  <c r="T265" i="1" s="1"/>
  <c r="T268" i="1"/>
  <c r="T267" i="1" s="1"/>
  <c r="T270" i="1"/>
  <c r="T269" i="1" s="1"/>
  <c r="T273" i="1"/>
  <c r="T274" i="1"/>
  <c r="T275" i="1"/>
  <c r="T277" i="1"/>
  <c r="T278" i="1"/>
  <c r="T280" i="1"/>
  <c r="T279" i="1" s="1"/>
  <c r="T285" i="1"/>
  <c r="T284" i="1" s="1"/>
  <c r="T283" i="1" s="1"/>
  <c r="T282" i="1" s="1"/>
  <c r="T289" i="1"/>
  <c r="T288" i="1" s="1"/>
  <c r="T287" i="1" s="1"/>
  <c r="T286" i="1" s="1"/>
  <c r="T294" i="1"/>
  <c r="T293" i="1" s="1"/>
  <c r="T292" i="1" s="1"/>
  <c r="T291" i="1" s="1"/>
  <c r="T298" i="1"/>
  <c r="T297" i="1" s="1"/>
  <c r="T296" i="1" s="1"/>
  <c r="T295" i="1" s="1"/>
  <c r="T301" i="1"/>
  <c r="T300" i="1" s="1"/>
  <c r="T299" i="1" s="1"/>
  <c r="T306" i="1"/>
  <c r="T305" i="1" s="1"/>
  <c r="T309" i="1"/>
  <c r="T310" i="1"/>
  <c r="T312" i="1"/>
  <c r="T313" i="1"/>
  <c r="T315" i="1"/>
  <c r="T314" i="1" s="1"/>
  <c r="T320" i="1"/>
  <c r="T321" i="1"/>
  <c r="T322" i="1"/>
  <c r="T324" i="1"/>
  <c r="T323" i="1" s="1"/>
  <c r="T326" i="1"/>
  <c r="T327" i="1"/>
  <c r="T331" i="1"/>
  <c r="T332" i="1"/>
  <c r="T333" i="1"/>
  <c r="T337" i="1"/>
  <c r="T338" i="1"/>
  <c r="T342" i="1"/>
  <c r="T343" i="1"/>
  <c r="T349" i="1"/>
  <c r="T350" i="1"/>
  <c r="T351" i="1"/>
  <c r="T353" i="1"/>
  <c r="T354" i="1"/>
  <c r="T355" i="1"/>
  <c r="T357" i="1"/>
  <c r="T358" i="1"/>
  <c r="T359" i="1"/>
  <c r="T361" i="1"/>
  <c r="T362" i="1"/>
  <c r="T364" i="1"/>
  <c r="T363" i="1" s="1"/>
  <c r="T366" i="1"/>
  <c r="T367" i="1"/>
  <c r="T368" i="1"/>
  <c r="T370" i="1"/>
  <c r="T371" i="1"/>
  <c r="T373" i="1"/>
  <c r="T374" i="1"/>
  <c r="T376" i="1"/>
  <c r="T377" i="1"/>
  <c r="T379" i="1"/>
  <c r="T378" i="1" s="1"/>
  <c r="T381" i="1"/>
  <c r="T382" i="1"/>
  <c r="T383" i="1"/>
  <c r="T385" i="1"/>
  <c r="T386" i="1"/>
  <c r="T387" i="1"/>
  <c r="T390" i="1"/>
  <c r="T391" i="1"/>
  <c r="T393" i="1"/>
  <c r="T394" i="1"/>
  <c r="T396" i="1"/>
  <c r="T397" i="1"/>
  <c r="T400" i="1"/>
  <c r="T401" i="1"/>
  <c r="T403" i="1"/>
  <c r="T404" i="1"/>
  <c r="T405" i="1"/>
  <c r="T407" i="1"/>
  <c r="T406" i="1" s="1"/>
  <c r="T410" i="1"/>
  <c r="T409" i="1" s="1"/>
  <c r="T412" i="1"/>
  <c r="T413" i="1"/>
  <c r="T415" i="1"/>
  <c r="T414" i="1" s="1"/>
  <c r="T417" i="1"/>
  <c r="T416" i="1" s="1"/>
  <c r="T421" i="1"/>
  <c r="T422" i="1"/>
  <c r="T424" i="1"/>
  <c r="T423" i="1" s="1"/>
  <c r="T428" i="1"/>
  <c r="T427" i="1" s="1"/>
  <c r="T426" i="1" s="1"/>
  <c r="T430" i="1"/>
  <c r="T429" i="1" s="1"/>
  <c r="T435" i="1"/>
  <c r="T436" i="1"/>
  <c r="T437" i="1"/>
  <c r="T438" i="1"/>
  <c r="T441" i="1"/>
  <c r="T442" i="1"/>
  <c r="T447" i="1"/>
  <c r="T446" i="1" s="1"/>
  <c r="T449" i="1"/>
  <c r="T450" i="1"/>
  <c r="T452" i="1"/>
  <c r="T453" i="1"/>
  <c r="T455" i="1"/>
  <c r="T456" i="1"/>
  <c r="T457" i="1"/>
  <c r="T459" i="1"/>
  <c r="T460" i="1"/>
  <c r="T462" i="1"/>
  <c r="T463" i="1"/>
  <c r="T467" i="1"/>
  <c r="T466" i="1" s="1"/>
  <c r="T465" i="1" s="1"/>
  <c r="T464" i="1" s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S14" i="1"/>
  <c r="S15" i="1"/>
  <c r="S16" i="1"/>
  <c r="S17" i="1"/>
  <c r="S18" i="1"/>
  <c r="S19" i="1"/>
  <c r="S20" i="1"/>
  <c r="S21" i="1"/>
  <c r="S22" i="1"/>
  <c r="S24" i="1"/>
  <c r="S23" i="1" s="1"/>
  <c r="S27" i="1"/>
  <c r="S26" i="1" s="1"/>
  <c r="S29" i="1"/>
  <c r="S28" i="1" s="1"/>
  <c r="S31" i="1"/>
  <c r="S30" i="1" s="1"/>
  <c r="S33" i="1"/>
  <c r="S32" i="1" s="1"/>
  <c r="S35" i="1"/>
  <c r="S34" i="1" s="1"/>
  <c r="S37" i="1"/>
  <c r="S36" i="1" s="1"/>
  <c r="S40" i="1"/>
  <c r="S41" i="1"/>
  <c r="S42" i="1"/>
  <c r="S43" i="1"/>
  <c r="S44" i="1"/>
  <c r="S45" i="1"/>
  <c r="S46" i="1"/>
  <c r="S50" i="1"/>
  <c r="S51" i="1"/>
  <c r="S52" i="1"/>
  <c r="S53" i="1"/>
  <c r="S54" i="1"/>
  <c r="S55" i="1"/>
  <c r="S56" i="1"/>
  <c r="S57" i="1"/>
  <c r="S58" i="1"/>
  <c r="S61" i="1"/>
  <c r="S60" i="1" s="1"/>
  <c r="S63" i="1"/>
  <c r="S62" i="1" s="1"/>
  <c r="S65" i="1"/>
  <c r="S64" i="1" s="1"/>
  <c r="S67" i="1"/>
  <c r="S66" i="1" s="1"/>
  <c r="S69" i="1"/>
  <c r="S68" i="1" s="1"/>
  <c r="S71" i="1"/>
  <c r="S70" i="1" s="1"/>
  <c r="S74" i="1"/>
  <c r="S75" i="1"/>
  <c r="S82" i="1"/>
  <c r="S83" i="1"/>
  <c r="S84" i="1"/>
  <c r="S85" i="1"/>
  <c r="S86" i="1"/>
  <c r="S89" i="1"/>
  <c r="S90" i="1"/>
  <c r="S92" i="1"/>
  <c r="S93" i="1"/>
  <c r="S94" i="1"/>
  <c r="S96" i="1"/>
  <c r="S97" i="1"/>
  <c r="S99" i="1"/>
  <c r="S100" i="1"/>
  <c r="S101" i="1"/>
  <c r="S102" i="1"/>
  <c r="S104" i="1"/>
  <c r="S103" i="1" s="1"/>
  <c r="S106" i="1"/>
  <c r="S107" i="1"/>
  <c r="S108" i="1"/>
  <c r="S110" i="1"/>
  <c r="S109" i="1" s="1"/>
  <c r="S113" i="1"/>
  <c r="S116" i="1"/>
  <c r="S115" i="1" s="1"/>
  <c r="S114" i="1" s="1"/>
  <c r="S121" i="1"/>
  <c r="S122" i="1"/>
  <c r="S123" i="1"/>
  <c r="S126" i="1"/>
  <c r="S127" i="1"/>
  <c r="S128" i="1"/>
  <c r="S129" i="1"/>
  <c r="S130" i="1"/>
  <c r="S131" i="1"/>
  <c r="S133" i="1"/>
  <c r="S132" i="1" s="1"/>
  <c r="S135" i="1"/>
  <c r="S136" i="1"/>
  <c r="S138" i="1"/>
  <c r="S137" i="1" s="1"/>
  <c r="S139" i="1"/>
  <c r="S142" i="1"/>
  <c r="S141" i="1" s="1"/>
  <c r="S144" i="1"/>
  <c r="S145" i="1"/>
  <c r="S146" i="1"/>
  <c r="S147" i="1"/>
  <c r="S149" i="1"/>
  <c r="S150" i="1"/>
  <c r="S151" i="1"/>
  <c r="S152" i="1"/>
  <c r="S153" i="1"/>
  <c r="S155" i="1"/>
  <c r="S157" i="1"/>
  <c r="S158" i="1"/>
  <c r="S159" i="1"/>
  <c r="S160" i="1"/>
  <c r="S161" i="1"/>
  <c r="S162" i="1"/>
  <c r="S164" i="1"/>
  <c r="S165" i="1"/>
  <c r="S166" i="1"/>
  <c r="S168" i="1"/>
  <c r="S169" i="1"/>
  <c r="S170" i="1"/>
  <c r="S171" i="1"/>
  <c r="S172" i="1"/>
  <c r="S174" i="1"/>
  <c r="S175" i="1"/>
  <c r="S176" i="1"/>
  <c r="S177" i="1"/>
  <c r="S178" i="1"/>
  <c r="S180" i="1"/>
  <c r="S181" i="1"/>
  <c r="S182" i="1"/>
  <c r="S183" i="1"/>
  <c r="S185" i="1"/>
  <c r="S186" i="1"/>
  <c r="S187" i="1"/>
  <c r="S188" i="1"/>
  <c r="S191" i="1"/>
  <c r="S192" i="1"/>
  <c r="S193" i="1"/>
  <c r="S196" i="1"/>
  <c r="S197" i="1"/>
  <c r="S198" i="1"/>
  <c r="S199" i="1"/>
  <c r="S201" i="1"/>
  <c r="S202" i="1"/>
  <c r="S204" i="1"/>
  <c r="S205" i="1"/>
  <c r="S206" i="1"/>
  <c r="S207" i="1"/>
  <c r="S211" i="1"/>
  <c r="S212" i="1"/>
  <c r="S213" i="1"/>
  <c r="S214" i="1"/>
  <c r="S216" i="1"/>
  <c r="S215" i="1" s="1"/>
  <c r="S217" i="1"/>
  <c r="S219" i="1"/>
  <c r="S218" i="1" s="1"/>
  <c r="S220" i="1"/>
  <c r="S222" i="1"/>
  <c r="S223" i="1"/>
  <c r="S227" i="1"/>
  <c r="S226" i="1" s="1"/>
  <c r="S229" i="1"/>
  <c r="S231" i="1"/>
  <c r="S232" i="1"/>
  <c r="S233" i="1"/>
  <c r="S236" i="1"/>
  <c r="S235" i="1" s="1"/>
  <c r="S234" i="1" s="1"/>
  <c r="S240" i="1"/>
  <c r="S239" i="1" s="1"/>
  <c r="S243" i="1"/>
  <c r="S242" i="1" s="1"/>
  <c r="S246" i="1"/>
  <c r="S245" i="1" s="1"/>
  <c r="S247" i="1"/>
  <c r="S248" i="1"/>
  <c r="S249" i="1"/>
  <c r="S251" i="1"/>
  <c r="S252" i="1"/>
  <c r="S254" i="1"/>
  <c r="S253" i="1" s="1"/>
  <c r="S256" i="1"/>
  <c r="S257" i="1"/>
  <c r="S260" i="1"/>
  <c r="S261" i="1"/>
  <c r="S262" i="1"/>
  <c r="S263" i="1"/>
  <c r="S264" i="1"/>
  <c r="S266" i="1"/>
  <c r="S265" i="1" s="1"/>
  <c r="S268" i="1"/>
  <c r="S267" i="1" s="1"/>
  <c r="S270" i="1"/>
  <c r="S269" i="1" s="1"/>
  <c r="S273" i="1"/>
  <c r="S274" i="1"/>
  <c r="S275" i="1"/>
  <c r="S277" i="1"/>
  <c r="S278" i="1"/>
  <c r="S280" i="1"/>
  <c r="S279" i="1" s="1"/>
  <c r="S285" i="1"/>
  <c r="S284" i="1" s="1"/>
  <c r="S283" i="1" s="1"/>
  <c r="S282" i="1" s="1"/>
  <c r="S289" i="1"/>
  <c r="S288" i="1" s="1"/>
  <c r="S287" i="1" s="1"/>
  <c r="S286" i="1" s="1"/>
  <c r="S294" i="1"/>
  <c r="S293" i="1" s="1"/>
  <c r="S292" i="1" s="1"/>
  <c r="S291" i="1" s="1"/>
  <c r="S298" i="1"/>
  <c r="S297" i="1" s="1"/>
  <c r="S296" i="1" s="1"/>
  <c r="S295" i="1" s="1"/>
  <c r="S301" i="1"/>
  <c r="S300" i="1" s="1"/>
  <c r="S299" i="1" s="1"/>
  <c r="S306" i="1"/>
  <c r="S305" i="1" s="1"/>
  <c r="S309" i="1"/>
  <c r="S310" i="1"/>
  <c r="S312" i="1"/>
  <c r="S313" i="1"/>
  <c r="S315" i="1"/>
  <c r="S314" i="1" s="1"/>
  <c r="S320" i="1"/>
  <c r="S321" i="1"/>
  <c r="S322" i="1"/>
  <c r="S324" i="1"/>
  <c r="S323" i="1" s="1"/>
  <c r="S326" i="1"/>
  <c r="S327" i="1"/>
  <c r="S331" i="1"/>
  <c r="S332" i="1"/>
  <c r="S333" i="1"/>
  <c r="S337" i="1"/>
  <c r="S338" i="1"/>
  <c r="S342" i="1"/>
  <c r="S343" i="1"/>
  <c r="S349" i="1"/>
  <c r="S350" i="1"/>
  <c r="S351" i="1"/>
  <c r="S353" i="1"/>
  <c r="S354" i="1"/>
  <c r="S355" i="1"/>
  <c r="S357" i="1"/>
  <c r="S358" i="1"/>
  <c r="S359" i="1"/>
  <c r="S361" i="1"/>
  <c r="S362" i="1"/>
  <c r="S364" i="1"/>
  <c r="S363" i="1" s="1"/>
  <c r="S366" i="1"/>
  <c r="S367" i="1"/>
  <c r="S368" i="1"/>
  <c r="S370" i="1"/>
  <c r="S371" i="1"/>
  <c r="S373" i="1"/>
  <c r="S374" i="1"/>
  <c r="S376" i="1"/>
  <c r="S377" i="1"/>
  <c r="S379" i="1"/>
  <c r="S378" i="1" s="1"/>
  <c r="S381" i="1"/>
  <c r="S382" i="1"/>
  <c r="S383" i="1"/>
  <c r="S385" i="1"/>
  <c r="S386" i="1"/>
  <c r="S387" i="1"/>
  <c r="S390" i="1"/>
  <c r="S391" i="1"/>
  <c r="S393" i="1"/>
  <c r="S394" i="1"/>
  <c r="S396" i="1"/>
  <c r="S397" i="1"/>
  <c r="S400" i="1"/>
  <c r="S401" i="1"/>
  <c r="S403" i="1"/>
  <c r="S404" i="1"/>
  <c r="S405" i="1"/>
  <c r="S407" i="1"/>
  <c r="S406" i="1" s="1"/>
  <c r="S410" i="1"/>
  <c r="S409" i="1" s="1"/>
  <c r="S412" i="1"/>
  <c r="S413" i="1"/>
  <c r="S415" i="1"/>
  <c r="S414" i="1" s="1"/>
  <c r="S417" i="1"/>
  <c r="S416" i="1" s="1"/>
  <c r="S421" i="1"/>
  <c r="S422" i="1"/>
  <c r="S424" i="1"/>
  <c r="S423" i="1" s="1"/>
  <c r="S428" i="1"/>
  <c r="S427" i="1" s="1"/>
  <c r="S426" i="1" s="1"/>
  <c r="S430" i="1"/>
  <c r="S429" i="1" s="1"/>
  <c r="S435" i="1"/>
  <c r="S436" i="1"/>
  <c r="S437" i="1"/>
  <c r="S438" i="1"/>
  <c r="S441" i="1"/>
  <c r="S442" i="1"/>
  <c r="S447" i="1"/>
  <c r="S446" i="1" s="1"/>
  <c r="S449" i="1"/>
  <c r="S450" i="1"/>
  <c r="S452" i="1"/>
  <c r="S453" i="1"/>
  <c r="S455" i="1"/>
  <c r="S456" i="1"/>
  <c r="S457" i="1"/>
  <c r="S459" i="1"/>
  <c r="S460" i="1"/>
  <c r="S462" i="1"/>
  <c r="S463" i="1"/>
  <c r="S467" i="1"/>
  <c r="S466" i="1" s="1"/>
  <c r="S465" i="1" s="1"/>
  <c r="S464" i="1" s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R14" i="1"/>
  <c r="R15" i="1"/>
  <c r="R16" i="1"/>
  <c r="R17" i="1"/>
  <c r="R18" i="1"/>
  <c r="R19" i="1"/>
  <c r="R20" i="1"/>
  <c r="R21" i="1"/>
  <c r="R22" i="1"/>
  <c r="R24" i="1"/>
  <c r="R23" i="1" s="1"/>
  <c r="R27" i="1"/>
  <c r="R26" i="1" s="1"/>
  <c r="R29" i="1"/>
  <c r="R28" i="1" s="1"/>
  <c r="R31" i="1"/>
  <c r="R30" i="1" s="1"/>
  <c r="R33" i="1"/>
  <c r="R32" i="1" s="1"/>
  <c r="R35" i="1"/>
  <c r="R34" i="1" s="1"/>
  <c r="R37" i="1"/>
  <c r="R36" i="1" s="1"/>
  <c r="R40" i="1"/>
  <c r="R41" i="1"/>
  <c r="R42" i="1"/>
  <c r="R43" i="1"/>
  <c r="R44" i="1"/>
  <c r="R45" i="1"/>
  <c r="R46" i="1"/>
  <c r="R50" i="1"/>
  <c r="R51" i="1"/>
  <c r="R52" i="1"/>
  <c r="R53" i="1"/>
  <c r="R54" i="1"/>
  <c r="R55" i="1"/>
  <c r="R56" i="1"/>
  <c r="R57" i="1"/>
  <c r="R58" i="1"/>
  <c r="R61" i="1"/>
  <c r="R60" i="1" s="1"/>
  <c r="R63" i="1"/>
  <c r="R62" i="1" s="1"/>
  <c r="R65" i="1"/>
  <c r="R64" i="1" s="1"/>
  <c r="R67" i="1"/>
  <c r="R66" i="1" s="1"/>
  <c r="R69" i="1"/>
  <c r="R68" i="1" s="1"/>
  <c r="R71" i="1"/>
  <c r="R70" i="1" s="1"/>
  <c r="R74" i="1"/>
  <c r="R75" i="1"/>
  <c r="R82" i="1"/>
  <c r="R83" i="1"/>
  <c r="R84" i="1"/>
  <c r="R85" i="1"/>
  <c r="R86" i="1"/>
  <c r="R89" i="1"/>
  <c r="R90" i="1"/>
  <c r="R92" i="1"/>
  <c r="R93" i="1"/>
  <c r="R94" i="1"/>
  <c r="R96" i="1"/>
  <c r="R97" i="1"/>
  <c r="R99" i="1"/>
  <c r="R100" i="1"/>
  <c r="R101" i="1"/>
  <c r="R102" i="1"/>
  <c r="R104" i="1"/>
  <c r="R103" i="1" s="1"/>
  <c r="R106" i="1"/>
  <c r="R107" i="1"/>
  <c r="R108" i="1"/>
  <c r="R110" i="1"/>
  <c r="R109" i="1" s="1"/>
  <c r="R113" i="1"/>
  <c r="R116" i="1"/>
  <c r="R115" i="1" s="1"/>
  <c r="R114" i="1" s="1"/>
  <c r="R121" i="1"/>
  <c r="R122" i="1"/>
  <c r="R123" i="1"/>
  <c r="R126" i="1"/>
  <c r="R127" i="1"/>
  <c r="R128" i="1"/>
  <c r="R129" i="1"/>
  <c r="R130" i="1"/>
  <c r="R131" i="1"/>
  <c r="R133" i="1"/>
  <c r="R132" i="1" s="1"/>
  <c r="R135" i="1"/>
  <c r="R136" i="1"/>
  <c r="R138" i="1"/>
  <c r="R137" i="1" s="1"/>
  <c r="R139" i="1"/>
  <c r="R142" i="1"/>
  <c r="R141" i="1" s="1"/>
  <c r="R144" i="1"/>
  <c r="R145" i="1"/>
  <c r="R146" i="1"/>
  <c r="R147" i="1"/>
  <c r="R149" i="1"/>
  <c r="R150" i="1"/>
  <c r="R151" i="1"/>
  <c r="R152" i="1"/>
  <c r="R153" i="1"/>
  <c r="R155" i="1"/>
  <c r="R157" i="1"/>
  <c r="R158" i="1"/>
  <c r="R159" i="1"/>
  <c r="R160" i="1"/>
  <c r="R161" i="1"/>
  <c r="R162" i="1"/>
  <c r="R164" i="1"/>
  <c r="R165" i="1"/>
  <c r="R166" i="1"/>
  <c r="R168" i="1"/>
  <c r="R169" i="1"/>
  <c r="R170" i="1"/>
  <c r="R171" i="1"/>
  <c r="R172" i="1"/>
  <c r="R174" i="1"/>
  <c r="R175" i="1"/>
  <c r="R176" i="1"/>
  <c r="R177" i="1"/>
  <c r="R178" i="1"/>
  <c r="R180" i="1"/>
  <c r="R181" i="1"/>
  <c r="R182" i="1"/>
  <c r="R183" i="1"/>
  <c r="R185" i="1"/>
  <c r="R186" i="1"/>
  <c r="R187" i="1"/>
  <c r="R188" i="1"/>
  <c r="R191" i="1"/>
  <c r="R192" i="1"/>
  <c r="R193" i="1"/>
  <c r="R196" i="1"/>
  <c r="R197" i="1"/>
  <c r="R198" i="1"/>
  <c r="R199" i="1"/>
  <c r="R201" i="1"/>
  <c r="R202" i="1"/>
  <c r="R204" i="1"/>
  <c r="R205" i="1"/>
  <c r="R206" i="1"/>
  <c r="R207" i="1"/>
  <c r="R211" i="1"/>
  <c r="R212" i="1"/>
  <c r="R213" i="1"/>
  <c r="R214" i="1"/>
  <c r="R216" i="1"/>
  <c r="R215" i="1" s="1"/>
  <c r="R217" i="1"/>
  <c r="R219" i="1"/>
  <c r="R218" i="1" s="1"/>
  <c r="R220" i="1"/>
  <c r="R222" i="1"/>
  <c r="R223" i="1"/>
  <c r="R227" i="1"/>
  <c r="R226" i="1" s="1"/>
  <c r="R229" i="1"/>
  <c r="R231" i="1"/>
  <c r="R232" i="1"/>
  <c r="R233" i="1"/>
  <c r="R236" i="1"/>
  <c r="R235" i="1" s="1"/>
  <c r="R234" i="1" s="1"/>
  <c r="R240" i="1"/>
  <c r="R239" i="1" s="1"/>
  <c r="R243" i="1"/>
  <c r="R242" i="1" s="1"/>
  <c r="R246" i="1"/>
  <c r="R245" i="1" s="1"/>
  <c r="R247" i="1"/>
  <c r="R248" i="1"/>
  <c r="R249" i="1"/>
  <c r="R251" i="1"/>
  <c r="R252" i="1"/>
  <c r="R254" i="1"/>
  <c r="R253" i="1" s="1"/>
  <c r="R256" i="1"/>
  <c r="R257" i="1"/>
  <c r="R260" i="1"/>
  <c r="R261" i="1"/>
  <c r="R262" i="1"/>
  <c r="R263" i="1"/>
  <c r="R264" i="1"/>
  <c r="R266" i="1"/>
  <c r="R265" i="1" s="1"/>
  <c r="R268" i="1"/>
  <c r="R267" i="1" s="1"/>
  <c r="R270" i="1"/>
  <c r="R269" i="1" s="1"/>
  <c r="R273" i="1"/>
  <c r="R274" i="1"/>
  <c r="R275" i="1"/>
  <c r="R277" i="1"/>
  <c r="R278" i="1"/>
  <c r="R280" i="1"/>
  <c r="R279" i="1" s="1"/>
  <c r="R285" i="1"/>
  <c r="R284" i="1" s="1"/>
  <c r="R283" i="1" s="1"/>
  <c r="R282" i="1" s="1"/>
  <c r="R289" i="1"/>
  <c r="R288" i="1" s="1"/>
  <c r="R287" i="1" s="1"/>
  <c r="R286" i="1" s="1"/>
  <c r="R294" i="1"/>
  <c r="R293" i="1" s="1"/>
  <c r="R292" i="1" s="1"/>
  <c r="R291" i="1" s="1"/>
  <c r="R298" i="1"/>
  <c r="R297" i="1" s="1"/>
  <c r="R296" i="1" s="1"/>
  <c r="R295" i="1" s="1"/>
  <c r="R301" i="1"/>
  <c r="R300" i="1" s="1"/>
  <c r="R299" i="1" s="1"/>
  <c r="R306" i="1"/>
  <c r="R305" i="1" s="1"/>
  <c r="R309" i="1"/>
  <c r="R310" i="1"/>
  <c r="R312" i="1"/>
  <c r="R313" i="1"/>
  <c r="R315" i="1"/>
  <c r="R314" i="1" s="1"/>
  <c r="R320" i="1"/>
  <c r="R321" i="1"/>
  <c r="R322" i="1"/>
  <c r="R324" i="1"/>
  <c r="R323" i="1" s="1"/>
  <c r="R326" i="1"/>
  <c r="R327" i="1"/>
  <c r="R331" i="1"/>
  <c r="R332" i="1"/>
  <c r="R333" i="1"/>
  <c r="R337" i="1"/>
  <c r="R338" i="1"/>
  <c r="R342" i="1"/>
  <c r="R343" i="1"/>
  <c r="R349" i="1"/>
  <c r="R350" i="1"/>
  <c r="R351" i="1"/>
  <c r="R353" i="1"/>
  <c r="R354" i="1"/>
  <c r="R355" i="1"/>
  <c r="R357" i="1"/>
  <c r="R358" i="1"/>
  <c r="R359" i="1"/>
  <c r="R361" i="1"/>
  <c r="R362" i="1"/>
  <c r="R364" i="1"/>
  <c r="R363" i="1" s="1"/>
  <c r="R366" i="1"/>
  <c r="R367" i="1"/>
  <c r="R368" i="1"/>
  <c r="R370" i="1"/>
  <c r="R371" i="1"/>
  <c r="R373" i="1"/>
  <c r="R374" i="1"/>
  <c r="R376" i="1"/>
  <c r="R377" i="1"/>
  <c r="R379" i="1"/>
  <c r="R378" i="1" s="1"/>
  <c r="R381" i="1"/>
  <c r="R382" i="1"/>
  <c r="R383" i="1"/>
  <c r="R385" i="1"/>
  <c r="R386" i="1"/>
  <c r="R387" i="1"/>
  <c r="R390" i="1"/>
  <c r="R391" i="1"/>
  <c r="R393" i="1"/>
  <c r="R394" i="1"/>
  <c r="R396" i="1"/>
  <c r="R397" i="1"/>
  <c r="R400" i="1"/>
  <c r="R401" i="1"/>
  <c r="R403" i="1"/>
  <c r="R404" i="1"/>
  <c r="R405" i="1"/>
  <c r="R407" i="1"/>
  <c r="R406" i="1" s="1"/>
  <c r="R410" i="1"/>
  <c r="R409" i="1" s="1"/>
  <c r="R412" i="1"/>
  <c r="R413" i="1"/>
  <c r="R415" i="1"/>
  <c r="R414" i="1" s="1"/>
  <c r="R417" i="1"/>
  <c r="R416" i="1" s="1"/>
  <c r="R421" i="1"/>
  <c r="R422" i="1"/>
  <c r="R424" i="1"/>
  <c r="R423" i="1" s="1"/>
  <c r="R428" i="1"/>
  <c r="R427" i="1" s="1"/>
  <c r="R426" i="1" s="1"/>
  <c r="R430" i="1"/>
  <c r="R429" i="1" s="1"/>
  <c r="R435" i="1"/>
  <c r="R436" i="1"/>
  <c r="R437" i="1"/>
  <c r="R438" i="1"/>
  <c r="R441" i="1"/>
  <c r="R442" i="1"/>
  <c r="R447" i="1"/>
  <c r="R446" i="1" s="1"/>
  <c r="R449" i="1"/>
  <c r="R450" i="1"/>
  <c r="R452" i="1"/>
  <c r="R453" i="1"/>
  <c r="R455" i="1"/>
  <c r="R456" i="1"/>
  <c r="R457" i="1"/>
  <c r="R459" i="1"/>
  <c r="R460" i="1"/>
  <c r="R462" i="1"/>
  <c r="R463" i="1"/>
  <c r="R467" i="1"/>
  <c r="R466" i="1" s="1"/>
  <c r="R465" i="1" s="1"/>
  <c r="R464" i="1" s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369" i="1" l="1"/>
  <c r="R325" i="1"/>
  <c r="R221" i="1"/>
  <c r="S402" i="1"/>
  <c r="S389" i="1"/>
  <c r="S365" i="1"/>
  <c r="S336" i="1"/>
  <c r="S335" i="1" s="1"/>
  <c r="S334" i="1" s="1"/>
  <c r="S88" i="1"/>
  <c r="T448" i="1"/>
  <c r="T411" i="1"/>
  <c r="T408" i="1" s="1"/>
  <c r="T372" i="1"/>
  <c r="T360" i="1"/>
  <c r="T244" i="1"/>
  <c r="T200" i="1"/>
  <c r="T95" i="1"/>
  <c r="O73" i="1"/>
  <c r="O72" i="1" s="1"/>
  <c r="O250" i="1"/>
  <c r="O454" i="1"/>
  <c r="O95" i="1"/>
  <c r="O200" i="1"/>
  <c r="O360" i="1"/>
  <c r="O372" i="1"/>
  <c r="R210" i="1"/>
  <c r="R156" i="1"/>
  <c r="T375" i="1"/>
  <c r="R81" i="1"/>
  <c r="R80" i="1" s="1"/>
  <c r="R79" i="1" s="1"/>
  <c r="T148" i="1"/>
  <c r="T112" i="1"/>
  <c r="T111" i="1" s="1"/>
  <c r="T451" i="1"/>
  <c r="O384" i="1"/>
  <c r="R59" i="1"/>
  <c r="R39" i="1"/>
  <c r="R38" i="1" s="1"/>
  <c r="T384" i="1"/>
  <c r="T330" i="1"/>
  <c r="T329" i="1" s="1"/>
  <c r="T25" i="1"/>
  <c r="S244" i="1"/>
  <c r="T125" i="1"/>
  <c r="T124" i="1" s="1"/>
  <c r="O375" i="1"/>
  <c r="O451" i="1"/>
  <c r="O143" i="1"/>
  <c r="O163" i="1"/>
  <c r="O173" i="1"/>
  <c r="O195" i="1"/>
  <c r="O308" i="1"/>
  <c r="O341" i="1"/>
  <c r="O340" i="1" s="1"/>
  <c r="O339" i="1" s="1"/>
  <c r="O392" i="1"/>
  <c r="O440" i="1"/>
  <c r="O439" i="1" s="1"/>
  <c r="T352" i="1"/>
  <c r="T319" i="1"/>
  <c r="T318" i="1" s="1"/>
  <c r="O98" i="1"/>
  <c r="O203" i="1"/>
  <c r="O230" i="1"/>
  <c r="O228" i="1" s="1"/>
  <c r="O225" i="1" s="1"/>
  <c r="O224" i="1" s="1"/>
  <c r="O319" i="1"/>
  <c r="O318" i="1" s="1"/>
  <c r="O352" i="1"/>
  <c r="O276" i="1"/>
  <c r="O420" i="1"/>
  <c r="O419" i="1" s="1"/>
  <c r="O418" i="1" s="1"/>
  <c r="R375" i="1"/>
  <c r="S458" i="1"/>
  <c r="S425" i="1"/>
  <c r="S395" i="1"/>
  <c r="S311" i="1"/>
  <c r="S281" i="1"/>
  <c r="R451" i="1"/>
  <c r="S255" i="1"/>
  <c r="T420" i="1"/>
  <c r="T419" i="1" s="1"/>
  <c r="T418" i="1" s="1"/>
  <c r="T276" i="1"/>
  <c r="T250" i="1"/>
  <c r="O255" i="1"/>
  <c r="O281" i="1"/>
  <c r="O311" i="1"/>
  <c r="O348" i="1"/>
  <c r="O395" i="1"/>
  <c r="O458" i="1"/>
  <c r="T369" i="1"/>
  <c r="T325" i="1"/>
  <c r="T221" i="1"/>
  <c r="R420" i="1"/>
  <c r="R419" i="1" s="1"/>
  <c r="R418" i="1" s="1"/>
  <c r="S461" i="1"/>
  <c r="R250" i="1"/>
  <c r="S399" i="1"/>
  <c r="R276" i="1"/>
  <c r="R73" i="1"/>
  <c r="R72" i="1" s="1"/>
  <c r="R461" i="1"/>
  <c r="R399" i="1"/>
  <c r="R290" i="1"/>
  <c r="R272" i="1"/>
  <c r="R190" i="1"/>
  <c r="R189" i="1" s="1"/>
  <c r="R134" i="1"/>
  <c r="S369" i="1"/>
  <c r="S325" i="1"/>
  <c r="S221" i="1"/>
  <c r="O105" i="1"/>
  <c r="O411" i="1"/>
  <c r="O408" i="1" s="1"/>
  <c r="R458" i="1"/>
  <c r="R425" i="1"/>
  <c r="R395" i="1"/>
  <c r="R311" i="1"/>
  <c r="R255" i="1"/>
  <c r="S420" i="1"/>
  <c r="S419" i="1" s="1"/>
  <c r="S418" i="1" s="1"/>
  <c r="S276" i="1"/>
  <c r="S250" i="1"/>
  <c r="S73" i="1"/>
  <c r="S72" i="1" s="1"/>
  <c r="T399" i="1"/>
  <c r="T290" i="1"/>
  <c r="T272" i="1"/>
  <c r="T190" i="1"/>
  <c r="T189" i="1" s="1"/>
  <c r="R13" i="1"/>
  <c r="R12" i="1" s="1"/>
  <c r="R440" i="1"/>
  <c r="R439" i="1" s="1"/>
  <c r="R392" i="1"/>
  <c r="R380" i="1"/>
  <c r="R356" i="1"/>
  <c r="R341" i="1"/>
  <c r="R340" i="1" s="1"/>
  <c r="R339" i="1" s="1"/>
  <c r="R308" i="1"/>
  <c r="R184" i="1"/>
  <c r="R120" i="1"/>
  <c r="R91" i="1"/>
  <c r="R49" i="1"/>
  <c r="R48" i="1" s="1"/>
  <c r="S451" i="1"/>
  <c r="S375" i="1"/>
  <c r="S352" i="1"/>
  <c r="S319" i="1"/>
  <c r="S318" i="1" s="1"/>
  <c r="S230" i="1"/>
  <c r="S228" i="1" s="1"/>
  <c r="S225" i="1" s="1"/>
  <c r="S224" i="1" s="1"/>
  <c r="S203" i="1"/>
  <c r="S98" i="1"/>
  <c r="T458" i="1"/>
  <c r="T425" i="1"/>
  <c r="T395" i="1"/>
  <c r="T348" i="1"/>
  <c r="T311" i="1"/>
  <c r="T281" i="1"/>
  <c r="T255" i="1"/>
  <c r="T167" i="1"/>
  <c r="T134" i="1"/>
  <c r="T105" i="1"/>
  <c r="O88" i="1"/>
  <c r="O112" i="1"/>
  <c r="O111" i="1" s="1"/>
  <c r="O336" i="1"/>
  <c r="O335" i="1" s="1"/>
  <c r="O334" i="1" s="1"/>
  <c r="O365" i="1"/>
  <c r="O389" i="1"/>
  <c r="O402" i="1"/>
  <c r="S434" i="1"/>
  <c r="S433" i="1" s="1"/>
  <c r="S290" i="1"/>
  <c r="S272" i="1"/>
  <c r="S259" i="1"/>
  <c r="S258" i="1" s="1"/>
  <c r="S190" i="1"/>
  <c r="S189" i="1" s="1"/>
  <c r="S179" i="1"/>
  <c r="T210" i="1"/>
  <c r="T156" i="1"/>
  <c r="T81" i="1"/>
  <c r="T80" i="1" s="1"/>
  <c r="T79" i="1" s="1"/>
  <c r="T59" i="1"/>
  <c r="T39" i="1"/>
  <c r="T38" i="1" s="1"/>
  <c r="T13" i="1"/>
  <c r="T12" i="1" s="1"/>
  <c r="O484" i="1"/>
  <c r="O483" i="1" s="1"/>
  <c r="R484" i="1"/>
  <c r="R483" i="1" s="1"/>
  <c r="R163" i="1"/>
  <c r="R402" i="1"/>
  <c r="R389" i="1"/>
  <c r="R365" i="1"/>
  <c r="R336" i="1"/>
  <c r="R335" i="1" s="1"/>
  <c r="R334" i="1" s="1"/>
  <c r="R244" i="1"/>
  <c r="R112" i="1"/>
  <c r="R111" i="1" s="1"/>
  <c r="R88" i="1"/>
  <c r="S448" i="1"/>
  <c r="S411" i="1"/>
  <c r="S408" i="1" s="1"/>
  <c r="S384" i="1"/>
  <c r="S372" i="1"/>
  <c r="S360" i="1"/>
  <c r="S330" i="1"/>
  <c r="S329" i="1" s="1"/>
  <c r="S200" i="1"/>
  <c r="S148" i="1"/>
  <c r="S125" i="1"/>
  <c r="S124" i="1" s="1"/>
  <c r="S95" i="1"/>
  <c r="S25" i="1"/>
  <c r="T440" i="1"/>
  <c r="T439" i="1" s="1"/>
  <c r="T392" i="1"/>
  <c r="T380" i="1"/>
  <c r="T356" i="1"/>
  <c r="T341" i="1"/>
  <c r="T340" i="1" s="1"/>
  <c r="T339" i="1" s="1"/>
  <c r="T308" i="1"/>
  <c r="T184" i="1"/>
  <c r="T120" i="1"/>
  <c r="T91" i="1"/>
  <c r="T49" i="1"/>
  <c r="T48" i="1" s="1"/>
  <c r="O49" i="1"/>
  <c r="O48" i="1" s="1"/>
  <c r="O91" i="1"/>
  <c r="O120" i="1"/>
  <c r="O184" i="1"/>
  <c r="O356" i="1"/>
  <c r="O380" i="1"/>
  <c r="R454" i="1"/>
  <c r="R143" i="1"/>
  <c r="R352" i="1"/>
  <c r="R319" i="1"/>
  <c r="R318" i="1" s="1"/>
  <c r="R230" i="1"/>
  <c r="R228" i="1" s="1"/>
  <c r="R225" i="1" s="1"/>
  <c r="R224" i="1" s="1"/>
  <c r="R203" i="1"/>
  <c r="R98" i="1"/>
  <c r="S348" i="1"/>
  <c r="S167" i="1"/>
  <c r="S134" i="1"/>
  <c r="S105" i="1"/>
  <c r="T484" i="1"/>
  <c r="T483" i="1" s="1"/>
  <c r="T454" i="1"/>
  <c r="T195" i="1"/>
  <c r="T173" i="1"/>
  <c r="T163" i="1"/>
  <c r="T143" i="1"/>
  <c r="T73" i="1"/>
  <c r="T72" i="1" s="1"/>
  <c r="O13" i="1"/>
  <c r="O12" i="1" s="1"/>
  <c r="O39" i="1"/>
  <c r="O38" i="1" s="1"/>
  <c r="O59" i="1"/>
  <c r="O81" i="1"/>
  <c r="O80" i="1" s="1"/>
  <c r="O79" i="1" s="1"/>
  <c r="O156" i="1"/>
  <c r="O210" i="1"/>
  <c r="O221" i="1"/>
  <c r="O325" i="1"/>
  <c r="O369" i="1"/>
  <c r="R195" i="1"/>
  <c r="R259" i="1"/>
  <c r="R258" i="1" s="1"/>
  <c r="R179" i="1"/>
  <c r="S210" i="1"/>
  <c r="S156" i="1"/>
  <c r="S81" i="1"/>
  <c r="S80" i="1" s="1"/>
  <c r="S79" i="1" s="1"/>
  <c r="S59" i="1"/>
  <c r="S39" i="1"/>
  <c r="S38" i="1" s="1"/>
  <c r="S13" i="1"/>
  <c r="S12" i="1" s="1"/>
  <c r="T402" i="1"/>
  <c r="T389" i="1"/>
  <c r="T365" i="1"/>
  <c r="T336" i="1"/>
  <c r="T335" i="1" s="1"/>
  <c r="T334" i="1" s="1"/>
  <c r="T88" i="1"/>
  <c r="O134" i="1"/>
  <c r="O167" i="1"/>
  <c r="R434" i="1"/>
  <c r="R433" i="1" s="1"/>
  <c r="R448" i="1"/>
  <c r="R411" i="1"/>
  <c r="R408" i="1" s="1"/>
  <c r="R384" i="1"/>
  <c r="R372" i="1"/>
  <c r="R360" i="1"/>
  <c r="R330" i="1"/>
  <c r="R329" i="1" s="1"/>
  <c r="R281" i="1"/>
  <c r="R200" i="1"/>
  <c r="R148" i="1"/>
  <c r="R125" i="1"/>
  <c r="R124" i="1" s="1"/>
  <c r="R95" i="1"/>
  <c r="R25" i="1"/>
  <c r="S440" i="1"/>
  <c r="S439" i="1" s="1"/>
  <c r="S392" i="1"/>
  <c r="S380" i="1"/>
  <c r="S356" i="1"/>
  <c r="S341" i="1"/>
  <c r="S340" i="1" s="1"/>
  <c r="S339" i="1" s="1"/>
  <c r="S308" i="1"/>
  <c r="S184" i="1"/>
  <c r="S120" i="1"/>
  <c r="S91" i="1"/>
  <c r="S49" i="1"/>
  <c r="S48" i="1" s="1"/>
  <c r="T230" i="1"/>
  <c r="T228" i="1" s="1"/>
  <c r="T225" i="1" s="1"/>
  <c r="T224" i="1" s="1"/>
  <c r="T203" i="1"/>
  <c r="T98" i="1"/>
  <c r="O25" i="1"/>
  <c r="O125" i="1"/>
  <c r="O124" i="1" s="1"/>
  <c r="O148" i="1"/>
  <c r="O244" i="1"/>
  <c r="O330" i="1"/>
  <c r="O329" i="1" s="1"/>
  <c r="O425" i="1"/>
  <c r="O448" i="1"/>
  <c r="R173" i="1"/>
  <c r="R348" i="1"/>
  <c r="R167" i="1"/>
  <c r="R105" i="1"/>
  <c r="S484" i="1"/>
  <c r="S483" i="1" s="1"/>
  <c r="S454" i="1"/>
  <c r="S195" i="1"/>
  <c r="S173" i="1"/>
  <c r="S163" i="1"/>
  <c r="S143" i="1"/>
  <c r="S112" i="1"/>
  <c r="S111" i="1" s="1"/>
  <c r="T461" i="1"/>
  <c r="T434" i="1"/>
  <c r="T433" i="1" s="1"/>
  <c r="T259" i="1"/>
  <c r="T258" i="1" s="1"/>
  <c r="T179" i="1"/>
  <c r="O179" i="1"/>
  <c r="O190" i="1"/>
  <c r="O189" i="1" s="1"/>
  <c r="O259" i="1"/>
  <c r="O258" i="1" s="1"/>
  <c r="O272" i="1"/>
  <c r="O290" i="1"/>
  <c r="O399" i="1"/>
  <c r="O434" i="1"/>
  <c r="O433" i="1" s="1"/>
  <c r="O461" i="1"/>
  <c r="C209" i="1"/>
  <c r="C48" i="1"/>
  <c r="C12" i="1"/>
  <c r="C25" i="1"/>
  <c r="C258" i="1"/>
  <c r="C59" i="1"/>
  <c r="C388" i="1"/>
  <c r="C398" i="1"/>
  <c r="C347" i="1"/>
  <c r="C465" i="1"/>
  <c r="C329" i="1"/>
  <c r="C134" i="1"/>
  <c r="C114" i="1"/>
  <c r="C228" i="1"/>
  <c r="C483" i="1"/>
  <c r="C72" i="1"/>
  <c r="C292" i="1"/>
  <c r="C340" i="1"/>
  <c r="C80" i="1"/>
  <c r="C419" i="1"/>
  <c r="C244" i="1"/>
  <c r="C296" i="1"/>
  <c r="C426" i="1"/>
  <c r="C299" i="1"/>
  <c r="C124" i="1"/>
  <c r="C140" i="1"/>
  <c r="C433" i="1"/>
  <c r="C283" i="1"/>
  <c r="C439" i="1"/>
  <c r="C287" i="1"/>
  <c r="C335" i="1"/>
  <c r="C445" i="1"/>
  <c r="C408" i="1"/>
  <c r="C318" i="1"/>
  <c r="C307" i="1"/>
  <c r="C271" i="1"/>
  <c r="C194" i="1"/>
  <c r="C154" i="1"/>
  <c r="C87" i="1"/>
  <c r="R307" i="1" l="1"/>
  <c r="R304" i="1" s="1"/>
  <c r="S398" i="1"/>
  <c r="T140" i="1"/>
  <c r="S307" i="1"/>
  <c r="S304" i="1" s="1"/>
  <c r="T209" i="1"/>
  <c r="O194" i="1"/>
  <c r="O271" i="1"/>
  <c r="S209" i="1"/>
  <c r="R209" i="1"/>
  <c r="S194" i="1"/>
  <c r="R11" i="1"/>
  <c r="T328" i="1"/>
  <c r="T119" i="1"/>
  <c r="R317" i="1"/>
  <c r="R316" i="1" s="1"/>
  <c r="S328" i="1"/>
  <c r="O432" i="1"/>
  <c r="O431" i="1" s="1"/>
  <c r="O307" i="1"/>
  <c r="O304" i="1" s="1"/>
  <c r="R432" i="1"/>
  <c r="R431" i="1" s="1"/>
  <c r="S388" i="1"/>
  <c r="O317" i="1"/>
  <c r="O316" i="1" s="1"/>
  <c r="O140" i="1"/>
  <c r="S119" i="1"/>
  <c r="O47" i="1"/>
  <c r="R398" i="1"/>
  <c r="R328" i="1"/>
  <c r="O328" i="1"/>
  <c r="R47" i="1"/>
  <c r="S317" i="1"/>
  <c r="S316" i="1" s="1"/>
  <c r="T271" i="1"/>
  <c r="T11" i="1"/>
  <c r="S140" i="1"/>
  <c r="O241" i="1"/>
  <c r="T317" i="1"/>
  <c r="T316" i="1" s="1"/>
  <c r="O445" i="1"/>
  <c r="O444" i="1" s="1"/>
  <c r="O443" i="1" s="1"/>
  <c r="O209" i="1"/>
  <c r="T241" i="1"/>
  <c r="R445" i="1"/>
  <c r="R444" i="1" s="1"/>
  <c r="R443" i="1" s="1"/>
  <c r="T194" i="1"/>
  <c r="S271" i="1"/>
  <c r="O388" i="1"/>
  <c r="T307" i="1"/>
  <c r="T304" i="1" s="1"/>
  <c r="S445" i="1"/>
  <c r="S444" i="1" s="1"/>
  <c r="S443" i="1" s="1"/>
  <c r="O398" i="1"/>
  <c r="T445" i="1"/>
  <c r="T444" i="1" s="1"/>
  <c r="T443" i="1" s="1"/>
  <c r="T398" i="1"/>
  <c r="S241" i="1"/>
  <c r="S11" i="1"/>
  <c r="O347" i="1"/>
  <c r="O346" i="1" s="1"/>
  <c r="R271" i="1"/>
  <c r="S154" i="1"/>
  <c r="R388" i="1"/>
  <c r="T47" i="1"/>
  <c r="T388" i="1"/>
  <c r="R154" i="1"/>
  <c r="S87" i="1"/>
  <c r="S78" i="1" s="1"/>
  <c r="S77" i="1" s="1"/>
  <c r="S432" i="1"/>
  <c r="S431" i="1" s="1"/>
  <c r="T154" i="1"/>
  <c r="R140" i="1"/>
  <c r="R347" i="1"/>
  <c r="R346" i="1" s="1"/>
  <c r="O154" i="1"/>
  <c r="O11" i="1"/>
  <c r="S47" i="1"/>
  <c r="T87" i="1"/>
  <c r="T78" i="1" s="1"/>
  <c r="T77" i="1" s="1"/>
  <c r="O119" i="1"/>
  <c r="R119" i="1"/>
  <c r="R241" i="1"/>
  <c r="T347" i="1"/>
  <c r="T346" i="1" s="1"/>
  <c r="T432" i="1"/>
  <c r="T431" i="1" s="1"/>
  <c r="O87" i="1"/>
  <c r="O78" i="1" s="1"/>
  <c r="O77" i="1" s="1"/>
  <c r="R194" i="1"/>
  <c r="R87" i="1"/>
  <c r="R78" i="1" s="1"/>
  <c r="R77" i="1" s="1"/>
  <c r="S347" i="1"/>
  <c r="S346" i="1" s="1"/>
  <c r="C47" i="1"/>
  <c r="C11" i="1"/>
  <c r="C464" i="1"/>
  <c r="C119" i="1"/>
  <c r="C432" i="1"/>
  <c r="C225" i="1"/>
  <c r="C112" i="1"/>
  <c r="C295" i="1"/>
  <c r="C79" i="1"/>
  <c r="C241" i="1"/>
  <c r="C304" i="1"/>
  <c r="C317" i="1"/>
  <c r="C334" i="1"/>
  <c r="C339" i="1"/>
  <c r="C286" i="1"/>
  <c r="C425" i="1"/>
  <c r="C291" i="1"/>
  <c r="C282" i="1"/>
  <c r="C346" i="1"/>
  <c r="C418" i="1"/>
  <c r="C444" i="1"/>
  <c r="R10" i="1" l="1"/>
  <c r="S345" i="1"/>
  <c r="S344" i="1" s="1"/>
  <c r="T303" i="1"/>
  <c r="R303" i="1"/>
  <c r="S303" i="1"/>
  <c r="R345" i="1"/>
  <c r="R344" i="1" s="1"/>
  <c r="O303" i="1"/>
  <c r="O10" i="1"/>
  <c r="S118" i="1"/>
  <c r="T345" i="1"/>
  <c r="T344" i="1" s="1"/>
  <c r="T208" i="1"/>
  <c r="T10" i="1"/>
  <c r="S208" i="1"/>
  <c r="R208" i="1"/>
  <c r="O208" i="1"/>
  <c r="T118" i="1"/>
  <c r="O345" i="1"/>
  <c r="O344" i="1" s="1"/>
  <c r="S10" i="1"/>
  <c r="R118" i="1"/>
  <c r="O118" i="1"/>
  <c r="C118" i="1"/>
  <c r="C111" i="1"/>
  <c r="C431" i="1"/>
  <c r="C224" i="1"/>
  <c r="C345" i="1"/>
  <c r="C10" i="1"/>
  <c r="C290" i="1"/>
  <c r="C328" i="1"/>
  <c r="C281" i="1"/>
  <c r="C443" i="1"/>
  <c r="C316" i="1"/>
  <c r="S302" i="1" l="1"/>
  <c r="T302" i="1"/>
  <c r="R302" i="1"/>
  <c r="O302" i="1"/>
  <c r="S117" i="1"/>
  <c r="S76" i="1" s="1"/>
  <c r="T117" i="1"/>
  <c r="T76" i="1" s="1"/>
  <c r="R117" i="1"/>
  <c r="R76" i="1" s="1"/>
  <c r="O117" i="1"/>
  <c r="O76" i="1" s="1"/>
  <c r="C208" i="1"/>
  <c r="C78" i="1"/>
  <c r="C344" i="1"/>
  <c r="C303" i="1"/>
  <c r="O9" i="1" l="1"/>
  <c r="T9" i="1"/>
  <c r="S9" i="1"/>
  <c r="R9" i="1"/>
  <c r="C302" i="1"/>
  <c r="C77" i="1"/>
  <c r="C117" i="1"/>
  <c r="C76" i="1" l="1"/>
  <c r="C9" i="1" l="1"/>
</calcChain>
</file>

<file path=xl/sharedStrings.xml><?xml version="1.0" encoding="utf-8"?>
<sst xmlns="http://schemas.openxmlformats.org/spreadsheetml/2006/main" count="4474" uniqueCount="1187">
  <si>
    <t>CODIGO</t>
  </si>
  <si>
    <t>NOMBRE</t>
  </si>
  <si>
    <t>SALDOINICIAL</t>
  </si>
  <si>
    <t>CREDITOS</t>
  </si>
  <si>
    <t>CONTRACREDITOS</t>
  </si>
  <si>
    <t>APLAZAMIENTOS</t>
  </si>
  <si>
    <t>REDUCCIONES</t>
  </si>
  <si>
    <t>ADICIONES</t>
  </si>
  <si>
    <t>0</t>
  </si>
  <si>
    <t>PRESUPUESTO DE GASTOS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</si>
  <si>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</si>
  <si>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</si>
  <si>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</si>
  <si>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</si>
  <si>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</si>
  <si>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</si>
  <si>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</si>
  <si>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</si>
  <si>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</si>
  <si>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</si>
  <si>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</si>
  <si>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</si>
  <si>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</si>
  <si>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</si>
  <si>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</si>
  <si>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</si>
  <si>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</si>
  <si>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</si>
  <si>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</si>
  <si>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</si>
  <si>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</si>
  <si>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EXTRAS, DOMINICALES, FESTIVOS Y RECARGOS</t>
  </si>
  <si>
    <t>0101010109</t>
  </si>
  <si>
    <t>PRIMA DE NAVIDAD</t>
  </si>
  <si>
    <t>0101010110</t>
  </si>
  <si>
    <t>PRIMA DE VACACIONES</t>
  </si>
  <si>
    <t>01010102</t>
  </si>
  <si>
    <t>FACTORES SALARIALES ESPECIALES</t>
  </si>
  <si>
    <t>0101010201</t>
  </si>
  <si>
    <t>PRIMA DE ANTIGÜEDAD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</si>
  <si>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</si>
  <si>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</si>
  <si>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</si>
  <si>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</si>
  <si>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</si>
  <si>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</si>
  <si>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</si>
  <si>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</si>
  <si>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</si>
  <si>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</si>
  <si>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</si>
  <si>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</si>
  <si>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</si>
  <si>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</si>
  <si>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</si>
  <si>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</si>
  <si>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</si>
  <si>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</si>
  <si>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</si>
  <si>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</si>
  <si>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</si>
  <si>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</si>
  <si>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</si>
  <si>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</si>
  <si>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0101030102</t>
  </si>
  <si>
    <t>INDEMNIZACIÓN POR VACACIONES</t>
  </si>
  <si>
    <t>0101030103</t>
  </si>
  <si>
    <t>BONIFICACIÓN ESPECIAL DE RECREACIÓN</t>
  </si>
  <si>
    <t>0101030201</t>
  </si>
  <si>
    <t>PRIMA TÉCNICA NO SALARIAL</t>
  </si>
  <si>
    <t>0101030301</t>
  </si>
  <si>
    <t>ESTÍMULOS A LOS EMPLEADOS DEL ESTADO</t>
  </si>
  <si>
    <t>0101030401</t>
  </si>
  <si>
    <t>BONIFICACIÓN CARGO ACADÉMICO ADMINISTRATIVO</t>
  </si>
  <si>
    <t>0101030501</t>
  </si>
  <si>
    <t>QUINQUENIOS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</si>
  <si>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</si>
  <si>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</si>
  <si>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</si>
  <si>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</si>
  <si>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</si>
  <si>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</si>
  <si>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</si>
  <si>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SUELDO BÁSICO EDUCACION CONTINUA</t>
  </si>
  <si>
    <t>0102010104</t>
  </si>
  <si>
    <t>0102010105</t>
  </si>
  <si>
    <t>0102010106</t>
  </si>
  <si>
    <t>0102010107</t>
  </si>
  <si>
    <t>0102010108</t>
  </si>
  <si>
    <t>0102010109</t>
  </si>
  <si>
    <t>0102010110</t>
  </si>
  <si>
    <t>0102010111</t>
  </si>
  <si>
    <t>VIÁTICOS DE LOS FUNCIONARIOS EN COMISIÓN</t>
  </si>
  <si>
    <t>010202</t>
  </si>
  <si>
    <t>01020201</t>
  </si>
  <si>
    <t>0102020101</t>
  </si>
  <si>
    <t>01020202</t>
  </si>
  <si>
    <t>0102020201</t>
  </si>
  <si>
    <t>01020203</t>
  </si>
  <si>
    <t>0102020301</t>
  </si>
  <si>
    <t>01020204</t>
  </si>
  <si>
    <t>0102020401</t>
  </si>
  <si>
    <t>01020205</t>
  </si>
  <si>
    <t>0102020501</t>
  </si>
  <si>
    <t>01020206</t>
  </si>
  <si>
    <t>0102020601</t>
  </si>
  <si>
    <t>010203</t>
  </si>
  <si>
    <t>01020301</t>
  </si>
  <si>
    <t>0102030102</t>
  </si>
  <si>
    <t>0102030103</t>
  </si>
  <si>
    <t>02</t>
  </si>
  <si>
    <t>ADQUISICIÓN DE BIENES Y SERVICIOS</t>
  </si>
  <si>
    <t>0201</t>
  </si>
  <si>
    <t>ADQUISICIÓN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</si>
  <si>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</si>
  <si>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</si>
  <si>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</si>
  <si>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</si>
  <si>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</si>
  <si>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</si>
  <si>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020101030801</t>
  </si>
  <si>
    <t>MUEBLES</t>
  </si>
  <si>
    <t>0201010308011</t>
  </si>
  <si>
    <t>ASIENTOS</t>
  </si>
  <si>
    <t>0201010308012</t>
  </si>
  <si>
    <t>MUEBLES, DEL TIPO UTILIZADO EN OFICINAS</t>
  </si>
  <si>
    <t>0201010308013</t>
  </si>
  <si>
    <t>MUEBLES DE MADERA, DEL TIPO UTILIZADO EN LA COCINA</t>
  </si>
  <si>
    <t>0201010308014</t>
  </si>
  <si>
    <t>OTROS MUEBLES N.C.P.</t>
  </si>
  <si>
    <t>020101030804</t>
  </si>
  <si>
    <t>ARTÍCULOS DE DEPORTE</t>
  </si>
  <si>
    <t>02010104</t>
  </si>
  <si>
    <t>MAQUINARIA Y EQUIPO</t>
  </si>
  <si>
    <t>0201010403</t>
  </si>
  <si>
    <t>MAQUINARIA PARA USO GENERAL</t>
  </si>
  <si>
    <t>020101040302</t>
  </si>
  <si>
    <t>BOMBAS, COMPRESORES, MOTORES DE FUERZA HIDRÁULICA Y MOTORES DE POTENCIA NEUMÁTICA Y VÁLVUL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</si>
  <si>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</si>
  <si>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</si>
  <si>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</si>
  <si>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</si>
  <si>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</si>
  <si>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</si>
  <si>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020101040408</t>
  </si>
  <si>
    <t>APARATOS DE USO DOMÉSTICO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</si>
  <si>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</si>
  <si>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</si>
  <si>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</si>
  <si>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</si>
  <si>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020101040501</t>
  </si>
  <si>
    <t>MÁQUINAS PARA OFICINA Y CONTABILIDAD, Y SUS PARTES Y ACCESORIOS</t>
  </si>
  <si>
    <t>020101040502</t>
  </si>
  <si>
    <t>MAQUINARIA DE INFORMÁTICA Y SUS PARTES, PIEZAS Y ACCESORIOS</t>
  </si>
  <si>
    <t>0201010406</t>
  </si>
  <si>
    <t>MAQUINARIA Y APARATOS ELÉCTRICOS</t>
  </si>
  <si>
    <t>020101040602</t>
  </si>
  <si>
    <t>APARATOS DE CONTROL ELÉCTRICO Y DISTRIBUCIÓN DE ELECTRICIDAD Y SUS PARTES Y PIEZAS</t>
  </si>
  <si>
    <t>020101040604</t>
  </si>
  <si>
    <t>ACUMULADORES, PILAS Y BATERÍAS PRIMARIAS Y SUS PARTES Y PIEZAS</t>
  </si>
  <si>
    <t>020101040605</t>
  </si>
  <si>
    <t xml:space="preserve">LÁMPARAS ELÉCTRICAS DE INCANDESCENCIA O DESCARGA; LÁMPARAS DE ARCO, EQUIPO PARA ALUMBRADO </t>
  </si>
  <si>
    <t>020101040609</t>
  </si>
  <si>
    <t>OTRO EQUIPO ELÉCTRICO Y SUS PARTES Y PIEZAS</t>
  </si>
  <si>
    <t>0201010407</t>
  </si>
  <si>
    <t>EQUIPO Y APARATOS DE RADIO, TELEVISIÓN Y COMUNICACIONES</t>
  </si>
  <si>
    <t>020101040702</t>
  </si>
  <si>
    <t>APARATOS TRANSMISORES DE TELEVISIÓN Y RADIO; TELEVISIÓN, VIDEO Y CÁMARAS DIGITALES; TELÉFO</t>
  </si>
  <si>
    <t>0201010408</t>
  </si>
  <si>
    <t>APARATOS MÉDICOS, INSTRUMENTOS ÓPTICOS Y DE PRECISIÓN, RELOJES</t>
  </si>
  <si>
    <t>020101040801</t>
  </si>
  <si>
    <t>APARATOS MÉDICOS Y QUIRÚRGICOS Y APARATOS ORTÉSICOS Y PROTÉSICOS IMÁGENES DIAGNOSTICAS</t>
  </si>
  <si>
    <t>020101040802</t>
  </si>
  <si>
    <t>INSTRUMENTOS Y APARATOS DE MEDICIÓN, VERIFICACIÓN, ANÁLISIS, DE NAVEGACIÓN Y PARA OTROS FI</t>
  </si>
  <si>
    <t>020101040803</t>
  </si>
  <si>
    <t>INSTRUMENTOS ÓPTICOS Y EQUIPO FOTOGRÁFICO; PARTES, PIEZAS Y ACCESORIOS</t>
  </si>
  <si>
    <t>0201010409</t>
  </si>
  <si>
    <t>EQUIPO DE TRANSPORTE</t>
  </si>
  <si>
    <t>020101041007</t>
  </si>
  <si>
    <t>OTROS EQUIPOS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</si>
  <si>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</si>
  <si>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</si>
  <si>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</si>
  <si>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</si>
  <si>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</si>
  <si>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</si>
  <si>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020101060203</t>
  </si>
  <si>
    <t>PROGRAMAS DE INFORMÁTICA Y BASES DE DATOS</t>
  </si>
  <si>
    <t>0201010602031</t>
  </si>
  <si>
    <t>PROGRAMAS DE INFORMÁTICA</t>
  </si>
  <si>
    <t>020101060203101</t>
  </si>
  <si>
    <t>PAQUETES DE SOFTWARE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</si>
  <si>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</si>
  <si>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</si>
  <si>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</si>
  <si>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</si>
  <si>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</si>
  <si>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</si>
  <si>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</si>
  <si>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</si>
  <si>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</si>
  <si>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</si>
  <si>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</si>
  <si>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</si>
  <si>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020201000106</t>
  </si>
  <si>
    <t>PLANTAS AROMÁTICAS, BEBESTIBLES Y ESPECIAS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</si>
  <si>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</si>
  <si>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</si>
  <si>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</si>
  <si>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</si>
  <si>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</si>
  <si>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</si>
  <si>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</si>
  <si>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</si>
  <si>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</si>
  <si>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</si>
  <si>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</si>
  <si>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</si>
  <si>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</si>
  <si>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</si>
  <si>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</si>
  <si>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</si>
  <si>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0202010003</t>
  </si>
  <si>
    <t>PRODUCTOS DE LA SILVICULTURA Y DE LA EXPLOTACIÓN FORESTAL</t>
  </si>
  <si>
    <t>020201000301</t>
  </si>
  <si>
    <t>MADERA EN BRUTO</t>
  </si>
  <si>
    <t>02020101</t>
  </si>
  <si>
    <t>MINERALES; ELECTRICIDAD, GAS Y AGUA</t>
  </si>
  <si>
    <t>0202010102</t>
  </si>
  <si>
    <t>PETRÓLEO CRUDO Y GAS NATURAL</t>
  </si>
  <si>
    <t>0202010105</t>
  </si>
  <si>
    <t>PIEDRA, ARENA Y ARCILLA</t>
  </si>
  <si>
    <t>0202010107</t>
  </si>
  <si>
    <t>ELECTRICIDAD, GAS DE CIUDAD, VAPOR Y AGUA CALIENTE</t>
  </si>
  <si>
    <t>020201010701</t>
  </si>
  <si>
    <t>ENERGÍA ELÉCTRICA</t>
  </si>
  <si>
    <t>0202010108</t>
  </si>
  <si>
    <t>AGUA NATURAL</t>
  </si>
  <si>
    <t>02020102</t>
  </si>
  <si>
    <t>PRODUCTOS ALIMENTICIOS, BEBIDAS Y TABACO; TEXTILES, PRENDAS DE VESTIR Y PRODUCTOS DE CUERO</t>
  </si>
  <si>
    <t>0202010201</t>
  </si>
  <si>
    <t>CARNE, PESCADO, FRUTAS, HORTALIZAS, ACEITES Y GRASAS</t>
  </si>
  <si>
    <t>020201020101</t>
  </si>
  <si>
    <t>CARNE Y PRODUCTOS CÁRNICOS</t>
  </si>
  <si>
    <t>0202010203</t>
  </si>
  <si>
    <t>PRODUCTOS DE MOLINERÍA, ALMIDONES Y PRODUCTOS DERIVADOS DEL ALMIDÓN; OTROS PRODUCTOS ALIME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</si>
  <si>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</si>
  <si>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</si>
  <si>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</si>
  <si>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</si>
  <si>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</si>
  <si>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</si>
  <si>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</si>
  <si>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 PROYECTOS Y CONVENIOS</t>
  </si>
  <si>
    <t>0202010204</t>
  </si>
  <si>
    <t>BEBIDAS</t>
  </si>
  <si>
    <t>020201020401</t>
  </si>
  <si>
    <t>ALCOHOL ETÍLICO; AGUARDIENTES, LICORES Y OTRAS BEBIDAS ESPIRITUOSAS</t>
  </si>
  <si>
    <t>020201020402</t>
  </si>
  <si>
    <t>VINOS</t>
  </si>
  <si>
    <t>020201020403</t>
  </si>
  <si>
    <t>LICORES DE MALTA Y MALTA</t>
  </si>
  <si>
    <t>0202010207</t>
  </si>
  <si>
    <t>ARTÍCULOS TEXTILES (EXCEPTO PRENDAS DE VESTIR)</t>
  </si>
  <si>
    <t>0202010208</t>
  </si>
  <si>
    <t>DOTACIÓN (PRENDAS DE VESTIR Y CALZADO)</t>
  </si>
  <si>
    <t>02020103</t>
  </si>
  <si>
    <t>OTROS BIENES TRANSPORTABLES (EXCEPTO PRODUCTOS METÁLICOS, MAQUINARIA Y EQUIPO)</t>
  </si>
  <si>
    <t>0202010301</t>
  </si>
  <si>
    <t>PRODUCTOS DE MADERA, CORCHO, CESTERÍA Y ESPARTERÍA</t>
  </si>
  <si>
    <t>0202010302</t>
  </si>
  <si>
    <t>PASTA O PULPA, PAPEL Y PRODUCTOS DE PAPEL; IMPRESOS Y ARTÍCULOS RELACIONADOS</t>
  </si>
  <si>
    <t>020201030201</t>
  </si>
  <si>
    <t>PASTA DE PAPEL, PAPEL Y CARTÓN</t>
  </si>
  <si>
    <t>020201030202</t>
  </si>
  <si>
    <t>LIBROS IMPRESOS</t>
  </si>
  <si>
    <t>020201030203</t>
  </si>
  <si>
    <t>DIARIOS, REVISTAS Y PUBLICACIONES PERIÓDICAS, PUBLICADOS POR LO MENOS CUATRO VECES POR SEM</t>
  </si>
  <si>
    <t>020201030204</t>
  </si>
  <si>
    <t>DIARIOS, REVISTAS Y PUBLICACIONES PERIÓDICAS, PUBLICADOS MENOS DE CUATRO VECES POR SEMANA</t>
  </si>
  <si>
    <t>020201030206</t>
  </si>
  <si>
    <t xml:space="preserve">SELLOS, CHEQUERAS, BILLETES DE BANCO, TÍTULOS DE ACCIONES, CATÁLOGOS Y FOLLETOS, MATERIAL </t>
  </si>
  <si>
    <t>020201030207</t>
  </si>
  <si>
    <t>LIBROS DE REGISTROS, LIBROS DE CONTABILIDAD, CUADERNILLOS DE NOTAS, BLOQUES PARA CARTAS, A</t>
  </si>
  <si>
    <t>0202010303</t>
  </si>
  <si>
    <t>PRODUCTOS DE HORNOS DE COQUE; PRODUCTOS DE REFINACIÓN DE PETRÓLEO Y COMBUSTIBLE NUCLEAR</t>
  </si>
  <si>
    <t>020201030303</t>
  </si>
  <si>
    <t>ACEITES DE PETRÓLEO O ACEITES OBTENIDOS DE MINERALES BITUMINOSOS (EXCEPTO LOS ACEITES CRUD</t>
  </si>
  <si>
    <t>020201030304</t>
  </si>
  <si>
    <t>GAS DE PETRÓLEO Y OTROS HIDROCARBUROS GASEOSOS (EXCEPTO GAS NATURAL) SERVICIO DE TRANSPORT</t>
  </si>
  <si>
    <t>020201030305</t>
  </si>
  <si>
    <t>VASELINA, CERA DE PARAFINA, CERA DE PETRÓLEO DE MICROCRISTALINA, CERA CRUDA, OZOCERITA, CE</t>
  </si>
  <si>
    <t>0202010304</t>
  </si>
  <si>
    <t>QUÍMICOS BÁSICOS</t>
  </si>
  <si>
    <t>020201030401</t>
  </si>
  <si>
    <t>QUÍMICOS ORGÁNICOS BÁSICOS</t>
  </si>
  <si>
    <t>020201030402</t>
  </si>
  <si>
    <t>PRODUCTOS QUÍMICOS INORGÁNICOS BÁSICOS N.C.P.</t>
  </si>
  <si>
    <t>020201030403</t>
  </si>
  <si>
    <t>EXTRACTOS TINTÓREOS Y CURTIENTES; TANINOS Y SUS DERIVADOS; SUSTANCIAS COLORANTES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</si>
  <si>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</si>
  <si>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</si>
  <si>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</si>
  <si>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</si>
  <si>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</si>
  <si>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</si>
  <si>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020201030501</t>
  </si>
  <si>
    <t>PINTURAS Y BARNICES Y PRODUCTOS RELACIONADOS; COLORES PARA LA PINTURA ARTÍSTICA; TINTAS</t>
  </si>
  <si>
    <t>020201030502</t>
  </si>
  <si>
    <t>PRODUCTOS FARMACÉUTICOS CONSULTA</t>
  </si>
  <si>
    <t>020201030503</t>
  </si>
  <si>
    <t>JABÓN, PREPARADOS PARA LIMPIEZA, PERFUMES Y PREPARADOS DE TOCADOR</t>
  </si>
  <si>
    <t>020201030504</t>
  </si>
  <si>
    <t>PRODUCTOS QUÍMICOS N.C.P.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</si>
  <si>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</si>
  <si>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</si>
  <si>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</si>
  <si>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</si>
  <si>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</si>
  <si>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(CÁMARAS DE AIRE)</t>
  </si>
  <si>
    <t>020201030603</t>
  </si>
  <si>
    <t>SEMIMANUFACTURAS DE PLÁSTICO</t>
  </si>
  <si>
    <t>020201030604</t>
  </si>
  <si>
    <t>PRODUCTOS DE EMPAQUE Y ENVASADO, DE PLÁSTICO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</si>
  <si>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</si>
  <si>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</si>
  <si>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</si>
  <si>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</si>
  <si>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</si>
  <si>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</si>
  <si>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020201030702</t>
  </si>
  <si>
    <t>ARTÍCULOS DE CERÁMICA NO ESTRUCTURAL</t>
  </si>
  <si>
    <t>020201030704</t>
  </si>
  <si>
    <t>YESO, CAL Y CEMENTO</t>
  </si>
  <si>
    <t>020201030706</t>
  </si>
  <si>
    <t>PIEDRA DE CONSTRUCCIÓN O DE TALLA LABRADAS, Y SUS MANUFACTURAS (EXCEPTO SIN LABRAR, QUE SE</t>
  </si>
  <si>
    <t>0202010308</t>
  </si>
  <si>
    <t>OTROS BIENES TRANSPORTABLES N.C.P.(NO CLASIFICADOS EN OTRA PARTE)</t>
  </si>
  <si>
    <t>020201030801</t>
  </si>
  <si>
    <t>0202010308011</t>
  </si>
  <si>
    <t>0202010308012</t>
  </si>
  <si>
    <t>0202010308013</t>
  </si>
  <si>
    <t>02020104</t>
  </si>
  <si>
    <t>PRODUCTOS METÁLICOS Y PAQUETES DE SOFTWARE</t>
  </si>
  <si>
    <t>0202010404</t>
  </si>
  <si>
    <t>020201040401</t>
  </si>
  <si>
    <t>MAQUINARIA AGROPECUARIA O SILVÍCOLA Y SUS PARTES Y PIEZAS</t>
  </si>
  <si>
    <t>020201040403</t>
  </si>
  <si>
    <t>MAQUINARIA PARA LA INDUSTRIA METALÚRGICA Y SUS PARTES Y PIEZAS</t>
  </si>
  <si>
    <t>020201040408</t>
  </si>
  <si>
    <t>020201040409</t>
  </si>
  <si>
    <t>0202010405</t>
  </si>
  <si>
    <t>020201040501</t>
  </si>
  <si>
    <t>020201040502</t>
  </si>
  <si>
    <t>0202010406</t>
  </si>
  <si>
    <t>020201040603</t>
  </si>
  <si>
    <t>HILOS Y CABLES AISLADOS; CABLE DE FIBRA ÓPTICA</t>
  </si>
  <si>
    <t>020201040604</t>
  </si>
  <si>
    <t>020201040605</t>
  </si>
  <si>
    <t>020201040609</t>
  </si>
  <si>
    <t>020202</t>
  </si>
  <si>
    <t>ADQUISICIÓN DE SERVICIOS</t>
  </si>
  <si>
    <t>02020206</t>
  </si>
  <si>
    <t>SERVICIOS DE ALOJAMIENTO; SERVICIOS DE SUMINISTRO DE COMIDAS Y BEBIDAS; SERVICIOS DE TRANS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</si>
  <si>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</si>
  <si>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</si>
  <si>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</si>
  <si>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</si>
  <si>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</si>
  <si>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</si>
  <si>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</si>
  <si>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</si>
  <si>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020202060304</t>
  </si>
  <si>
    <t>SERVICIOS DE SUMINISTRO DE BEBIDAS PARA SU CONSUMO DENTRO DEL ESTABLECIMIENTO</t>
  </si>
  <si>
    <t>0202020605</t>
  </si>
  <si>
    <t>SERVICIOS DE TRANSPORTE DE CARGA</t>
  </si>
  <si>
    <t>020202060501</t>
  </si>
  <si>
    <t>SERVICIOS DE TRANSPORTE DE CARGA POR VÍA TERRESTRE</t>
  </si>
  <si>
    <t>0202020606</t>
  </si>
  <si>
    <t>SERVICIOS DE ALQUILER DE VEHÍCULOS DE TRANSPORTE CON OPERARIO</t>
  </si>
  <si>
    <t>0202020607</t>
  </si>
  <si>
    <t>SERVICIOS DE APOYO AL TRANSPORTE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</si>
  <si>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</si>
  <si>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</si>
  <si>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</si>
  <si>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</si>
  <si>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</si>
  <si>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ELECTRICIDAD, GAS Y AGUA (POR CUENTA PROPIA)</t>
  </si>
  <si>
    <t>020202060901</t>
  </si>
  <si>
    <t xml:space="preserve">SERVICIOS DE DISTRIBUCIÓN DE ELECTRICIDAD, Y SERVICIOS DE DISTRIBUCIÓN DE GAS (POR CUENTA </t>
  </si>
  <si>
    <t>020202060902</t>
  </si>
  <si>
    <t>SERVICIOS DE DISTRIBUCIÓN DE AGUA (POR CUENTA PROPIA) PROYECTOS</t>
  </si>
  <si>
    <t>02020207</t>
  </si>
  <si>
    <t>SERVICIOS FINANCIEROS Y SERVICIOS CONEXOS, SERVICIOS INMOBILIARIOS Y SERVICIOS DE LEASING</t>
  </si>
  <si>
    <t>0202020701</t>
  </si>
  <si>
    <t>SERVICIOS FINANCIEROS Y SERVICIOS CONEXOS</t>
  </si>
  <si>
    <t>020202070101</t>
  </si>
  <si>
    <t xml:space="preserve">SERVICIOS FINANCIEROS, EXCEPTO DE LA BANCA DE INVERSIÓN, SERVICIOS DE SEGUROS Y SERVICIOS </t>
  </si>
  <si>
    <t>0202020701011</t>
  </si>
  <si>
    <t>020202070103</t>
  </si>
  <si>
    <t>SERVICIOS DE SEGUROS Y PENSIONES (CON EXCLUSIÓN DE SERVICIOS DE REASEGURO), EXCEPTO LOS SE</t>
  </si>
  <si>
    <t>0202020701031</t>
  </si>
  <si>
    <t>SERVICIOS DE SEGUROS VIDA (CON EXCLUSIÓN DE LOS SERVICIOS DE REASEGURO)</t>
  </si>
  <si>
    <t>0202020701035</t>
  </si>
  <si>
    <t>OTROS SERVICIOS DE SEGUROS DISTINTOS A LOS SEGUROS DE VIDA (EXCEPTO LOS SERVICIOS DE REASE</t>
  </si>
  <si>
    <t>020202070103506</t>
  </si>
  <si>
    <t>SERVICIOS DE SEGURO DE CUMPLIMIENTO 0 ALQUILER DE ESPACIOS</t>
  </si>
  <si>
    <t>020202070103507</t>
  </si>
  <si>
    <t>SERVICIOS DE SEGURO OBLIGATORIO DE ACCIDENTES DE TRÁNSITO (SOAT)</t>
  </si>
  <si>
    <t>020202070103509</t>
  </si>
  <si>
    <t>OTROS SERVICIOS DE SEGUROS DISTINTOS DE LOS SEGUROS DE VIDA N.C.P.</t>
  </si>
  <si>
    <t>0202020702</t>
  </si>
  <si>
    <t>SERVICIOS INMOBILIARIOS</t>
  </si>
  <si>
    <t>020202070201</t>
  </si>
  <si>
    <t>SERVICIOS INMOBILIARIOS RELATIVOS A BIENES RAÍCES PROPIOS O ARRENDADOS</t>
  </si>
  <si>
    <t>0202020702011</t>
  </si>
  <si>
    <t>SERVICIOS DE ALQUILER O ARRENDAMIENTO CON O SIN OPCIÓN DE COMPRA RELATIVOS A BIENES INMUEB</t>
  </si>
  <si>
    <t>0202020703</t>
  </si>
  <si>
    <t>SERVICIOS DE ARRENDAMIENTO O ALQUILER SIN OPERARIO</t>
  </si>
  <si>
    <t>020202070302</t>
  </si>
  <si>
    <t>SERVICIOS DE ARRENDAMIENTO SIN OPCIÓN DE COMPRA DE OTROS BIENES</t>
  </si>
  <si>
    <t>02020208</t>
  </si>
  <si>
    <t>SERVICIOS PRESTADOS A LAS EMPRESAS Y SERVICIOS DE PRODUCCIÓN</t>
  </si>
  <si>
    <t>0202020802</t>
  </si>
  <si>
    <t>SERVICIOS JURÍDICOS Y CONTABLES</t>
  </si>
  <si>
    <t>020202080201</t>
  </si>
  <si>
    <t>SERVICIOS JURÍDICOS</t>
  </si>
  <si>
    <t>0202020803</t>
  </si>
  <si>
    <t>OTROS SERVICIOS PROFESIONALES, CIENTÍFICOS Y TÉCNICOS</t>
  </si>
  <si>
    <t>020202080301</t>
  </si>
  <si>
    <t>SERVICIOS DE CONSULTORÍA EN ADMINISTRACIÓN Y SERVICIOS DE GESTIÓN; SERVICIOS DE TECNOLOGÍA</t>
  </si>
  <si>
    <t>0202020803019</t>
  </si>
  <si>
    <t>OTROS SERVICIOS DE GESTIÓN, EXCEPTO LOS SERVICIOS DE ADMINISTRACIÓN DE PROYECTOS DE CONSTR</t>
  </si>
  <si>
    <t>020202080305</t>
  </si>
  <si>
    <t>SERVICIOS VETERINARIOS CONSULTA</t>
  </si>
  <si>
    <t>020202080306</t>
  </si>
  <si>
    <t>SERVICIOS DE PUBLICIDAD Y EL SUMINISTRO DE ESPACIO O TIEMPO PUBLICITARIOS PROYECTOS Y CONV</t>
  </si>
  <si>
    <t>020202080309</t>
  </si>
  <si>
    <t>OTROS SERVICIOS PROFESIONALES Y TÉCNICOS N.C.P.</t>
  </si>
  <si>
    <t>0202020804</t>
  </si>
  <si>
    <t>SERVICIOS DE TELECOMUNICACIONES,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</si>
  <si>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</si>
  <si>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</si>
  <si>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</si>
  <si>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</si>
  <si>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0202020805</t>
  </si>
  <si>
    <t>SERVICIOS DE SOPORTE</t>
  </si>
  <si>
    <t>020202080502</t>
  </si>
  <si>
    <t>SERVICIOS DE INVESTIGACIÓN Y SEGURIDAD</t>
  </si>
  <si>
    <t>0202020806</t>
  </si>
  <si>
    <t xml:space="preserve">SERVICIOS DE APOYO A LA AGRICULTURA, LA CAZA, LA SILVICULTURA, LA PESCA, LA MINERÍA Y LOS </t>
  </si>
  <si>
    <t>020202080601</t>
  </si>
  <si>
    <t>SERVICIOS DE APOYO A LA AGRICULTURA, LA CAZA, LA SILVICULTURA Y LA PESCA</t>
  </si>
  <si>
    <t>020202080603</t>
  </si>
  <si>
    <t>SERVICIOS DE APOYO A LA DISTRIBUCIÓN DE ELECTRICIDAD, GAS Y AGUA</t>
  </si>
  <si>
    <t>0202020807</t>
  </si>
  <si>
    <t>SERVICIOS DE MANTENIMIENTO, REPARACIÓN E INSTALACIÓN (EXCEPTO SERVICIOS DE CONSTRUCCIÓN)</t>
  </si>
  <si>
    <t>020202080701</t>
  </si>
  <si>
    <t>SERVICIOS DE MANTENIMIENTO Y REPARACIÓN DE PRODUCTOS METÁLICOS ELABORADOS, MAQUINARIA Y EQ</t>
  </si>
  <si>
    <t>0202020807011</t>
  </si>
  <si>
    <t>SERVICIOS DE MANTENIMIENTO Y REPARACIÓN DE PRODUCTOS METÁLICOS ELABORADOS, EXCEPTO MAQUINA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</si>
  <si>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</si>
  <si>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</si>
  <si>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</si>
  <si>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</si>
  <si>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</si>
  <si>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 GRANDES ANIMA</t>
  </si>
  <si>
    <t>0202020807015</t>
  </si>
  <si>
    <t>SERVICIOS DE MANTENIMIENTO Y REPARACIÓN DE OTRA MAQUINARIA Y OTRO EQUIPO HOSPITALIZACION</t>
  </si>
  <si>
    <t>020202080702</t>
  </si>
  <si>
    <t>SERVICIOS DE REPARACIÓN DE OTROS BIENES</t>
  </si>
  <si>
    <t>0202020807029</t>
  </si>
  <si>
    <t>SERVICIOS DE MANTENIMIENTO Y REPARACIÓN DE OTROS BIENES N.C.P. EDUCACION CONTINUA</t>
  </si>
  <si>
    <t>020202080703</t>
  </si>
  <si>
    <t>SERVICIOS DE INSTALACIÓN (DISTINTOS DE LOS SERVICIOS DE CONSTRUCCIÓN)</t>
  </si>
  <si>
    <t>0202020807039</t>
  </si>
  <si>
    <t>SERVICIOS DE INSTALACIÓN DE OTROS BIENES N.C.P.</t>
  </si>
  <si>
    <t>0202020809</t>
  </si>
  <si>
    <t xml:space="preserve">OTROS SERVICIOS DE FABRICACIÓN; SERVICIOS DE EDICIÓN, IMPRESIÓN Y REPRODUCCIÓN; SERVICIOS </t>
  </si>
  <si>
    <t>020202080901</t>
  </si>
  <si>
    <t>SERVICIOS DE EDICIÓN, IMPRESIÓN Y REPRODUCCIÓN</t>
  </si>
  <si>
    <t>02020209</t>
  </si>
  <si>
    <t>SERVICIOS PARA LA COMUNIDAD, SOCIALES Y PERSONALES</t>
  </si>
  <si>
    <t>0202020902</t>
  </si>
  <si>
    <t>SERVICIOS DE EDUCACIÓN</t>
  </si>
  <si>
    <t>020202090204</t>
  </si>
  <si>
    <t>SERVICIOS DE EDUCACIÓN POSTSECUNDARIA NO TERCIARIA</t>
  </si>
  <si>
    <t>020202090205</t>
  </si>
  <si>
    <t>SERVICIOS DE EDUCACIÓN SUPERIOR (TERCIARIA)</t>
  </si>
  <si>
    <t>020202090209</t>
  </si>
  <si>
    <t>OTROS TIPOS DE EDUCACIÓN Y SERVICIOS DE APOYO EDUCATIVO</t>
  </si>
  <si>
    <t>0202020904</t>
  </si>
  <si>
    <t>SERVICIOS DE ALCANTARILLADO, RECOLECCIÓN, TRATAMIENTO Y DISPOSICIÓN DE DESECHOS Y OTROS SE</t>
  </si>
  <si>
    <t>020202090401</t>
  </si>
  <si>
    <t>SERVICIOS DE ALCANTARILLADO, SERVICIOS DE LIMPIEZA, TRATAMIENTO DE AGUAS RESIDUALES Y TANQ</t>
  </si>
  <si>
    <t>020202090402</t>
  </si>
  <si>
    <t>SERVICIOS DE RECOLECCIÓN DE DESECHOS</t>
  </si>
  <si>
    <t>02020210</t>
  </si>
  <si>
    <t>0202021001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</si>
  <si>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</si>
  <si>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</si>
  <si>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</si>
  <si>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</si>
  <si>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</si>
  <si>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</si>
  <si>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03020201</t>
  </si>
  <si>
    <t>0302020101</t>
  </si>
  <si>
    <t>0313</t>
  </si>
  <si>
    <t>TRANSFERENCIAS INTERNAS</t>
  </si>
  <si>
    <t>031301</t>
  </si>
  <si>
    <t>03130101</t>
  </si>
  <si>
    <t>0313010101</t>
  </si>
  <si>
    <t>08</t>
  </si>
  <si>
    <t>GASTOS POR TRIBUTOS, MULTAS,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</si>
  <si>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</si>
  <si>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</si>
  <si>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</si>
  <si>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</si>
  <si>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</si>
  <si>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</si>
  <si>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</si>
  <si>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</si>
  <si>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</si>
  <si>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</si>
  <si>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</si>
  <si>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</si>
  <si>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</si>
  <si>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</si>
  <si>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</si>
  <si>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</si>
  <si>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0804010101</t>
  </si>
  <si>
    <t>GASTOS DE INVERSION</t>
  </si>
  <si>
    <t>EJE 1. EXCELENCIA ACADEMICA</t>
  </si>
  <si>
    <t>POLÍTICA DE FORTALECIMIENTO DE LA FORMACIÓN DOCENTE</t>
  </si>
  <si>
    <t>PROGRAMA  FORTALECIMIENTO DE LA FORMACIÓN DOCENTE</t>
  </si>
  <si>
    <t>AMPLIACIÓN PLANTA DOCENTE (CONVOCATORIA) PROPIOS</t>
  </si>
  <si>
    <t>ESTÍMULO A LA FORMACIÓN</t>
  </si>
  <si>
    <t>ESTIMULOS A LA FORMACIÓN DISCIPLINAR</t>
  </si>
  <si>
    <t>ESTIMULOS A LA FORMACIÓN DISCIPLINAR PFC</t>
  </si>
  <si>
    <t>ESTIMULOS A LA FORMACIÓN DISCIPLINAR PROPIOS</t>
  </si>
  <si>
    <t>ESTIMULOS A LA FORMACIÓN EDUCATIVA</t>
  </si>
  <si>
    <t>ESTIMULOS A LA FORMACIÓN EDUCATIVA PFC</t>
  </si>
  <si>
    <t>ESTIMULOS A LA FORMACIÓN EDUCATIVA PROUNAL</t>
  </si>
  <si>
    <t>ESTIMULOS A LA FORMACIÓN (LINEAMIENTOS PEDAGÓGICOS)</t>
  </si>
  <si>
    <t>ESTIMULOS A LA FORMACIÓN (LINEAMIENTOS PEDAGÓGICOS) PROUNAL</t>
  </si>
  <si>
    <t>POLÍTICA CURRICULAR</t>
  </si>
  <si>
    <t xml:space="preserve">PROGRAMA MODERNIZACIÓN CURRICULAR. </t>
  </si>
  <si>
    <t>ESTRUCTURACIÓN CURRICULAR FORMATIVA</t>
  </si>
  <si>
    <t>PRACTICAS ACADEMICAS</t>
  </si>
  <si>
    <t>PRACTICAS ACADEMICAS PFC</t>
  </si>
  <si>
    <t>PRACTICAS ACADEMICAS PROUNAL</t>
  </si>
  <si>
    <t>PRACTICAS ACADEMICAS PROPIOS</t>
  </si>
  <si>
    <t>PRUEBAS SABER PRO</t>
  </si>
  <si>
    <t>PRUEBAS SABER PRO PFC</t>
  </si>
  <si>
    <t>ACREDITACIÓN DE ALTA CALIDAD DE PROGRAMAS ACADÉMICOS</t>
  </si>
  <si>
    <t>ACREDITACIÓN DE ALTA CALIDAD DE PROGRAMAS ACADÉMICOS PFC</t>
  </si>
  <si>
    <t>ACREDITACIÓN DE ALTA CALIDAD DE PROGRAMAS ACADÉMICOS PROUNAL</t>
  </si>
  <si>
    <t>POLITICA DE INVESTIGACION</t>
  </si>
  <si>
    <t>PROGRAMA INVESTIGACIÓN Y DESARROLLO</t>
  </si>
  <si>
    <t>PROMOCIÓN PARA DEL DESARROLLO DE PROYECTOS DE INVESTIGACIÓN CON PERTINENCIA REGIONAL</t>
  </si>
  <si>
    <t>PROMOCIÓN PARA DEL DESARROLLO DE PROYECTOS DE INV. CON PERTINENCIA REGIONAL PFC</t>
  </si>
  <si>
    <t>PROMOCIÓN PARA DEL DESARROLLO DE PROYECTOS DE INV. CON PERTINENCIA REGIONAL PROUNAL</t>
  </si>
  <si>
    <t>PROMOCIÓN PARA DEL DESARROLLO DE PROYECTOS DE INV. CON PERTINENCIA REGIONAL PROPIOS</t>
  </si>
  <si>
    <t>PROGRAMA MODERNIZACIÓN Y VISIBILIZACIÓN DE FUENTES DOC. Y COLECCIONES MUSEOLÓGICAS DE LA U</t>
  </si>
  <si>
    <t>BIBLIOTECA</t>
  </si>
  <si>
    <t>DOTACION EQUIPOS, MAT.BIBLIOGRAFICO Y BASES DE DATOS</t>
  </si>
  <si>
    <t>DOTACION EQUIPOS, MAT.BIBLIOGRAFICO Y BASES DE DATOS PFC</t>
  </si>
  <si>
    <t>DOTACION EQUIPOS, MAT.BIBLIOGRAFICO Y BASES DE DATOS PROUNAL</t>
  </si>
  <si>
    <t>POLITICA DE INTERNACIONALIZACIÓN</t>
  </si>
  <si>
    <t>PROGRAMA INTERNACIONALIZACIÓN</t>
  </si>
  <si>
    <t>MOVILIDAD ACADÉMICA E INVESTIGATIVA</t>
  </si>
  <si>
    <t>MOVILIDAD ACADÉMICA E INVESTIGATIVA PFC</t>
  </si>
  <si>
    <t>MOVILIDAD ACADÉMICA E INVESTIGATIVA PROUNAL</t>
  </si>
  <si>
    <t>EJE 2. COMPROMISO SOCIAL.</t>
  </si>
  <si>
    <t>POLITICA DE DESARROLLO HUMANO</t>
  </si>
  <si>
    <t>PROGRAMA DESARROLLO HUMANO</t>
  </si>
  <si>
    <t>BIENESTAR INSTITUCIONAL</t>
  </si>
  <si>
    <t>INVERSIONES BIENESTAR</t>
  </si>
  <si>
    <t>INVERSIONES BIENESTAR PFC</t>
  </si>
  <si>
    <t>INVERSIONES BIENESTAR PROUNAL</t>
  </si>
  <si>
    <t>INVERSIONES BIENESTAR PROPIOS</t>
  </si>
  <si>
    <t>BIENESTA UNIVERSITARIO INTERPRETES</t>
  </si>
  <si>
    <t>BIENESTA UNIVERSITARIO INTERPRETES PFC</t>
  </si>
  <si>
    <t>BIENESTA UNIVERSITARIO INTERPRETES PROUNAL</t>
  </si>
  <si>
    <t>BIENESTA UNIVERSITARIO INTERPRETES PROPIOS</t>
  </si>
  <si>
    <t>RESTAURANTE UNIVERSITARIO</t>
  </si>
  <si>
    <t>RESTAURANTE UNIVERSITARIO PFC</t>
  </si>
  <si>
    <t>RESTAURANTE UNIVERSITARIO PROUNAL</t>
  </si>
  <si>
    <t>RESTAURANTE UNIVERSITARIO PROPIOS</t>
  </si>
  <si>
    <t>RESIDENCIAS MASCULINAS Y FEMENINAS</t>
  </si>
  <si>
    <t>RESIDENCIAS MASCULINAS Y FEMENINAS PFC</t>
  </si>
  <si>
    <t>RESIDENCIAS MASCULINAS Y FEMENINAS PROUNAL</t>
  </si>
  <si>
    <t>BECAS ESTUDIANTILES</t>
  </si>
  <si>
    <t>BECAS ESTUDIANTILES PFC</t>
  </si>
  <si>
    <t>APOYO ACTIVIDADES ESTUDIANTILES PREGRADO Y POSGRADO</t>
  </si>
  <si>
    <t>APOYO ACTIVIDADES ESTUDIANTILES PREGRADO Y POSGRADO PFC</t>
  </si>
  <si>
    <t>APOYO ACTIVIDADES ESTUDIANTILES PREGRADO Y POSGRADO PROUNAL</t>
  </si>
  <si>
    <t>APOYO ACTIVIDADES ESTUDIANTILES PREGRADO Y POSGRADO PROPIOS</t>
  </si>
  <si>
    <t>ACTIVIDADES Y DOTACION DEPORTIVAS</t>
  </si>
  <si>
    <t>ACTIVIDADES Y DOTACION DEPORTIVAS PFC</t>
  </si>
  <si>
    <t>ACTIVIDADES Y DOTACION DEPORTIVAS PROUNAL</t>
  </si>
  <si>
    <t>ACTIVIDADES DE INTEGRACION Y RECREACION</t>
  </si>
  <si>
    <t>ACTIVIDADES DE INTEGRACION Y RECREACION PROUNAL</t>
  </si>
  <si>
    <t>ACTIVIDADES DE INTEGRACION Y RECREACION PROPIOS</t>
  </si>
  <si>
    <t>POLITICA PARA LA PROMOCIÓN DE LA SALUD</t>
  </si>
  <si>
    <t>POLITICA PARA LA PROMOCIÓN DE LA SALUD PROUNAL</t>
  </si>
  <si>
    <t>POLITICA PARA LA PROMOCIÓN DE LA SALUD PROPIOS</t>
  </si>
  <si>
    <t>LIBRERIA UNIVERSITARIA</t>
  </si>
  <si>
    <t>LIBRERIA UNIVERSITARIA PFC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</si>
  <si>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</si>
  <si>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</si>
  <si>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</si>
  <si>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</si>
  <si>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SECCION ASISTENCIAL</t>
  </si>
  <si>
    <t>SECCION ASISTENCIAL PFC</t>
  </si>
  <si>
    <t>SECCION ASISTENCIAL  PROPIOS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</si>
  <si>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</si>
  <si>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</si>
  <si>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</si>
  <si>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 PFC</t>
  </si>
  <si>
    <t>ASISTENCIAS ADMINISTRATIVAS Y MONITORIAS ACADEMICAS PROPIOS</t>
  </si>
  <si>
    <t>CURSOS NIVELATORIOS</t>
  </si>
  <si>
    <t>CURSOS NIVELATORIOS PFC</t>
  </si>
  <si>
    <t>CURSOS NIVELATORIOS PROPIOS</t>
  </si>
  <si>
    <t>TIENDAS UNIVERSITARIOS</t>
  </si>
  <si>
    <t>TIENDAS UNIVERSITARIOS PROUNAL</t>
  </si>
  <si>
    <t>TIENDAS UNIVERSITARIOS PROPIOS</t>
  </si>
  <si>
    <t>FORMACIÓN POLÍTICA Y CIUDADANÍA</t>
  </si>
  <si>
    <t>POLITICAS INSTITUCIONALES DE GENERO</t>
  </si>
  <si>
    <t>POLITICAS INSTITUCIONALES DE GENERO PFC</t>
  </si>
  <si>
    <t>POLITICAS INSTITUCIONALES DE GENERO-PROPIOS</t>
  </si>
  <si>
    <t>POLITICAS INSTITUCIONALES DE INCLUSION</t>
  </si>
  <si>
    <t>POLITICAS INSTITUCIONALES DE INCLUSION PFC</t>
  </si>
  <si>
    <t>POLITICAS INSTITUCIONALES DE INCLUSION PROPIOS</t>
  </si>
  <si>
    <t>ACTUALIZACION ESTATUTO ESTUDIANTIL</t>
  </si>
  <si>
    <t>POLITICA INSTITUCIONAL DE DERECHOS HUMANOS</t>
  </si>
  <si>
    <t>POLITICA INSTITUCIONAL DE DERECHOS HUMANOS PROPIOS</t>
  </si>
  <si>
    <t>DESARROLLO CULTURAL</t>
  </si>
  <si>
    <t>TALLERISTAS CENTRO CULTURAL</t>
  </si>
  <si>
    <t>TALLERISTAS CENTRO CULTURAL PFC</t>
  </si>
  <si>
    <t>INSTRUMENTISTAS ORQUESTA SINFONICA</t>
  </si>
  <si>
    <t>INSTRUMENTISTAS ORQUESTA SINFONICA PFC</t>
  </si>
  <si>
    <t>INSTRUMENTISTAS ORQUESTA SINFONICA PROPIOS</t>
  </si>
  <si>
    <t>CENTRO CULTURAL</t>
  </si>
  <si>
    <t>CENTRO CULTURAL PFC</t>
  </si>
  <si>
    <t>ORQUESTA SINFONICA</t>
  </si>
  <si>
    <t>ORQUESTA SINFONICA PFC</t>
  </si>
  <si>
    <t>POLITICA DE PROYECCION SOCIAL</t>
  </si>
  <si>
    <t xml:space="preserve">PROGRAMA PROYECCIÓN SOCIAL. </t>
  </si>
  <si>
    <t>REGIONALIZACION</t>
  </si>
  <si>
    <t>REGIONALIZACION PFC</t>
  </si>
  <si>
    <t>REGIONALIZACION PROUNAL</t>
  </si>
  <si>
    <t>UT SOLIDARIA</t>
  </si>
  <si>
    <t>UT SOLIDARIA PFC</t>
  </si>
  <si>
    <t>POLITICA DE GRADUADOS</t>
  </si>
  <si>
    <t>PROGRAMA DE GRADUADOS</t>
  </si>
  <si>
    <t>FORTALECIMIENTO VINCULOS CON LOS GRADUADOS</t>
  </si>
  <si>
    <t>FORTALECIMIENTO VINCULOS CON LOS GRADUADOS PFC</t>
  </si>
  <si>
    <t>PROGRAMA ESPECIAL DE BIENESTAR UNIVERSITARIO</t>
  </si>
  <si>
    <t>PROGRAMA ESPECIAL E BIENESTAR PROPIOS</t>
  </si>
  <si>
    <t>EJE 3. COMPROMISO AMBIENTAL</t>
  </si>
  <si>
    <t>POLITICA AMBIENTAL</t>
  </si>
  <si>
    <t>PROGRAMA UNIVERSIDAD TERRITORIO VERDE.</t>
  </si>
  <si>
    <t>CATEDRA AMBIENTAL</t>
  </si>
  <si>
    <t>CATEDRA AMBIENTAL PFC</t>
  </si>
  <si>
    <t>CATEDRA AMBIENTAL PROUNAL</t>
  </si>
  <si>
    <t>CATEDRA AMBIENTAL PROPIOS</t>
  </si>
  <si>
    <t>POLITICA AMBIENTAL PFC</t>
  </si>
  <si>
    <t>PROGRAMA HACIA UN TOLIMA SUSTENTABLE</t>
  </si>
  <si>
    <t>ACOMPAÑAMIENTO A ACT.SOCIALES PARA GESTIÓN DE CONFLICTOS AMB.</t>
  </si>
  <si>
    <t>ACOMPAÑAMIENTO A ACT.SOCIALES PARA GESTIÓN DE CONFLICTOS AMB. PFC</t>
  </si>
  <si>
    <t>ACOMPAÑAMIENTO A ACT.SOCIALES PARA GESTIÓN DE CONFLICTOS AMB. PROPIOS</t>
  </si>
  <si>
    <t>EJE 4. EFICIENCIA Y TRANSPARENCIA ADMINISTRATIVA</t>
  </si>
  <si>
    <t>POLITICA MODELO INTEGRADO DE PLANEACIÓN Y GESTIÓN.</t>
  </si>
  <si>
    <t>PROGRAMA MODELO INTEGRADO DE PLANEACIÓN Y GESTIÓN.</t>
  </si>
  <si>
    <t xml:space="preserve">SISTEMA DE PLANIFICACIÓN INSTITUCIONAL </t>
  </si>
  <si>
    <t>SISTEMA DE PLANIFICACIÓN INSTITUCIONAL PFC</t>
  </si>
  <si>
    <t>SISTEMA DE COMUNICACIÓN Y MEDIOS</t>
  </si>
  <si>
    <t>SISTEMA DE COMUNICACIÓN Y MEDIOS-PFC</t>
  </si>
  <si>
    <t>SISTEMA DE COMUNICACIÓN Y MEDIOS-PROPIOS</t>
  </si>
  <si>
    <t>SISTEMA DE GESTIÓN INTEGRADO</t>
  </si>
  <si>
    <t>SISTEMA DE GESTIÓN INTEGRADO-PROUNAL</t>
  </si>
  <si>
    <t>SISTEMA DE GESTIÓN INTEGRADO-PROPIOS</t>
  </si>
  <si>
    <t>ADECUACIÓN PLANTA FÍSICA</t>
  </si>
  <si>
    <t>ADECUACIÓN PLANTA FÍSICA-PFC</t>
  </si>
  <si>
    <t>ADECUACIÓN PLANTA FÍSICA-PROUNAL</t>
  </si>
  <si>
    <t>ADECUACIÓN PLANTA FÍSICA-PROPIOS</t>
  </si>
  <si>
    <t>ADQUISICIÓN DE EQUIPOS O DISPOSITIVOS TECNOLÓGICOS</t>
  </si>
  <si>
    <t>ADQUISICIÓN DE EQUIPOS O DISPOSITIVOS TECNOLÓGICOS-PROUNAL</t>
  </si>
  <si>
    <t>ADQUISICIÓN DE EQUIPOS O DISPOSITIVOS TECNOLÓGICOS-PROPIOS</t>
  </si>
  <si>
    <t>EQUIPOS DE LAB. INFRAESTRUCTURA TECNOLOGICA INSTITUCIONAL</t>
  </si>
  <si>
    <t>EQUIPOS DE LAB. INFRAESTRUCTURA TECNOLOGICA INSTITUCIONAL-PFC</t>
  </si>
  <si>
    <t>EQUIPOS DE LAB. INFRAESTRUCTURA TECNOLOGICA INSTITUCIONAL-PROPIOS</t>
  </si>
  <si>
    <t>POLITICA DE REGIONALIZACIÓN</t>
  </si>
  <si>
    <t>PROGRAMA REGIONALIZACIÓN.</t>
  </si>
  <si>
    <t>PLAN ESTRATÉGICO DE EXPANSIÓN DEL CAMPUS UNIVERSITARIO SIGLO XXI</t>
  </si>
  <si>
    <t>PLAN ESTRATÉGICO DE EXPANSIÓN DEL CAMPUS UNIVERSITARIO SIGLO XXI PROUT</t>
  </si>
  <si>
    <t>CONVENIOS INTERADMINISTRATIVOS</t>
  </si>
  <si>
    <t>CONVENIOS INTERADMINSITRATIVOS</t>
  </si>
  <si>
    <t>PERITAZGO EVALUACIÓN AMBIENTAL CENTRADA EN CALIDAD DE AGUA Y VERTIMIENTOS EN LA MICROCUENC</t>
  </si>
  <si>
    <t>CONVENIO 495-2020</t>
  </si>
  <si>
    <t>Convenio Interadministrativo No. 978 de 2021</t>
  </si>
  <si>
    <t>Convenio Interadministrativo No. 455 de 2021</t>
  </si>
  <si>
    <t>Convenio Interadministrativo No. 978  de 2021</t>
  </si>
  <si>
    <t xml:space="preserve"> Convenio Interadministrativo No. 1122 del diez (10) de mayo de 2021- GOBERNACIÓN DEL TOLI</t>
  </si>
  <si>
    <t>Peritazgo Evaluación ambiental centrada en calidad de agua y vertimientos en la microcuenc</t>
  </si>
  <si>
    <t>Convenio Interadministrativo 992 DE 2021</t>
  </si>
  <si>
    <t>Contrato Interadministrativo No. 1267 de 2021</t>
  </si>
  <si>
    <t>Contrato Interadministrativo No. 1360 de 2021</t>
  </si>
  <si>
    <t>Convenio Interadministrativo No. 1357 del 28  de junio de 2021</t>
  </si>
  <si>
    <t>Convenio Interadministrativo 1123 DE 2021</t>
  </si>
  <si>
    <t>Convenio interadministrativo número 2241 del 31 de agosto de 2021</t>
  </si>
  <si>
    <t>Convenio interadministrativo número 697 del 07 de julio de 2021</t>
  </si>
  <si>
    <t xml:space="preserve"> Convenio Interadministrativo No. 1886 del 15 de septiembre de 2021</t>
  </si>
  <si>
    <t>Contrato Interadministrativo No. 1915 del diecisiete (17) de septiembre de 2021-</t>
  </si>
  <si>
    <t xml:space="preserve">Convenio Interadministrativo No. 0826 del veinticinco (25) de octubre de 2021 </t>
  </si>
  <si>
    <t>Convenio Interadministrativo 0720-2021 del 31 de agosto de 2021</t>
  </si>
  <si>
    <t>PRESUPUESTO DEFINITIVO</t>
  </si>
  <si>
    <t>COMPROMISO MES</t>
  </si>
  <si>
    <t>TOTAL COMPROMISOS</t>
  </si>
  <si>
    <t>SALDO POR COMPROMETER</t>
  </si>
  <si>
    <t>GIROS MES</t>
  </si>
  <si>
    <t>TOTAL GIROS</t>
  </si>
  <si>
    <t>CUENTAS POR PAGAR</t>
  </si>
  <si>
    <t>CDP´S MES</t>
  </si>
  <si>
    <t>TOTAL CDPS</t>
  </si>
  <si>
    <t>CDP´S POR COMPROMETER</t>
  </si>
  <si>
    <t>SALDO DISPONIBLE</t>
  </si>
  <si>
    <t>PAC ACUMMULADO</t>
  </si>
  <si>
    <t>BOMBAS, COMPRESORES, MOTORES DE FUERZA HIDRÁULICA Y MOTORES DE POTENCIA NEUMÁTICA Y VÁLVULAS Y SUS PARTES Y PIEZAS</t>
  </si>
  <si>
    <t>LÁMPARAS ELÉCTRICAS DE INCANDESCENCIA O DESCARGA; LÁMPARAS DE ARCO, EQUIPO PARA ALUMBRADO ELÉCTRICO; SUS PARTES Y PIEZAS</t>
  </si>
  <si>
    <t>APARATOS TRANSMISORES DE TELEVISIÓN Y RADIO; TELEVISIÓN, VIDEO Y CÁMARAS DIGITALES; TELÉFONOS</t>
  </si>
  <si>
    <t>INSTRUMENTOS Y APARATOS DE MEDICIÓN, VERIFICACIÓN, ANÁLISIS, DE NAVEGACIÓN Y PARA OTROS FINES (EXCEPTO INSTRUMENTOS ÓPTICOS); INSTRUMENTOS DE CONTROL DE PROCESOS INDUSTRIALES, SUS PARTES, PIEZAS Y ACCESORIOS</t>
  </si>
  <si>
    <t>CEREALES</t>
  </si>
  <si>
    <t>PRODUCTOS DE FORRAJE, FIBRAS, PLANTAS VIVAS, FLORES Y CAPULLOS DE FLORES, TABACO EN RAMA Y CAUCHO NATURAL</t>
  </si>
  <si>
    <t>HUEVOS DE GALLINA O DE OTRAS AVES, CON CÁSCARA, FRESCOS</t>
  </si>
  <si>
    <t>PRODUCTOS DE MOLINERÍA, ALMIDONES Y PRODUCTOS DERIVADOS DEL ALMIDÓN; OTROS PRODUCTOS ALIMENTICIOS</t>
  </si>
  <si>
    <t>OTROS PRODUCTOS ALIMENTICIOS N.C.P.</t>
  </si>
  <si>
    <t>DIARIOS, REVISTAS Y PUBLICACIONES PERIÓDICAS, PUBLICADOS POR LO MENOS CUATRO VECES POR SEMANA</t>
  </si>
  <si>
    <t>SELLOS, CHEQUERAS, BILLETES DE BANCO, TÍTULOS DE ACCIONES, CATÁLOGOS Y FOLLETOS, MATERIAL PARA ANUNCIOS PUBLICITARIOS Y OTROS MATERIALES IMPRESOS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</si>
  <si>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</si>
  <si>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</si>
  <si>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PIEDRA DE CONSTRUCCIÓN O DE TALLA LABRADAS, Y SUS MANUFACTURAS (EXCEPTO SIN LABRAR, QUE SE CLASIFICAN EN EL GRUPO 151)</t>
  </si>
  <si>
    <t>OTROS ARTÍCULOS MANUFACTURADOS N.C.P.</t>
  </si>
  <si>
    <t>APARATOS MÉDICOS Y QUIRÚRGICOS Y APARATOS ORTÉSICOS Y PROTÉSICOS</t>
  </si>
  <si>
    <t>SERVICIOS DE ALOJAMIENTO; SERVICIOS DE SUMINISTRO DE COMIDAS Y BEBIDAS; SERVICIOS DE TRANSPORTE; Y SERVICIOS DE DISTRIBUCIÓN DE ELECTRICIDAD, GAS Y AGUA</t>
  </si>
  <si>
    <t>OTROS SERVICIOS DE APOYO AL TRANSPORTE</t>
  </si>
  <si>
    <t>SERVICIOS FINANCIEROS, EXCEPTO DE LA BANCA DE INVERSIÓN, SERVICIOS DE SEGUROS Y SERVICIOS DE PENSIONES</t>
  </si>
  <si>
    <t>SERVICIOS DE SEGUROS Y PENSIONES (CON EXCLUSIÓN DE SERVICIOS DE REASEGURO), EXCEPTO LOS SERVICIOS DE SEGUROS SOCIALES</t>
  </si>
  <si>
    <t>OTROS SERVICIOS DE SEGUROS DISTINTOS A LOS SEGUROS DE VIDA (EXCEPTO LOS SERVICIOS DE REASEGURO)</t>
  </si>
  <si>
    <t>SERVICIOS DE ALQUILER O ARRENDAMIENTO CON O SIN OPCIÓN DE COMPRA RELATIVOS A BIENES INMUEBLES PROPIOS O ARRENDADOS</t>
  </si>
  <si>
    <t>SERVICIOS DE INVESTIGACIÓN Y DESARROLLO</t>
  </si>
  <si>
    <t>SERVICIOS DE CONSULTORÍA EN ADMINISTRACIÓN Y SERVICIOS DE GESTIÓN; SERVICIOS DE TECNOLOGÍA DE LA INFORMACIÓN</t>
  </si>
  <si>
    <t>SERVICIOS DE APOYO A LA AGRICULTURA, LA CAZA, LA SILVICULTURA, LA PESCA, LA MINERÍA Y LOS SERVICIOS PÚBLICOS</t>
  </si>
  <si>
    <t>SERVICIOS DE MANTENIMIENTO Y REPARACIÓN DE PRODUCTOS METÁLICOS ELABORADOS, MAQUINARIA Y EQUIPO</t>
  </si>
  <si>
    <t>SERVICIOS DE MANTENIMIENTO Y REPARACIÓN DE PRODUCTOS METÁLICOS ELABORADOS, EXCEPTO MAQUINARIA Y EQUIPO</t>
  </si>
  <si>
    <t>OTROS SERVICIOS DE FABRICACIÓN; SERVICIOS DE EDICIÓN, IMPRESIÓN Y REPRODUCCIÓN; SERVICIOS DE RECUPERACIÓN DE MATERIALES</t>
  </si>
  <si>
    <t>SERVICIOS PARA EL CUIDADO DE LA SALUD HUMANA Y SERVICIOS SOCIALES</t>
  </si>
  <si>
    <t>SERVICIOS DE SALUD HUMANA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</si>
  <si>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</si>
  <si>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</si>
  <si>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>ESTAMPILLAS</t>
  </si>
  <si>
    <t>APYO ACTIVIDADES ESTUDIANTILES PREGRADO Y POSGRADO</t>
  </si>
  <si>
    <t>Codigo</t>
  </si>
  <si>
    <t>Rubro</t>
  </si>
  <si>
    <t>PAC  Enero</t>
  </si>
  <si>
    <t>PAC  Febrero</t>
  </si>
  <si>
    <t>PAC  Marzo</t>
  </si>
  <si>
    <t>PAC  Abril</t>
  </si>
  <si>
    <t>PAC  Mayo</t>
  </si>
  <si>
    <t>PAC  Junio</t>
  </si>
  <si>
    <t>PAC  Julio</t>
  </si>
  <si>
    <t>PAC  Agosto</t>
  </si>
  <si>
    <t>PAC  Septiembre</t>
  </si>
  <si>
    <t>PAC  Octubre</t>
  </si>
  <si>
    <t>PAC  Noviembre</t>
  </si>
  <si>
    <t>PAC  Diciembre</t>
  </si>
  <si>
    <t>TOTAL</t>
  </si>
  <si>
    <t>PRESUPUESTO DE INGRESOS</t>
  </si>
  <si>
    <t>INGRESOS CORRIENTES</t>
  </si>
  <si>
    <t>INGRESOS NO TRIBUTARIOS</t>
  </si>
  <si>
    <t>CONTRIBUCIONES DIVERSAS</t>
  </si>
  <si>
    <t>ESTAMPILLAS PRO UNAL</t>
  </si>
  <si>
    <t>ESTAMPILLAS PRO UT</t>
  </si>
  <si>
    <t>GOBERNACION DEL TOLIMA</t>
  </si>
  <si>
    <t>ALCALDIA DE IBAGUE</t>
  </si>
  <si>
    <t>CERTIFICACIONES Y CONSTANCIAS</t>
  </si>
  <si>
    <t>CERTIFICACIONES Y CONSTANCIAS ADMINISTRATIVAS</t>
  </si>
  <si>
    <t>DERECHOS PECUNIARIOS EDUCACIÓN SUPERIOR</t>
  </si>
  <si>
    <t>SERVICIOS DE EDUCACIÓN SUPERIOR (TERCIARIA) NIVEL PREGRADO</t>
  </si>
  <si>
    <t>INSCRIPCIONES</t>
  </si>
  <si>
    <t>DERECHOS DE GRADO</t>
  </si>
  <si>
    <t>MATRICULAS</t>
  </si>
  <si>
    <t>CERTIFICACIONES, CONSTANCIAS ACADEMICAS Y DERECHOS COMPLEMENTARIOS</t>
  </si>
  <si>
    <t>SERVICIOS DE EDUCACIÓN SUPERIOR (TERCIARIA NIVEL POSGRADO</t>
  </si>
  <si>
    <t>VENTA DE BIENES Y SERVICIOS</t>
  </si>
  <si>
    <t>VENTAS DE ESTABLECIMIENTO DE MERCADO</t>
  </si>
  <si>
    <t>SERVICIOS DE INVESTIGACIÓN Y DESARROLLO EN CIENCIAS SOCIALES Y HUMANIDADES</t>
  </si>
  <si>
    <t>OTROS SERVICIOS PROFESIONALES, CIENTÍFICOS Y TÉCNICO</t>
  </si>
  <si>
    <t>SERVICIOS CIENTÍFICOS Y OTROS TÉCNICOS</t>
  </si>
  <si>
    <t>SERVICIOS VETERINARIOS</t>
  </si>
  <si>
    <t>SERVICIOS DE PUBLICIDAD Y EL SUMINISTRO DE ESPACIO O TIEMPO PUBLICITARIOS</t>
  </si>
  <si>
    <t>VENTAS INCIDENTALES DE ESTABLECIMIENTO NO DE MERCADO</t>
  </si>
  <si>
    <t>OTROS BIENES TRANSPORTABLES, (EXCEPTO PRODUCTOS METÁLICOS, MAQUINARIA Y EQUIPO)</t>
  </si>
  <si>
    <t>GAS DE PETRÓLEO Y OTROS HIDROCARBUROS GASEOSOS (EXCEPTO GAS NATURAL)</t>
  </si>
  <si>
    <t>PRODUCTOS FARMACÉUTICOS</t>
  </si>
  <si>
    <t>MUEBLES; OTROS BIENES TRANSPORTABLES N.C.P.</t>
  </si>
  <si>
    <t>SERVICIOS DE VENTA Y DE DISTRIBUCIÓN; ALOJAMIENTO; SERVICIOS DE SUMINISTRO DE COMIDAS Y BEBIDAS; SERVICIOS DE TRANSPORTE; Y SERVICIOS DE DISTRIBUCIÓN DE ELECTRICIDAD, GAS Y AGUA</t>
  </si>
  <si>
    <t>SERVICIOS DE DISTRIBUCIÓN DE ELECTRICIDAD, Y SERVICIOS DE DISTRIBUCIÓN DE GAS (POR CUENTA PROPIA)</t>
  </si>
  <si>
    <t>SERVICIOS DE DISTRIBUCIÓN DE AGUA (POR CUENTA PROPIA)</t>
  </si>
  <si>
    <t>DEVOLUCIÓN IVA- INSTITUCIONES DE EDUCACIÓN SUPERIOR</t>
  </si>
  <si>
    <t>TRANSFERENCIAS DE OTRAS UNIDADES DE GOBIERNO</t>
  </si>
  <si>
    <t>APORTES NACIÓN</t>
  </si>
  <si>
    <t>LEY 30 ART 86</t>
  </si>
  <si>
    <t>DEVOLUCIÓN VOTACIONES</t>
  </si>
  <si>
    <t>LEY 1819 COOPERATIVAS</t>
  </si>
  <si>
    <t>PLAN DE FOMENTO A LA CALIDAD</t>
  </si>
  <si>
    <t>RECURSOS DE CAPITAL</t>
  </si>
  <si>
    <t>RENDIMIENTOS FINANCIEROS</t>
  </si>
  <si>
    <t>RECURSOS DE LA ENTIDAD</t>
  </si>
  <si>
    <t>DEPÓSITOS</t>
  </si>
  <si>
    <t>RECURSOS PROPIOS</t>
  </si>
  <si>
    <t>PROUNAL</t>
  </si>
  <si>
    <t>PRO UT</t>
  </si>
  <si>
    <t>CREE</t>
  </si>
  <si>
    <t>INVERSION</t>
  </si>
  <si>
    <t>REGALIAS</t>
  </si>
  <si>
    <t>INTERESES POR PRÉSTAMOS</t>
  </si>
  <si>
    <t>RENDIMIENTOS RECURSOS DE TERCEROS</t>
  </si>
  <si>
    <t>TRANSFERENCIAS DE CAPITAL</t>
  </si>
  <si>
    <t>DONACIONES</t>
  </si>
  <si>
    <t>DE GOBIERNOS EXTRANJEROS</t>
  </si>
  <si>
    <t>NO CONDICIONADAS A LA ADQUISICIÓN DE UN ACTIVO</t>
  </si>
  <si>
    <t>INDEMNIZACIONES DE CAPITAL RELACIONADAS CON SEGUROS NO DE VIDA</t>
  </si>
  <si>
    <t>RECURSOS DEL BALANCE</t>
  </si>
  <si>
    <t>RECURSOS DE TERCEROS EN ADMINISTRACIÓN</t>
  </si>
  <si>
    <t>SERVICIOS DE SEGURO DE CUMPLIMIENTO</t>
  </si>
  <si>
    <t>OTROS SERVICIOS DE GESTIÓN, EXCEPTO LOS SERVICIOS DE ADMINISTRACIÓN DE PROYECTOS DE CONSTRUCCIÓN</t>
  </si>
  <si>
    <t>SERVICIOS DE MANTENIMIENTO Y REPARACIÓN DE MAQUINARIA Y EQUIPO DE TRANSPORTE</t>
  </si>
  <si>
    <t>SERVICIOS DE MANTENIMIENTO Y REPARACIÓN DE OTRA MAQUINARIA Y OTRO EQUIPO</t>
  </si>
  <si>
    <t>SERVICIOS DE MANTENIMIENTO Y REPARACIÓN DE OTROS BIENES N.C.P.</t>
  </si>
  <si>
    <t>PROGRAMA- FORTALECIMIENTO DE LA FORMACIÓN DOCENTE</t>
  </si>
  <si>
    <t>AMPLIACIÓN PLANTA DOCENTE (CONVOCATORIA)-PROPIOS</t>
  </si>
  <si>
    <t>ESTIMULOS A LA FORMACIÓN DISCIPLINAR-PFC</t>
  </si>
  <si>
    <t>ESTIMULOS A LA FORMACIÓN DISCIPLINAR-PROPIOS</t>
  </si>
  <si>
    <t>ESTIMULOS A LA FORMACIÓN EDUCATIVA-PFC</t>
  </si>
  <si>
    <t>ESTIMULOS A LA FORMACIÓN EDUCATIVA-PROUNAL</t>
  </si>
  <si>
    <t>ESTIMULOS A LA FORMACIÓN (LINEAMIENTOS PEDAGÓGICOS)-PROUNAL</t>
  </si>
  <si>
    <t xml:space="preserve">PROGRAMA-MODERNIZACIÓN CURRICULAR. </t>
  </si>
  <si>
    <t>PRACTICAS ACADEMICAS-PFC</t>
  </si>
  <si>
    <t>PRACTICAS ACADEMICAS-PROUNAL</t>
  </si>
  <si>
    <t>PRACTICAS ACADEMICAS-PROPIOS</t>
  </si>
  <si>
    <t>PRUEBAS SABER PRO-PFC</t>
  </si>
  <si>
    <t>ACREDITACIÓN DE ALTA CALIDAD DE PROGRAMAS ACADÉMICOS-PFC</t>
  </si>
  <si>
    <t>ACREDITACIÓN DE ALTA CALIDAD DE PROGRAMAS ACADÉMICOS-PROUNAL</t>
  </si>
  <si>
    <t>PROGRAMA-INVESTIGACIÓN Y DESARROLLO</t>
  </si>
  <si>
    <t>PROMOCIÓN PARA DEL DESARROLLO DE PROYECTOS DE INV. CON PERTINENCIA REGIONAL-PFC</t>
  </si>
  <si>
    <t>PROMOCIÓN PARA DEL DESARROLLO DE PROYECTOS DE INV. CON PERTINENCIA REGIONAL-PROUNAL</t>
  </si>
  <si>
    <t>PROMOCIÓN PARA DEL DESARROLLO DE PROYECTOS DE INV. CON PERTINENCIA REGIONAL-PROPIOS</t>
  </si>
  <si>
    <t>PROGRAMA-MODERNIZACIÓN Y VISIBILIZACIÓN DE FUENTES DOC. Y COLECCIONES MUSEOLÓGICAS DE LA U</t>
  </si>
  <si>
    <t>DOTACION EQUIPOS, MAT.BIBLIOGRAFICO Y BASES DE DATOS-PFC</t>
  </si>
  <si>
    <t>DOTACION EQUIPOS, MAT.BIBLIOGRAFICO Y BASES DE DATOS-PROUNAL</t>
  </si>
  <si>
    <t>PROGRAMA-INTERNACIONALIZACIÓN</t>
  </si>
  <si>
    <t>MOVILIDAD ACADÉMICA E INVESTIGATIVA-PFC</t>
  </si>
  <si>
    <t>MOVILIDAD ACADÉMICA E INVESTIGATIVA-PROUNAL</t>
  </si>
  <si>
    <t>PROGRAMA-DESARROLLO HUMANO</t>
  </si>
  <si>
    <t>INVERSIONES BIENESTAR-PFC</t>
  </si>
  <si>
    <t>INVERSIONES BIENESTAR-PROUNAL</t>
  </si>
  <si>
    <t>INVERSIONES BIENESTAR-PROPIOS</t>
  </si>
  <si>
    <t>BIENESTA UNIVERSITARIO INTERPRETES-PFC</t>
  </si>
  <si>
    <t>BIENESTA UNIVERSITARIO INTERPRETES-PROUNAL</t>
  </si>
  <si>
    <t>BIENESTA UNIVERSITARIO INTERPRETES-PROPIOS</t>
  </si>
  <si>
    <t>RESTAURANTE UNIVERSITARIO-PFC</t>
  </si>
  <si>
    <t>RESTAURANTE UNIVERSITARIO-PROUNAL</t>
  </si>
  <si>
    <t>RESTAURANTE UNIVERSITARIO-PROPIOS</t>
  </si>
  <si>
    <t>RESIDENCIAS MASCULINAS Y FEMENINAS-PFC</t>
  </si>
  <si>
    <t>RESIDENCIAS MASCULINAS Y FEMENINAS-PROUNAL</t>
  </si>
  <si>
    <t>Becas Estudiantiles-PFC</t>
  </si>
  <si>
    <t>APYO ACTIVIDADES ESTUDIANTILES PREGRADO Y POSGRADO-PFC</t>
  </si>
  <si>
    <t>APYO ACTIVIDADES ESTUDIANTILES PREGRADO Y POSGRADO-PROUNAL</t>
  </si>
  <si>
    <t>APYO ACTIVIDADES ESTUDIANTILES PREGRADO Y POSGRADO-PROPIOS</t>
  </si>
  <si>
    <t>ACTIVIDADES Y DOTACION DEPORTIVAS-PFC</t>
  </si>
  <si>
    <t>ACTIVIDADES Y DOTACION DEPORTIVAS-PROUNAL</t>
  </si>
  <si>
    <t>ACTIVIDADES DE INTEGRACION Y RECREACION-PROUNAL</t>
  </si>
  <si>
    <t>ACTIVIDADES DE INTEGRACION Y RECREACION-PROPIOS</t>
  </si>
  <si>
    <t>POLITICA PARA LA PROMOCIÓN DE LA SALUD-PROUNAL</t>
  </si>
  <si>
    <t>POLITICA PARA LA PROMOCIÓN DE LA SALUD-PROPIOS</t>
  </si>
  <si>
    <t>LIBRERIA UNIVERSITARIA-PFC</t>
  </si>
  <si>
    <t>SEGURIDAD Y SALUD EN EL TRABAJO-PFC</t>
  </si>
  <si>
    <t>SEGURIDAD Y SALUD EN EL TRABAJO-PROUNAL</t>
  </si>
  <si>
    <t>SEGURIDAD Y SALUD EN EL TRABAJO-PROPIOS</t>
  </si>
  <si>
    <t>SECCION ASISTENCIAL-PFC</t>
  </si>
  <si>
    <t>SECCION ASISTENCIAL-PROPIOS</t>
  </si>
  <si>
    <t>ASISTENCIAS ADMINISTRATIVAS Y MONITORIAS ACADEMICAS-PFC</t>
  </si>
  <si>
    <t>ASISTENCIAS ADMINISTRATIVAS Y MONITORIAS ACADEMICAS-PROPIOS</t>
  </si>
  <si>
    <t>CURSOS NIVELATORIOS-PFC</t>
  </si>
  <si>
    <t>CURSOS NIVELATORIOS-PROPIOS</t>
  </si>
  <si>
    <t>TIENDAS UNIVERSITARIOS-PROUNAL</t>
  </si>
  <si>
    <t>TIENDAS UNIVERSITARIOS-PROPIOS</t>
  </si>
  <si>
    <t>POLITICAS INSTITUCIONALES DE GENERO-PFC</t>
  </si>
  <si>
    <t>POLITICAS INSTITUCIONALES DE INCLUSION-PFC</t>
  </si>
  <si>
    <t>POLITICAS INSTITUCIONALES DE INCLUSION-PROPIOS</t>
  </si>
  <si>
    <t>ACTUALIZACION ESTATUTO ESTUDIANTIL-PFC</t>
  </si>
  <si>
    <t>POLITICA INSTITUCIONAL DE DERECHOS HUMANOS-PROPIOS</t>
  </si>
  <si>
    <t>TALLERISTAS CENTRO CULTURAL-PFC</t>
  </si>
  <si>
    <t>INSTRUMENTISTAS ORQUESTA SINFONICA-PFC</t>
  </si>
  <si>
    <t>INSTRUMENTISTAS ORQUESTA SINFONICA-PROPIOS</t>
  </si>
  <si>
    <t>CENTRO CULTURAL-PFC</t>
  </si>
  <si>
    <t>ORQUESTA SINFONICA-PFC</t>
  </si>
  <si>
    <t xml:space="preserve">PROGRAMA-PROYECCIÓN SOCIAL. </t>
  </si>
  <si>
    <t>REGIONALIZACION-PFC</t>
  </si>
  <si>
    <t>REGIONALIZACION-PROUNAL</t>
  </si>
  <si>
    <t>UT SOLIDARIA-PFC</t>
  </si>
  <si>
    <t>PROGRAMA ESPECIAL E BIENESTAR-PROPIOS</t>
  </si>
  <si>
    <t>PROGRAMA-UNIVERSIDAD TERRITORIO VERDE.</t>
  </si>
  <si>
    <t>CATEDRA AMBIENTAL-PFC</t>
  </si>
  <si>
    <t>CATEDRA AMBIENTAL-PROUNAL</t>
  </si>
  <si>
    <t>PROGRAMA-HACIA UN TOLIMA SUSTENTABLE</t>
  </si>
  <si>
    <t>ACOMPAÑAMIENTO A ACT.SOCIALES PARA GESTIÓN DE CONFLICTOS AMB.-PROPIOS</t>
  </si>
  <si>
    <t>POLITICA-MODELO INTEGRADO DE PLANEACIÓN Y GESTIÓN.</t>
  </si>
  <si>
    <t>PROGRAMA-MODELO INTEGRADO DE PLANEACIÓN Y GESTIÓN.</t>
  </si>
  <si>
    <t>SISTEMA DE PLANIFICACIÓN INSTITUCIONAL</t>
  </si>
  <si>
    <t>SISTEMA DE PLANIFICACIÓN INSTITUCIONAL-PFC</t>
  </si>
  <si>
    <t>SISTEMA DE GESTIÓN INTEGRADA-PROUNAL</t>
  </si>
  <si>
    <t xml:space="preserve"> SISTEMA DE GESTION INTEGRADO-PROPIOS</t>
  </si>
  <si>
    <t>EQUIPOS DE LAB. INFRAESTRUCTURA TECNOLOGICA INSTITUCIONA-PFC</t>
  </si>
  <si>
    <t>EQUIPOS DE LAB. INFRAESTRUCTURA TECNOLOGICA INSTITUCIONA-PROPIOS</t>
  </si>
  <si>
    <t>PROGRAMA-REGIONALIZACIÓN.</t>
  </si>
  <si>
    <t>PLAN ESTRATÉGICO DE EXPANSIÓN DEL CAMPUS UNIVERSITARIO SIGLO XXI-PROUT</t>
  </si>
  <si>
    <t>UNIVERSIDAD DEL TOLIMA</t>
  </si>
  <si>
    <t>PAC PROYECTADO DE GASTOS</t>
  </si>
  <si>
    <t>PRESUPUESTO INICIAL</t>
  </si>
  <si>
    <t>PAC-     ACUMULADO</t>
  </si>
  <si>
    <t>RECAUDOS MES</t>
  </si>
  <si>
    <t>RECAUDOS ACUMULADO</t>
  </si>
  <si>
    <t>SALDO     POR  RECAUDAR</t>
  </si>
  <si>
    <t>% Recaudo</t>
  </si>
  <si>
    <t>102</t>
  </si>
  <si>
    <t>1021</t>
  </si>
  <si>
    <t>102102</t>
  </si>
  <si>
    <t>10210201</t>
  </si>
  <si>
    <t>102102011</t>
  </si>
  <si>
    <t>10210201101</t>
  </si>
  <si>
    <t>1021020110101</t>
  </si>
  <si>
    <t>ESTAMPILLA PROUNAL</t>
  </si>
  <si>
    <t>1021020110102</t>
  </si>
  <si>
    <t>ESTAMPILLA PRO UT</t>
  </si>
  <si>
    <t>102102011010201</t>
  </si>
  <si>
    <t>102102011010202</t>
  </si>
  <si>
    <t>1022</t>
  </si>
  <si>
    <t>102201</t>
  </si>
  <si>
    <t>10220101</t>
  </si>
  <si>
    <t>102201011</t>
  </si>
  <si>
    <t>10220101101</t>
  </si>
  <si>
    <t>102202</t>
  </si>
  <si>
    <t>10220201</t>
  </si>
  <si>
    <t xml:space="preserve">SERVICIOS DE EDUCACIÓN SUPERIOR TERCIARIA </t>
  </si>
  <si>
    <t>102202011</t>
  </si>
  <si>
    <t>SERVICIOS DE EDUC SUPERIOR TERC NIVEL PREGRADO</t>
  </si>
  <si>
    <t>10220201101</t>
  </si>
  <si>
    <t xml:space="preserve">INSCRIPCIONES </t>
  </si>
  <si>
    <t>10220201102</t>
  </si>
  <si>
    <t>10220201103</t>
  </si>
  <si>
    <t>10220201104</t>
  </si>
  <si>
    <t>CERTIFICACIONES CONST ACA Y DERECHOS COMPLEM</t>
  </si>
  <si>
    <t>102202012</t>
  </si>
  <si>
    <t>SERVICIOS DE EDUCACIÓN SUPERIOR TER NIVEL POSGRADO</t>
  </si>
  <si>
    <t>10220201201</t>
  </si>
  <si>
    <t>10220201202</t>
  </si>
  <si>
    <t>10220201203</t>
  </si>
  <si>
    <t>10220201204</t>
  </si>
  <si>
    <t>CERTIFICACIONES CONSTANCIAS ACAD Y DERECHOS COMPLEM</t>
  </si>
  <si>
    <t>1025</t>
  </si>
  <si>
    <t>102501</t>
  </si>
  <si>
    <t>10250108</t>
  </si>
  <si>
    <t>102501081</t>
  </si>
  <si>
    <t>10250108102</t>
  </si>
  <si>
    <t>102501083</t>
  </si>
  <si>
    <t>OTROS SERVICIOS PROFESIONALES CIENTÍFICOS Y TÉCNICO</t>
  </si>
  <si>
    <t>10250109</t>
  </si>
  <si>
    <t>SERVICIOS PARA LA COMUNIDAD SOCIALES Y PERSONALES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</si>
  <si>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</si>
  <si>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</si>
  <si>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</si>
  <si>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</si>
  <si>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</si>
  <si>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</si>
  <si>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102502</t>
  </si>
  <si>
    <t>10250200</t>
  </si>
  <si>
    <t>AGRICULTURA SILVICULTURA Y PRODUCTOS DE LA PESCA</t>
  </si>
  <si>
    <t>102502001</t>
  </si>
  <si>
    <t>10250200101</t>
  </si>
  <si>
    <t>10250200102</t>
  </si>
  <si>
    <t>10250200104</t>
  </si>
  <si>
    <t>10250200109</t>
  </si>
  <si>
    <t>PRODC DE  FIBRAS PLNTAS VIVAS FLORES Y CAP DE FLORES TAB EN RAMA Y CAUCHO NATURAL</t>
  </si>
  <si>
    <t>102502002</t>
  </si>
  <si>
    <t>ANIMALES VIVOS Y PRODUCTOS ANIMALES EXCEPTO LA CARNE</t>
  </si>
  <si>
    <t>10250200201</t>
  </si>
  <si>
    <t>10250200202</t>
  </si>
  <si>
    <t>10250200203</t>
  </si>
  <si>
    <t>HUEVOS DE GALLINA O DE OTRAS AVES CON CÁSCARA FRESCOS</t>
  </si>
  <si>
    <t>10250203</t>
  </si>
  <si>
    <t>102502038</t>
  </si>
  <si>
    <t>1025020389</t>
  </si>
  <si>
    <t>10250206</t>
  </si>
  <si>
    <t>SERVICIOS DE VENTA Y DE DISTRIBUCIÓN ALOJAMIENTO</t>
  </si>
  <si>
    <t>102502063</t>
  </si>
  <si>
    <t>ALOJAMIENTO SERVICIOS DE SUMINISTROS DE COMIDAS Y BEBIDA</t>
  </si>
  <si>
    <t>10250206303</t>
  </si>
  <si>
    <t>102502067</t>
  </si>
  <si>
    <t>10250206709</t>
  </si>
  <si>
    <t>10250207</t>
  </si>
  <si>
    <t>SERVICIOS FINANCIEROS Y SERVICIOS CONEXOS SERVICIOS INMOBILI Y SERVICIOS DE LEASING</t>
  </si>
  <si>
    <t>102502072</t>
  </si>
  <si>
    <t>10250207201</t>
  </si>
  <si>
    <t>1026</t>
  </si>
  <si>
    <t>102604</t>
  </si>
  <si>
    <t>10260401</t>
  </si>
  <si>
    <t>102604011</t>
  </si>
  <si>
    <t>10260401101</t>
  </si>
  <si>
    <t>102605</t>
  </si>
  <si>
    <t>10260501</t>
  </si>
  <si>
    <t>102605011</t>
  </si>
  <si>
    <t>10260501101</t>
  </si>
  <si>
    <t>10260501103</t>
  </si>
  <si>
    <t>10260501104</t>
  </si>
  <si>
    <t>10260501106</t>
  </si>
  <si>
    <t>2</t>
  </si>
  <si>
    <t>205</t>
  </si>
  <si>
    <t>2051</t>
  </si>
  <si>
    <t>205102</t>
  </si>
  <si>
    <t>20510201</t>
  </si>
  <si>
    <t>205102011</t>
  </si>
  <si>
    <t>20510201101</t>
  </si>
  <si>
    <t>2051020110101</t>
  </si>
  <si>
    <t>2051020110102</t>
  </si>
  <si>
    <t>2051020110103</t>
  </si>
  <si>
    <t>2051020110104</t>
  </si>
  <si>
    <t>2051020110105</t>
  </si>
  <si>
    <t>2051020110106</t>
  </si>
  <si>
    <t>2051020110107</t>
  </si>
  <si>
    <t>INTERESES FONDOS COMUNES</t>
  </si>
  <si>
    <t>2051020110108</t>
  </si>
  <si>
    <t>INSTERESES PROYECTOS ESPECIALES</t>
  </si>
  <si>
    <t>2051020110109</t>
  </si>
  <si>
    <t>INTERESES COOPERATIVAS</t>
  </si>
  <si>
    <t>2051020110110</t>
  </si>
  <si>
    <t>INTERESES CONVENIOS SEDE CENTRAL</t>
  </si>
  <si>
    <t>2051020110111</t>
  </si>
  <si>
    <t>INTERESES OF. DE INVESTIGACIONES</t>
  </si>
  <si>
    <t>2051020110112</t>
  </si>
  <si>
    <t>INTERESES CONVENIOS INVESTIGACIOES</t>
  </si>
  <si>
    <t>2051020110113</t>
  </si>
  <si>
    <t>INTERESES CURDN</t>
  </si>
  <si>
    <t>2051020110114</t>
  </si>
  <si>
    <t>DOCTORADOS</t>
  </si>
  <si>
    <t>2051020110115</t>
  </si>
  <si>
    <t>INTERESES CREE INVESTIGACIONES</t>
  </si>
  <si>
    <t>2052</t>
  </si>
  <si>
    <t>205201</t>
  </si>
  <si>
    <t>20520101</t>
  </si>
  <si>
    <t>205201011</t>
  </si>
  <si>
    <t>20520101101</t>
  </si>
  <si>
    <t>2053</t>
  </si>
  <si>
    <t>205301</t>
  </si>
  <si>
    <t>20530101</t>
  </si>
  <si>
    <t>205301011</t>
  </si>
  <si>
    <t>20530101101</t>
  </si>
  <si>
    <t>208</t>
  </si>
  <si>
    <t>2081</t>
  </si>
  <si>
    <t>208101</t>
  </si>
  <si>
    <t>20810101</t>
  </si>
  <si>
    <t>208101011</t>
  </si>
  <si>
    <t>2082</t>
  </si>
  <si>
    <t>208201</t>
  </si>
  <si>
    <t>20820101</t>
  </si>
  <si>
    <t>208201011</t>
  </si>
  <si>
    <t>20820101101</t>
  </si>
  <si>
    <t>2124010110101</t>
  </si>
  <si>
    <t>2124010110102</t>
  </si>
  <si>
    <t>2124010110105</t>
  </si>
  <si>
    <t>CONVENIO PROYECTO MORINGA FACULTAD DE FORESTAL</t>
  </si>
  <si>
    <t>2124010110114</t>
  </si>
  <si>
    <t>70620 CONV,INTERADMINISTRATIVO 0501 CORTOLIMA-UT</t>
  </si>
  <si>
    <t>2124010110124</t>
  </si>
  <si>
    <t>CONVENIO 3916 MINISTERIO DE CULTURA</t>
  </si>
  <si>
    <t>2124010110125</t>
  </si>
  <si>
    <t>90620-CONVENIO INTERADMINISTRATIVO 0516 CORTOLIMA-UT</t>
  </si>
  <si>
    <t>2124010110126</t>
  </si>
  <si>
    <t>CONVENIO INTERADMISTRATIVI 066 UNIV. DEL QUINDIO-UT</t>
  </si>
  <si>
    <t>PAC PROYECTADO DE  INGRESOS</t>
  </si>
  <si>
    <t>PAC EJECUTADO ENERO</t>
  </si>
  <si>
    <t>PAC EJECUTADO FEBRERO</t>
  </si>
  <si>
    <t>PAC EJECUTADO MARZO</t>
  </si>
  <si>
    <t>PAC EJECUTADO ABRIL</t>
  </si>
  <si>
    <t>PAC EJECUTADO MAYO</t>
  </si>
  <si>
    <t>PAC EJECUTADO JUNIO</t>
  </si>
  <si>
    <t>PAC EJECUTADO JULIO</t>
  </si>
  <si>
    <t>PAC EJECUTADO AGOSTO</t>
  </si>
  <si>
    <t>PAC EJECUTADO SEPTIEMBRE</t>
  </si>
  <si>
    <t>PAC EJECUTADO OCTUBRE</t>
  </si>
  <si>
    <t>PAC EJECUTADO NOVIEMBRE</t>
  </si>
  <si>
    <t>PAC EJECUTADO DICIEMBRE</t>
  </si>
  <si>
    <t xml:space="preserve">TOTAL PAC EJECUTADO </t>
  </si>
  <si>
    <t>PAC  EJECUTADO DE  INGRESOS</t>
  </si>
  <si>
    <t>VARIACIÓN PAC ENERO</t>
  </si>
  <si>
    <t>VARIACIÓN PAC FEBRERO</t>
  </si>
  <si>
    <t>VARIACIÓN PAC MARZO</t>
  </si>
  <si>
    <t>VARIACIÓN PAC ABRIL</t>
  </si>
  <si>
    <t>VARIACIÓN PAC MAYO</t>
  </si>
  <si>
    <t>VARIACIÓN PAC JUNIO</t>
  </si>
  <si>
    <t>VARIACIÓN PAC JULIO</t>
  </si>
  <si>
    <t>VARIACIÓN PAC AGOSTO</t>
  </si>
  <si>
    <t>VARIACIÓN PAC SEPTIEMBRE</t>
  </si>
  <si>
    <t>VARIACIÓN PAC OCTUBRE</t>
  </si>
  <si>
    <t>VARIACIÓN PAC NOVIEMBRE</t>
  </si>
  <si>
    <t>VARIACIÓN PAC DICIEMBRE</t>
  </si>
  <si>
    <t xml:space="preserve">VARIACIÓN TOTAL PAC EJECUTADO </t>
  </si>
  <si>
    <t>VARIACIÓN PAC  EJECUTADO DE  INGRESOS</t>
  </si>
  <si>
    <t>TOTAL PAC PROYECTADO ENERO</t>
  </si>
  <si>
    <t>VASELINA, CERA DE PARAFINA, CERA DE PETRÓLEO DE MICROCRISTALINA,  PETRÓLEO O DE ACEITES OBTENIDOS DE MINERALES BITUMINOSOS</t>
  </si>
  <si>
    <t>TOTAL PAC</t>
  </si>
  <si>
    <t>PAC  EJECUTADO DE GASTOS</t>
  </si>
  <si>
    <t>TOTAL PAC A ENERO</t>
  </si>
  <si>
    <t>DEFINITIVO</t>
  </si>
  <si>
    <t>COMPROMES</t>
  </si>
  <si>
    <t>NETOCOMPROMETIDO</t>
  </si>
  <si>
    <t>PORCOMPROMETER</t>
  </si>
  <si>
    <t>GIROSMES</t>
  </si>
  <si>
    <t>GIROS</t>
  </si>
  <si>
    <t>CXPAGAR</t>
  </si>
  <si>
    <t>CDPMES</t>
  </si>
  <si>
    <t>NETOCDP</t>
  </si>
  <si>
    <t>CDPXCOMPROMETER</t>
  </si>
  <si>
    <t>PORCOMPROMXCDP</t>
  </si>
  <si>
    <t>VALORPAC</t>
  </si>
  <si>
    <t>020202070202</t>
  </si>
  <si>
    <t>SERVICIOS INMOBILIARIOS A COMISIÓN O POR CONTRATO</t>
  </si>
  <si>
    <t>0202020702022</t>
  </si>
  <si>
    <t>SERVICIO DE ARRENDAMIENTO DE BIENES INMUEBLES A COMISIÓN O POR CONTRATA</t>
  </si>
  <si>
    <t>HOSPITAL VETERINARIO</t>
  </si>
  <si>
    <t>FACULTAD DE CIENCIAS ECONOMICAS Y ADMINISTRATIVAS</t>
  </si>
  <si>
    <t>IDEAD</t>
  </si>
  <si>
    <t>FACULTAD DE CIENCIAS DE LA SALUD</t>
  </si>
  <si>
    <t>FACULTAD DE EDUCACIÓN</t>
  </si>
  <si>
    <t>FACULTAD DE MEDICINA VETERINARIA</t>
  </si>
  <si>
    <t>FACULTAD DE CIENCIAS BASICAS</t>
  </si>
  <si>
    <t>FACULTAD DE INGENIERIA FORESTAL</t>
  </si>
  <si>
    <t>FACULTAD DE  TÉCNOLOGIAS</t>
  </si>
  <si>
    <t>FACULTAD DE INGENIERIA AGRONOMIA</t>
  </si>
  <si>
    <t>FACULTAD DE ARTES Y  HUMANIDADES</t>
  </si>
  <si>
    <t>CENTRO UNIVERSITARIO REGIONAL DEL NORTE - CURDN</t>
  </si>
  <si>
    <t>CENTRO FORESTAL TROPICAL BAJO CALIMA</t>
  </si>
  <si>
    <t>FONDO DE DONACIONES Y LEGADOS</t>
  </si>
  <si>
    <t>Convenio Interadministrativo No. 0819-2021 del 21 de octubre de 2021</t>
  </si>
  <si>
    <t>Convenio Interadministrativo No. 2147-2021 del 22 de octubre de 2021</t>
  </si>
  <si>
    <t>Convenio Interadministrativo 006-2021</t>
  </si>
  <si>
    <t>Convenio Interadministrativo ATN/RF 1 61 09 RG del 11 de julio de 2017</t>
  </si>
  <si>
    <t>Contrato de Financiamiento de Recuperación Contingente No. 80740-450-2021</t>
  </si>
  <si>
    <t>Convenio Interadministrativo No. 0851-2021, del 10 de noviembre de 2021</t>
  </si>
  <si>
    <t>Contrato de Servicios de Consultoría Trabajos Menores No. 011-2021 del 25 de mayo de 2021</t>
  </si>
  <si>
    <t>Convenio Interadministrativo 1117-2021 del 07 de mayo de 2021</t>
  </si>
  <si>
    <t>Convenio Interadministrativo No. 1756-2021 del 01 de julio de 2021</t>
  </si>
  <si>
    <t>Convenio Interadministrativo No. 1746-2021 del 24 de agosto de 2021</t>
  </si>
  <si>
    <t>Convenio Interadministrativo No. 1699-2021 del 18 de agosto de 2021</t>
  </si>
  <si>
    <t>Convenio Interadministrativo 1761-2021 del 25 de agosto de 2021</t>
  </si>
  <si>
    <t>Convenio Interadministrativo No. 0814-2021 del 19 de octubre de 2021</t>
  </si>
  <si>
    <t>Convenio Interadministrativo No. 0815-2021 del 19 de octubre de 2021</t>
  </si>
  <si>
    <t>Convenio 0813-2021 del 19 de octubre de 2021</t>
  </si>
  <si>
    <t>Convenio No. C-03-21</t>
  </si>
  <si>
    <t>Convenio Interadministrativo No. 1024-2021 del 20 de abril 2021</t>
  </si>
  <si>
    <t>Convenio Proyecto Moringa Facultad de Forestal</t>
  </si>
  <si>
    <t>Contrato Interadministrativo No. 151 del siete (07) de diciembre de 2021- Concejo Municipa</t>
  </si>
  <si>
    <t>TOTAL PAC EJECUTADO FEBRERO</t>
  </si>
  <si>
    <t>10250108103</t>
  </si>
  <si>
    <t>SERVICIOS INTERDISCIPLINARIOS DE INVESTIGACIÓN Y DESARROLLO EXPERIMENTAL</t>
  </si>
  <si>
    <t>2124010110107</t>
  </si>
  <si>
    <t>CONTRTO INTERADMINISTRATIVO No. 151 del 07 /12/2021</t>
  </si>
  <si>
    <t>2124010110127</t>
  </si>
  <si>
    <t>CONTRATO INTERADMINISTRATIVO 1267 DE 2021</t>
  </si>
  <si>
    <t>RESUMEN EJECUCION PRESUPUESTAL DE INGRESOS A  FEBRERO 2022</t>
  </si>
  <si>
    <t>DIRECCIÓN CONTABLE Y FINANCIERA</t>
  </si>
  <si>
    <t>VICERRECTORÍA ADMINISTRATIVA Y FINANCIERA</t>
  </si>
  <si>
    <t>EJECUCIÓN PRESUPUESTAL DE GASTOS DE  FEBRERO DE 2022</t>
  </si>
  <si>
    <t>DIVISIÓN CONTABLE Y FINANCIERA</t>
  </si>
  <si>
    <t>EJECUCIÓN PRESUPUESTAL DE INGRESOS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</si>
</sst>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\ * #,##0_);_(&quot;$&quot;\ * \(#,##0\);_(&quot;$&quot;\ * &quot;-&quot;_);_(@_)"/>
    <numFmt numFmtId="167" formatCode="_-&quot;$&quot;\ * #,##0_-;\-&quot;$&quot;\ * #,##0_-;_-&quot;$&quot;\ * &quot;-&quot;_-;_-@_-"/>
    <numFmt numFmtId="168" formatCode="#,##0_ ;[Red]\-#,##0\ "/>
    <numFmt numFmtId="169" formatCode="_-* #,##0.00_-;\-* #,##0.00_-;_-* &quot;-&quot;_-;_-@_-"/>
    <numFmt numFmtId="170" formatCode="#,##0.00;[Red]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FFFF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FFFF"/>
      <name val="Arial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 Black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0"/>
      <color rgb="FFFFFFFF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rgb="FF0070C0"/>
        <bgColor rgb="FF0070C0"/>
      </patternFill>
    </fill>
    <fill>
      <patternFill patternType="solid">
        <fgColor rgb="FFB8CCE4"/>
        <bgColor rgb="FFB8CCE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002060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6">
    <xf numFmtId="0" fontId="0" fillId="0" borderId="0" xfId="0"/>
    <xf numFmtId="0" fontId="3" fillId="0" borderId="0" xfId="0" applyFont="1"/>
    <xf numFmtId="1" fontId="0" fillId="0" borderId="1" xfId="0" quotePrefix="1" applyNumberFormat="1" applyFill="1" applyBorder="1" applyAlignment="1">
      <alignment horizontal="left"/>
    </xf>
    <xf numFmtId="1" fontId="3" fillId="2" borderId="1" xfId="0" quotePrefix="1" applyNumberFormat="1" applyFont="1" applyFill="1" applyBorder="1" applyAlignment="1">
      <alignment horizontal="left"/>
    </xf>
    <xf numFmtId="0" fontId="3" fillId="2" borderId="1" xfId="0" applyFont="1" applyFill="1" applyBorder="1"/>
    <xf numFmtId="43" fontId="3" fillId="2" borderId="1" xfId="1" applyFont="1" applyFill="1" applyBorder="1"/>
    <xf numFmtId="1" fontId="3" fillId="3" borderId="1" xfId="0" quotePrefix="1" applyNumberFormat="1" applyFont="1" applyFill="1" applyBorder="1" applyAlignment="1">
      <alignment horizontal="left"/>
    </xf>
    <xf numFmtId="0" fontId="3" fillId="3" borderId="1" xfId="0" applyFont="1" applyFill="1" applyBorder="1"/>
    <xf numFmtId="43" fontId="3" fillId="3" borderId="1" xfId="1" applyFont="1" applyFill="1" applyBorder="1"/>
    <xf numFmtId="1" fontId="3" fillId="2" borderId="3" xfId="0" quotePrefix="1" applyNumberFormat="1" applyFont="1" applyFill="1" applyBorder="1" applyAlignment="1">
      <alignment horizontal="left"/>
    </xf>
    <xf numFmtId="0" fontId="3" fillId="2" borderId="3" xfId="0" applyFont="1" applyFill="1" applyBorder="1"/>
    <xf numFmtId="43" fontId="3" fillId="2" borderId="3" xfId="1" applyFont="1" applyFill="1" applyBorder="1"/>
    <xf numFmtId="0" fontId="0" fillId="0" borderId="0" xfId="0"/>
    <xf numFmtId="0" fontId="0" fillId="0" borderId="1" xfId="0" applyFill="1" applyBorder="1"/>
    <xf numFmtId="0" fontId="0" fillId="0" borderId="1" xfId="0" quotePrefix="1" applyFill="1" applyBorder="1"/>
    <xf numFmtId="43" fontId="0" fillId="0" borderId="1" xfId="1" applyFont="1" applyFill="1" applyBorder="1"/>
    <xf numFmtId="1" fontId="0" fillId="0" borderId="1" xfId="0" applyNumberForma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0" fontId="4" fillId="5" borderId="2" xfId="0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41" fontId="4" fillId="5" borderId="2" xfId="2" applyFont="1" applyFill="1" applyBorder="1" applyAlignment="1">
      <alignment horizontal="center" vertical="center" wrapText="1"/>
    </xf>
    <xf numFmtId="4" fontId="0" fillId="0" borderId="0" xfId="2" applyNumberFormat="1" applyFont="1" applyAlignment="1"/>
    <xf numFmtId="0" fontId="0" fillId="0" borderId="0" xfId="0" applyFont="1" applyAlignment="1"/>
    <xf numFmtId="1" fontId="6" fillId="6" borderId="4" xfId="0" applyNumberFormat="1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4" fontId="6" fillId="0" borderId="0" xfId="2" applyNumberFormat="1" applyFont="1"/>
    <xf numFmtId="164" fontId="6" fillId="0" borderId="0" xfId="0" applyNumberFormat="1" applyFont="1"/>
    <xf numFmtId="0" fontId="6" fillId="0" borderId="0" xfId="0" applyFont="1"/>
    <xf numFmtId="1" fontId="6" fillId="6" borderId="5" xfId="0" applyNumberFormat="1" applyFont="1" applyFill="1" applyBorder="1" applyAlignment="1">
      <alignment horizontal="left"/>
    </xf>
    <xf numFmtId="0" fontId="6" fillId="6" borderId="5" xfId="0" applyFont="1" applyFill="1" applyBorder="1" applyAlignment="1">
      <alignment horizontal="left"/>
    </xf>
    <xf numFmtId="1" fontId="0" fillId="7" borderId="5" xfId="0" applyNumberFormat="1" applyFont="1" applyFill="1" applyBorder="1" applyAlignment="1">
      <alignment horizontal="left"/>
    </xf>
    <xf numFmtId="0" fontId="0" fillId="7" borderId="5" xfId="0" applyFont="1" applyFill="1" applyBorder="1" applyAlignment="1">
      <alignment horizontal="left"/>
    </xf>
    <xf numFmtId="41" fontId="0" fillId="0" borderId="0" xfId="2" applyFont="1" applyAlignment="1"/>
    <xf numFmtId="4" fontId="7" fillId="0" borderId="0" xfId="2" applyNumberFormat="1" applyFont="1" applyAlignment="1"/>
    <xf numFmtId="1" fontId="0" fillId="0" borderId="0" xfId="0" applyNumberFormat="1" applyFill="1" applyAlignment="1">
      <alignment horizontal="left"/>
    </xf>
    <xf numFmtId="0" fontId="0" fillId="0" borderId="0" xfId="0" applyFill="1"/>
    <xf numFmtId="3" fontId="0" fillId="0" borderId="0" xfId="0" applyNumberFormat="1" applyFill="1"/>
    <xf numFmtId="0" fontId="7" fillId="0" borderId="0" xfId="0" applyFont="1" applyAlignment="1"/>
    <xf numFmtId="4" fontId="0" fillId="0" borderId="0" xfId="2" applyNumberFormat="1" applyFont="1" applyFill="1" applyAlignment="1"/>
    <xf numFmtId="164" fontId="6" fillId="0" borderId="0" xfId="0" applyNumberFormat="1" applyFont="1" applyFill="1"/>
    <xf numFmtId="0" fontId="0" fillId="0" borderId="0" xfId="0" applyFont="1" applyFill="1" applyAlignment="1"/>
    <xf numFmtId="1" fontId="3" fillId="0" borderId="0" xfId="0" applyNumberFormat="1" applyFont="1" applyFill="1" applyAlignment="1">
      <alignment horizontal="left"/>
    </xf>
    <xf numFmtId="0" fontId="3" fillId="0" borderId="0" xfId="0" applyFont="1" applyFill="1"/>
    <xf numFmtId="3" fontId="3" fillId="0" borderId="0" xfId="0" applyNumberFormat="1" applyFont="1" applyFill="1"/>
    <xf numFmtId="0" fontId="8" fillId="0" borderId="0" xfId="0" applyFont="1" applyAlignment="1">
      <alignment horizontal="justify" vertical="center"/>
    </xf>
    <xf numFmtId="43" fontId="0" fillId="7" borderId="5" xfId="1" applyFont="1" applyFill="1" applyBorder="1" applyAlignment="1">
      <alignment horizontal="right"/>
    </xf>
    <xf numFmtId="43" fontId="6" fillId="6" borderId="4" xfId="1" applyFont="1" applyFill="1" applyBorder="1" applyAlignment="1">
      <alignment horizontal="right"/>
    </xf>
    <xf numFmtId="43" fontId="6" fillId="6" borderId="5" xfId="1" applyFont="1" applyFill="1" applyBorder="1" applyAlignment="1">
      <alignment horizontal="right"/>
    </xf>
    <xf numFmtId="0" fontId="0" fillId="0" borderId="0" xfId="0" applyBorder="1"/>
    <xf numFmtId="0" fontId="2" fillId="4" borderId="9" xfId="4" applyFont="1" applyFill="1" applyBorder="1" applyAlignment="1">
      <alignment horizontal="left" vertical="center" wrapText="1"/>
    </xf>
    <xf numFmtId="0" fontId="2" fillId="4" borderId="9" xfId="4" applyFont="1" applyFill="1" applyBorder="1" applyAlignment="1">
      <alignment horizontal="center" vertical="center" wrapText="1"/>
    </xf>
    <xf numFmtId="0" fontId="2" fillId="4" borderId="10" xfId="4" applyFont="1" applyFill="1" applyBorder="1" applyAlignment="1">
      <alignment horizontal="center" vertical="center" wrapText="1"/>
    </xf>
    <xf numFmtId="9" fontId="2" fillId="4" borderId="6" xfId="6" applyFont="1" applyFill="1" applyBorder="1" applyAlignment="1">
      <alignment horizontal="center" vertical="center" wrapText="1"/>
    </xf>
    <xf numFmtId="0" fontId="3" fillId="8" borderId="6" xfId="7" quotePrefix="1" applyFont="1" applyFill="1" applyBorder="1" applyAlignment="1">
      <alignment horizontal="left"/>
    </xf>
    <xf numFmtId="0" fontId="3" fillId="8" borderId="6" xfId="7" quotePrefix="1" applyFont="1" applyFill="1" applyBorder="1"/>
    <xf numFmtId="43" fontId="3" fillId="8" borderId="6" xfId="8" applyFont="1" applyFill="1" applyBorder="1"/>
    <xf numFmtId="43" fontId="3" fillId="8" borderId="11" xfId="8" applyFont="1" applyFill="1" applyBorder="1"/>
    <xf numFmtId="9" fontId="3" fillId="8" borderId="6" xfId="3" applyFont="1" applyFill="1" applyBorder="1" applyAlignment="1">
      <alignment horizontal="center"/>
    </xf>
    <xf numFmtId="165" fontId="0" fillId="0" borderId="0" xfId="0" applyNumberFormat="1" applyBorder="1"/>
    <xf numFmtId="0" fontId="3" fillId="0" borderId="0" xfId="0" applyFont="1" applyBorder="1"/>
    <xf numFmtId="0" fontId="3" fillId="10" borderId="6" xfId="7" quotePrefix="1" applyFont="1" applyFill="1" applyBorder="1"/>
    <xf numFmtId="43" fontId="3" fillId="10" borderId="6" xfId="8" applyFont="1" applyFill="1" applyBorder="1"/>
    <xf numFmtId="43" fontId="3" fillId="10" borderId="11" xfId="8" applyFont="1" applyFill="1" applyBorder="1"/>
    <xf numFmtId="9" fontId="3" fillId="10" borderId="6" xfId="3" applyFont="1" applyFill="1" applyBorder="1" applyAlignment="1">
      <alignment horizontal="center"/>
    </xf>
    <xf numFmtId="0" fontId="3" fillId="11" borderId="6" xfId="7" quotePrefix="1" applyFont="1" applyFill="1" applyBorder="1"/>
    <xf numFmtId="43" fontId="3" fillId="11" borderId="6" xfId="8" applyFont="1" applyFill="1" applyBorder="1"/>
    <xf numFmtId="43" fontId="3" fillId="11" borderId="11" xfId="8" applyFont="1" applyFill="1" applyBorder="1"/>
    <xf numFmtId="9" fontId="3" fillId="11" borderId="6" xfId="3" applyFont="1" applyFill="1" applyBorder="1" applyAlignment="1">
      <alignment horizontal="center"/>
    </xf>
    <xf numFmtId="0" fontId="1" fillId="0" borderId="6" xfId="7" quotePrefix="1" applyFont="1" applyFill="1" applyBorder="1"/>
    <xf numFmtId="43" fontId="1" fillId="0" borderId="6" xfId="8" applyFont="1" applyFill="1" applyBorder="1"/>
    <xf numFmtId="43" fontId="1" fillId="12" borderId="6" xfId="8" applyFont="1" applyFill="1" applyBorder="1"/>
    <xf numFmtId="43" fontId="1" fillId="0" borderId="11" xfId="8" applyFont="1" applyFill="1" applyBorder="1"/>
    <xf numFmtId="9" fontId="1" fillId="0" borderId="6" xfId="3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3" fillId="0" borderId="6" xfId="7" quotePrefix="1" applyFont="1" applyFill="1" applyBorder="1"/>
    <xf numFmtId="43" fontId="3" fillId="0" borderId="6" xfId="8" applyFont="1" applyFill="1" applyBorder="1"/>
    <xf numFmtId="43" fontId="3" fillId="12" borderId="6" xfId="8" applyFont="1" applyFill="1" applyBorder="1"/>
    <xf numFmtId="43" fontId="3" fillId="12" borderId="11" xfId="8" applyFont="1" applyFill="1" applyBorder="1"/>
    <xf numFmtId="0" fontId="0" fillId="0" borderId="6" xfId="7" quotePrefix="1" applyFont="1" applyFill="1" applyBorder="1"/>
    <xf numFmtId="0" fontId="10" fillId="0" borderId="0" xfId="0" applyFont="1" applyBorder="1" applyAlignment="1">
      <alignment horizontal="center" vertical="top" wrapText="1"/>
    </xf>
    <xf numFmtId="0" fontId="1" fillId="0" borderId="6" xfId="7" quotePrefix="1" applyFill="1" applyBorder="1"/>
    <xf numFmtId="167" fontId="1" fillId="12" borderId="6" xfId="9" applyNumberFormat="1" applyFont="1" applyFill="1" applyBorder="1" applyAlignment="1">
      <alignment vertical="center"/>
    </xf>
    <xf numFmtId="168" fontId="1" fillId="12" borderId="6" xfId="9" applyNumberFormat="1" applyFont="1" applyFill="1" applyBorder="1" applyAlignment="1">
      <alignment vertical="center"/>
    </xf>
    <xf numFmtId="9" fontId="1" fillId="12" borderId="6" xfId="3" applyFont="1" applyFill="1" applyBorder="1" applyAlignment="1">
      <alignment horizontal="center" vertical="center"/>
    </xf>
    <xf numFmtId="43" fontId="1" fillId="12" borderId="11" xfId="8" applyFont="1" applyFill="1" applyBorder="1"/>
    <xf numFmtId="9" fontId="1" fillId="12" borderId="6" xfId="3" applyFont="1" applyFill="1" applyBorder="1" applyAlignment="1">
      <alignment horizontal="center"/>
    </xf>
    <xf numFmtId="9" fontId="3" fillId="12" borderId="6" xfId="3" applyFont="1" applyFill="1" applyBorder="1" applyAlignment="1">
      <alignment horizontal="center"/>
    </xf>
    <xf numFmtId="0" fontId="3" fillId="12" borderId="6" xfId="7" quotePrefix="1" applyFont="1" applyFill="1" applyBorder="1"/>
    <xf numFmtId="0" fontId="1" fillId="0" borderId="6" xfId="7" quotePrefix="1" applyFill="1" applyBorder="1" applyAlignment="1">
      <alignment wrapText="1"/>
    </xf>
    <xf numFmtId="1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 wrapText="1"/>
    </xf>
    <xf numFmtId="169" fontId="1" fillId="12" borderId="6" xfId="2" applyNumberFormat="1" applyFont="1" applyFill="1" applyBorder="1" applyAlignment="1">
      <alignment vertical="center"/>
    </xf>
    <xf numFmtId="43" fontId="0" fillId="0" borderId="6" xfId="10" applyFont="1" applyBorder="1" applyAlignment="1">
      <alignment horizontal="left"/>
    </xf>
    <xf numFmtId="43" fontId="3" fillId="12" borderId="11" xfId="1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11" borderId="6" xfId="7" quotePrefix="1" applyFont="1" applyFill="1" applyBorder="1"/>
    <xf numFmtId="43" fontId="1" fillId="12" borderId="6" xfId="8" applyFont="1" applyFill="1" applyBorder="1" applyAlignment="1">
      <alignment vertical="center"/>
    </xf>
    <xf numFmtId="0" fontId="0" fillId="0" borderId="0" xfId="0" applyAlignment="1">
      <alignment horizontal="left"/>
    </xf>
    <xf numFmtId="169" fontId="1" fillId="0" borderId="6" xfId="2" applyNumberFormat="1" applyFont="1" applyFill="1" applyBorder="1"/>
    <xf numFmtId="43" fontId="3" fillId="12" borderId="11" xfId="8" applyFont="1" applyFill="1" applyBorder="1" applyAlignment="1">
      <alignment horizontal="center" vertical="center"/>
    </xf>
    <xf numFmtId="0" fontId="3" fillId="10" borderId="6" xfId="7" quotePrefix="1" applyFont="1" applyFill="1" applyBorder="1" applyAlignment="1">
      <alignment horizontal="left"/>
    </xf>
    <xf numFmtId="43" fontId="3" fillId="10" borderId="6" xfId="8" applyFont="1" applyFill="1" applyBorder="1" applyAlignment="1">
      <alignment horizontal="left"/>
    </xf>
    <xf numFmtId="43" fontId="3" fillId="10" borderId="11" xfId="8" applyFont="1" applyFill="1" applyBorder="1" applyAlignment="1">
      <alignment horizontal="left"/>
    </xf>
    <xf numFmtId="0" fontId="3" fillId="11" borderId="6" xfId="7" quotePrefix="1" applyFont="1" applyFill="1" applyBorder="1" applyAlignment="1">
      <alignment horizontal="left"/>
    </xf>
    <xf numFmtId="43" fontId="3" fillId="11" borderId="6" xfId="8" applyFont="1" applyFill="1" applyBorder="1" applyAlignment="1">
      <alignment horizontal="left"/>
    </xf>
    <xf numFmtId="43" fontId="3" fillId="11" borderId="11" xfId="8" applyFont="1" applyFill="1" applyBorder="1" applyAlignment="1">
      <alignment horizontal="left"/>
    </xf>
    <xf numFmtId="0" fontId="0" fillId="0" borderId="1" xfId="0" quotePrefix="1" applyFont="1" applyFill="1" applyBorder="1"/>
    <xf numFmtId="43" fontId="1" fillId="12" borderId="11" xfId="8" applyFont="1" applyFill="1" applyBorder="1" applyAlignment="1">
      <alignment horizontal="center" vertical="center"/>
    </xf>
    <xf numFmtId="0" fontId="1" fillId="0" borderId="6" xfId="7" quotePrefix="1" applyFill="1" applyBorder="1" applyAlignment="1">
      <alignment horizontal="left"/>
    </xf>
    <xf numFmtId="43" fontId="1" fillId="0" borderId="6" xfId="8" applyFont="1" applyFill="1" applyBorder="1" applyAlignment="1">
      <alignment horizontal="left"/>
    </xf>
    <xf numFmtId="164" fontId="0" fillId="0" borderId="1" xfId="12" applyFont="1" applyFill="1" applyBorder="1"/>
    <xf numFmtId="169" fontId="0" fillId="0" borderId="1" xfId="2" applyNumberFormat="1" applyFont="1" applyFill="1" applyBorder="1"/>
    <xf numFmtId="43" fontId="1" fillId="0" borderId="11" xfId="8" applyFont="1" applyFill="1" applyBorder="1" applyAlignment="1">
      <alignment horizontal="left"/>
    </xf>
    <xf numFmtId="0" fontId="0" fillId="12" borderId="6" xfId="7" quotePrefix="1" applyFont="1" applyFill="1" applyBorder="1"/>
    <xf numFmtId="0" fontId="1" fillId="12" borderId="6" xfId="7" quotePrefix="1" applyFill="1" applyBorder="1"/>
    <xf numFmtId="1" fontId="0" fillId="0" borderId="0" xfId="7" quotePrefix="1" applyNumberFormat="1" applyFont="1" applyFill="1" applyBorder="1" applyAlignment="1">
      <alignment horizontal="left"/>
    </xf>
    <xf numFmtId="0" fontId="0" fillId="12" borderId="0" xfId="7" quotePrefix="1" applyFont="1" applyFill="1" applyBorder="1"/>
    <xf numFmtId="167" fontId="1" fillId="12" borderId="0" xfId="9" applyNumberFormat="1" applyFont="1" applyFill="1" applyBorder="1" applyAlignment="1">
      <alignment vertical="center"/>
    </xf>
    <xf numFmtId="43" fontId="1" fillId="12" borderId="0" xfId="8" applyFont="1" applyFill="1" applyBorder="1"/>
    <xf numFmtId="164" fontId="0" fillId="0" borderId="0" xfId="13" applyFont="1" applyFill="1" applyBorder="1"/>
    <xf numFmtId="169" fontId="0" fillId="0" borderId="0" xfId="2" applyNumberFormat="1" applyFont="1" applyFill="1" applyBorder="1"/>
    <xf numFmtId="43" fontId="1" fillId="0" borderId="0" xfId="8" applyFont="1" applyFill="1" applyBorder="1"/>
    <xf numFmtId="9" fontId="1" fillId="12" borderId="0" xfId="3" applyFont="1" applyFill="1" applyBorder="1" applyAlignment="1">
      <alignment horizontal="center" vertical="center"/>
    </xf>
    <xf numFmtId="0" fontId="1" fillId="12" borderId="0" xfId="4" applyFont="1" applyFill="1" applyBorder="1" applyAlignment="1">
      <alignment horizontal="left"/>
    </xf>
    <xf numFmtId="0" fontId="1" fillId="12" borderId="0" xfId="4" applyFont="1" applyFill="1" applyBorder="1"/>
    <xf numFmtId="41" fontId="1" fillId="12" borderId="0" xfId="2" applyFont="1" applyFill="1" applyBorder="1"/>
    <xf numFmtId="169" fontId="1" fillId="12" borderId="0" xfId="2" applyNumberFormat="1" applyFont="1" applyFill="1" applyBorder="1"/>
    <xf numFmtId="9" fontId="1" fillId="12" borderId="0" xfId="6" applyFont="1" applyFill="1" applyBorder="1" applyAlignment="1">
      <alignment horizontal="center"/>
    </xf>
    <xf numFmtId="0" fontId="2" fillId="3" borderId="9" xfId="4" applyFont="1" applyFill="1" applyBorder="1" applyAlignment="1">
      <alignment horizontal="center" vertical="center" wrapText="1"/>
    </xf>
    <xf numFmtId="9" fontId="2" fillId="4" borderId="10" xfId="6" applyFont="1" applyFill="1" applyBorder="1" applyAlignment="1">
      <alignment horizontal="center" vertical="center" wrapText="1"/>
    </xf>
    <xf numFmtId="43" fontId="3" fillId="3" borderId="6" xfId="8" applyFont="1" applyFill="1" applyBorder="1"/>
    <xf numFmtId="9" fontId="3" fillId="8" borderId="11" xfId="3" applyFont="1" applyFill="1" applyBorder="1" applyAlignment="1">
      <alignment horizontal="center"/>
    </xf>
    <xf numFmtId="0" fontId="1" fillId="12" borderId="6" xfId="4" applyFont="1" applyFill="1" applyBorder="1" applyAlignment="1">
      <alignment horizontal="left"/>
    </xf>
    <xf numFmtId="41" fontId="1" fillId="12" borderId="6" xfId="2" applyFont="1" applyFill="1" applyBorder="1" applyAlignment="1">
      <alignment horizontal="left"/>
    </xf>
    <xf numFmtId="41" fontId="1" fillId="3" borderId="6" xfId="2" applyFont="1" applyFill="1" applyBorder="1" applyAlignment="1">
      <alignment horizontal="left"/>
    </xf>
    <xf numFmtId="9" fontId="1" fillId="12" borderId="11" xfId="3" applyFont="1" applyFill="1" applyBorder="1" applyAlignment="1">
      <alignment horizontal="center"/>
    </xf>
    <xf numFmtId="43" fontId="3" fillId="3" borderId="6" xfId="8" applyFont="1" applyFill="1" applyBorder="1" applyAlignment="1">
      <alignment horizontal="left"/>
    </xf>
    <xf numFmtId="9" fontId="3" fillId="10" borderId="11" xfId="3" applyFont="1" applyFill="1" applyBorder="1" applyAlignment="1">
      <alignment horizontal="center"/>
    </xf>
    <xf numFmtId="0" fontId="1" fillId="12" borderId="6" xfId="4" applyFont="1" applyFill="1" applyBorder="1" applyAlignment="1">
      <alignment horizontal="left" wrapText="1"/>
    </xf>
    <xf numFmtId="41" fontId="0" fillId="0" borderId="0" xfId="2" applyFont="1"/>
    <xf numFmtId="41" fontId="0" fillId="3" borderId="0" xfId="2" applyFont="1" applyFill="1"/>
    <xf numFmtId="0" fontId="0" fillId="3" borderId="0" xfId="0" applyFill="1"/>
    <xf numFmtId="43" fontId="0" fillId="0" borderId="0" xfId="0" applyNumberFormat="1" applyBorder="1"/>
    <xf numFmtId="1" fontId="0" fillId="7" borderId="4" xfId="0" applyNumberFormat="1" applyFont="1" applyFill="1" applyBorder="1" applyAlignment="1">
      <alignment horizontal="left"/>
    </xf>
    <xf numFmtId="0" fontId="0" fillId="7" borderId="4" xfId="0" applyFont="1" applyFill="1" applyBorder="1" applyAlignment="1">
      <alignment horizontal="left"/>
    </xf>
    <xf numFmtId="43" fontId="0" fillId="7" borderId="4" xfId="1" applyFont="1" applyFill="1" applyBorder="1" applyAlignment="1">
      <alignment horizontal="right"/>
    </xf>
    <xf numFmtId="0" fontId="3" fillId="8" borderId="11" xfId="7" quotePrefix="1" applyFont="1" applyFill="1" applyBorder="1"/>
    <xf numFmtId="0" fontId="3" fillId="10" borderId="11" xfId="7" quotePrefix="1" applyFont="1" applyFill="1" applyBorder="1"/>
    <xf numFmtId="0" fontId="3" fillId="11" borderId="11" xfId="7" quotePrefix="1" applyFont="1" applyFill="1" applyBorder="1"/>
    <xf numFmtId="0" fontId="1" fillId="0" borderId="11" xfId="7" quotePrefix="1" applyFont="1" applyFill="1" applyBorder="1"/>
    <xf numFmtId="0" fontId="3" fillId="0" borderId="11" xfId="7" quotePrefix="1" applyFont="1" applyFill="1" applyBorder="1"/>
    <xf numFmtId="0" fontId="0" fillId="0" borderId="11" xfId="7" quotePrefix="1" applyFont="1" applyFill="1" applyBorder="1"/>
    <xf numFmtId="0" fontId="1" fillId="0" borderId="11" xfId="7" quotePrefix="1" applyFill="1" applyBorder="1"/>
    <xf numFmtId="0" fontId="3" fillId="12" borderId="11" xfId="7" quotePrefix="1" applyFont="1" applyFill="1" applyBorder="1"/>
    <xf numFmtId="0" fontId="1" fillId="0" borderId="11" xfId="7" quotePrefix="1" applyFill="1" applyBorder="1" applyAlignment="1">
      <alignment wrapText="1"/>
    </xf>
    <xf numFmtId="0" fontId="0" fillId="0" borderId="11" xfId="0" applyBorder="1" applyAlignment="1">
      <alignment horizontal="left" wrapText="1"/>
    </xf>
    <xf numFmtId="0" fontId="3" fillId="10" borderId="11" xfId="7" quotePrefix="1" applyFont="1" applyFill="1" applyBorder="1" applyAlignment="1">
      <alignment horizontal="left"/>
    </xf>
    <xf numFmtId="0" fontId="3" fillId="11" borderId="11" xfId="7" quotePrefix="1" applyFont="1" applyFill="1" applyBorder="1" applyAlignment="1">
      <alignment horizontal="left"/>
    </xf>
    <xf numFmtId="0" fontId="0" fillId="0" borderId="12" xfId="0" quotePrefix="1" applyFill="1" applyBorder="1"/>
    <xf numFmtId="43" fontId="6" fillId="6" borderId="6" xfId="1" applyFont="1" applyFill="1" applyBorder="1" applyAlignment="1">
      <alignment horizontal="right"/>
    </xf>
    <xf numFmtId="43" fontId="0" fillId="7" borderId="6" xfId="1" applyFont="1" applyFill="1" applyBorder="1" applyAlignment="1">
      <alignment horizontal="right"/>
    </xf>
    <xf numFmtId="43" fontId="4" fillId="5" borderId="6" xfId="1" applyFont="1" applyFill="1" applyBorder="1" applyAlignment="1">
      <alignment horizontal="center" vertical="center" wrapText="1"/>
    </xf>
    <xf numFmtId="1" fontId="0" fillId="7" borderId="13" xfId="0" applyNumberFormat="1" applyFont="1" applyFill="1" applyBorder="1" applyAlignment="1">
      <alignment horizontal="left"/>
    </xf>
    <xf numFmtId="0" fontId="0" fillId="7" borderId="13" xfId="0" applyFont="1" applyFill="1" applyBorder="1" applyAlignment="1">
      <alignment horizontal="left"/>
    </xf>
    <xf numFmtId="43" fontId="0" fillId="7" borderId="13" xfId="1" applyFont="1" applyFill="1" applyBorder="1" applyAlignment="1">
      <alignment horizontal="right"/>
    </xf>
    <xf numFmtId="0" fontId="7" fillId="0" borderId="0" xfId="0" applyFont="1" applyFill="1" applyAlignment="1"/>
    <xf numFmtId="4" fontId="0" fillId="13" borderId="0" xfId="2" applyNumberFormat="1" applyFont="1" applyFill="1" applyAlignment="1"/>
    <xf numFmtId="4" fontId="6" fillId="13" borderId="0" xfId="2" applyNumberFormat="1" applyFont="1" applyFill="1"/>
    <xf numFmtId="9" fontId="6" fillId="6" borderId="6" xfId="3" applyFont="1" applyFill="1" applyBorder="1" applyAlignment="1">
      <alignment horizontal="right"/>
    </xf>
    <xf numFmtId="9" fontId="0" fillId="7" borderId="6" xfId="3" applyFont="1" applyFill="1" applyBorder="1" applyAlignment="1">
      <alignment horizontal="right"/>
    </xf>
    <xf numFmtId="43" fontId="11" fillId="5" borderId="6" xfId="1" applyFont="1" applyFill="1" applyBorder="1" applyAlignment="1">
      <alignment horizontal="center" vertical="center" wrapText="1"/>
    </xf>
    <xf numFmtId="9" fontId="3" fillId="2" borderId="3" xfId="3" applyFont="1" applyFill="1" applyBorder="1"/>
    <xf numFmtId="9" fontId="3" fillId="2" borderId="1" xfId="3" applyFont="1" applyFill="1" applyBorder="1"/>
    <xf numFmtId="9" fontId="3" fillId="3" borderId="1" xfId="3" applyFont="1" applyFill="1" applyBorder="1"/>
    <xf numFmtId="9" fontId="0" fillId="0" borderId="1" xfId="3" applyFont="1" applyFill="1" applyBorder="1"/>
    <xf numFmtId="0" fontId="0" fillId="0" borderId="0" xfId="0"/>
    <xf numFmtId="0" fontId="0" fillId="0" borderId="1" xfId="0" applyFill="1" applyBorder="1"/>
    <xf numFmtId="0" fontId="0" fillId="0" borderId="1" xfId="0" quotePrefix="1" applyFill="1" applyBorder="1"/>
    <xf numFmtId="43" fontId="0" fillId="0" borderId="1" xfId="1" applyFont="1" applyFill="1" applyBorder="1"/>
    <xf numFmtId="1" fontId="0" fillId="0" borderId="1" xfId="0" applyNumberFormat="1" applyFill="1" applyBorder="1" applyAlignment="1">
      <alignment horizontal="left"/>
    </xf>
    <xf numFmtId="43" fontId="3" fillId="2" borderId="3" xfId="1" applyFont="1" applyFill="1" applyBorder="1"/>
    <xf numFmtId="0" fontId="9" fillId="9" borderId="8" xfId="4" applyFont="1" applyFill="1" applyBorder="1" applyAlignment="1">
      <alignment horizontal="left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0" fontId="12" fillId="0" borderId="0" xfId="4" applyFont="1" applyAlignment="1">
      <alignment horizontal="center" vertical="center" wrapText="1"/>
    </xf>
    <xf numFmtId="0" fontId="14" fillId="0" borderId="0" xfId="4" applyFont="1" applyAlignment="1">
      <alignment horizontal="center" vertical="center" wrapText="1"/>
    </xf>
    <xf numFmtId="1" fontId="16" fillId="4" borderId="2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43" fontId="16" fillId="4" borderId="2" xfId="1" applyFont="1" applyFill="1" applyBorder="1" applyAlignment="1">
      <alignment horizontal="center" vertical="center" wrapText="1"/>
    </xf>
    <xf numFmtId="170" fontId="16" fillId="4" borderId="2" xfId="1" applyNumberFormat="1" applyFon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43" fontId="0" fillId="0" borderId="1" xfId="1" applyFont="1" applyFill="1" applyBorder="1" applyAlignment="1">
      <alignment vertical="center"/>
    </xf>
    <xf numFmtId="170" fontId="0" fillId="0" borderId="1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quotePrefix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14" borderId="0" xfId="0" applyFont="1" applyFill="1" applyAlignment="1">
      <alignment vertical="center"/>
    </xf>
    <xf numFmtId="43" fontId="17" fillId="14" borderId="0" xfId="1" applyFont="1" applyFill="1" applyAlignment="1">
      <alignment vertical="center"/>
    </xf>
    <xf numFmtId="1" fontId="3" fillId="2" borderId="3" xfId="0" quotePrefix="1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43" fontId="3" fillId="2" borderId="3" xfId="1" applyFont="1" applyFill="1" applyBorder="1" applyAlignment="1">
      <alignment vertical="center"/>
    </xf>
    <xf numFmtId="170" fontId="3" fillId="2" borderId="3" xfId="1" applyNumberFormat="1" applyFont="1" applyFill="1" applyBorder="1" applyAlignment="1">
      <alignment vertical="center"/>
    </xf>
    <xf numFmtId="10" fontId="3" fillId="0" borderId="0" xfId="3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3" fillId="2" borderId="1" xfId="0" quotePrefix="1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43" fontId="3" fillId="2" borderId="1" xfId="1" applyFont="1" applyFill="1" applyBorder="1" applyAlignment="1">
      <alignment vertical="center"/>
    </xf>
    <xf numFmtId="170" fontId="3" fillId="2" borderId="1" xfId="1" applyNumberFormat="1" applyFont="1" applyFill="1" applyBorder="1" applyAlignment="1">
      <alignment vertical="center"/>
    </xf>
    <xf numFmtId="1" fontId="3" fillId="3" borderId="1" xfId="0" quotePrefix="1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43" fontId="3" fillId="3" borderId="1" xfId="1" applyFont="1" applyFill="1" applyBorder="1" applyAlignment="1">
      <alignment vertical="center"/>
    </xf>
    <xf numFmtId="170" fontId="3" fillId="3" borderId="1" xfId="1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3" fontId="3" fillId="0" borderId="0" xfId="0" applyNumberFormat="1" applyFont="1" applyAlignment="1">
      <alignment vertical="center"/>
    </xf>
    <xf numFmtId="43" fontId="0" fillId="0" borderId="0" xfId="1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3" fontId="0" fillId="15" borderId="1" xfId="1" applyFont="1" applyFill="1" applyBorder="1" applyAlignment="1">
      <alignment vertical="center"/>
    </xf>
    <xf numFmtId="1" fontId="0" fillId="0" borderId="1" xfId="0" applyNumberForma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70" fontId="0" fillId="0" borderId="0" xfId="1" applyNumberFormat="1" applyFont="1" applyAlignment="1">
      <alignment vertical="center"/>
    </xf>
    <xf numFmtId="0" fontId="18" fillId="0" borderId="0" xfId="0" applyFont="1" applyFill="1" applyAlignment="1">
      <alignment horizontal="center"/>
    </xf>
    <xf numFmtId="4" fontId="19" fillId="0" borderId="0" xfId="2" applyNumberFormat="1" applyFont="1" applyFill="1" applyAlignment="1"/>
    <xf numFmtId="0" fontId="19" fillId="0" borderId="0" xfId="0" applyFont="1" applyFill="1" applyAlignment="1"/>
    <xf numFmtId="0" fontId="20" fillId="0" borderId="0" xfId="0" applyFont="1" applyFill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19" fillId="0" borderId="0" xfId="0" applyFont="1" applyFill="1"/>
    <xf numFmtId="0" fontId="19" fillId="12" borderId="0" xfId="0" applyFont="1" applyFill="1"/>
    <xf numFmtId="0" fontId="0" fillId="12" borderId="0" xfId="0" applyFill="1"/>
    <xf numFmtId="0" fontId="20" fillId="12" borderId="0" xfId="0" applyFont="1" applyFill="1" applyAlignment="1"/>
    <xf numFmtId="0" fontId="20" fillId="12" borderId="7" xfId="0" applyFont="1" applyFill="1" applyBorder="1" applyAlignment="1"/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16" borderId="2" xfId="0" applyFont="1" applyFill="1" applyBorder="1" applyAlignment="1">
      <alignment horizontal="left" vertical="center" wrapText="1"/>
    </xf>
    <xf numFmtId="0" fontId="23" fillId="16" borderId="2" xfId="0" applyFont="1" applyFill="1" applyBorder="1" applyAlignment="1">
      <alignment horizontal="center" vertical="center" wrapText="1"/>
    </xf>
    <xf numFmtId="3" fontId="23" fillId="16" borderId="2" xfId="0" applyNumberFormat="1" applyFont="1" applyFill="1" applyBorder="1" applyAlignment="1">
      <alignment horizontal="center" vertical="center" wrapText="1"/>
    </xf>
    <xf numFmtId="41" fontId="23" fillId="16" borderId="2" xfId="2" applyFont="1" applyFill="1" applyBorder="1" applyAlignment="1">
      <alignment horizontal="center" vertical="center" wrapText="1"/>
    </xf>
    <xf numFmtId="0" fontId="17" fillId="12" borderId="0" xfId="0" applyFont="1" applyFill="1"/>
    <xf numFmtId="0" fontId="17" fillId="0" borderId="0" xfId="0" applyFont="1"/>
  </cellXfs>
  <cellStyles count="14">
    <cellStyle name="Millares" xfId="1" builtinId="3"/>
    <cellStyle name="Millares [0]" xfId="2" builtinId="6"/>
    <cellStyle name="Millares [0] 14" xfId="13"/>
    <cellStyle name="Millares [0] 41" xfId="12"/>
    <cellStyle name="Millares 2 2" xfId="10"/>
    <cellStyle name="Millares 4" xfId="5"/>
    <cellStyle name="Millares 7" xfId="8"/>
    <cellStyle name="Moneda [0] 2" xfId="9"/>
    <cellStyle name="Normal" xfId="0" builtinId="0"/>
    <cellStyle name="Normal 2 2" xfId="7"/>
    <cellStyle name="Normal 5" xfId="4"/>
    <cellStyle name="Porcentaje" xfId="3" builtinId="5"/>
    <cellStyle name="Porcentaje 2" xfId="11"/>
    <cellStyle name="Porcentaje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1000125</xdr:colOff>
      <xdr:row>5</xdr:row>
      <xdr:rowOff>152400</xdr:rowOff>
    </xdr:to>
    <xdr:pic>
      <xdr:nvPicPr>
        <xdr:cNvPr id="3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28575"/>
          <a:ext cx="2209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1835390</xdr:colOff>
      <xdr:row>6</xdr:row>
      <xdr:rowOff>180974</xdr:rowOff>
    </xdr:to>
    <xdr:pic>
      <xdr:nvPicPr>
        <xdr:cNvPr id="2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0"/>
          <a:ext cx="2911715" cy="1390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1</xdr:col>
      <xdr:colOff>1257300</xdr:colOff>
      <xdr:row>3</xdr:row>
      <xdr:rowOff>19050</xdr:rowOff>
    </xdr:to>
    <xdr:pic>
      <xdr:nvPicPr>
        <xdr:cNvPr id="2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80975" y="38100"/>
          <a:ext cx="22098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1</xdr:col>
      <xdr:colOff>1257300</xdr:colOff>
      <xdr:row>3</xdr:row>
      <xdr:rowOff>0</xdr:rowOff>
    </xdr:to>
    <xdr:pic>
      <xdr:nvPicPr>
        <xdr:cNvPr id="3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80975" y="38100"/>
          <a:ext cx="21526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8"/>
  <sheetViews>
    <sheetView showGridLines="0" workbookViewId="0">
      <pane xSplit="2" ySplit="7" topLeftCell="C88" activePane="bottomRight" state="frozen"/>
      <selection pane="topRight" activeCell="C1" sqref="C1"/>
      <selection pane="bottomLeft" activeCell="A5" sqref="A5"/>
      <selection pane="bottomRight" activeCell="E7" sqref="E1:E1048576"/>
    </sheetView>
  </sheetViews>
  <sheetFormatPr baseColWidth="10" defaultColWidth="14.7109375" defaultRowHeight="15" x14ac:dyDescent="0.25"/>
  <cols>
    <col min="1" max="1" width="18.140625" style="12" customWidth="1"/>
    <col min="2" max="2" width="46.28515625" style="12" customWidth="1"/>
    <col min="3" max="3" width="18.7109375" style="12" bestFit="1" customWidth="1"/>
    <col min="4" max="4" width="17.7109375" style="12" bestFit="1" customWidth="1"/>
    <col min="5" max="5" width="13.140625" style="12" hidden="1" customWidth="1"/>
    <col min="6" max="6" width="18.7109375" style="142" bestFit="1" customWidth="1"/>
    <col min="7" max="7" width="18.85546875" style="12" bestFit="1" customWidth="1"/>
    <col min="8" max="9" width="17.7109375" style="12" bestFit="1" customWidth="1"/>
    <col min="10" max="10" width="22.85546875" style="12" customWidth="1"/>
    <col min="11" max="11" width="8.5703125" style="12" customWidth="1"/>
    <col min="12" max="12" width="3" style="48" customWidth="1"/>
    <col min="13" max="13" width="19.28515625" style="12" hidden="1" customWidth="1"/>
    <col min="14" max="14" width="93.140625" style="12" hidden="1" customWidth="1"/>
    <col min="15" max="15" width="18.7109375" style="12" hidden="1" customWidth="1"/>
    <col min="16" max="16" width="17.7109375" style="12" hidden="1" customWidth="1"/>
    <col min="17" max="17" width="13.140625" style="12" hidden="1" customWidth="1"/>
    <col min="18" max="18" width="18.7109375" style="12" hidden="1" customWidth="1"/>
    <col min="19" max="19" width="16.7109375" style="12" hidden="1" customWidth="1"/>
    <col min="20" max="21" width="17.7109375" style="12" hidden="1" customWidth="1"/>
    <col min="22" max="22" width="18.7109375" style="12" hidden="1" customWidth="1"/>
    <col min="23" max="23" width="10.28515625" style="12" hidden="1" customWidth="1"/>
    <col min="24" max="16384" width="14.7109375" style="12"/>
  </cols>
  <sheetData>
    <row r="1" spans="1:23" x14ac:dyDescent="0.25">
      <c r="A1" s="187" t="s">
        <v>1183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23" s="176" customFormat="1" x14ac:dyDescent="0.2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48"/>
    </row>
    <row r="3" spans="1:23" s="176" customFormat="1" x14ac:dyDescent="0.25">
      <c r="A3" s="187" t="s">
        <v>1185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48"/>
    </row>
    <row r="4" spans="1:23" x14ac:dyDescent="0.2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23" s="176" customFormat="1" x14ac:dyDescent="0.25">
      <c r="A5" s="186" t="s">
        <v>1186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48"/>
    </row>
    <row r="6" spans="1:23" ht="15.75" thickBot="1" x14ac:dyDescent="0.3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23" ht="30" customHeight="1" x14ac:dyDescent="0.25">
      <c r="A7" s="49" t="s">
        <v>0</v>
      </c>
      <c r="B7" s="50" t="s">
        <v>1</v>
      </c>
      <c r="C7" s="50" t="s">
        <v>931</v>
      </c>
      <c r="D7" s="50" t="s">
        <v>7</v>
      </c>
      <c r="E7" s="50" t="s">
        <v>6</v>
      </c>
      <c r="F7" s="50" t="s">
        <v>717</v>
      </c>
      <c r="G7" s="50" t="s">
        <v>932</v>
      </c>
      <c r="H7" s="50" t="s">
        <v>933</v>
      </c>
      <c r="I7" s="50" t="s">
        <v>934</v>
      </c>
      <c r="J7" s="51" t="s">
        <v>935</v>
      </c>
      <c r="K7" s="52" t="s">
        <v>936</v>
      </c>
      <c r="M7" s="49" t="s">
        <v>0</v>
      </c>
      <c r="N7" s="50" t="s">
        <v>1</v>
      </c>
      <c r="O7" s="50" t="s">
        <v>931</v>
      </c>
      <c r="P7" s="50" t="s">
        <v>7</v>
      </c>
      <c r="Q7" s="50" t="s">
        <v>6</v>
      </c>
      <c r="R7" s="50" t="s">
        <v>717</v>
      </c>
      <c r="S7" s="50" t="s">
        <v>932</v>
      </c>
      <c r="T7" s="50" t="s">
        <v>933</v>
      </c>
      <c r="U7" s="50" t="s">
        <v>934</v>
      </c>
      <c r="V7" s="51" t="s">
        <v>935</v>
      </c>
      <c r="W7" s="52" t="s">
        <v>936</v>
      </c>
    </row>
    <row r="8" spans="1:23" x14ac:dyDescent="0.25">
      <c r="A8" s="53"/>
      <c r="B8" s="54" t="s">
        <v>778</v>
      </c>
      <c r="C8" s="55">
        <f>+C9+C86</f>
        <v>145638571780.996</v>
      </c>
      <c r="D8" s="55">
        <f t="shared" ref="D8:J8" si="0">+D9+D86</f>
        <v>17943484287.990002</v>
      </c>
      <c r="E8" s="55">
        <f t="shared" si="0"/>
        <v>0</v>
      </c>
      <c r="F8" s="55">
        <f t="shared" si="0"/>
        <v>163582056068.98599</v>
      </c>
      <c r="G8" s="55">
        <f t="shared" si="0"/>
        <v>37259958385.470001</v>
      </c>
      <c r="H8" s="55">
        <f t="shared" si="0"/>
        <v>13467715356.440001</v>
      </c>
      <c r="I8" s="55">
        <f t="shared" si="0"/>
        <v>37259958385.470001</v>
      </c>
      <c r="J8" s="55">
        <f t="shared" si="0"/>
        <v>126322097683.51601</v>
      </c>
      <c r="K8" s="57">
        <f>+I8/F8</f>
        <v>0.22777533967268815</v>
      </c>
      <c r="L8" s="58"/>
      <c r="M8" s="53"/>
      <c r="N8" s="54" t="s">
        <v>778</v>
      </c>
      <c r="O8" s="55">
        <f>+O9+O86</f>
        <v>145638571780.996</v>
      </c>
      <c r="P8" s="55">
        <f t="shared" ref="P8:V8" si="1">+P9+P86</f>
        <v>17943484287.990002</v>
      </c>
      <c r="Q8" s="55">
        <f t="shared" si="1"/>
        <v>0</v>
      </c>
      <c r="R8" s="55">
        <f t="shared" si="1"/>
        <v>163582056068.98599</v>
      </c>
      <c r="S8" s="55">
        <f t="shared" si="1"/>
        <v>8552865711.04</v>
      </c>
      <c r="T8" s="55">
        <f t="shared" si="1"/>
        <v>13468258972.440001</v>
      </c>
      <c r="U8" s="55">
        <f t="shared" si="1"/>
        <v>22001268683.48</v>
      </c>
      <c r="V8" s="56">
        <f t="shared" si="1"/>
        <v>141578559722.50601</v>
      </c>
      <c r="W8" s="57">
        <f>+U8/R8</f>
        <v>0.13449683426280937</v>
      </c>
    </row>
    <row r="9" spans="1:23" x14ac:dyDescent="0.25">
      <c r="A9" s="53">
        <v>1</v>
      </c>
      <c r="B9" s="54" t="s">
        <v>779</v>
      </c>
      <c r="C9" s="55">
        <f>+C10</f>
        <v>145222612178.996</v>
      </c>
      <c r="D9" s="55">
        <f t="shared" ref="D9:J9" si="2">+D10</f>
        <v>0</v>
      </c>
      <c r="E9" s="55">
        <f t="shared" si="2"/>
        <v>0</v>
      </c>
      <c r="F9" s="55">
        <f t="shared" si="2"/>
        <v>145222612178.996</v>
      </c>
      <c r="G9" s="55">
        <f t="shared" si="2"/>
        <v>19203791399</v>
      </c>
      <c r="H9" s="55">
        <f t="shared" si="2"/>
        <v>13443089517</v>
      </c>
      <c r="I9" s="55">
        <f t="shared" si="2"/>
        <v>19203791399</v>
      </c>
      <c r="J9" s="55">
        <f t="shared" si="2"/>
        <v>126018820779.996</v>
      </c>
      <c r="K9" s="57">
        <f t="shared" ref="K9:K73" si="3">+I9/F9</f>
        <v>0.1322369230993457</v>
      </c>
      <c r="L9" s="143"/>
      <c r="M9" s="53">
        <v>1</v>
      </c>
      <c r="N9" s="54" t="s">
        <v>779</v>
      </c>
      <c r="O9" s="55">
        <f>+O10</f>
        <v>145222612178.996</v>
      </c>
      <c r="P9" s="55">
        <f t="shared" ref="P9:V9" si="4">+P10</f>
        <v>0</v>
      </c>
      <c r="Q9" s="55">
        <f t="shared" si="4"/>
        <v>0</v>
      </c>
      <c r="R9" s="55">
        <f t="shared" si="4"/>
        <v>145222612178.996</v>
      </c>
      <c r="S9" s="55">
        <f t="shared" si="4"/>
        <v>5780557882</v>
      </c>
      <c r="T9" s="55">
        <f t="shared" si="4"/>
        <v>13444609517</v>
      </c>
      <c r="U9" s="55">
        <f t="shared" si="4"/>
        <v>19205311399</v>
      </c>
      <c r="V9" s="56">
        <f t="shared" si="4"/>
        <v>126017300779.996</v>
      </c>
      <c r="W9" s="57">
        <f t="shared" ref="W9:W73" si="5">+U9/R9</f>
        <v>0.13224738978891418</v>
      </c>
    </row>
    <row r="10" spans="1:23" s="1" customFormat="1" x14ac:dyDescent="0.25">
      <c r="A10" s="54" t="s">
        <v>937</v>
      </c>
      <c r="B10" s="54" t="s">
        <v>780</v>
      </c>
      <c r="C10" s="55">
        <f>+C11+C20+C37+C74</f>
        <v>145222612178.996</v>
      </c>
      <c r="D10" s="55">
        <f t="shared" ref="D10:J10" si="6">+D11+D20+D37+D74</f>
        <v>0</v>
      </c>
      <c r="E10" s="55">
        <f t="shared" si="6"/>
        <v>0</v>
      </c>
      <c r="F10" s="55">
        <f t="shared" si="6"/>
        <v>145222612178.996</v>
      </c>
      <c r="G10" s="55">
        <f t="shared" si="6"/>
        <v>19203791399</v>
      </c>
      <c r="H10" s="55">
        <f t="shared" si="6"/>
        <v>13443089517</v>
      </c>
      <c r="I10" s="55">
        <f t="shared" si="6"/>
        <v>19203791399</v>
      </c>
      <c r="J10" s="55">
        <f t="shared" si="6"/>
        <v>126018820779.996</v>
      </c>
      <c r="K10" s="57">
        <f t="shared" si="3"/>
        <v>0.1322369230993457</v>
      </c>
      <c r="L10" s="59"/>
      <c r="M10" s="54" t="s">
        <v>937</v>
      </c>
      <c r="N10" s="54" t="s">
        <v>780</v>
      </c>
      <c r="O10" s="55">
        <f>+O11+O20+O37+O74</f>
        <v>145222612178.996</v>
      </c>
      <c r="P10" s="55">
        <f t="shared" ref="P10:V10" si="7">+P11+P20+P37+P74</f>
        <v>0</v>
      </c>
      <c r="Q10" s="55">
        <f t="shared" si="7"/>
        <v>0</v>
      </c>
      <c r="R10" s="55">
        <f t="shared" si="7"/>
        <v>145222612178.996</v>
      </c>
      <c r="S10" s="55">
        <f t="shared" si="7"/>
        <v>5780557882</v>
      </c>
      <c r="T10" s="55">
        <f t="shared" si="7"/>
        <v>13444609517</v>
      </c>
      <c r="U10" s="55">
        <f t="shared" si="7"/>
        <v>19205311399</v>
      </c>
      <c r="V10" s="56">
        <f t="shared" si="7"/>
        <v>126017300779.996</v>
      </c>
      <c r="W10" s="57">
        <f t="shared" si="5"/>
        <v>0.13224738978891418</v>
      </c>
    </row>
    <row r="11" spans="1:23" x14ac:dyDescent="0.25">
      <c r="A11" s="60" t="s">
        <v>938</v>
      </c>
      <c r="B11" s="60" t="s">
        <v>527</v>
      </c>
      <c r="C11" s="61">
        <f t="shared" ref="C11:J14" si="8">+C12</f>
        <v>3174321326</v>
      </c>
      <c r="D11" s="61">
        <f t="shared" si="8"/>
        <v>0</v>
      </c>
      <c r="E11" s="61">
        <f t="shared" si="8"/>
        <v>0</v>
      </c>
      <c r="F11" s="61">
        <f t="shared" si="8"/>
        <v>3174321326</v>
      </c>
      <c r="G11" s="61">
        <f t="shared" si="8"/>
        <v>0</v>
      </c>
      <c r="H11" s="61">
        <f t="shared" si="8"/>
        <v>0</v>
      </c>
      <c r="I11" s="61">
        <f t="shared" si="8"/>
        <v>0</v>
      </c>
      <c r="J11" s="61">
        <f t="shared" si="8"/>
        <v>3174321326</v>
      </c>
      <c r="K11" s="63">
        <f t="shared" si="3"/>
        <v>0</v>
      </c>
      <c r="M11" s="60" t="s">
        <v>938</v>
      </c>
      <c r="N11" s="60" t="s">
        <v>527</v>
      </c>
      <c r="O11" s="61">
        <f t="shared" ref="O11:V14" si="9">+O12</f>
        <v>3174321326</v>
      </c>
      <c r="P11" s="61">
        <f t="shared" si="9"/>
        <v>0</v>
      </c>
      <c r="Q11" s="61">
        <f t="shared" si="9"/>
        <v>0</v>
      </c>
      <c r="R11" s="61">
        <f t="shared" si="9"/>
        <v>3174321326</v>
      </c>
      <c r="S11" s="61">
        <f t="shared" si="9"/>
        <v>0</v>
      </c>
      <c r="T11" s="61">
        <f t="shared" si="9"/>
        <v>0</v>
      </c>
      <c r="U11" s="61">
        <f t="shared" si="9"/>
        <v>0</v>
      </c>
      <c r="V11" s="62">
        <f t="shared" si="9"/>
        <v>3174321326</v>
      </c>
      <c r="W11" s="63">
        <f t="shared" si="5"/>
        <v>0</v>
      </c>
    </row>
    <row r="12" spans="1:23" x14ac:dyDescent="0.25">
      <c r="A12" s="60" t="s">
        <v>939</v>
      </c>
      <c r="B12" s="60" t="s">
        <v>781</v>
      </c>
      <c r="C12" s="61">
        <f>+C13</f>
        <v>3174321326</v>
      </c>
      <c r="D12" s="61">
        <f t="shared" si="8"/>
        <v>0</v>
      </c>
      <c r="E12" s="61">
        <f t="shared" si="8"/>
        <v>0</v>
      </c>
      <c r="F12" s="61">
        <f t="shared" si="8"/>
        <v>3174321326</v>
      </c>
      <c r="G12" s="61">
        <f t="shared" si="8"/>
        <v>0</v>
      </c>
      <c r="H12" s="61">
        <f t="shared" si="8"/>
        <v>0</v>
      </c>
      <c r="I12" s="61">
        <f t="shared" si="8"/>
        <v>0</v>
      </c>
      <c r="J12" s="61">
        <f t="shared" si="8"/>
        <v>3174321326</v>
      </c>
      <c r="K12" s="63">
        <f t="shared" si="3"/>
        <v>0</v>
      </c>
      <c r="M12" s="60" t="s">
        <v>939</v>
      </c>
      <c r="N12" s="60" t="s">
        <v>781</v>
      </c>
      <c r="O12" s="61">
        <f>+O13</f>
        <v>3174321326</v>
      </c>
      <c r="P12" s="61">
        <f t="shared" si="9"/>
        <v>0</v>
      </c>
      <c r="Q12" s="61">
        <f t="shared" si="9"/>
        <v>0</v>
      </c>
      <c r="R12" s="61">
        <f t="shared" si="9"/>
        <v>3174321326</v>
      </c>
      <c r="S12" s="61">
        <f t="shared" si="9"/>
        <v>0</v>
      </c>
      <c r="T12" s="61">
        <f t="shared" si="9"/>
        <v>0</v>
      </c>
      <c r="U12" s="61">
        <f t="shared" si="9"/>
        <v>0</v>
      </c>
      <c r="V12" s="62">
        <f t="shared" si="9"/>
        <v>3174321326</v>
      </c>
      <c r="W12" s="63">
        <f t="shared" si="5"/>
        <v>0</v>
      </c>
    </row>
    <row r="13" spans="1:23" x14ac:dyDescent="0.25">
      <c r="A13" s="60" t="s">
        <v>940</v>
      </c>
      <c r="B13" s="60" t="s">
        <v>761</v>
      </c>
      <c r="C13" s="61">
        <f>+C14</f>
        <v>3174321326</v>
      </c>
      <c r="D13" s="61">
        <f t="shared" si="8"/>
        <v>0</v>
      </c>
      <c r="E13" s="61">
        <f t="shared" si="8"/>
        <v>0</v>
      </c>
      <c r="F13" s="61">
        <f t="shared" si="8"/>
        <v>3174321326</v>
      </c>
      <c r="G13" s="61">
        <f t="shared" si="8"/>
        <v>0</v>
      </c>
      <c r="H13" s="61">
        <f t="shared" si="8"/>
        <v>0</v>
      </c>
      <c r="I13" s="61">
        <f t="shared" si="8"/>
        <v>0</v>
      </c>
      <c r="J13" s="61">
        <f t="shared" si="8"/>
        <v>3174321326</v>
      </c>
      <c r="K13" s="63">
        <f t="shared" si="3"/>
        <v>0</v>
      </c>
      <c r="M13" s="60" t="s">
        <v>940</v>
      </c>
      <c r="N13" s="60" t="s">
        <v>761</v>
      </c>
      <c r="O13" s="61">
        <f>+O14</f>
        <v>3174321326</v>
      </c>
      <c r="P13" s="61">
        <f t="shared" si="9"/>
        <v>0</v>
      </c>
      <c r="Q13" s="61">
        <f t="shared" si="9"/>
        <v>0</v>
      </c>
      <c r="R13" s="61">
        <f t="shared" si="9"/>
        <v>3174321326</v>
      </c>
      <c r="S13" s="61">
        <f t="shared" si="9"/>
        <v>0</v>
      </c>
      <c r="T13" s="61">
        <f t="shared" si="9"/>
        <v>0</v>
      </c>
      <c r="U13" s="61">
        <f t="shared" si="9"/>
        <v>0</v>
      </c>
      <c r="V13" s="62">
        <f t="shared" si="9"/>
        <v>3174321326</v>
      </c>
      <c r="W13" s="63">
        <f t="shared" si="5"/>
        <v>0</v>
      </c>
    </row>
    <row r="14" spans="1:23" x14ac:dyDescent="0.25">
      <c r="A14" s="60" t="s">
        <v>941</v>
      </c>
      <c r="B14" s="60" t="s">
        <v>761</v>
      </c>
      <c r="C14" s="61">
        <f>+C15</f>
        <v>3174321326</v>
      </c>
      <c r="D14" s="61">
        <f t="shared" si="8"/>
        <v>0</v>
      </c>
      <c r="E14" s="61">
        <f t="shared" si="8"/>
        <v>0</v>
      </c>
      <c r="F14" s="61">
        <f t="shared" si="8"/>
        <v>3174321326</v>
      </c>
      <c r="G14" s="61">
        <f t="shared" si="8"/>
        <v>0</v>
      </c>
      <c r="H14" s="61">
        <f t="shared" si="8"/>
        <v>0</v>
      </c>
      <c r="I14" s="61">
        <f t="shared" si="8"/>
        <v>0</v>
      </c>
      <c r="J14" s="61">
        <f t="shared" si="8"/>
        <v>3174321326</v>
      </c>
      <c r="K14" s="63">
        <f t="shared" si="3"/>
        <v>0</v>
      </c>
      <c r="M14" s="60" t="s">
        <v>941</v>
      </c>
      <c r="N14" s="60" t="s">
        <v>761</v>
      </c>
      <c r="O14" s="61">
        <f>+O15</f>
        <v>3174321326</v>
      </c>
      <c r="P14" s="61">
        <f t="shared" si="9"/>
        <v>0</v>
      </c>
      <c r="Q14" s="61">
        <f t="shared" si="9"/>
        <v>0</v>
      </c>
      <c r="R14" s="61">
        <f t="shared" si="9"/>
        <v>3174321326</v>
      </c>
      <c r="S14" s="61">
        <f t="shared" si="9"/>
        <v>0</v>
      </c>
      <c r="T14" s="61">
        <f t="shared" si="9"/>
        <v>0</v>
      </c>
      <c r="U14" s="61">
        <f t="shared" si="9"/>
        <v>0</v>
      </c>
      <c r="V14" s="62">
        <f t="shared" si="9"/>
        <v>3174321326</v>
      </c>
      <c r="W14" s="63">
        <f t="shared" si="5"/>
        <v>0</v>
      </c>
    </row>
    <row r="15" spans="1:23" x14ac:dyDescent="0.25">
      <c r="A15" s="64" t="s">
        <v>942</v>
      </c>
      <c r="B15" s="64" t="s">
        <v>761</v>
      </c>
      <c r="C15" s="65">
        <f>+C16+C17</f>
        <v>3174321326</v>
      </c>
      <c r="D15" s="65">
        <f t="shared" ref="D15:J15" si="10">+D16+D17</f>
        <v>0</v>
      </c>
      <c r="E15" s="65">
        <f t="shared" si="10"/>
        <v>0</v>
      </c>
      <c r="F15" s="65">
        <f t="shared" si="10"/>
        <v>3174321326</v>
      </c>
      <c r="G15" s="65">
        <f t="shared" si="10"/>
        <v>0</v>
      </c>
      <c r="H15" s="65">
        <f t="shared" si="10"/>
        <v>0</v>
      </c>
      <c r="I15" s="65">
        <f t="shared" si="10"/>
        <v>0</v>
      </c>
      <c r="J15" s="65">
        <f t="shared" si="10"/>
        <v>3174321326</v>
      </c>
      <c r="K15" s="67">
        <f t="shared" si="3"/>
        <v>0</v>
      </c>
      <c r="M15" s="64" t="s">
        <v>942</v>
      </c>
      <c r="N15" s="64" t="s">
        <v>761</v>
      </c>
      <c r="O15" s="65">
        <f>+O16+O17</f>
        <v>3174321326</v>
      </c>
      <c r="P15" s="65">
        <f t="shared" ref="P15:V15" si="11">+P16+P17</f>
        <v>0</v>
      </c>
      <c r="Q15" s="65">
        <f t="shared" si="11"/>
        <v>0</v>
      </c>
      <c r="R15" s="65">
        <f t="shared" si="11"/>
        <v>3174321326</v>
      </c>
      <c r="S15" s="65">
        <f t="shared" si="11"/>
        <v>0</v>
      </c>
      <c r="T15" s="65">
        <f t="shared" si="11"/>
        <v>0</v>
      </c>
      <c r="U15" s="65">
        <f t="shared" si="11"/>
        <v>0</v>
      </c>
      <c r="V15" s="66">
        <f t="shared" si="11"/>
        <v>3174321326</v>
      </c>
      <c r="W15" s="67">
        <f t="shared" si="5"/>
        <v>0</v>
      </c>
    </row>
    <row r="16" spans="1:23" s="74" customFormat="1" x14ac:dyDescent="0.25">
      <c r="A16" s="68" t="s">
        <v>943</v>
      </c>
      <c r="B16" s="68" t="s">
        <v>944</v>
      </c>
      <c r="C16" s="69">
        <v>2659321326</v>
      </c>
      <c r="D16" s="70"/>
      <c r="E16" s="69"/>
      <c r="F16" s="69">
        <f>+C16+D16-E16</f>
        <v>2659321326</v>
      </c>
      <c r="G16" s="69"/>
      <c r="H16" s="69"/>
      <c r="I16" s="69"/>
      <c r="J16" s="71">
        <f>+F16-I16</f>
        <v>2659321326</v>
      </c>
      <c r="K16" s="72">
        <f t="shared" si="3"/>
        <v>0</v>
      </c>
      <c r="L16" s="73"/>
      <c r="M16" s="68" t="s">
        <v>943</v>
      </c>
      <c r="N16" s="68" t="s">
        <v>944</v>
      </c>
      <c r="O16" s="69">
        <v>2659321326</v>
      </c>
      <c r="P16" s="70"/>
      <c r="Q16" s="69"/>
      <c r="R16" s="69">
        <f>+O16+P16-Q16</f>
        <v>2659321326</v>
      </c>
      <c r="S16" s="69"/>
      <c r="T16" s="69"/>
      <c r="U16" s="69"/>
      <c r="V16" s="71">
        <f>+R16-U16</f>
        <v>2659321326</v>
      </c>
      <c r="W16" s="72">
        <f t="shared" si="5"/>
        <v>0</v>
      </c>
    </row>
    <row r="17" spans="1:23" s="74" customFormat="1" x14ac:dyDescent="0.25">
      <c r="A17" s="75" t="s">
        <v>945</v>
      </c>
      <c r="B17" s="75" t="s">
        <v>946</v>
      </c>
      <c r="C17" s="76">
        <f>C18+C19</f>
        <v>515000000</v>
      </c>
      <c r="D17" s="77"/>
      <c r="E17" s="77"/>
      <c r="F17" s="77">
        <f t="shared" ref="F17:F78" si="12">+C17+D17-E17</f>
        <v>515000000</v>
      </c>
      <c r="G17" s="77"/>
      <c r="H17" s="77"/>
      <c r="I17" s="77"/>
      <c r="J17" s="78">
        <f t="shared" ref="J17:J78" si="13">+F17-I17</f>
        <v>515000000</v>
      </c>
      <c r="K17" s="72">
        <f t="shared" si="3"/>
        <v>0</v>
      </c>
      <c r="L17" s="73"/>
      <c r="M17" s="75" t="s">
        <v>945</v>
      </c>
      <c r="N17" s="75" t="s">
        <v>946</v>
      </c>
      <c r="O17" s="76">
        <f>O18+O19</f>
        <v>515000000</v>
      </c>
      <c r="P17" s="77"/>
      <c r="Q17" s="77"/>
      <c r="R17" s="77">
        <f t="shared" ref="R17:R78" si="14">+O17+P17-Q17</f>
        <v>515000000</v>
      </c>
      <c r="S17" s="77"/>
      <c r="T17" s="77"/>
      <c r="U17" s="77"/>
      <c r="V17" s="78">
        <f t="shared" ref="V17:V78" si="15">+R17-U17</f>
        <v>515000000</v>
      </c>
      <c r="W17" s="72">
        <f t="shared" si="5"/>
        <v>0</v>
      </c>
    </row>
    <row r="18" spans="1:23" s="74" customFormat="1" x14ac:dyDescent="0.25">
      <c r="A18" s="79" t="s">
        <v>947</v>
      </c>
      <c r="B18" s="79" t="s">
        <v>784</v>
      </c>
      <c r="C18" s="69">
        <v>370000000</v>
      </c>
      <c r="D18" s="70"/>
      <c r="E18" s="70"/>
      <c r="F18" s="70">
        <f t="shared" si="12"/>
        <v>370000000</v>
      </c>
      <c r="G18" s="70"/>
      <c r="H18" s="70"/>
      <c r="I18" s="70"/>
      <c r="J18" s="71">
        <f t="shared" si="13"/>
        <v>370000000</v>
      </c>
      <c r="K18" s="72">
        <f t="shared" si="3"/>
        <v>0</v>
      </c>
      <c r="L18" s="73"/>
      <c r="M18" s="79" t="s">
        <v>947</v>
      </c>
      <c r="N18" s="79" t="s">
        <v>784</v>
      </c>
      <c r="O18" s="69">
        <v>370000000</v>
      </c>
      <c r="P18" s="70"/>
      <c r="Q18" s="70"/>
      <c r="R18" s="70">
        <f t="shared" si="14"/>
        <v>370000000</v>
      </c>
      <c r="S18" s="70"/>
      <c r="T18" s="70"/>
      <c r="U18" s="70"/>
      <c r="V18" s="71">
        <f t="shared" si="15"/>
        <v>370000000</v>
      </c>
      <c r="W18" s="72">
        <f t="shared" si="5"/>
        <v>0</v>
      </c>
    </row>
    <row r="19" spans="1:23" s="74" customFormat="1" x14ac:dyDescent="0.25">
      <c r="A19" s="79" t="s">
        <v>948</v>
      </c>
      <c r="B19" s="79" t="s">
        <v>785</v>
      </c>
      <c r="C19" s="69">
        <v>145000000</v>
      </c>
      <c r="D19" s="70"/>
      <c r="E19" s="70"/>
      <c r="F19" s="70">
        <f t="shared" si="12"/>
        <v>145000000</v>
      </c>
      <c r="G19" s="70"/>
      <c r="H19" s="70"/>
      <c r="I19" s="70"/>
      <c r="J19" s="71">
        <f t="shared" si="13"/>
        <v>145000000</v>
      </c>
      <c r="K19" s="72">
        <f t="shared" si="3"/>
        <v>0</v>
      </c>
      <c r="L19" s="73"/>
      <c r="M19" s="79" t="s">
        <v>948</v>
      </c>
      <c r="N19" s="79" t="s">
        <v>785</v>
      </c>
      <c r="O19" s="69">
        <v>145000000</v>
      </c>
      <c r="P19" s="70"/>
      <c r="Q19" s="70"/>
      <c r="R19" s="70">
        <f t="shared" si="14"/>
        <v>145000000</v>
      </c>
      <c r="S19" s="70"/>
      <c r="T19" s="70"/>
      <c r="U19" s="70"/>
      <c r="V19" s="71">
        <f t="shared" si="15"/>
        <v>145000000</v>
      </c>
      <c r="W19" s="72">
        <f t="shared" si="5"/>
        <v>0</v>
      </c>
    </row>
    <row r="20" spans="1:23" x14ac:dyDescent="0.25">
      <c r="A20" s="60" t="s">
        <v>949</v>
      </c>
      <c r="B20" s="60" t="s">
        <v>522</v>
      </c>
      <c r="C20" s="61">
        <f>+C21+C25</f>
        <v>44132120803.339996</v>
      </c>
      <c r="D20" s="61">
        <f t="shared" ref="D20:J20" si="16">+D21+D25</f>
        <v>0</v>
      </c>
      <c r="E20" s="61">
        <f t="shared" si="16"/>
        <v>0</v>
      </c>
      <c r="F20" s="61">
        <f t="shared" si="16"/>
        <v>44132120803.339996</v>
      </c>
      <c r="G20" s="61">
        <f t="shared" si="16"/>
        <v>4111335585</v>
      </c>
      <c r="H20" s="61">
        <f t="shared" si="16"/>
        <v>3295324685</v>
      </c>
      <c r="I20" s="61">
        <f t="shared" si="16"/>
        <v>4111335585</v>
      </c>
      <c r="J20" s="61">
        <f t="shared" si="16"/>
        <v>40020785218.339996</v>
      </c>
      <c r="K20" s="63">
        <f t="shared" si="3"/>
        <v>9.3159710210184293E-2</v>
      </c>
      <c r="M20" s="60" t="s">
        <v>949</v>
      </c>
      <c r="N20" s="60" t="s">
        <v>522</v>
      </c>
      <c r="O20" s="61">
        <f>+O21+O25</f>
        <v>44132120803.339996</v>
      </c>
      <c r="P20" s="61">
        <f t="shared" ref="P20:V20" si="17">+P21+P25</f>
        <v>0</v>
      </c>
      <c r="Q20" s="61">
        <f t="shared" si="17"/>
        <v>0</v>
      </c>
      <c r="R20" s="61">
        <f t="shared" si="17"/>
        <v>44132120803.339996</v>
      </c>
      <c r="S20" s="61">
        <f t="shared" si="17"/>
        <v>835866900</v>
      </c>
      <c r="T20" s="61">
        <f t="shared" si="17"/>
        <v>3295324685</v>
      </c>
      <c r="U20" s="61">
        <f t="shared" si="17"/>
        <v>4111335585</v>
      </c>
      <c r="V20" s="62">
        <f t="shared" si="17"/>
        <v>40020785218.339996</v>
      </c>
      <c r="W20" s="63">
        <f t="shared" si="5"/>
        <v>9.3159710210184293E-2</v>
      </c>
    </row>
    <row r="21" spans="1:23" x14ac:dyDescent="0.25">
      <c r="A21" s="60" t="s">
        <v>950</v>
      </c>
      <c r="B21" s="60" t="s">
        <v>786</v>
      </c>
      <c r="C21" s="61">
        <f>+C22</f>
        <v>0</v>
      </c>
      <c r="D21" s="61">
        <f t="shared" ref="D21:J23" si="18">+D22</f>
        <v>0</v>
      </c>
      <c r="E21" s="61">
        <f t="shared" si="18"/>
        <v>0</v>
      </c>
      <c r="F21" s="61">
        <f t="shared" si="18"/>
        <v>0</v>
      </c>
      <c r="G21" s="61">
        <f t="shared" si="18"/>
        <v>1696000</v>
      </c>
      <c r="H21" s="61">
        <f t="shared" si="18"/>
        <v>1696000</v>
      </c>
      <c r="I21" s="61">
        <f t="shared" si="18"/>
        <v>1696000</v>
      </c>
      <c r="J21" s="61">
        <f t="shared" si="18"/>
        <v>-1696000</v>
      </c>
      <c r="K21" s="63" t="e">
        <f t="shared" si="3"/>
        <v>#DIV/0!</v>
      </c>
      <c r="L21" s="80"/>
      <c r="M21" s="60" t="s">
        <v>950</v>
      </c>
      <c r="N21" s="60" t="s">
        <v>786</v>
      </c>
      <c r="O21" s="61">
        <f>+O22</f>
        <v>0</v>
      </c>
      <c r="P21" s="61">
        <f t="shared" ref="P21:V23" si="19">+P22</f>
        <v>0</v>
      </c>
      <c r="Q21" s="61">
        <f t="shared" si="19"/>
        <v>0</v>
      </c>
      <c r="R21" s="61">
        <f t="shared" si="19"/>
        <v>0</v>
      </c>
      <c r="S21" s="61">
        <f t="shared" si="19"/>
        <v>0</v>
      </c>
      <c r="T21" s="61">
        <f t="shared" si="19"/>
        <v>1696000</v>
      </c>
      <c r="U21" s="61">
        <f t="shared" si="19"/>
        <v>1696000</v>
      </c>
      <c r="V21" s="62">
        <f t="shared" si="19"/>
        <v>-1696000</v>
      </c>
      <c r="W21" s="63" t="e">
        <f t="shared" si="5"/>
        <v>#DIV/0!</v>
      </c>
    </row>
    <row r="22" spans="1:23" x14ac:dyDescent="0.25">
      <c r="A22" s="60" t="s">
        <v>951</v>
      </c>
      <c r="B22" s="60" t="s">
        <v>786</v>
      </c>
      <c r="C22" s="61">
        <f>+C23</f>
        <v>0</v>
      </c>
      <c r="D22" s="61">
        <f t="shared" si="18"/>
        <v>0</v>
      </c>
      <c r="E22" s="61">
        <f t="shared" si="18"/>
        <v>0</v>
      </c>
      <c r="F22" s="61">
        <f t="shared" si="18"/>
        <v>0</v>
      </c>
      <c r="G22" s="61">
        <f t="shared" si="18"/>
        <v>1696000</v>
      </c>
      <c r="H22" s="61">
        <f t="shared" si="18"/>
        <v>1696000</v>
      </c>
      <c r="I22" s="61">
        <f t="shared" si="18"/>
        <v>1696000</v>
      </c>
      <c r="J22" s="61">
        <f t="shared" si="18"/>
        <v>-1696000</v>
      </c>
      <c r="K22" s="63" t="e">
        <f t="shared" si="3"/>
        <v>#DIV/0!</v>
      </c>
      <c r="L22" s="80"/>
      <c r="M22" s="60" t="s">
        <v>951</v>
      </c>
      <c r="N22" s="60" t="s">
        <v>786</v>
      </c>
      <c r="O22" s="61">
        <f>+O23</f>
        <v>0</v>
      </c>
      <c r="P22" s="61">
        <f t="shared" si="19"/>
        <v>0</v>
      </c>
      <c r="Q22" s="61">
        <f t="shared" si="19"/>
        <v>0</v>
      </c>
      <c r="R22" s="61">
        <f t="shared" si="19"/>
        <v>0</v>
      </c>
      <c r="S22" s="61">
        <f t="shared" si="19"/>
        <v>0</v>
      </c>
      <c r="T22" s="61">
        <f t="shared" si="19"/>
        <v>1696000</v>
      </c>
      <c r="U22" s="61">
        <f t="shared" si="19"/>
        <v>1696000</v>
      </c>
      <c r="V22" s="62">
        <f t="shared" si="19"/>
        <v>-1696000</v>
      </c>
      <c r="W22" s="63" t="e">
        <f t="shared" si="5"/>
        <v>#DIV/0!</v>
      </c>
    </row>
    <row r="23" spans="1:23" x14ac:dyDescent="0.25">
      <c r="A23" s="64" t="s">
        <v>952</v>
      </c>
      <c r="B23" s="64" t="s">
        <v>786</v>
      </c>
      <c r="C23" s="65">
        <f>+C24</f>
        <v>0</v>
      </c>
      <c r="D23" s="65">
        <f t="shared" si="18"/>
        <v>0</v>
      </c>
      <c r="E23" s="65">
        <f t="shared" si="18"/>
        <v>0</v>
      </c>
      <c r="F23" s="65">
        <f t="shared" si="18"/>
        <v>0</v>
      </c>
      <c r="G23" s="65">
        <f t="shared" si="18"/>
        <v>1696000</v>
      </c>
      <c r="H23" s="65">
        <f t="shared" si="18"/>
        <v>1696000</v>
      </c>
      <c r="I23" s="65">
        <f t="shared" si="18"/>
        <v>1696000</v>
      </c>
      <c r="J23" s="65">
        <f t="shared" si="18"/>
        <v>-1696000</v>
      </c>
      <c r="K23" s="67" t="e">
        <f t="shared" si="3"/>
        <v>#DIV/0!</v>
      </c>
      <c r="M23" s="64" t="s">
        <v>952</v>
      </c>
      <c r="N23" s="64" t="s">
        <v>786</v>
      </c>
      <c r="O23" s="65">
        <f>+O24</f>
        <v>0</v>
      </c>
      <c r="P23" s="65">
        <f t="shared" si="19"/>
        <v>0</v>
      </c>
      <c r="Q23" s="65">
        <f t="shared" si="19"/>
        <v>0</v>
      </c>
      <c r="R23" s="65">
        <f t="shared" si="19"/>
        <v>0</v>
      </c>
      <c r="S23" s="65">
        <f t="shared" si="19"/>
        <v>0</v>
      </c>
      <c r="T23" s="65">
        <f t="shared" si="19"/>
        <v>1696000</v>
      </c>
      <c r="U23" s="65">
        <f t="shared" si="19"/>
        <v>1696000</v>
      </c>
      <c r="V23" s="66">
        <f t="shared" si="19"/>
        <v>-1696000</v>
      </c>
      <c r="W23" s="67" t="e">
        <f t="shared" si="5"/>
        <v>#DIV/0!</v>
      </c>
    </row>
    <row r="24" spans="1:23" x14ac:dyDescent="0.25">
      <c r="A24" s="81" t="s">
        <v>953</v>
      </c>
      <c r="B24" s="81" t="s">
        <v>787</v>
      </c>
      <c r="C24" s="69"/>
      <c r="D24" s="70"/>
      <c r="E24" s="82"/>
      <c r="F24" s="83">
        <f t="shared" si="12"/>
        <v>0</v>
      </c>
      <c r="G24" s="83">
        <v>1696000</v>
      </c>
      <c r="H24" s="70">
        <v>1696000</v>
      </c>
      <c r="I24" s="83">
        <v>1696000</v>
      </c>
      <c r="J24" s="71">
        <f t="shared" si="13"/>
        <v>-1696000</v>
      </c>
      <c r="K24" s="84" t="e">
        <f t="shared" si="3"/>
        <v>#DIV/0!</v>
      </c>
      <c r="M24" s="81" t="s">
        <v>953</v>
      </c>
      <c r="N24" s="81" t="s">
        <v>787</v>
      </c>
      <c r="O24" s="69"/>
      <c r="P24" s="70"/>
      <c r="Q24" s="82"/>
      <c r="R24" s="83">
        <f t="shared" si="14"/>
        <v>0</v>
      </c>
      <c r="S24" s="83"/>
      <c r="T24" s="70">
        <v>1696000</v>
      </c>
      <c r="U24" s="83">
        <f>T24</f>
        <v>1696000</v>
      </c>
      <c r="V24" s="71">
        <f t="shared" si="15"/>
        <v>-1696000</v>
      </c>
      <c r="W24" s="84" t="e">
        <f t="shared" si="5"/>
        <v>#DIV/0!</v>
      </c>
    </row>
    <row r="25" spans="1:23" x14ac:dyDescent="0.25">
      <c r="A25" s="60" t="s">
        <v>954</v>
      </c>
      <c r="B25" s="60" t="s">
        <v>788</v>
      </c>
      <c r="C25" s="61">
        <f>+C26</f>
        <v>44132120803.339996</v>
      </c>
      <c r="D25" s="61">
        <f t="shared" ref="D25:J25" si="20">+D26</f>
        <v>0</v>
      </c>
      <c r="E25" s="61">
        <f t="shared" si="20"/>
        <v>0</v>
      </c>
      <c r="F25" s="61">
        <f t="shared" si="20"/>
        <v>44132120803.339996</v>
      </c>
      <c r="G25" s="61">
        <f t="shared" si="20"/>
        <v>4109639585</v>
      </c>
      <c r="H25" s="61">
        <f t="shared" si="20"/>
        <v>3293628685</v>
      </c>
      <c r="I25" s="61">
        <f t="shared" si="20"/>
        <v>4109639585</v>
      </c>
      <c r="J25" s="61">
        <f t="shared" si="20"/>
        <v>40022481218.339996</v>
      </c>
      <c r="K25" s="63">
        <f t="shared" si="3"/>
        <v>9.3121280151326313E-2</v>
      </c>
      <c r="M25" s="60" t="s">
        <v>954</v>
      </c>
      <c r="N25" s="60" t="s">
        <v>788</v>
      </c>
      <c r="O25" s="61">
        <f>+O26</f>
        <v>44132120803.339996</v>
      </c>
      <c r="P25" s="61">
        <f t="shared" ref="P25:V25" si="21">+P26</f>
        <v>0</v>
      </c>
      <c r="Q25" s="61">
        <f t="shared" si="21"/>
        <v>0</v>
      </c>
      <c r="R25" s="61">
        <f t="shared" si="21"/>
        <v>44132120803.339996</v>
      </c>
      <c r="S25" s="61">
        <f t="shared" si="21"/>
        <v>835866900</v>
      </c>
      <c r="T25" s="61">
        <f t="shared" si="21"/>
        <v>3293628685</v>
      </c>
      <c r="U25" s="61">
        <f t="shared" si="21"/>
        <v>4109639585</v>
      </c>
      <c r="V25" s="62">
        <f t="shared" si="21"/>
        <v>40022481218.339996</v>
      </c>
      <c r="W25" s="63">
        <f t="shared" si="5"/>
        <v>9.3121280151326313E-2</v>
      </c>
    </row>
    <row r="26" spans="1:23" x14ac:dyDescent="0.25">
      <c r="A26" s="60" t="s">
        <v>955</v>
      </c>
      <c r="B26" s="60" t="s">
        <v>956</v>
      </c>
      <c r="C26" s="61">
        <f>+C27+C32</f>
        <v>44132120803.339996</v>
      </c>
      <c r="D26" s="61">
        <f t="shared" ref="D26:J26" si="22">+D27+D32</f>
        <v>0</v>
      </c>
      <c r="E26" s="61">
        <f t="shared" si="22"/>
        <v>0</v>
      </c>
      <c r="F26" s="61">
        <f t="shared" si="22"/>
        <v>44132120803.339996</v>
      </c>
      <c r="G26" s="61">
        <f t="shared" si="22"/>
        <v>4109639585</v>
      </c>
      <c r="H26" s="61">
        <f t="shared" si="22"/>
        <v>3293628685</v>
      </c>
      <c r="I26" s="61">
        <f t="shared" si="22"/>
        <v>4109639585</v>
      </c>
      <c r="J26" s="61">
        <f t="shared" si="22"/>
        <v>40022481218.339996</v>
      </c>
      <c r="K26" s="63">
        <f t="shared" si="3"/>
        <v>9.3121280151326313E-2</v>
      </c>
      <c r="M26" s="60" t="s">
        <v>955</v>
      </c>
      <c r="N26" s="60" t="s">
        <v>956</v>
      </c>
      <c r="O26" s="61">
        <f>+O27+O32</f>
        <v>44132120803.339996</v>
      </c>
      <c r="P26" s="61">
        <f t="shared" ref="P26:V26" si="23">+P27+P32</f>
        <v>0</v>
      </c>
      <c r="Q26" s="61">
        <f t="shared" si="23"/>
        <v>0</v>
      </c>
      <c r="R26" s="61">
        <f t="shared" si="23"/>
        <v>44132120803.339996</v>
      </c>
      <c r="S26" s="61">
        <f t="shared" si="23"/>
        <v>835866900</v>
      </c>
      <c r="T26" s="61">
        <f t="shared" si="23"/>
        <v>3293628685</v>
      </c>
      <c r="U26" s="61">
        <f t="shared" si="23"/>
        <v>4109639585</v>
      </c>
      <c r="V26" s="62">
        <f t="shared" si="23"/>
        <v>40022481218.339996</v>
      </c>
      <c r="W26" s="63">
        <f t="shared" si="5"/>
        <v>9.3121280151326313E-2</v>
      </c>
    </row>
    <row r="27" spans="1:23" x14ac:dyDescent="0.25">
      <c r="A27" s="64" t="s">
        <v>957</v>
      </c>
      <c r="B27" s="64" t="s">
        <v>958</v>
      </c>
      <c r="C27" s="65">
        <f>+C28+C29+C30+C31</f>
        <v>35549282815.339996</v>
      </c>
      <c r="D27" s="65">
        <f t="shared" ref="D27:J27" si="24">+D28+D29+D30+D31</f>
        <v>0</v>
      </c>
      <c r="E27" s="65">
        <f t="shared" si="24"/>
        <v>0</v>
      </c>
      <c r="F27" s="65">
        <f t="shared" si="24"/>
        <v>35549282815.339996</v>
      </c>
      <c r="G27" s="65">
        <f t="shared" si="24"/>
        <v>2986104771</v>
      </c>
      <c r="H27" s="65">
        <f t="shared" si="24"/>
        <v>2199556591</v>
      </c>
      <c r="I27" s="65">
        <f t="shared" si="24"/>
        <v>2986104771</v>
      </c>
      <c r="J27" s="65">
        <f t="shared" si="24"/>
        <v>32563178044.34</v>
      </c>
      <c r="K27" s="67">
        <f t="shared" si="3"/>
        <v>8.3999015859511389E-2</v>
      </c>
      <c r="M27" s="64" t="s">
        <v>957</v>
      </c>
      <c r="N27" s="64" t="s">
        <v>958</v>
      </c>
      <c r="O27" s="65">
        <f>+O28+O29+O30+O31</f>
        <v>35549282815.339996</v>
      </c>
      <c r="P27" s="65">
        <f t="shared" ref="P27:V27" si="25">+P28+P29+P30+P31</f>
        <v>0</v>
      </c>
      <c r="Q27" s="65">
        <f t="shared" si="25"/>
        <v>0</v>
      </c>
      <c r="R27" s="65">
        <f t="shared" si="25"/>
        <v>35549282815.339996</v>
      </c>
      <c r="S27" s="65">
        <f t="shared" si="25"/>
        <v>786548180</v>
      </c>
      <c r="T27" s="65">
        <f t="shared" si="25"/>
        <v>2199556591</v>
      </c>
      <c r="U27" s="65">
        <f t="shared" si="25"/>
        <v>2986104771</v>
      </c>
      <c r="V27" s="66">
        <f t="shared" si="25"/>
        <v>32563178044.34</v>
      </c>
      <c r="W27" s="67">
        <f t="shared" si="5"/>
        <v>8.3999015859511389E-2</v>
      </c>
    </row>
    <row r="28" spans="1:23" x14ac:dyDescent="0.25">
      <c r="A28" s="79" t="s">
        <v>959</v>
      </c>
      <c r="B28" s="79" t="s">
        <v>960</v>
      </c>
      <c r="C28" s="70">
        <v>1700000000</v>
      </c>
      <c r="D28" s="70"/>
      <c r="E28" s="70"/>
      <c r="F28" s="83">
        <f t="shared" si="12"/>
        <v>1700000000</v>
      </c>
      <c r="G28" s="70">
        <v>916237000</v>
      </c>
      <c r="H28" s="70">
        <v>198293000</v>
      </c>
      <c r="I28" s="70">
        <v>916237000</v>
      </c>
      <c r="J28" s="85">
        <f t="shared" si="13"/>
        <v>783763000</v>
      </c>
      <c r="K28" s="86">
        <f t="shared" si="3"/>
        <v>0.53896294117647059</v>
      </c>
      <c r="M28" s="79" t="s">
        <v>959</v>
      </c>
      <c r="N28" s="79" t="s">
        <v>960</v>
      </c>
      <c r="O28" s="70">
        <v>1700000000</v>
      </c>
      <c r="P28" s="70"/>
      <c r="Q28" s="70"/>
      <c r="R28" s="83">
        <f t="shared" si="14"/>
        <v>1700000000</v>
      </c>
      <c r="S28" s="70">
        <v>717944000</v>
      </c>
      <c r="T28" s="70">
        <v>198293000</v>
      </c>
      <c r="U28" s="70">
        <f>717944000+T28</f>
        <v>916237000</v>
      </c>
      <c r="V28" s="85">
        <f t="shared" si="15"/>
        <v>783763000</v>
      </c>
      <c r="W28" s="86">
        <f t="shared" si="5"/>
        <v>0.53896294117647059</v>
      </c>
    </row>
    <row r="29" spans="1:23" x14ac:dyDescent="0.25">
      <c r="A29" s="81" t="s">
        <v>961</v>
      </c>
      <c r="B29" s="81" t="s">
        <v>791</v>
      </c>
      <c r="C29" s="69">
        <v>918957514</v>
      </c>
      <c r="D29" s="70"/>
      <c r="E29" s="82"/>
      <c r="F29" s="83">
        <f t="shared" si="12"/>
        <v>918957514</v>
      </c>
      <c r="G29" s="83">
        <v>124994217</v>
      </c>
      <c r="H29" s="70">
        <v>112266217</v>
      </c>
      <c r="I29" s="83">
        <v>124994217</v>
      </c>
      <c r="J29" s="71">
        <f t="shared" si="13"/>
        <v>793963297</v>
      </c>
      <c r="K29" s="84">
        <f t="shared" si="3"/>
        <v>0.1360174056969515</v>
      </c>
      <c r="M29" s="81" t="s">
        <v>961</v>
      </c>
      <c r="N29" s="81" t="s">
        <v>791</v>
      </c>
      <c r="O29" s="69">
        <v>918957514</v>
      </c>
      <c r="P29" s="70"/>
      <c r="Q29" s="82"/>
      <c r="R29" s="83">
        <f t="shared" si="14"/>
        <v>918957514</v>
      </c>
      <c r="S29" s="83">
        <v>12728000</v>
      </c>
      <c r="T29" s="70">
        <v>112266217</v>
      </c>
      <c r="U29" s="83">
        <v>124994217</v>
      </c>
      <c r="V29" s="71">
        <f t="shared" si="15"/>
        <v>793963297</v>
      </c>
      <c r="W29" s="84">
        <f t="shared" si="5"/>
        <v>0.1360174056969515</v>
      </c>
    </row>
    <row r="30" spans="1:23" x14ac:dyDescent="0.25">
      <c r="A30" s="79" t="s">
        <v>962</v>
      </c>
      <c r="B30" s="81" t="s">
        <v>792</v>
      </c>
      <c r="C30" s="69">
        <f>32557452663+0.34</f>
        <v>32557452663.34</v>
      </c>
      <c r="D30" s="70"/>
      <c r="E30" s="82"/>
      <c r="F30" s="83">
        <f t="shared" si="12"/>
        <v>32557452663.34</v>
      </c>
      <c r="G30" s="83">
        <v>1891447155</v>
      </c>
      <c r="H30" s="70">
        <v>1851323875</v>
      </c>
      <c r="I30" s="83">
        <v>1891447155</v>
      </c>
      <c r="J30" s="71">
        <f t="shared" si="13"/>
        <v>30666005508.34</v>
      </c>
      <c r="K30" s="84">
        <f t="shared" si="3"/>
        <v>5.8095673963147229E-2</v>
      </c>
      <c r="M30" s="79" t="s">
        <v>962</v>
      </c>
      <c r="N30" s="81" t="s">
        <v>792</v>
      </c>
      <c r="O30" s="69">
        <f>32557452663+0.34</f>
        <v>32557452663.34</v>
      </c>
      <c r="P30" s="70"/>
      <c r="Q30" s="82"/>
      <c r="R30" s="83">
        <f t="shared" si="14"/>
        <v>32557452663.34</v>
      </c>
      <c r="S30" s="83">
        <v>40123280</v>
      </c>
      <c r="T30" s="70">
        <v>1851323875</v>
      </c>
      <c r="U30" s="83">
        <f>40123280+T30</f>
        <v>1891447155</v>
      </c>
      <c r="V30" s="71">
        <f t="shared" si="15"/>
        <v>30666005508.34</v>
      </c>
      <c r="W30" s="84">
        <f t="shared" si="5"/>
        <v>5.8095673963147229E-2</v>
      </c>
    </row>
    <row r="31" spans="1:23" x14ac:dyDescent="0.25">
      <c r="A31" s="79" t="s">
        <v>963</v>
      </c>
      <c r="B31" s="81" t="s">
        <v>964</v>
      </c>
      <c r="C31" s="69">
        <v>372872638</v>
      </c>
      <c r="D31" s="70"/>
      <c r="E31" s="82"/>
      <c r="F31" s="83">
        <f t="shared" si="12"/>
        <v>372872638</v>
      </c>
      <c r="G31" s="83">
        <v>53426399</v>
      </c>
      <c r="H31" s="70">
        <v>37673499</v>
      </c>
      <c r="I31" s="83">
        <v>53426399</v>
      </c>
      <c r="J31" s="71">
        <f t="shared" si="13"/>
        <v>319446239</v>
      </c>
      <c r="K31" s="84">
        <f t="shared" si="3"/>
        <v>0.14328323817635555</v>
      </c>
      <c r="M31" s="79" t="s">
        <v>963</v>
      </c>
      <c r="N31" s="81" t="s">
        <v>964</v>
      </c>
      <c r="O31" s="69">
        <v>372872638</v>
      </c>
      <c r="P31" s="70"/>
      <c r="Q31" s="82"/>
      <c r="R31" s="83">
        <f t="shared" si="14"/>
        <v>372872638</v>
      </c>
      <c r="S31" s="83">
        <v>15752900</v>
      </c>
      <c r="T31" s="70">
        <v>37673499</v>
      </c>
      <c r="U31" s="83">
        <f>15752900+T31</f>
        <v>53426399</v>
      </c>
      <c r="V31" s="71">
        <f t="shared" si="15"/>
        <v>319446239</v>
      </c>
      <c r="W31" s="84">
        <f t="shared" si="5"/>
        <v>0.14328323817635555</v>
      </c>
    </row>
    <row r="32" spans="1:23" x14ac:dyDescent="0.25">
      <c r="A32" s="64" t="s">
        <v>965</v>
      </c>
      <c r="B32" s="64" t="s">
        <v>966</v>
      </c>
      <c r="C32" s="65">
        <f>SUM(C33:C36)</f>
        <v>8582837988</v>
      </c>
      <c r="D32" s="65">
        <f t="shared" ref="D32:J32" si="26">SUM(D33:D36)</f>
        <v>0</v>
      </c>
      <c r="E32" s="65">
        <f t="shared" si="26"/>
        <v>0</v>
      </c>
      <c r="F32" s="65">
        <f t="shared" si="26"/>
        <v>8582837988</v>
      </c>
      <c r="G32" s="65">
        <f t="shared" si="26"/>
        <v>1123534814</v>
      </c>
      <c r="H32" s="65">
        <f t="shared" si="26"/>
        <v>1094072094</v>
      </c>
      <c r="I32" s="65">
        <f t="shared" si="26"/>
        <v>1123534814</v>
      </c>
      <c r="J32" s="65">
        <f t="shared" si="26"/>
        <v>7459303174</v>
      </c>
      <c r="K32" s="67">
        <f t="shared" si="3"/>
        <v>0.1309048144181281</v>
      </c>
      <c r="M32" s="64" t="s">
        <v>965</v>
      </c>
      <c r="N32" s="64" t="s">
        <v>966</v>
      </c>
      <c r="O32" s="65">
        <f>SUM(O33:O36)</f>
        <v>8582837988</v>
      </c>
      <c r="P32" s="65">
        <f t="shared" ref="P32:V32" si="27">SUM(P33:P36)</f>
        <v>0</v>
      </c>
      <c r="Q32" s="65">
        <f t="shared" si="27"/>
        <v>0</v>
      </c>
      <c r="R32" s="65">
        <f t="shared" si="27"/>
        <v>8582837988</v>
      </c>
      <c r="S32" s="65">
        <f t="shared" si="27"/>
        <v>49318720</v>
      </c>
      <c r="T32" s="65">
        <f>SUM(T33:T36)</f>
        <v>1094072094</v>
      </c>
      <c r="U32" s="65">
        <f t="shared" si="27"/>
        <v>1123534814</v>
      </c>
      <c r="V32" s="66">
        <f t="shared" si="27"/>
        <v>7459303174</v>
      </c>
      <c r="W32" s="67">
        <f t="shared" si="5"/>
        <v>0.1309048144181281</v>
      </c>
    </row>
    <row r="33" spans="1:23" x14ac:dyDescent="0.25">
      <c r="A33" s="81" t="s">
        <v>967</v>
      </c>
      <c r="B33" s="81" t="s">
        <v>960</v>
      </c>
      <c r="C33" s="69">
        <v>300000000</v>
      </c>
      <c r="D33" s="70"/>
      <c r="E33" s="82"/>
      <c r="F33" s="83">
        <f t="shared" si="12"/>
        <v>300000000</v>
      </c>
      <c r="G33" s="83">
        <v>32368000</v>
      </c>
      <c r="H33" s="70">
        <v>19856000</v>
      </c>
      <c r="I33" s="83">
        <v>32368000</v>
      </c>
      <c r="J33" s="71">
        <f t="shared" si="13"/>
        <v>267632000</v>
      </c>
      <c r="K33" s="84">
        <f t="shared" si="3"/>
        <v>0.10789333333333333</v>
      </c>
      <c r="M33" s="81" t="s">
        <v>967</v>
      </c>
      <c r="N33" s="81" t="s">
        <v>960</v>
      </c>
      <c r="O33" s="69">
        <v>300000000</v>
      </c>
      <c r="P33" s="70"/>
      <c r="Q33" s="82"/>
      <c r="R33" s="83">
        <f t="shared" si="14"/>
        <v>300000000</v>
      </c>
      <c r="S33" s="83">
        <v>32368000</v>
      </c>
      <c r="T33" s="70">
        <v>19856000</v>
      </c>
      <c r="U33" s="70">
        <f>32232000+136000</f>
        <v>32368000</v>
      </c>
      <c r="V33" s="71">
        <f t="shared" si="15"/>
        <v>267632000</v>
      </c>
      <c r="W33" s="84">
        <f t="shared" si="5"/>
        <v>0.10789333333333333</v>
      </c>
    </row>
    <row r="34" spans="1:23" x14ac:dyDescent="0.25">
      <c r="A34" s="81" t="s">
        <v>968</v>
      </c>
      <c r="B34" s="81" t="s">
        <v>791</v>
      </c>
      <c r="C34" s="69">
        <v>205695341</v>
      </c>
      <c r="D34" s="70"/>
      <c r="E34" s="82"/>
      <c r="F34" s="83">
        <f t="shared" si="12"/>
        <v>205695341</v>
      </c>
      <c r="G34" s="83">
        <v>64979713</v>
      </c>
      <c r="H34" s="70">
        <v>64979713</v>
      </c>
      <c r="I34" s="83">
        <v>64979713</v>
      </c>
      <c r="J34" s="71">
        <f t="shared" si="13"/>
        <v>140715628</v>
      </c>
      <c r="K34" s="84">
        <f t="shared" si="3"/>
        <v>0.31590269708636715</v>
      </c>
      <c r="M34" s="81" t="s">
        <v>968</v>
      </c>
      <c r="N34" s="81" t="s">
        <v>791</v>
      </c>
      <c r="O34" s="69">
        <v>205695341</v>
      </c>
      <c r="P34" s="70"/>
      <c r="Q34" s="82"/>
      <c r="R34" s="83">
        <f t="shared" si="14"/>
        <v>205695341</v>
      </c>
      <c r="S34" s="83">
        <v>0</v>
      </c>
      <c r="T34" s="70">
        <v>64979713</v>
      </c>
      <c r="U34" s="70">
        <f>T34</f>
        <v>64979713</v>
      </c>
      <c r="V34" s="71">
        <f t="shared" si="15"/>
        <v>140715628</v>
      </c>
      <c r="W34" s="84">
        <f t="shared" si="5"/>
        <v>0.31590269708636715</v>
      </c>
    </row>
    <row r="35" spans="1:23" x14ac:dyDescent="0.25">
      <c r="A35" s="79" t="s">
        <v>969</v>
      </c>
      <c r="B35" s="81" t="s">
        <v>792</v>
      </c>
      <c r="C35" s="69">
        <v>7926773797</v>
      </c>
      <c r="D35" s="70"/>
      <c r="E35" s="82"/>
      <c r="F35" s="83">
        <f t="shared" si="12"/>
        <v>7926773797</v>
      </c>
      <c r="G35" s="83">
        <v>1013970501</v>
      </c>
      <c r="H35" s="70">
        <v>997253781</v>
      </c>
      <c r="I35" s="83">
        <v>1013970501</v>
      </c>
      <c r="J35" s="71">
        <f t="shared" si="13"/>
        <v>6912803296</v>
      </c>
      <c r="K35" s="84">
        <f t="shared" si="3"/>
        <v>0.12791717374144718</v>
      </c>
      <c r="M35" s="79" t="s">
        <v>969</v>
      </c>
      <c r="N35" s="81" t="s">
        <v>792</v>
      </c>
      <c r="O35" s="69">
        <v>7926773797</v>
      </c>
      <c r="P35" s="70"/>
      <c r="Q35" s="82"/>
      <c r="R35" s="83">
        <f t="shared" si="14"/>
        <v>7926773797</v>
      </c>
      <c r="S35" s="83">
        <v>16716720</v>
      </c>
      <c r="T35" s="70">
        <v>997253781</v>
      </c>
      <c r="U35" s="70">
        <f>16716720+T35</f>
        <v>1013970501</v>
      </c>
      <c r="V35" s="71">
        <f t="shared" si="15"/>
        <v>6912803296</v>
      </c>
      <c r="W35" s="84">
        <f t="shared" si="5"/>
        <v>0.12791717374144718</v>
      </c>
    </row>
    <row r="36" spans="1:23" x14ac:dyDescent="0.25">
      <c r="A36" s="79" t="s">
        <v>970</v>
      </c>
      <c r="B36" s="81" t="s">
        <v>971</v>
      </c>
      <c r="C36" s="69">
        <v>150368850</v>
      </c>
      <c r="D36" s="77"/>
      <c r="E36" s="77"/>
      <c r="F36" s="83">
        <f t="shared" si="12"/>
        <v>150368850</v>
      </c>
      <c r="G36" s="83">
        <v>12216600</v>
      </c>
      <c r="H36" s="70">
        <v>11982600</v>
      </c>
      <c r="I36" s="83">
        <v>12216600</v>
      </c>
      <c r="J36" s="71">
        <f t="shared" si="13"/>
        <v>138152250</v>
      </c>
      <c r="K36" s="87">
        <f t="shared" si="3"/>
        <v>8.1244220461884231E-2</v>
      </c>
      <c r="M36" s="79" t="s">
        <v>970</v>
      </c>
      <c r="N36" s="81" t="s">
        <v>971</v>
      </c>
      <c r="O36" s="69">
        <v>150368850</v>
      </c>
      <c r="P36" s="77"/>
      <c r="Q36" s="77"/>
      <c r="R36" s="83">
        <f t="shared" si="14"/>
        <v>150368850</v>
      </c>
      <c r="S36" s="83">
        <v>234000</v>
      </c>
      <c r="T36" s="70">
        <v>11982600</v>
      </c>
      <c r="U36" s="70">
        <f>234000+T36</f>
        <v>12216600</v>
      </c>
      <c r="V36" s="71">
        <f t="shared" si="15"/>
        <v>138152250</v>
      </c>
      <c r="W36" s="87">
        <f t="shared" si="5"/>
        <v>8.1244220461884231E-2</v>
      </c>
    </row>
    <row r="37" spans="1:23" x14ac:dyDescent="0.25">
      <c r="A37" s="60" t="s">
        <v>972</v>
      </c>
      <c r="B37" s="60" t="s">
        <v>795</v>
      </c>
      <c r="C37" s="61">
        <f>+C38+C52</f>
        <v>4627907835.8360004</v>
      </c>
      <c r="D37" s="61">
        <f t="shared" ref="D37:J37" si="28">+D38+D52</f>
        <v>0</v>
      </c>
      <c r="E37" s="61">
        <f t="shared" si="28"/>
        <v>0</v>
      </c>
      <c r="F37" s="61">
        <f t="shared" si="28"/>
        <v>4627907835.8360004</v>
      </c>
      <c r="G37" s="61">
        <f t="shared" si="28"/>
        <v>779940675</v>
      </c>
      <c r="H37" s="61">
        <f t="shared" si="28"/>
        <v>502989378</v>
      </c>
      <c r="I37" s="61">
        <f t="shared" si="28"/>
        <v>779940675</v>
      </c>
      <c r="J37" s="61">
        <f t="shared" si="28"/>
        <v>3847967160.8360004</v>
      </c>
      <c r="K37" s="63">
        <f t="shared" si="3"/>
        <v>0.16852986331330191</v>
      </c>
      <c r="M37" s="60" t="s">
        <v>972</v>
      </c>
      <c r="N37" s="60" t="s">
        <v>795</v>
      </c>
      <c r="O37" s="61">
        <f>+O38+O52</f>
        <v>4627907835.8360004</v>
      </c>
      <c r="P37" s="61">
        <f t="shared" ref="P37:V37" si="29">+P38+P52</f>
        <v>0</v>
      </c>
      <c r="Q37" s="61">
        <f t="shared" si="29"/>
        <v>0</v>
      </c>
      <c r="R37" s="61">
        <f t="shared" si="29"/>
        <v>4627907835.8360004</v>
      </c>
      <c r="S37" s="61">
        <f t="shared" si="29"/>
        <v>276951297</v>
      </c>
      <c r="T37" s="61">
        <f t="shared" si="29"/>
        <v>504509378</v>
      </c>
      <c r="U37" s="61">
        <f t="shared" si="29"/>
        <v>781460675</v>
      </c>
      <c r="V37" s="62">
        <f t="shared" si="29"/>
        <v>3846447160.8360004</v>
      </c>
      <c r="W37" s="63">
        <f t="shared" si="5"/>
        <v>0.16885830546338751</v>
      </c>
    </row>
    <row r="38" spans="1:23" x14ac:dyDescent="0.25">
      <c r="A38" s="60" t="s">
        <v>973</v>
      </c>
      <c r="B38" s="60" t="s">
        <v>796</v>
      </c>
      <c r="C38" s="61">
        <f>+C39+C46</f>
        <v>4097537472.8360004</v>
      </c>
      <c r="D38" s="61">
        <f t="shared" ref="D38:J38" si="30">+D39+D46</f>
        <v>0</v>
      </c>
      <c r="E38" s="61">
        <f t="shared" si="30"/>
        <v>0</v>
      </c>
      <c r="F38" s="61">
        <f t="shared" si="30"/>
        <v>4097537472.8360004</v>
      </c>
      <c r="G38" s="61">
        <f t="shared" si="30"/>
        <v>705750759</v>
      </c>
      <c r="H38" s="61">
        <f t="shared" si="30"/>
        <v>478782602</v>
      </c>
      <c r="I38" s="61">
        <f t="shared" si="30"/>
        <v>705750759</v>
      </c>
      <c r="J38" s="61">
        <f t="shared" si="30"/>
        <v>3391786713.8360004</v>
      </c>
      <c r="K38" s="63">
        <f t="shared" si="3"/>
        <v>0.17223778029576714</v>
      </c>
      <c r="M38" s="60" t="s">
        <v>973</v>
      </c>
      <c r="N38" s="60" t="s">
        <v>796</v>
      </c>
      <c r="O38" s="61">
        <f>+O39+O46</f>
        <v>4097537472.8360004</v>
      </c>
      <c r="P38" s="61">
        <f t="shared" ref="P38:V38" si="31">+P39+P46</f>
        <v>0</v>
      </c>
      <c r="Q38" s="61">
        <f t="shared" si="31"/>
        <v>0</v>
      </c>
      <c r="R38" s="61">
        <f t="shared" si="31"/>
        <v>4097537472.8360004</v>
      </c>
      <c r="S38" s="61">
        <f t="shared" si="31"/>
        <v>226968157</v>
      </c>
      <c r="T38" s="61">
        <f t="shared" si="31"/>
        <v>480302602</v>
      </c>
      <c r="U38" s="61">
        <f t="shared" si="31"/>
        <v>707270759</v>
      </c>
      <c r="V38" s="62">
        <f t="shared" si="31"/>
        <v>3390266713.8360004</v>
      </c>
      <c r="W38" s="63">
        <f t="shared" si="5"/>
        <v>0.17260873480443892</v>
      </c>
    </row>
    <row r="39" spans="1:23" x14ac:dyDescent="0.25">
      <c r="A39" s="60" t="s">
        <v>974</v>
      </c>
      <c r="B39" s="60" t="s">
        <v>422</v>
      </c>
      <c r="C39" s="61">
        <f>+C43+C40</f>
        <v>1553886463.8360002</v>
      </c>
      <c r="D39" s="61">
        <f t="shared" ref="D39:J39" si="32">+D43+D40</f>
        <v>0</v>
      </c>
      <c r="E39" s="61">
        <f t="shared" si="32"/>
        <v>0</v>
      </c>
      <c r="F39" s="61">
        <f t="shared" si="32"/>
        <v>1553886463.8360002</v>
      </c>
      <c r="G39" s="61">
        <f t="shared" si="32"/>
        <v>184130063</v>
      </c>
      <c r="H39" s="61">
        <f t="shared" si="32"/>
        <v>94848249</v>
      </c>
      <c r="I39" s="61">
        <f t="shared" si="32"/>
        <v>184130063</v>
      </c>
      <c r="J39" s="61">
        <f t="shared" si="32"/>
        <v>1369756400.8360002</v>
      </c>
      <c r="K39" s="63">
        <f t="shared" si="3"/>
        <v>0.11849647145097558</v>
      </c>
      <c r="M39" s="60" t="s">
        <v>974</v>
      </c>
      <c r="N39" s="60" t="s">
        <v>422</v>
      </c>
      <c r="O39" s="61">
        <f>+O43+O40</f>
        <v>1553886463.8360002</v>
      </c>
      <c r="P39" s="61">
        <f t="shared" ref="P39:V39" si="33">+P43+P40</f>
        <v>0</v>
      </c>
      <c r="Q39" s="61">
        <f t="shared" si="33"/>
        <v>0</v>
      </c>
      <c r="R39" s="61">
        <f t="shared" si="33"/>
        <v>1553886463.8360002</v>
      </c>
      <c r="S39" s="61">
        <f t="shared" si="33"/>
        <v>89281814</v>
      </c>
      <c r="T39" s="61">
        <f t="shared" si="33"/>
        <v>96368249</v>
      </c>
      <c r="U39" s="61">
        <f t="shared" si="33"/>
        <v>185650063</v>
      </c>
      <c r="V39" s="62">
        <f t="shared" si="33"/>
        <v>1368236400.8360002</v>
      </c>
      <c r="W39" s="63">
        <f t="shared" si="5"/>
        <v>0.11947466389641825</v>
      </c>
    </row>
    <row r="40" spans="1:23" x14ac:dyDescent="0.25">
      <c r="A40" s="88" t="s">
        <v>975</v>
      </c>
      <c r="B40" s="88" t="s">
        <v>751</v>
      </c>
      <c r="C40" s="77">
        <f>C41</f>
        <v>18200000</v>
      </c>
      <c r="D40" s="77">
        <f t="shared" ref="D40:J40" si="34">D41</f>
        <v>0</v>
      </c>
      <c r="E40" s="77">
        <f t="shared" si="34"/>
        <v>0</v>
      </c>
      <c r="F40" s="77">
        <f t="shared" si="34"/>
        <v>18200000</v>
      </c>
      <c r="G40" s="77">
        <f t="shared" si="34"/>
        <v>0</v>
      </c>
      <c r="H40" s="77">
        <f t="shared" si="34"/>
        <v>0</v>
      </c>
      <c r="I40" s="77">
        <f t="shared" si="34"/>
        <v>0</v>
      </c>
      <c r="J40" s="77">
        <f t="shared" si="34"/>
        <v>18200000</v>
      </c>
      <c r="K40" s="77">
        <f t="shared" si="3"/>
        <v>0</v>
      </c>
      <c r="M40" s="88" t="s">
        <v>975</v>
      </c>
      <c r="N40" s="88" t="s">
        <v>751</v>
      </c>
      <c r="O40" s="77">
        <f>O41</f>
        <v>18200000</v>
      </c>
      <c r="P40" s="77">
        <f t="shared" ref="P40:S40" si="35">P41</f>
        <v>0</v>
      </c>
      <c r="Q40" s="77">
        <f t="shared" si="35"/>
        <v>0</v>
      </c>
      <c r="R40" s="77">
        <f t="shared" si="14"/>
        <v>18200000</v>
      </c>
      <c r="S40" s="77">
        <f t="shared" si="35"/>
        <v>0</v>
      </c>
      <c r="T40" s="77">
        <f>T41+T42</f>
        <v>1520000</v>
      </c>
      <c r="U40" s="77">
        <f>T40</f>
        <v>1520000</v>
      </c>
      <c r="V40" s="78">
        <f t="shared" si="15"/>
        <v>16680000</v>
      </c>
      <c r="W40" s="77">
        <f t="shared" si="5"/>
        <v>8.3516483516483511E-2</v>
      </c>
    </row>
    <row r="41" spans="1:23" ht="30" x14ac:dyDescent="0.25">
      <c r="A41" s="79" t="s">
        <v>976</v>
      </c>
      <c r="B41" s="89" t="s">
        <v>797</v>
      </c>
      <c r="C41" s="69">
        <v>18200000</v>
      </c>
      <c r="D41" s="77"/>
      <c r="E41" s="77"/>
      <c r="F41" s="83">
        <f t="shared" si="12"/>
        <v>18200000</v>
      </c>
      <c r="G41" s="83">
        <v>0</v>
      </c>
      <c r="H41" s="77"/>
      <c r="I41" s="83">
        <v>0</v>
      </c>
      <c r="J41" s="71">
        <f t="shared" si="13"/>
        <v>18200000</v>
      </c>
      <c r="K41" s="87">
        <f t="shared" si="3"/>
        <v>0</v>
      </c>
      <c r="M41" s="79" t="s">
        <v>976</v>
      </c>
      <c r="N41" s="89" t="s">
        <v>797</v>
      </c>
      <c r="O41" s="69">
        <v>18200000</v>
      </c>
      <c r="P41" s="77"/>
      <c r="Q41" s="77"/>
      <c r="R41" s="83">
        <f t="shared" si="14"/>
        <v>18200000</v>
      </c>
      <c r="S41" s="83"/>
      <c r="T41" s="77"/>
      <c r="U41" s="83">
        <f t="shared" ref="U41" si="36">T41</f>
        <v>0</v>
      </c>
      <c r="V41" s="71">
        <f t="shared" si="15"/>
        <v>18200000</v>
      </c>
      <c r="W41" s="87">
        <f t="shared" si="5"/>
        <v>0</v>
      </c>
    </row>
    <row r="42" spans="1:23" ht="30" x14ac:dyDescent="0.25">
      <c r="A42" s="79" t="s">
        <v>1175</v>
      </c>
      <c r="B42" s="89" t="s">
        <v>1176</v>
      </c>
      <c r="C42" s="69"/>
      <c r="D42" s="77"/>
      <c r="E42" s="77"/>
      <c r="F42" s="83"/>
      <c r="G42" s="83">
        <v>1520000</v>
      </c>
      <c r="H42" s="77">
        <v>1520000</v>
      </c>
      <c r="I42" s="83">
        <v>1520000</v>
      </c>
      <c r="J42" s="71"/>
      <c r="K42" s="87"/>
      <c r="M42" s="79" t="s">
        <v>1175</v>
      </c>
      <c r="N42" s="89" t="s">
        <v>1176</v>
      </c>
      <c r="O42" s="69"/>
      <c r="P42" s="77"/>
      <c r="Q42" s="77"/>
      <c r="R42" s="83"/>
      <c r="S42" s="83"/>
      <c r="T42" s="70">
        <v>1520000</v>
      </c>
      <c r="U42" s="83">
        <v>1520000</v>
      </c>
      <c r="V42" s="71">
        <f t="shared" si="15"/>
        <v>-1520000</v>
      </c>
      <c r="W42" s="87"/>
    </row>
    <row r="43" spans="1:23" x14ac:dyDescent="0.25">
      <c r="A43" s="64" t="s">
        <v>977</v>
      </c>
      <c r="B43" s="64" t="s">
        <v>978</v>
      </c>
      <c r="C43" s="65">
        <f>+C44+C45</f>
        <v>1535686463.8360002</v>
      </c>
      <c r="D43" s="65">
        <f t="shared" ref="D43:J43" si="37">+D44+D45</f>
        <v>0</v>
      </c>
      <c r="E43" s="65">
        <f t="shared" si="37"/>
        <v>0</v>
      </c>
      <c r="F43" s="65">
        <f t="shared" si="37"/>
        <v>1535686463.8360002</v>
      </c>
      <c r="G43" s="65">
        <f t="shared" si="37"/>
        <v>184130063</v>
      </c>
      <c r="H43" s="65">
        <f t="shared" si="37"/>
        <v>94848249</v>
      </c>
      <c r="I43" s="65">
        <f t="shared" si="37"/>
        <v>184130063</v>
      </c>
      <c r="J43" s="65">
        <f t="shared" si="37"/>
        <v>1351556400.8360002</v>
      </c>
      <c r="K43" s="67">
        <f t="shared" si="3"/>
        <v>0.11990081786620717</v>
      </c>
      <c r="M43" s="64" t="s">
        <v>977</v>
      </c>
      <c r="N43" s="64" t="s">
        <v>978</v>
      </c>
      <c r="O43" s="65">
        <f>+O44+O45</f>
        <v>1535686463.8360002</v>
      </c>
      <c r="P43" s="65">
        <f t="shared" ref="P43:V43" si="38">+P44+P45</f>
        <v>0</v>
      </c>
      <c r="Q43" s="65">
        <f t="shared" si="38"/>
        <v>0</v>
      </c>
      <c r="R43" s="65">
        <f t="shared" si="38"/>
        <v>1535686463.8360002</v>
      </c>
      <c r="S43" s="65">
        <f t="shared" si="38"/>
        <v>89281814</v>
      </c>
      <c r="T43" s="65">
        <f>+T44+T45</f>
        <v>94848249</v>
      </c>
      <c r="U43" s="65">
        <f t="shared" si="38"/>
        <v>184130063</v>
      </c>
      <c r="V43" s="66">
        <f t="shared" si="38"/>
        <v>1351556400.8360002</v>
      </c>
      <c r="W43" s="67">
        <f t="shared" si="5"/>
        <v>0.11990081786620717</v>
      </c>
    </row>
    <row r="44" spans="1:23" x14ac:dyDescent="0.25">
      <c r="A44" s="90">
        <v>10250108304</v>
      </c>
      <c r="B44" s="91" t="s">
        <v>799</v>
      </c>
      <c r="C44" s="69">
        <v>224040000</v>
      </c>
      <c r="D44" s="70"/>
      <c r="E44" s="82"/>
      <c r="F44" s="83">
        <f t="shared" si="12"/>
        <v>224040000</v>
      </c>
      <c r="G44" s="92">
        <v>151304</v>
      </c>
      <c r="H44" s="70">
        <v>151304</v>
      </c>
      <c r="I44" s="92">
        <v>151304</v>
      </c>
      <c r="J44" s="71">
        <f t="shared" si="13"/>
        <v>223888696</v>
      </c>
      <c r="K44" s="84">
        <f t="shared" si="3"/>
        <v>6.7534368862703085E-4</v>
      </c>
      <c r="M44" s="90">
        <v>10250108304</v>
      </c>
      <c r="N44" s="91" t="s">
        <v>799</v>
      </c>
      <c r="O44" s="69">
        <v>224040000</v>
      </c>
      <c r="P44" s="70"/>
      <c r="Q44" s="82"/>
      <c r="R44" s="83">
        <f t="shared" si="14"/>
        <v>224040000</v>
      </c>
      <c r="S44" s="83"/>
      <c r="T44" s="70">
        <v>151304</v>
      </c>
      <c r="U44" s="92">
        <f>T44</f>
        <v>151304</v>
      </c>
      <c r="V44" s="71">
        <f t="shared" si="15"/>
        <v>223888696</v>
      </c>
      <c r="W44" s="84">
        <f t="shared" si="5"/>
        <v>6.7534368862703085E-4</v>
      </c>
    </row>
    <row r="45" spans="1:23" x14ac:dyDescent="0.25">
      <c r="A45" s="90">
        <v>10250108305</v>
      </c>
      <c r="B45" s="91" t="s">
        <v>800</v>
      </c>
      <c r="C45" s="69">
        <v>1311646463.8360002</v>
      </c>
      <c r="D45" s="70"/>
      <c r="E45" s="82"/>
      <c r="F45" s="83">
        <f t="shared" si="12"/>
        <v>1311646463.8360002</v>
      </c>
      <c r="G45" s="92">
        <v>183978759</v>
      </c>
      <c r="H45" s="70">
        <v>94696945</v>
      </c>
      <c r="I45" s="92">
        <v>183978759</v>
      </c>
      <c r="J45" s="71">
        <f t="shared" si="13"/>
        <v>1127667704.8360002</v>
      </c>
      <c r="K45" s="84">
        <f t="shared" si="3"/>
        <v>0.14026550909300778</v>
      </c>
      <c r="M45" s="90">
        <v>10250108305</v>
      </c>
      <c r="N45" s="91" t="s">
        <v>800</v>
      </c>
      <c r="O45" s="69">
        <v>1311646463.8360002</v>
      </c>
      <c r="P45" s="70"/>
      <c r="Q45" s="82"/>
      <c r="R45" s="83">
        <f t="shared" si="14"/>
        <v>1311646463.8360002</v>
      </c>
      <c r="S45" s="92">
        <v>89281814</v>
      </c>
      <c r="T45" s="70">
        <f>94842721-145776</f>
        <v>94696945</v>
      </c>
      <c r="U45" s="70">
        <f>89281814+T45</f>
        <v>183978759</v>
      </c>
      <c r="V45" s="71">
        <f t="shared" si="15"/>
        <v>1127667704.8360002</v>
      </c>
      <c r="W45" s="84">
        <f t="shared" si="5"/>
        <v>0.14026550909300778</v>
      </c>
    </row>
    <row r="46" spans="1:23" x14ac:dyDescent="0.25">
      <c r="A46" s="60" t="s">
        <v>979</v>
      </c>
      <c r="B46" s="60" t="s">
        <v>980</v>
      </c>
      <c r="C46" s="61">
        <f>+C47+C50</f>
        <v>2543651009</v>
      </c>
      <c r="D46" s="61">
        <f t="shared" ref="D46:J46" si="39">+D47+D50</f>
        <v>0</v>
      </c>
      <c r="E46" s="61">
        <f t="shared" si="39"/>
        <v>0</v>
      </c>
      <c r="F46" s="61">
        <f t="shared" si="39"/>
        <v>2543651009</v>
      </c>
      <c r="G46" s="61">
        <f t="shared" si="39"/>
        <v>521620696</v>
      </c>
      <c r="H46" s="61">
        <f t="shared" si="39"/>
        <v>383934353</v>
      </c>
      <c r="I46" s="61">
        <f t="shared" si="39"/>
        <v>521620696</v>
      </c>
      <c r="J46" s="61">
        <f t="shared" si="39"/>
        <v>2022030313</v>
      </c>
      <c r="K46" s="63">
        <f t="shared" si="3"/>
        <v>0.20506771335941548</v>
      </c>
      <c r="M46" s="60" t="s">
        <v>979</v>
      </c>
      <c r="N46" s="60" t="s">
        <v>980</v>
      </c>
      <c r="O46" s="61">
        <f>+O47+O50</f>
        <v>2543651009</v>
      </c>
      <c r="P46" s="61">
        <f t="shared" ref="P46:V46" si="40">+P47+P50</f>
        <v>0</v>
      </c>
      <c r="Q46" s="61">
        <f t="shared" si="40"/>
        <v>0</v>
      </c>
      <c r="R46" s="61">
        <f t="shared" si="40"/>
        <v>2543651009</v>
      </c>
      <c r="S46" s="61">
        <f t="shared" si="40"/>
        <v>137686343</v>
      </c>
      <c r="T46" s="61">
        <f t="shared" si="40"/>
        <v>383934353</v>
      </c>
      <c r="U46" s="61">
        <f t="shared" si="40"/>
        <v>521620696</v>
      </c>
      <c r="V46" s="62">
        <f t="shared" si="40"/>
        <v>2022030313</v>
      </c>
      <c r="W46" s="63">
        <f t="shared" si="5"/>
        <v>0.20506771335941548</v>
      </c>
    </row>
    <row r="47" spans="1:23" x14ac:dyDescent="0.25">
      <c r="A47" s="64" t="s">
        <v>981</v>
      </c>
      <c r="B47" s="64" t="s">
        <v>484</v>
      </c>
      <c r="C47" s="65">
        <f>+C48+C49</f>
        <v>2543651009</v>
      </c>
      <c r="D47" s="65">
        <f t="shared" ref="D47:J47" si="41">+D48+D49</f>
        <v>0</v>
      </c>
      <c r="E47" s="65">
        <f t="shared" si="41"/>
        <v>0</v>
      </c>
      <c r="F47" s="65">
        <f t="shared" si="41"/>
        <v>2543651009</v>
      </c>
      <c r="G47" s="65">
        <f t="shared" si="41"/>
        <v>521620696</v>
      </c>
      <c r="H47" s="65">
        <f t="shared" si="41"/>
        <v>383934353</v>
      </c>
      <c r="I47" s="65">
        <f t="shared" si="41"/>
        <v>521620696</v>
      </c>
      <c r="J47" s="65">
        <f t="shared" si="41"/>
        <v>2022030313</v>
      </c>
      <c r="K47" s="67">
        <f t="shared" si="3"/>
        <v>0.20506771335941548</v>
      </c>
      <c r="M47" s="64" t="s">
        <v>981</v>
      </c>
      <c r="N47" s="64" t="s">
        <v>484</v>
      </c>
      <c r="O47" s="65">
        <f>+O48+O49</f>
        <v>2543651009</v>
      </c>
      <c r="P47" s="65">
        <f t="shared" ref="P47:V47" si="42">+P48+P49</f>
        <v>0</v>
      </c>
      <c r="Q47" s="65">
        <f t="shared" si="42"/>
        <v>0</v>
      </c>
      <c r="R47" s="65">
        <f t="shared" si="42"/>
        <v>2543651009</v>
      </c>
      <c r="S47" s="65">
        <f t="shared" si="42"/>
        <v>137686343</v>
      </c>
      <c r="T47" s="65">
        <f t="shared" si="42"/>
        <v>383934353</v>
      </c>
      <c r="U47" s="65">
        <f t="shared" si="42"/>
        <v>521620696</v>
      </c>
      <c r="V47" s="66">
        <f t="shared" si="42"/>
        <v>2022030313</v>
      </c>
      <c r="W47" s="67">
        <f t="shared" si="5"/>
        <v>0.20506771335941548</v>
      </c>
    </row>
    <row r="48" spans="1:23" x14ac:dyDescent="0.25">
      <c r="A48" s="79" t="s">
        <v>982</v>
      </c>
      <c r="B48" s="81" t="s">
        <v>983</v>
      </c>
      <c r="C48" s="93"/>
      <c r="D48" s="70"/>
      <c r="E48" s="82"/>
      <c r="F48" s="83">
        <f t="shared" si="12"/>
        <v>0</v>
      </c>
      <c r="G48" s="92">
        <v>521620696</v>
      </c>
      <c r="H48" s="70">
        <v>383934353</v>
      </c>
      <c r="I48" s="92">
        <v>521620696</v>
      </c>
      <c r="J48" s="71">
        <f t="shared" si="13"/>
        <v>-521620696</v>
      </c>
      <c r="K48" s="84" t="e">
        <f t="shared" si="3"/>
        <v>#DIV/0!</v>
      </c>
      <c r="M48" s="79" t="s">
        <v>982</v>
      </c>
      <c r="N48" s="81" t="s">
        <v>983</v>
      </c>
      <c r="O48" s="93"/>
      <c r="P48" s="70"/>
      <c r="Q48" s="82"/>
      <c r="R48" s="83">
        <f t="shared" si="14"/>
        <v>0</v>
      </c>
      <c r="S48" s="92">
        <v>137686343</v>
      </c>
      <c r="T48" s="70">
        <f>381048301+2342052+544000</f>
        <v>383934353</v>
      </c>
      <c r="U48" s="70">
        <f>137686343+T48</f>
        <v>521620696</v>
      </c>
      <c r="V48" s="71">
        <f t="shared" si="15"/>
        <v>-521620696</v>
      </c>
      <c r="W48" s="84" t="e">
        <f t="shared" si="5"/>
        <v>#DIV/0!</v>
      </c>
    </row>
    <row r="49" spans="1:23" x14ac:dyDescent="0.25">
      <c r="A49" s="81" t="s">
        <v>984</v>
      </c>
      <c r="B49" s="81" t="s">
        <v>490</v>
      </c>
      <c r="C49" s="93">
        <v>2543651009</v>
      </c>
      <c r="D49" s="70"/>
      <c r="E49" s="82"/>
      <c r="F49" s="83">
        <f t="shared" si="12"/>
        <v>2543651009</v>
      </c>
      <c r="G49" s="92">
        <v>0</v>
      </c>
      <c r="H49" s="70"/>
      <c r="I49" s="92">
        <v>0</v>
      </c>
      <c r="J49" s="71">
        <f t="shared" si="13"/>
        <v>2543651009</v>
      </c>
      <c r="K49" s="84">
        <f t="shared" si="3"/>
        <v>0</v>
      </c>
      <c r="M49" s="81" t="s">
        <v>984</v>
      </c>
      <c r="N49" s="81" t="s">
        <v>490</v>
      </c>
      <c r="O49" s="93">
        <v>2543651009</v>
      </c>
      <c r="P49" s="70"/>
      <c r="Q49" s="82"/>
      <c r="R49" s="83">
        <f t="shared" si="14"/>
        <v>2543651009</v>
      </c>
      <c r="S49" s="92">
        <v>0</v>
      </c>
      <c r="T49" s="70"/>
      <c r="U49" s="92">
        <f>T49</f>
        <v>0</v>
      </c>
      <c r="V49" s="71">
        <f t="shared" si="15"/>
        <v>2543651009</v>
      </c>
      <c r="W49" s="84">
        <f t="shared" si="5"/>
        <v>0</v>
      </c>
    </row>
    <row r="50" spans="1:23" x14ac:dyDescent="0.25">
      <c r="A50" s="64" t="s">
        <v>985</v>
      </c>
      <c r="B50" s="64" t="s">
        <v>757</v>
      </c>
      <c r="C50" s="65">
        <f>+C51</f>
        <v>0</v>
      </c>
      <c r="D50" s="65">
        <f t="shared" ref="D50:J50" si="43">+D51</f>
        <v>0</v>
      </c>
      <c r="E50" s="65">
        <f t="shared" si="43"/>
        <v>0</v>
      </c>
      <c r="F50" s="65">
        <f t="shared" si="43"/>
        <v>0</v>
      </c>
      <c r="G50" s="65">
        <f t="shared" si="43"/>
        <v>0</v>
      </c>
      <c r="H50" s="65">
        <f t="shared" si="43"/>
        <v>0</v>
      </c>
      <c r="I50" s="65">
        <f t="shared" si="43"/>
        <v>0</v>
      </c>
      <c r="J50" s="65">
        <f t="shared" si="43"/>
        <v>0</v>
      </c>
      <c r="K50" s="67" t="e">
        <f t="shared" si="3"/>
        <v>#DIV/0!</v>
      </c>
      <c r="M50" s="64" t="s">
        <v>985</v>
      </c>
      <c r="N50" s="64" t="s">
        <v>757</v>
      </c>
      <c r="O50" s="65">
        <f>+O51</f>
        <v>0</v>
      </c>
      <c r="P50" s="65">
        <f t="shared" ref="P50:V50" si="44">+P51</f>
        <v>0</v>
      </c>
      <c r="Q50" s="65">
        <f t="shared" si="44"/>
        <v>0</v>
      </c>
      <c r="R50" s="65">
        <f t="shared" si="44"/>
        <v>0</v>
      </c>
      <c r="S50" s="65">
        <f t="shared" si="44"/>
        <v>0</v>
      </c>
      <c r="T50" s="65">
        <f t="shared" si="44"/>
        <v>0</v>
      </c>
      <c r="U50" s="65">
        <f t="shared" si="44"/>
        <v>0</v>
      </c>
      <c r="V50" s="66">
        <f t="shared" si="44"/>
        <v>0</v>
      </c>
      <c r="W50" s="67" t="e">
        <f t="shared" si="5"/>
        <v>#DIV/0!</v>
      </c>
    </row>
    <row r="51" spans="1:23" x14ac:dyDescent="0.25">
      <c r="A51" s="81" t="s">
        <v>986</v>
      </c>
      <c r="B51" s="81" t="s">
        <v>758</v>
      </c>
      <c r="C51" s="69"/>
      <c r="D51" s="70"/>
      <c r="E51" s="82"/>
      <c r="F51" s="83">
        <f t="shared" si="12"/>
        <v>0</v>
      </c>
      <c r="G51" s="83">
        <v>0</v>
      </c>
      <c r="H51" s="70"/>
      <c r="I51" s="92">
        <v>0</v>
      </c>
      <c r="J51" s="71">
        <f t="shared" si="13"/>
        <v>0</v>
      </c>
      <c r="K51" s="84" t="e">
        <f t="shared" si="3"/>
        <v>#DIV/0!</v>
      </c>
      <c r="M51" s="81" t="s">
        <v>986</v>
      </c>
      <c r="N51" s="81" t="s">
        <v>758</v>
      </c>
      <c r="O51" s="69"/>
      <c r="P51" s="70"/>
      <c r="Q51" s="82"/>
      <c r="R51" s="83">
        <f t="shared" si="14"/>
        <v>0</v>
      </c>
      <c r="S51" s="83">
        <v>0</v>
      </c>
      <c r="T51" s="70"/>
      <c r="U51" s="92">
        <v>0</v>
      </c>
      <c r="V51" s="71">
        <f t="shared" si="15"/>
        <v>0</v>
      </c>
      <c r="W51" s="84" t="e">
        <f t="shared" si="5"/>
        <v>#DIV/0!</v>
      </c>
    </row>
    <row r="52" spans="1:23" x14ac:dyDescent="0.25">
      <c r="A52" s="60" t="s">
        <v>987</v>
      </c>
      <c r="B52" s="60" t="s">
        <v>802</v>
      </c>
      <c r="C52" s="61">
        <f>+C53+C66+C71</f>
        <v>530370363</v>
      </c>
      <c r="D52" s="61">
        <f t="shared" ref="D52:J52" si="45">+D53+D66+D71</f>
        <v>0</v>
      </c>
      <c r="E52" s="61">
        <f t="shared" si="45"/>
        <v>0</v>
      </c>
      <c r="F52" s="61">
        <f t="shared" si="45"/>
        <v>530370363</v>
      </c>
      <c r="G52" s="61">
        <f t="shared" si="45"/>
        <v>74189916</v>
      </c>
      <c r="H52" s="61">
        <f t="shared" si="45"/>
        <v>24206776</v>
      </c>
      <c r="I52" s="61">
        <f t="shared" si="45"/>
        <v>74189916</v>
      </c>
      <c r="J52" s="61">
        <f t="shared" si="45"/>
        <v>456180447</v>
      </c>
      <c r="K52" s="63">
        <f t="shared" si="3"/>
        <v>0.13988322345228782</v>
      </c>
      <c r="M52" s="60" t="s">
        <v>987</v>
      </c>
      <c r="N52" s="60" t="s">
        <v>802</v>
      </c>
      <c r="O52" s="61">
        <f>+O53+O66+O71</f>
        <v>530370363</v>
      </c>
      <c r="P52" s="61">
        <f t="shared" ref="P52:V52" si="46">+P53+P66+P71</f>
        <v>0</v>
      </c>
      <c r="Q52" s="61">
        <f t="shared" si="46"/>
        <v>0</v>
      </c>
      <c r="R52" s="61">
        <f t="shared" si="46"/>
        <v>530370363</v>
      </c>
      <c r="S52" s="61">
        <f t="shared" si="46"/>
        <v>49983140</v>
      </c>
      <c r="T52" s="61">
        <f t="shared" si="46"/>
        <v>24206776</v>
      </c>
      <c r="U52" s="61">
        <f t="shared" si="46"/>
        <v>74189916</v>
      </c>
      <c r="V52" s="62">
        <f t="shared" si="46"/>
        <v>456180447</v>
      </c>
      <c r="W52" s="63">
        <f t="shared" si="5"/>
        <v>0.13988322345228782</v>
      </c>
    </row>
    <row r="53" spans="1:23" x14ac:dyDescent="0.25">
      <c r="A53" s="60" t="s">
        <v>988</v>
      </c>
      <c r="B53" s="60" t="s">
        <v>989</v>
      </c>
      <c r="C53" s="61">
        <f>+C54+C59</f>
        <v>465600000</v>
      </c>
      <c r="D53" s="61">
        <f t="shared" ref="D53:J53" si="47">+D54+D59</f>
        <v>0</v>
      </c>
      <c r="E53" s="61">
        <f t="shared" si="47"/>
        <v>0</v>
      </c>
      <c r="F53" s="61">
        <f t="shared" si="47"/>
        <v>465600000</v>
      </c>
      <c r="G53" s="61">
        <f t="shared" si="47"/>
        <v>69620025</v>
      </c>
      <c r="H53" s="61">
        <f t="shared" si="47"/>
        <v>23361000</v>
      </c>
      <c r="I53" s="61">
        <f t="shared" si="47"/>
        <v>69620025</v>
      </c>
      <c r="J53" s="61">
        <f t="shared" si="47"/>
        <v>395979975</v>
      </c>
      <c r="K53" s="63">
        <f t="shared" si="3"/>
        <v>0.1495275451030928</v>
      </c>
      <c r="M53" s="60" t="s">
        <v>988</v>
      </c>
      <c r="N53" s="60" t="s">
        <v>989</v>
      </c>
      <c r="O53" s="61">
        <f>+O54+O59</f>
        <v>465600000</v>
      </c>
      <c r="P53" s="61">
        <f t="shared" ref="P53:V53" si="48">+P54+P59</f>
        <v>0</v>
      </c>
      <c r="Q53" s="61">
        <f t="shared" si="48"/>
        <v>0</v>
      </c>
      <c r="R53" s="61">
        <f t="shared" si="48"/>
        <v>465600000</v>
      </c>
      <c r="S53" s="61">
        <f t="shared" si="48"/>
        <v>46259025</v>
      </c>
      <c r="T53" s="61">
        <f t="shared" si="48"/>
        <v>23361000</v>
      </c>
      <c r="U53" s="61">
        <f t="shared" si="48"/>
        <v>69620025</v>
      </c>
      <c r="V53" s="62">
        <f t="shared" si="48"/>
        <v>395979975</v>
      </c>
      <c r="W53" s="63">
        <f t="shared" si="5"/>
        <v>0.1495275451030928</v>
      </c>
    </row>
    <row r="54" spans="1:23" x14ac:dyDescent="0.25">
      <c r="A54" s="64" t="s">
        <v>990</v>
      </c>
      <c r="B54" s="64" t="s">
        <v>199</v>
      </c>
      <c r="C54" s="65">
        <f>SUM(C55:C58)</f>
        <v>351600000</v>
      </c>
      <c r="D54" s="65">
        <f t="shared" ref="D54:J54" si="49">SUM(D55:D58)</f>
        <v>0</v>
      </c>
      <c r="E54" s="65">
        <f t="shared" si="49"/>
        <v>0</v>
      </c>
      <c r="F54" s="65">
        <f t="shared" si="49"/>
        <v>351600000</v>
      </c>
      <c r="G54" s="65">
        <f t="shared" si="49"/>
        <v>47399525</v>
      </c>
      <c r="H54" s="65">
        <f t="shared" si="49"/>
        <v>1140500</v>
      </c>
      <c r="I54" s="65">
        <f t="shared" si="49"/>
        <v>47399525</v>
      </c>
      <c r="J54" s="65">
        <f t="shared" si="49"/>
        <v>304200475</v>
      </c>
      <c r="K54" s="67">
        <f t="shared" si="3"/>
        <v>0.13481093572241185</v>
      </c>
      <c r="M54" s="64" t="s">
        <v>990</v>
      </c>
      <c r="N54" s="64" t="s">
        <v>199</v>
      </c>
      <c r="O54" s="65">
        <f>SUM(O55:O58)</f>
        <v>351600000</v>
      </c>
      <c r="P54" s="65">
        <f t="shared" ref="P54:V54" si="50">SUM(P55:P58)</f>
        <v>0</v>
      </c>
      <c r="Q54" s="65">
        <f t="shared" si="50"/>
        <v>0</v>
      </c>
      <c r="R54" s="65">
        <f t="shared" si="50"/>
        <v>351600000</v>
      </c>
      <c r="S54" s="65">
        <f t="shared" si="50"/>
        <v>46259025</v>
      </c>
      <c r="T54" s="65">
        <f t="shared" si="50"/>
        <v>1140500</v>
      </c>
      <c r="U54" s="65">
        <f t="shared" si="50"/>
        <v>47399525</v>
      </c>
      <c r="V54" s="66">
        <f t="shared" si="50"/>
        <v>304200475</v>
      </c>
      <c r="W54" s="67">
        <f t="shared" si="5"/>
        <v>0.13481093572241185</v>
      </c>
    </row>
    <row r="55" spans="1:23" x14ac:dyDescent="0.25">
      <c r="A55" s="81" t="s">
        <v>991</v>
      </c>
      <c r="B55" s="81" t="s">
        <v>733</v>
      </c>
      <c r="C55" s="69">
        <v>300000000</v>
      </c>
      <c r="D55" s="70"/>
      <c r="E55" s="82"/>
      <c r="F55" s="83">
        <f t="shared" si="12"/>
        <v>300000000</v>
      </c>
      <c r="G55" s="92">
        <v>46259025</v>
      </c>
      <c r="H55" s="70"/>
      <c r="I55" s="92">
        <v>46259025</v>
      </c>
      <c r="J55" s="71">
        <f t="shared" si="13"/>
        <v>253740975</v>
      </c>
      <c r="K55" s="84">
        <f t="shared" si="3"/>
        <v>0.15419674999999999</v>
      </c>
      <c r="M55" s="81" t="s">
        <v>991</v>
      </c>
      <c r="N55" s="81" t="s">
        <v>733</v>
      </c>
      <c r="O55" s="69">
        <v>300000000</v>
      </c>
      <c r="P55" s="70"/>
      <c r="Q55" s="82"/>
      <c r="R55" s="83">
        <f t="shared" si="14"/>
        <v>300000000</v>
      </c>
      <c r="S55" s="92">
        <v>46259025</v>
      </c>
      <c r="T55" s="70"/>
      <c r="U55" s="70">
        <v>46259025</v>
      </c>
      <c r="V55" s="71">
        <f t="shared" si="15"/>
        <v>253740975</v>
      </c>
      <c r="W55" s="84">
        <f t="shared" si="5"/>
        <v>0.15419674999999999</v>
      </c>
    </row>
    <row r="56" spans="1:23" x14ac:dyDescent="0.25">
      <c r="A56" s="81" t="s">
        <v>992</v>
      </c>
      <c r="B56" s="81" t="s">
        <v>201</v>
      </c>
      <c r="C56" s="69">
        <v>250000</v>
      </c>
      <c r="D56" s="70"/>
      <c r="E56" s="82"/>
      <c r="F56" s="83">
        <f t="shared" si="12"/>
        <v>250000</v>
      </c>
      <c r="G56" s="92">
        <v>0</v>
      </c>
      <c r="H56" s="70"/>
      <c r="I56" s="92">
        <v>0</v>
      </c>
      <c r="J56" s="71">
        <f t="shared" si="13"/>
        <v>250000</v>
      </c>
      <c r="K56" s="84">
        <f t="shared" si="3"/>
        <v>0</v>
      </c>
      <c r="M56" s="81" t="s">
        <v>992</v>
      </c>
      <c r="N56" s="81" t="s">
        <v>201</v>
      </c>
      <c r="O56" s="69">
        <v>250000</v>
      </c>
      <c r="P56" s="70"/>
      <c r="Q56" s="82"/>
      <c r="R56" s="83">
        <f t="shared" si="14"/>
        <v>250000</v>
      </c>
      <c r="S56" s="83"/>
      <c r="T56" s="70"/>
      <c r="U56" s="92">
        <f t="shared" ref="U56:U62" si="51">T56</f>
        <v>0</v>
      </c>
      <c r="V56" s="71">
        <f t="shared" si="15"/>
        <v>250000</v>
      </c>
      <c r="W56" s="84">
        <f t="shared" si="5"/>
        <v>0</v>
      </c>
    </row>
    <row r="57" spans="1:23" x14ac:dyDescent="0.25">
      <c r="A57" s="81" t="s">
        <v>993</v>
      </c>
      <c r="B57" s="81" t="s">
        <v>203</v>
      </c>
      <c r="C57" s="69">
        <v>31350000</v>
      </c>
      <c r="D57" s="70"/>
      <c r="E57" s="82"/>
      <c r="F57" s="83">
        <f t="shared" si="12"/>
        <v>31350000</v>
      </c>
      <c r="G57" s="92">
        <v>220500</v>
      </c>
      <c r="H57" s="70">
        <v>220500</v>
      </c>
      <c r="I57" s="92">
        <v>220500</v>
      </c>
      <c r="J57" s="71">
        <f t="shared" si="13"/>
        <v>31129500</v>
      </c>
      <c r="K57" s="84">
        <f t="shared" si="3"/>
        <v>7.0334928229665071E-3</v>
      </c>
      <c r="M57" s="81" t="s">
        <v>993</v>
      </c>
      <c r="N57" s="81" t="s">
        <v>203</v>
      </c>
      <c r="O57" s="69">
        <v>31350000</v>
      </c>
      <c r="P57" s="70"/>
      <c r="Q57" s="82"/>
      <c r="R57" s="83">
        <f t="shared" si="14"/>
        <v>31350000</v>
      </c>
      <c r="S57" s="83"/>
      <c r="T57" s="70">
        <v>220500</v>
      </c>
      <c r="U57" s="92">
        <f t="shared" si="51"/>
        <v>220500</v>
      </c>
      <c r="V57" s="71">
        <f t="shared" si="15"/>
        <v>31129500</v>
      </c>
      <c r="W57" s="84">
        <f t="shared" si="5"/>
        <v>7.0334928229665071E-3</v>
      </c>
    </row>
    <row r="58" spans="1:23" x14ac:dyDescent="0.25">
      <c r="A58" s="81" t="s">
        <v>994</v>
      </c>
      <c r="B58" s="81" t="s">
        <v>995</v>
      </c>
      <c r="C58" s="69">
        <v>20000000</v>
      </c>
      <c r="D58" s="77"/>
      <c r="E58" s="77"/>
      <c r="F58" s="83">
        <f t="shared" si="12"/>
        <v>20000000</v>
      </c>
      <c r="G58" s="92">
        <v>920000</v>
      </c>
      <c r="H58" s="70">
        <v>920000</v>
      </c>
      <c r="I58" s="92">
        <v>920000</v>
      </c>
      <c r="J58" s="71">
        <f t="shared" si="13"/>
        <v>19080000</v>
      </c>
      <c r="K58" s="84">
        <f t="shared" si="3"/>
        <v>4.5999999999999999E-2</v>
      </c>
      <c r="M58" s="81" t="s">
        <v>994</v>
      </c>
      <c r="N58" s="81" t="s">
        <v>995</v>
      </c>
      <c r="O58" s="69">
        <v>20000000</v>
      </c>
      <c r="P58" s="77"/>
      <c r="Q58" s="77"/>
      <c r="R58" s="83">
        <f t="shared" si="14"/>
        <v>20000000</v>
      </c>
      <c r="S58" s="83"/>
      <c r="T58" s="70">
        <v>920000</v>
      </c>
      <c r="U58" s="92">
        <f t="shared" si="51"/>
        <v>920000</v>
      </c>
      <c r="V58" s="71">
        <f t="shared" si="15"/>
        <v>19080000</v>
      </c>
      <c r="W58" s="84">
        <f t="shared" si="5"/>
        <v>4.5999999999999999E-2</v>
      </c>
    </row>
    <row r="59" spans="1:23" x14ac:dyDescent="0.25">
      <c r="A59" s="64" t="s">
        <v>996</v>
      </c>
      <c r="B59" s="64" t="s">
        <v>997</v>
      </c>
      <c r="C59" s="65">
        <f>SUM(C60:C62)</f>
        <v>114000000</v>
      </c>
      <c r="D59" s="65">
        <f t="shared" ref="D59:J59" si="52">SUM(D60:D62)</f>
        <v>0</v>
      </c>
      <c r="E59" s="65">
        <f t="shared" si="52"/>
        <v>0</v>
      </c>
      <c r="F59" s="65">
        <f t="shared" si="52"/>
        <v>114000000</v>
      </c>
      <c r="G59" s="65">
        <f t="shared" si="52"/>
        <v>22220500</v>
      </c>
      <c r="H59" s="65">
        <f t="shared" si="52"/>
        <v>22220500</v>
      </c>
      <c r="I59" s="65">
        <f t="shared" si="52"/>
        <v>22220500</v>
      </c>
      <c r="J59" s="65">
        <f t="shared" si="52"/>
        <v>91779500</v>
      </c>
      <c r="K59" s="67">
        <f t="shared" si="3"/>
        <v>0.19491666666666665</v>
      </c>
      <c r="M59" s="64" t="s">
        <v>996</v>
      </c>
      <c r="N59" s="64" t="s">
        <v>997</v>
      </c>
      <c r="O59" s="65">
        <f>SUM(O60:O62)</f>
        <v>114000000</v>
      </c>
      <c r="P59" s="65">
        <f t="shared" ref="P59:V59" si="53">SUM(P60:P62)</f>
        <v>0</v>
      </c>
      <c r="Q59" s="65">
        <f t="shared" si="53"/>
        <v>0</v>
      </c>
      <c r="R59" s="65">
        <f t="shared" si="53"/>
        <v>114000000</v>
      </c>
      <c r="S59" s="65">
        <f t="shared" si="53"/>
        <v>0</v>
      </c>
      <c r="T59" s="65">
        <f t="shared" si="53"/>
        <v>22220500</v>
      </c>
      <c r="U59" s="65">
        <f t="shared" si="53"/>
        <v>22220500</v>
      </c>
      <c r="V59" s="66">
        <f t="shared" si="53"/>
        <v>91779500</v>
      </c>
      <c r="W59" s="67">
        <f t="shared" si="5"/>
        <v>0.19491666666666665</v>
      </c>
    </row>
    <row r="60" spans="1:23" x14ac:dyDescent="0.25">
      <c r="A60" s="81" t="s">
        <v>998</v>
      </c>
      <c r="B60" s="81" t="s">
        <v>209</v>
      </c>
      <c r="C60" s="69">
        <v>48000000</v>
      </c>
      <c r="D60" s="70"/>
      <c r="E60" s="82"/>
      <c r="F60" s="83">
        <f t="shared" si="12"/>
        <v>48000000</v>
      </c>
      <c r="G60" s="92">
        <v>7918000</v>
      </c>
      <c r="H60" s="70">
        <v>7918000</v>
      </c>
      <c r="I60" s="92">
        <v>7918000</v>
      </c>
      <c r="J60" s="71">
        <f t="shared" si="13"/>
        <v>40082000</v>
      </c>
      <c r="K60" s="84">
        <f t="shared" si="3"/>
        <v>0.16495833333333335</v>
      </c>
      <c r="M60" s="81" t="s">
        <v>998</v>
      </c>
      <c r="N60" s="81" t="s">
        <v>209</v>
      </c>
      <c r="O60" s="69">
        <v>48000000</v>
      </c>
      <c r="P60" s="70"/>
      <c r="Q60" s="82"/>
      <c r="R60" s="83">
        <f t="shared" si="14"/>
        <v>48000000</v>
      </c>
      <c r="S60" s="83"/>
      <c r="T60" s="70">
        <v>7918000</v>
      </c>
      <c r="U60" s="92">
        <f t="shared" si="51"/>
        <v>7918000</v>
      </c>
      <c r="V60" s="71">
        <f t="shared" si="15"/>
        <v>40082000</v>
      </c>
      <c r="W60" s="84">
        <f t="shared" si="5"/>
        <v>0.16495833333333335</v>
      </c>
    </row>
    <row r="61" spans="1:23" x14ac:dyDescent="0.25">
      <c r="A61" s="81" t="s">
        <v>999</v>
      </c>
      <c r="B61" s="81" t="s">
        <v>221</v>
      </c>
      <c r="C61" s="69">
        <v>12000000</v>
      </c>
      <c r="D61" s="70"/>
      <c r="E61" s="82"/>
      <c r="F61" s="83">
        <f t="shared" si="12"/>
        <v>12000000</v>
      </c>
      <c r="G61" s="92">
        <v>1320000</v>
      </c>
      <c r="H61" s="70">
        <v>1320000</v>
      </c>
      <c r="I61" s="92">
        <v>1320000</v>
      </c>
      <c r="J61" s="71">
        <f t="shared" si="13"/>
        <v>10680000</v>
      </c>
      <c r="K61" s="84">
        <f t="shared" si="3"/>
        <v>0.11</v>
      </c>
      <c r="M61" s="81" t="s">
        <v>999</v>
      </c>
      <c r="N61" s="81" t="s">
        <v>221</v>
      </c>
      <c r="O61" s="69">
        <v>12000000</v>
      </c>
      <c r="P61" s="70"/>
      <c r="Q61" s="82"/>
      <c r="R61" s="83">
        <f t="shared" si="14"/>
        <v>12000000</v>
      </c>
      <c r="S61" s="83"/>
      <c r="T61" s="70">
        <v>1320000</v>
      </c>
      <c r="U61" s="92">
        <f t="shared" si="51"/>
        <v>1320000</v>
      </c>
      <c r="V61" s="71">
        <f t="shared" si="15"/>
        <v>10680000</v>
      </c>
      <c r="W61" s="84">
        <f t="shared" si="5"/>
        <v>0.11</v>
      </c>
    </row>
    <row r="62" spans="1:23" x14ac:dyDescent="0.25">
      <c r="A62" s="81" t="s">
        <v>1000</v>
      </c>
      <c r="B62" s="81" t="s">
        <v>1001</v>
      </c>
      <c r="C62" s="69">
        <v>54000000</v>
      </c>
      <c r="D62" s="70"/>
      <c r="E62" s="82"/>
      <c r="F62" s="83">
        <f t="shared" si="12"/>
        <v>54000000</v>
      </c>
      <c r="G62" s="92">
        <v>12982500</v>
      </c>
      <c r="H62" s="70">
        <v>12982500</v>
      </c>
      <c r="I62" s="92">
        <v>12982500</v>
      </c>
      <c r="J62" s="71">
        <f t="shared" si="13"/>
        <v>41017500</v>
      </c>
      <c r="K62" s="84">
        <f t="shared" si="3"/>
        <v>0.24041666666666667</v>
      </c>
      <c r="M62" s="81" t="s">
        <v>1000</v>
      </c>
      <c r="N62" s="81" t="s">
        <v>1001</v>
      </c>
      <c r="O62" s="69">
        <v>54000000</v>
      </c>
      <c r="P62" s="70"/>
      <c r="Q62" s="82"/>
      <c r="R62" s="83">
        <f t="shared" si="14"/>
        <v>54000000</v>
      </c>
      <c r="S62" s="83"/>
      <c r="T62" s="70">
        <v>12982500</v>
      </c>
      <c r="U62" s="92">
        <f t="shared" si="51"/>
        <v>12982500</v>
      </c>
      <c r="V62" s="71">
        <f t="shared" si="15"/>
        <v>41017500</v>
      </c>
      <c r="W62" s="84">
        <f t="shared" si="5"/>
        <v>0.24041666666666667</v>
      </c>
    </row>
    <row r="63" spans="1:23" s="176" customFormat="1" x14ac:dyDescent="0.25">
      <c r="A63" s="64" t="s">
        <v>1002</v>
      </c>
      <c r="B63" s="64" t="s">
        <v>803</v>
      </c>
      <c r="C63" s="65">
        <f>+C64</f>
        <v>0</v>
      </c>
      <c r="D63" s="65">
        <f t="shared" ref="D63:J63" si="54">+D64</f>
        <v>0</v>
      </c>
      <c r="E63" s="65">
        <f t="shared" si="54"/>
        <v>0</v>
      </c>
      <c r="F63" s="65">
        <f t="shared" si="54"/>
        <v>0</v>
      </c>
      <c r="G63" s="65">
        <f t="shared" si="54"/>
        <v>59850</v>
      </c>
      <c r="H63" s="65">
        <f t="shared" si="54"/>
        <v>0</v>
      </c>
      <c r="I63" s="65">
        <f t="shared" si="54"/>
        <v>59850</v>
      </c>
      <c r="J63" s="65">
        <f t="shared" si="54"/>
        <v>-59850</v>
      </c>
      <c r="K63" s="67" t="e">
        <f t="shared" si="3"/>
        <v>#DIV/0!</v>
      </c>
      <c r="L63" s="48"/>
      <c r="M63" s="64" t="s">
        <v>1002</v>
      </c>
      <c r="N63" s="64" t="s">
        <v>803</v>
      </c>
      <c r="O63" s="65"/>
      <c r="P63" s="65"/>
      <c r="Q63" s="65"/>
      <c r="R63" s="65">
        <f t="shared" si="14"/>
        <v>0</v>
      </c>
      <c r="S63" s="65"/>
      <c r="T63" s="65">
        <f>T65</f>
        <v>0</v>
      </c>
      <c r="U63" s="65">
        <f>U65</f>
        <v>59850</v>
      </c>
      <c r="V63" s="66">
        <f t="shared" si="15"/>
        <v>-59850</v>
      </c>
      <c r="W63" s="67" t="e">
        <f t="shared" si="5"/>
        <v>#DIV/0!</v>
      </c>
    </row>
    <row r="64" spans="1:23" x14ac:dyDescent="0.25">
      <c r="A64" s="79" t="s">
        <v>1003</v>
      </c>
      <c r="B64" s="81" t="s">
        <v>806</v>
      </c>
      <c r="C64" s="69">
        <f>+C65</f>
        <v>0</v>
      </c>
      <c r="D64" s="69">
        <f t="shared" ref="D64:J64" si="55">+D65</f>
        <v>0</v>
      </c>
      <c r="E64" s="69">
        <f t="shared" si="55"/>
        <v>0</v>
      </c>
      <c r="F64" s="69">
        <f t="shared" si="55"/>
        <v>0</v>
      </c>
      <c r="G64" s="69">
        <f t="shared" si="55"/>
        <v>59850</v>
      </c>
      <c r="H64" s="69">
        <f t="shared" si="55"/>
        <v>0</v>
      </c>
      <c r="I64" s="69">
        <f t="shared" si="55"/>
        <v>59850</v>
      </c>
      <c r="J64" s="69">
        <f t="shared" si="55"/>
        <v>-59850</v>
      </c>
      <c r="K64" s="84" t="e">
        <f t="shared" si="3"/>
        <v>#DIV/0!</v>
      </c>
      <c r="M64" s="79" t="s">
        <v>1003</v>
      </c>
      <c r="N64" s="81" t="s">
        <v>806</v>
      </c>
      <c r="O64" s="69"/>
      <c r="P64" s="70"/>
      <c r="Q64" s="82"/>
      <c r="R64" s="83">
        <f t="shared" si="14"/>
        <v>0</v>
      </c>
      <c r="S64" s="83"/>
      <c r="T64" s="70"/>
      <c r="U64" s="92"/>
      <c r="V64" s="71">
        <f t="shared" si="15"/>
        <v>0</v>
      </c>
      <c r="W64" s="84" t="e">
        <f t="shared" si="5"/>
        <v>#DIV/0!</v>
      </c>
    </row>
    <row r="65" spans="1:23" x14ac:dyDescent="0.25">
      <c r="A65" s="79" t="s">
        <v>1004</v>
      </c>
      <c r="B65" s="81" t="s">
        <v>743</v>
      </c>
      <c r="C65" s="69"/>
      <c r="D65" s="70"/>
      <c r="E65" s="82"/>
      <c r="F65" s="83">
        <f t="shared" si="12"/>
        <v>0</v>
      </c>
      <c r="G65" s="92">
        <v>59850</v>
      </c>
      <c r="H65" s="70"/>
      <c r="I65" s="92">
        <v>59850</v>
      </c>
      <c r="J65" s="71">
        <f t="shared" si="13"/>
        <v>-59850</v>
      </c>
      <c r="K65" s="84" t="e">
        <f t="shared" si="3"/>
        <v>#DIV/0!</v>
      </c>
      <c r="M65" s="79" t="s">
        <v>1004</v>
      </c>
      <c r="N65" s="81" t="s">
        <v>743</v>
      </c>
      <c r="O65" s="69"/>
      <c r="P65" s="70"/>
      <c r="Q65" s="82"/>
      <c r="R65" s="83">
        <f t="shared" si="14"/>
        <v>0</v>
      </c>
      <c r="S65" s="92">
        <v>59850</v>
      </c>
      <c r="T65" s="70"/>
      <c r="U65" s="70">
        <v>59850</v>
      </c>
      <c r="V65" s="71">
        <f t="shared" si="15"/>
        <v>-59850</v>
      </c>
      <c r="W65" s="84" t="e">
        <f t="shared" si="5"/>
        <v>#DIV/0!</v>
      </c>
    </row>
    <row r="66" spans="1:23" x14ac:dyDescent="0.25">
      <c r="A66" s="60" t="s">
        <v>1005</v>
      </c>
      <c r="B66" s="60" t="s">
        <v>1006</v>
      </c>
      <c r="C66" s="61">
        <f>+C69+C67</f>
        <v>3600000</v>
      </c>
      <c r="D66" s="61">
        <f t="shared" ref="D66:J66" si="56">+D69+D67</f>
        <v>0</v>
      </c>
      <c r="E66" s="61">
        <f t="shared" si="56"/>
        <v>0</v>
      </c>
      <c r="F66" s="61">
        <f t="shared" si="56"/>
        <v>3600000</v>
      </c>
      <c r="G66" s="61">
        <f t="shared" si="56"/>
        <v>169891</v>
      </c>
      <c r="H66" s="61">
        <f t="shared" si="56"/>
        <v>145776</v>
      </c>
      <c r="I66" s="61">
        <f t="shared" si="56"/>
        <v>169891</v>
      </c>
      <c r="J66" s="61">
        <f t="shared" si="56"/>
        <v>3430109</v>
      </c>
      <c r="K66" s="63">
        <f t="shared" si="3"/>
        <v>4.7191944444444446E-2</v>
      </c>
      <c r="M66" s="60" t="s">
        <v>1005</v>
      </c>
      <c r="N66" s="60" t="s">
        <v>1006</v>
      </c>
      <c r="O66" s="61">
        <f>+O69+O67</f>
        <v>3600000</v>
      </c>
      <c r="P66" s="61">
        <f t="shared" ref="P66:V66" si="57">+P69+P67</f>
        <v>0</v>
      </c>
      <c r="Q66" s="61">
        <f t="shared" si="57"/>
        <v>0</v>
      </c>
      <c r="R66" s="61">
        <f t="shared" si="57"/>
        <v>3600000</v>
      </c>
      <c r="S66" s="61">
        <f t="shared" si="57"/>
        <v>24115</v>
      </c>
      <c r="T66" s="61">
        <f t="shared" si="57"/>
        <v>145776</v>
      </c>
      <c r="U66" s="61">
        <f t="shared" si="57"/>
        <v>169891</v>
      </c>
      <c r="V66" s="62">
        <f t="shared" si="57"/>
        <v>3430109</v>
      </c>
      <c r="W66" s="63">
        <f t="shared" si="5"/>
        <v>4.7191944444444446E-2</v>
      </c>
    </row>
    <row r="67" spans="1:23" x14ac:dyDescent="0.25">
      <c r="A67" s="60" t="s">
        <v>1007</v>
      </c>
      <c r="B67" s="60" t="s">
        <v>1008</v>
      </c>
      <c r="C67" s="61">
        <f>+C68</f>
        <v>0</v>
      </c>
      <c r="D67" s="61">
        <f t="shared" ref="D67:J67" si="58">+D68</f>
        <v>0</v>
      </c>
      <c r="E67" s="61">
        <f t="shared" si="58"/>
        <v>0</v>
      </c>
      <c r="F67" s="61">
        <f t="shared" si="58"/>
        <v>0</v>
      </c>
      <c r="G67" s="61">
        <f t="shared" si="58"/>
        <v>0</v>
      </c>
      <c r="H67" s="61">
        <f t="shared" si="58"/>
        <v>0</v>
      </c>
      <c r="I67" s="61">
        <f t="shared" si="58"/>
        <v>0</v>
      </c>
      <c r="J67" s="61">
        <f t="shared" si="58"/>
        <v>0</v>
      </c>
      <c r="K67" s="63" t="e">
        <f t="shared" si="3"/>
        <v>#DIV/0!</v>
      </c>
      <c r="M67" s="60" t="s">
        <v>1007</v>
      </c>
      <c r="N67" s="60" t="s">
        <v>1008</v>
      </c>
      <c r="O67" s="61">
        <f>+O68</f>
        <v>0</v>
      </c>
      <c r="P67" s="61">
        <f t="shared" ref="P67:V67" si="59">+P68</f>
        <v>0</v>
      </c>
      <c r="Q67" s="61">
        <f t="shared" si="59"/>
        <v>0</v>
      </c>
      <c r="R67" s="61">
        <f t="shared" si="59"/>
        <v>0</v>
      </c>
      <c r="S67" s="61">
        <f t="shared" si="59"/>
        <v>0</v>
      </c>
      <c r="T67" s="61">
        <f t="shared" si="59"/>
        <v>0</v>
      </c>
      <c r="U67" s="61">
        <f t="shared" si="59"/>
        <v>0</v>
      </c>
      <c r="V67" s="62">
        <f t="shared" si="59"/>
        <v>0</v>
      </c>
      <c r="W67" s="63" t="e">
        <f t="shared" si="5"/>
        <v>#DIV/0!</v>
      </c>
    </row>
    <row r="68" spans="1:23" x14ac:dyDescent="0.25">
      <c r="A68" s="81" t="s">
        <v>1009</v>
      </c>
      <c r="B68" s="81" t="s">
        <v>371</v>
      </c>
      <c r="C68" s="69"/>
      <c r="D68" s="70"/>
      <c r="E68" s="82"/>
      <c r="F68" s="83">
        <f t="shared" si="12"/>
        <v>0</v>
      </c>
      <c r="G68" s="83"/>
      <c r="H68" s="70"/>
      <c r="I68" s="92">
        <v>0</v>
      </c>
      <c r="J68" s="71">
        <f t="shared" si="13"/>
        <v>0</v>
      </c>
      <c r="K68" s="84" t="e">
        <f t="shared" si="3"/>
        <v>#DIV/0!</v>
      </c>
      <c r="M68" s="81" t="s">
        <v>1009</v>
      </c>
      <c r="N68" s="81" t="s">
        <v>371</v>
      </c>
      <c r="O68" s="69"/>
      <c r="P68" s="70"/>
      <c r="Q68" s="82"/>
      <c r="R68" s="83">
        <f t="shared" si="14"/>
        <v>0</v>
      </c>
      <c r="S68" s="83"/>
      <c r="T68" s="70"/>
      <c r="U68" s="92">
        <f t="shared" ref="U68" si="60">T68</f>
        <v>0</v>
      </c>
      <c r="V68" s="71">
        <f t="shared" si="15"/>
        <v>0</v>
      </c>
      <c r="W68" s="84" t="e">
        <f t="shared" si="5"/>
        <v>#DIV/0!</v>
      </c>
    </row>
    <row r="69" spans="1:23" x14ac:dyDescent="0.25">
      <c r="A69" s="60" t="s">
        <v>1010</v>
      </c>
      <c r="B69" s="60" t="s">
        <v>381</v>
      </c>
      <c r="C69" s="61">
        <f>+C70</f>
        <v>3600000</v>
      </c>
      <c r="D69" s="61">
        <f t="shared" ref="D69:J69" si="61">+D70</f>
        <v>0</v>
      </c>
      <c r="E69" s="61">
        <f t="shared" si="61"/>
        <v>0</v>
      </c>
      <c r="F69" s="61">
        <f t="shared" si="61"/>
        <v>3600000</v>
      </c>
      <c r="G69" s="61">
        <f t="shared" si="61"/>
        <v>169891</v>
      </c>
      <c r="H69" s="61">
        <f t="shared" si="61"/>
        <v>145776</v>
      </c>
      <c r="I69" s="61">
        <f t="shared" si="61"/>
        <v>169891</v>
      </c>
      <c r="J69" s="61">
        <f t="shared" si="61"/>
        <v>3430109</v>
      </c>
      <c r="K69" s="63">
        <f t="shared" si="3"/>
        <v>4.7191944444444446E-2</v>
      </c>
      <c r="M69" s="60" t="s">
        <v>1010</v>
      </c>
      <c r="N69" s="60" t="s">
        <v>381</v>
      </c>
      <c r="O69" s="61">
        <f>+O70</f>
        <v>3600000</v>
      </c>
      <c r="P69" s="61">
        <f t="shared" ref="P69:V69" si="62">+P70</f>
        <v>0</v>
      </c>
      <c r="Q69" s="61">
        <f t="shared" si="62"/>
        <v>0</v>
      </c>
      <c r="R69" s="61">
        <f t="shared" si="62"/>
        <v>3600000</v>
      </c>
      <c r="S69" s="61">
        <f t="shared" si="62"/>
        <v>24115</v>
      </c>
      <c r="T69" s="61">
        <f t="shared" si="62"/>
        <v>145776</v>
      </c>
      <c r="U69" s="61">
        <f t="shared" si="62"/>
        <v>169891</v>
      </c>
      <c r="V69" s="62">
        <f t="shared" si="62"/>
        <v>3430109</v>
      </c>
      <c r="W69" s="63">
        <f t="shared" si="5"/>
        <v>4.7191944444444446E-2</v>
      </c>
    </row>
    <row r="70" spans="1:23" x14ac:dyDescent="0.25">
      <c r="A70" s="81" t="s">
        <v>1011</v>
      </c>
      <c r="B70" s="81" t="s">
        <v>746</v>
      </c>
      <c r="C70" s="69">
        <v>3600000</v>
      </c>
      <c r="D70" s="70"/>
      <c r="E70" s="82"/>
      <c r="F70" s="83">
        <f t="shared" si="12"/>
        <v>3600000</v>
      </c>
      <c r="G70" s="92">
        <v>169891</v>
      </c>
      <c r="H70" s="70">
        <v>145776</v>
      </c>
      <c r="I70" s="92">
        <v>169891</v>
      </c>
      <c r="J70" s="71">
        <f t="shared" si="13"/>
        <v>3430109</v>
      </c>
      <c r="K70" s="84">
        <f t="shared" si="3"/>
        <v>4.7191944444444446E-2</v>
      </c>
      <c r="M70" s="81" t="s">
        <v>1011</v>
      </c>
      <c r="N70" s="81" t="s">
        <v>746</v>
      </c>
      <c r="O70" s="69">
        <v>3600000</v>
      </c>
      <c r="P70" s="70"/>
      <c r="Q70" s="82"/>
      <c r="R70" s="83">
        <f t="shared" si="14"/>
        <v>3600000</v>
      </c>
      <c r="S70" s="92">
        <v>24115</v>
      </c>
      <c r="T70" s="70">
        <v>145776</v>
      </c>
      <c r="U70" s="70">
        <f>24115+T70</f>
        <v>169891</v>
      </c>
      <c r="V70" s="71">
        <f t="shared" si="15"/>
        <v>3430109</v>
      </c>
      <c r="W70" s="84">
        <f t="shared" si="5"/>
        <v>4.7191944444444446E-2</v>
      </c>
    </row>
    <row r="71" spans="1:23" x14ac:dyDescent="0.25">
      <c r="A71" s="60" t="s">
        <v>1012</v>
      </c>
      <c r="B71" s="60" t="s">
        <v>1013</v>
      </c>
      <c r="C71" s="61">
        <f>+C72</f>
        <v>61170363</v>
      </c>
      <c r="D71" s="61">
        <f t="shared" ref="D71:J71" si="63">+D72</f>
        <v>0</v>
      </c>
      <c r="E71" s="61">
        <f t="shared" si="63"/>
        <v>0</v>
      </c>
      <c r="F71" s="61">
        <f t="shared" si="63"/>
        <v>61170363</v>
      </c>
      <c r="G71" s="61">
        <f t="shared" si="63"/>
        <v>4400000</v>
      </c>
      <c r="H71" s="61">
        <f t="shared" si="63"/>
        <v>700000</v>
      </c>
      <c r="I71" s="61">
        <f t="shared" si="63"/>
        <v>4400000</v>
      </c>
      <c r="J71" s="61">
        <f t="shared" si="63"/>
        <v>56770363</v>
      </c>
      <c r="K71" s="63">
        <f t="shared" si="3"/>
        <v>7.1930258121894755E-2</v>
      </c>
      <c r="M71" s="60" t="s">
        <v>1012</v>
      </c>
      <c r="N71" s="60" t="s">
        <v>1013</v>
      </c>
      <c r="O71" s="61">
        <f>+O72</f>
        <v>61170363</v>
      </c>
      <c r="P71" s="61">
        <f t="shared" ref="P71:V71" si="64">+P72</f>
        <v>0</v>
      </c>
      <c r="Q71" s="61">
        <f t="shared" si="64"/>
        <v>0</v>
      </c>
      <c r="R71" s="61">
        <f t="shared" si="64"/>
        <v>61170363</v>
      </c>
      <c r="S71" s="61">
        <f t="shared" si="64"/>
        <v>3700000</v>
      </c>
      <c r="T71" s="61">
        <f t="shared" si="64"/>
        <v>700000</v>
      </c>
      <c r="U71" s="61">
        <f t="shared" si="64"/>
        <v>4400000</v>
      </c>
      <c r="V71" s="62">
        <f t="shared" si="64"/>
        <v>56770363</v>
      </c>
      <c r="W71" s="63">
        <f t="shared" si="5"/>
        <v>7.1930258121894755E-2</v>
      </c>
    </row>
    <row r="72" spans="1:23" x14ac:dyDescent="0.25">
      <c r="A72" s="64" t="s">
        <v>1014</v>
      </c>
      <c r="B72" s="64" t="s">
        <v>412</v>
      </c>
      <c r="C72" s="65">
        <f>C73</f>
        <v>61170363</v>
      </c>
      <c r="D72" s="65">
        <f t="shared" ref="D72:J72" si="65">D73</f>
        <v>0</v>
      </c>
      <c r="E72" s="65">
        <f t="shared" si="65"/>
        <v>0</v>
      </c>
      <c r="F72" s="65">
        <f t="shared" si="65"/>
        <v>61170363</v>
      </c>
      <c r="G72" s="65">
        <f t="shared" si="65"/>
        <v>4400000</v>
      </c>
      <c r="H72" s="65">
        <f t="shared" si="65"/>
        <v>700000</v>
      </c>
      <c r="I72" s="65">
        <f t="shared" si="65"/>
        <v>4400000</v>
      </c>
      <c r="J72" s="65">
        <f t="shared" si="65"/>
        <v>56770363</v>
      </c>
      <c r="K72" s="65">
        <f t="shared" si="3"/>
        <v>7.1930258121894755E-2</v>
      </c>
      <c r="M72" s="64" t="s">
        <v>1014</v>
      </c>
      <c r="N72" s="64" t="s">
        <v>412</v>
      </c>
      <c r="O72" s="65">
        <f>O73</f>
        <v>61170363</v>
      </c>
      <c r="P72" s="65">
        <f t="shared" ref="P72:V72" si="66">P73</f>
        <v>0</v>
      </c>
      <c r="Q72" s="65">
        <f t="shared" si="66"/>
        <v>0</v>
      </c>
      <c r="R72" s="65">
        <f t="shared" si="66"/>
        <v>61170363</v>
      </c>
      <c r="S72" s="65">
        <f t="shared" si="66"/>
        <v>3700000</v>
      </c>
      <c r="T72" s="65">
        <f t="shared" si="66"/>
        <v>700000</v>
      </c>
      <c r="U72" s="65">
        <f t="shared" si="66"/>
        <v>4400000</v>
      </c>
      <c r="V72" s="66">
        <f t="shared" si="66"/>
        <v>56770363</v>
      </c>
      <c r="W72" s="65">
        <f t="shared" si="5"/>
        <v>7.1930258121894755E-2</v>
      </c>
    </row>
    <row r="73" spans="1:23" x14ac:dyDescent="0.25">
      <c r="A73" s="81" t="s">
        <v>1015</v>
      </c>
      <c r="B73" s="81" t="s">
        <v>414</v>
      </c>
      <c r="C73" s="69">
        <v>61170363</v>
      </c>
      <c r="D73" s="70"/>
      <c r="E73" s="82"/>
      <c r="F73" s="83">
        <f t="shared" si="12"/>
        <v>61170363</v>
      </c>
      <c r="G73" s="92">
        <v>4400000</v>
      </c>
      <c r="H73" s="70">
        <v>700000</v>
      </c>
      <c r="I73" s="92">
        <v>4400000</v>
      </c>
      <c r="J73" s="71">
        <f t="shared" si="13"/>
        <v>56770363</v>
      </c>
      <c r="K73" s="84">
        <f t="shared" si="3"/>
        <v>7.1930258121894755E-2</v>
      </c>
      <c r="M73" s="81" t="s">
        <v>1015</v>
      </c>
      <c r="N73" s="81" t="s">
        <v>414</v>
      </c>
      <c r="O73" s="69">
        <v>61170363</v>
      </c>
      <c r="P73" s="70"/>
      <c r="Q73" s="82"/>
      <c r="R73" s="83">
        <f t="shared" si="14"/>
        <v>61170363</v>
      </c>
      <c r="S73" s="92">
        <v>3700000</v>
      </c>
      <c r="T73" s="70">
        <v>700000</v>
      </c>
      <c r="U73" s="70">
        <f>3700000+T73</f>
        <v>4400000</v>
      </c>
      <c r="V73" s="71">
        <f t="shared" si="15"/>
        <v>56770363</v>
      </c>
      <c r="W73" s="84">
        <f t="shared" si="5"/>
        <v>7.1930258121894755E-2</v>
      </c>
    </row>
    <row r="74" spans="1:23" x14ac:dyDescent="0.25">
      <c r="A74" s="60" t="s">
        <v>1016</v>
      </c>
      <c r="B74" s="60" t="s">
        <v>500</v>
      </c>
      <c r="C74" s="61">
        <f>+C75+C79</f>
        <v>93288262213.820007</v>
      </c>
      <c r="D74" s="61">
        <f t="shared" ref="D74:J74" si="67">+D75+D79</f>
        <v>0</v>
      </c>
      <c r="E74" s="61">
        <f t="shared" si="67"/>
        <v>0</v>
      </c>
      <c r="F74" s="61">
        <f t="shared" si="67"/>
        <v>93288262213.820007</v>
      </c>
      <c r="G74" s="61">
        <f t="shared" si="67"/>
        <v>14312515139</v>
      </c>
      <c r="H74" s="61">
        <f t="shared" si="67"/>
        <v>9644775454</v>
      </c>
      <c r="I74" s="61">
        <f t="shared" si="67"/>
        <v>14312515139</v>
      </c>
      <c r="J74" s="61">
        <f t="shared" si="67"/>
        <v>78975747074.820007</v>
      </c>
      <c r="K74" s="63">
        <f t="shared" ref="K74:K137" si="68">+I74/F74</f>
        <v>0.15342246494200104</v>
      </c>
      <c r="M74" s="60" t="s">
        <v>1016</v>
      </c>
      <c r="N74" s="60" t="s">
        <v>500</v>
      </c>
      <c r="O74" s="61">
        <f>+O75+O79</f>
        <v>93288262213.820007</v>
      </c>
      <c r="P74" s="61">
        <f t="shared" ref="P74:V74" si="69">+P75+P79</f>
        <v>0</v>
      </c>
      <c r="Q74" s="61">
        <f t="shared" si="69"/>
        <v>0</v>
      </c>
      <c r="R74" s="61">
        <f t="shared" si="69"/>
        <v>93288262213.820007</v>
      </c>
      <c r="S74" s="61">
        <f t="shared" si="69"/>
        <v>4667739685</v>
      </c>
      <c r="T74" s="61">
        <f>+T75+T79</f>
        <v>9644775454</v>
      </c>
      <c r="U74" s="61">
        <f t="shared" si="69"/>
        <v>14312515139</v>
      </c>
      <c r="V74" s="62">
        <f t="shared" si="69"/>
        <v>78975747074.820007</v>
      </c>
      <c r="W74" s="63">
        <f t="shared" ref="W74:W137" si="70">+U74/R74</f>
        <v>0.15342246494200104</v>
      </c>
    </row>
    <row r="75" spans="1:23" x14ac:dyDescent="0.25">
      <c r="A75" s="60" t="s">
        <v>1017</v>
      </c>
      <c r="B75" s="60" t="s">
        <v>810</v>
      </c>
      <c r="C75" s="61">
        <f>+C76</f>
        <v>1592517443.1900001</v>
      </c>
      <c r="D75" s="61">
        <f t="shared" ref="D75:J77" si="71">+D76</f>
        <v>0</v>
      </c>
      <c r="E75" s="61">
        <f t="shared" si="71"/>
        <v>0</v>
      </c>
      <c r="F75" s="61">
        <f t="shared" si="71"/>
        <v>1592517443.1900001</v>
      </c>
      <c r="G75" s="61">
        <f t="shared" si="71"/>
        <v>309296084</v>
      </c>
      <c r="H75" s="61">
        <f t="shared" si="71"/>
        <v>309296084</v>
      </c>
      <c r="I75" s="61">
        <f t="shared" si="71"/>
        <v>309296084</v>
      </c>
      <c r="J75" s="61">
        <f t="shared" si="71"/>
        <v>1283221359.1900001</v>
      </c>
      <c r="K75" s="63">
        <f t="shared" si="68"/>
        <v>0.19421833357155793</v>
      </c>
      <c r="M75" s="60" t="s">
        <v>1017</v>
      </c>
      <c r="N75" s="60" t="s">
        <v>810</v>
      </c>
      <c r="O75" s="61">
        <f>+O76</f>
        <v>1592517443.1900001</v>
      </c>
      <c r="P75" s="61">
        <f t="shared" ref="P75:V77" si="72">+P76</f>
        <v>0</v>
      </c>
      <c r="Q75" s="61">
        <f t="shared" si="72"/>
        <v>0</v>
      </c>
      <c r="R75" s="61">
        <f t="shared" si="72"/>
        <v>1592517443.1900001</v>
      </c>
      <c r="S75" s="61">
        <f t="shared" si="72"/>
        <v>0</v>
      </c>
      <c r="T75" s="61">
        <f t="shared" si="72"/>
        <v>309296084</v>
      </c>
      <c r="U75" s="61">
        <f t="shared" si="72"/>
        <v>309296084</v>
      </c>
      <c r="V75" s="62">
        <f t="shared" si="72"/>
        <v>1283221359.1900001</v>
      </c>
      <c r="W75" s="63">
        <f t="shared" si="70"/>
        <v>0.19421833357155793</v>
      </c>
    </row>
    <row r="76" spans="1:23" x14ac:dyDescent="0.25">
      <c r="A76" s="60" t="s">
        <v>1018</v>
      </c>
      <c r="B76" s="60" t="s">
        <v>810</v>
      </c>
      <c r="C76" s="61">
        <f>+C77</f>
        <v>1592517443.1900001</v>
      </c>
      <c r="D76" s="61">
        <f t="shared" si="71"/>
        <v>0</v>
      </c>
      <c r="E76" s="61">
        <f t="shared" si="71"/>
        <v>0</v>
      </c>
      <c r="F76" s="61">
        <f t="shared" si="71"/>
        <v>1592517443.1900001</v>
      </c>
      <c r="G76" s="61">
        <f t="shared" si="71"/>
        <v>309296084</v>
      </c>
      <c r="H76" s="61">
        <f t="shared" si="71"/>
        <v>309296084</v>
      </c>
      <c r="I76" s="61">
        <f t="shared" si="71"/>
        <v>309296084</v>
      </c>
      <c r="J76" s="61">
        <f t="shared" si="71"/>
        <v>1283221359.1900001</v>
      </c>
      <c r="K76" s="63">
        <f t="shared" si="68"/>
        <v>0.19421833357155793</v>
      </c>
      <c r="M76" s="60" t="s">
        <v>1018</v>
      </c>
      <c r="N76" s="60" t="s">
        <v>810</v>
      </c>
      <c r="O76" s="61">
        <f>+O77</f>
        <v>1592517443.1900001</v>
      </c>
      <c r="P76" s="61">
        <f t="shared" si="72"/>
        <v>0</v>
      </c>
      <c r="Q76" s="61">
        <f t="shared" si="72"/>
        <v>0</v>
      </c>
      <c r="R76" s="61">
        <f t="shared" si="72"/>
        <v>1592517443.1900001</v>
      </c>
      <c r="S76" s="61">
        <f t="shared" si="72"/>
        <v>0</v>
      </c>
      <c r="T76" s="61">
        <f t="shared" si="72"/>
        <v>309296084</v>
      </c>
      <c r="U76" s="61">
        <f t="shared" si="72"/>
        <v>309296084</v>
      </c>
      <c r="V76" s="62">
        <f t="shared" si="72"/>
        <v>1283221359.1900001</v>
      </c>
      <c r="W76" s="63">
        <f t="shared" si="70"/>
        <v>0.19421833357155793</v>
      </c>
    </row>
    <row r="77" spans="1:23" x14ac:dyDescent="0.25">
      <c r="A77" s="64" t="s">
        <v>1019</v>
      </c>
      <c r="B77" s="64" t="s">
        <v>810</v>
      </c>
      <c r="C77" s="65">
        <f>+C78</f>
        <v>1592517443.1900001</v>
      </c>
      <c r="D77" s="65">
        <f t="shared" si="71"/>
        <v>0</v>
      </c>
      <c r="E77" s="65">
        <f t="shared" si="71"/>
        <v>0</v>
      </c>
      <c r="F77" s="65">
        <f t="shared" si="71"/>
        <v>1592517443.1900001</v>
      </c>
      <c r="G77" s="65">
        <f t="shared" si="71"/>
        <v>309296084</v>
      </c>
      <c r="H77" s="65">
        <f t="shared" si="71"/>
        <v>309296084</v>
      </c>
      <c r="I77" s="65">
        <f t="shared" si="71"/>
        <v>309296084</v>
      </c>
      <c r="J77" s="65">
        <f t="shared" si="71"/>
        <v>1283221359.1900001</v>
      </c>
      <c r="K77" s="63">
        <f t="shared" si="68"/>
        <v>0.19421833357155793</v>
      </c>
      <c r="M77" s="64" t="s">
        <v>1019</v>
      </c>
      <c r="N77" s="64" t="s">
        <v>810</v>
      </c>
      <c r="O77" s="65">
        <f>+O78</f>
        <v>1592517443.1900001</v>
      </c>
      <c r="P77" s="65">
        <f t="shared" si="72"/>
        <v>0</v>
      </c>
      <c r="Q77" s="65">
        <f t="shared" si="72"/>
        <v>0</v>
      </c>
      <c r="R77" s="65">
        <f t="shared" si="72"/>
        <v>1592517443.1900001</v>
      </c>
      <c r="S77" s="65">
        <f t="shared" si="72"/>
        <v>0</v>
      </c>
      <c r="T77" s="65">
        <f t="shared" si="72"/>
        <v>309296084</v>
      </c>
      <c r="U77" s="65">
        <f t="shared" si="72"/>
        <v>309296084</v>
      </c>
      <c r="V77" s="66">
        <f t="shared" si="72"/>
        <v>1283221359.1900001</v>
      </c>
      <c r="W77" s="63">
        <f t="shared" si="70"/>
        <v>0.19421833357155793</v>
      </c>
    </row>
    <row r="78" spans="1:23" x14ac:dyDescent="0.25">
      <c r="A78" s="81" t="s">
        <v>1020</v>
      </c>
      <c r="B78" s="81" t="s">
        <v>810</v>
      </c>
      <c r="C78" s="69">
        <f>1592517443+0.19</f>
        <v>1592517443.1900001</v>
      </c>
      <c r="D78" s="70"/>
      <c r="E78" s="82"/>
      <c r="F78" s="83">
        <f t="shared" si="12"/>
        <v>1592517443.1900001</v>
      </c>
      <c r="G78" s="92">
        <v>309296084</v>
      </c>
      <c r="H78" s="70">
        <v>309296084</v>
      </c>
      <c r="I78" s="92">
        <v>309296084</v>
      </c>
      <c r="J78" s="94">
        <f t="shared" si="13"/>
        <v>1283221359.1900001</v>
      </c>
      <c r="K78" s="84">
        <f t="shared" si="68"/>
        <v>0.19421833357155793</v>
      </c>
      <c r="M78" s="81" t="s">
        <v>1020</v>
      </c>
      <c r="N78" s="81" t="s">
        <v>810</v>
      </c>
      <c r="O78" s="69">
        <f>1592517443+0.19</f>
        <v>1592517443.1900001</v>
      </c>
      <c r="P78" s="70"/>
      <c r="Q78" s="82"/>
      <c r="R78" s="83">
        <f t="shared" si="14"/>
        <v>1592517443.1900001</v>
      </c>
      <c r="S78" s="83"/>
      <c r="T78" s="70">
        <v>309296084</v>
      </c>
      <c r="U78" s="92">
        <f t="shared" ref="U78" si="73">T78</f>
        <v>309296084</v>
      </c>
      <c r="V78" s="94">
        <f t="shared" si="15"/>
        <v>1283221359.1900001</v>
      </c>
      <c r="W78" s="84">
        <f t="shared" si="70"/>
        <v>0.19421833357155793</v>
      </c>
    </row>
    <row r="79" spans="1:23" x14ac:dyDescent="0.25">
      <c r="A79" s="60" t="s">
        <v>1021</v>
      </c>
      <c r="B79" s="60" t="s">
        <v>811</v>
      </c>
      <c r="C79" s="61">
        <f>+C80</f>
        <v>91695744770.630005</v>
      </c>
      <c r="D79" s="61">
        <f t="shared" ref="D79:J80" si="74">+D80</f>
        <v>0</v>
      </c>
      <c r="E79" s="61">
        <f t="shared" si="74"/>
        <v>0</v>
      </c>
      <c r="F79" s="61">
        <f t="shared" si="74"/>
        <v>91695744770.630005</v>
      </c>
      <c r="G79" s="61">
        <f t="shared" si="74"/>
        <v>14003219055</v>
      </c>
      <c r="H79" s="61">
        <f t="shared" si="74"/>
        <v>9335479370</v>
      </c>
      <c r="I79" s="61">
        <f t="shared" si="74"/>
        <v>14003219055</v>
      </c>
      <c r="J79" s="61">
        <f t="shared" si="74"/>
        <v>77692525715.630005</v>
      </c>
      <c r="K79" s="63">
        <f t="shared" si="68"/>
        <v>0.15271394643260708</v>
      </c>
      <c r="M79" s="60" t="s">
        <v>1021</v>
      </c>
      <c r="N79" s="60" t="s">
        <v>811</v>
      </c>
      <c r="O79" s="61">
        <f>+O80</f>
        <v>91695744770.630005</v>
      </c>
      <c r="P79" s="61">
        <f t="shared" ref="P79:V80" si="75">+P80</f>
        <v>0</v>
      </c>
      <c r="Q79" s="61">
        <f t="shared" si="75"/>
        <v>0</v>
      </c>
      <c r="R79" s="61">
        <f t="shared" si="75"/>
        <v>91695744770.630005</v>
      </c>
      <c r="S79" s="61">
        <f t="shared" si="75"/>
        <v>4667739685</v>
      </c>
      <c r="T79" s="61">
        <f t="shared" si="75"/>
        <v>9335479370</v>
      </c>
      <c r="U79" s="61">
        <f t="shared" si="75"/>
        <v>14003219055</v>
      </c>
      <c r="V79" s="62">
        <f t="shared" si="75"/>
        <v>77692525715.630005</v>
      </c>
      <c r="W79" s="63">
        <f t="shared" si="70"/>
        <v>0.15271394643260708</v>
      </c>
    </row>
    <row r="80" spans="1:23" x14ac:dyDescent="0.25">
      <c r="A80" s="60" t="s">
        <v>1022</v>
      </c>
      <c r="B80" s="60" t="s">
        <v>812</v>
      </c>
      <c r="C80" s="61">
        <f>+C81</f>
        <v>91695744770.630005</v>
      </c>
      <c r="D80" s="61">
        <f t="shared" si="74"/>
        <v>0</v>
      </c>
      <c r="E80" s="61">
        <f t="shared" si="74"/>
        <v>0</v>
      </c>
      <c r="F80" s="61">
        <f t="shared" si="74"/>
        <v>91695744770.630005</v>
      </c>
      <c r="G80" s="61">
        <f t="shared" si="74"/>
        <v>14003219055</v>
      </c>
      <c r="H80" s="61">
        <f t="shared" si="74"/>
        <v>9335479370</v>
      </c>
      <c r="I80" s="61">
        <f t="shared" si="74"/>
        <v>14003219055</v>
      </c>
      <c r="J80" s="61">
        <f t="shared" si="74"/>
        <v>77692525715.630005</v>
      </c>
      <c r="K80" s="63">
        <f t="shared" si="68"/>
        <v>0.15271394643260708</v>
      </c>
      <c r="M80" s="60" t="s">
        <v>1022</v>
      </c>
      <c r="N80" s="60" t="s">
        <v>812</v>
      </c>
      <c r="O80" s="61">
        <f>+O81</f>
        <v>91695744770.630005</v>
      </c>
      <c r="P80" s="61">
        <f t="shared" si="75"/>
        <v>0</v>
      </c>
      <c r="Q80" s="61">
        <f t="shared" si="75"/>
        <v>0</v>
      </c>
      <c r="R80" s="61">
        <f t="shared" si="75"/>
        <v>91695744770.630005</v>
      </c>
      <c r="S80" s="61">
        <f t="shared" si="75"/>
        <v>4667739685</v>
      </c>
      <c r="T80" s="61">
        <f t="shared" si="75"/>
        <v>9335479370</v>
      </c>
      <c r="U80" s="61">
        <f t="shared" si="75"/>
        <v>14003219055</v>
      </c>
      <c r="V80" s="62">
        <f t="shared" si="75"/>
        <v>77692525715.630005</v>
      </c>
      <c r="W80" s="63">
        <f t="shared" si="70"/>
        <v>0.15271394643260708</v>
      </c>
    </row>
    <row r="81" spans="1:23" x14ac:dyDescent="0.25">
      <c r="A81" s="64" t="s">
        <v>1023</v>
      </c>
      <c r="B81" s="64" t="s">
        <v>812</v>
      </c>
      <c r="C81" s="65">
        <f>SUM(C82:C85)</f>
        <v>91695744770.630005</v>
      </c>
      <c r="D81" s="65">
        <f t="shared" ref="D81:J81" si="76">SUM(D82:D85)</f>
        <v>0</v>
      </c>
      <c r="E81" s="65">
        <f t="shared" si="76"/>
        <v>0</v>
      </c>
      <c r="F81" s="65">
        <f t="shared" si="76"/>
        <v>91695744770.630005</v>
      </c>
      <c r="G81" s="65">
        <f t="shared" si="76"/>
        <v>14003219055</v>
      </c>
      <c r="H81" s="65">
        <f t="shared" si="76"/>
        <v>9335479370</v>
      </c>
      <c r="I81" s="65">
        <f t="shared" si="76"/>
        <v>14003219055</v>
      </c>
      <c r="J81" s="65">
        <f t="shared" si="76"/>
        <v>77692525715.630005</v>
      </c>
      <c r="K81" s="67">
        <f t="shared" si="68"/>
        <v>0.15271394643260708</v>
      </c>
      <c r="M81" s="64" t="s">
        <v>1023</v>
      </c>
      <c r="N81" s="64" t="s">
        <v>812</v>
      </c>
      <c r="O81" s="65">
        <f>SUM(O82:O85)</f>
        <v>91695744770.630005</v>
      </c>
      <c r="P81" s="65">
        <f t="shared" ref="P81:V81" si="77">SUM(P82:P85)</f>
        <v>0</v>
      </c>
      <c r="Q81" s="65">
        <f t="shared" si="77"/>
        <v>0</v>
      </c>
      <c r="R81" s="65">
        <f t="shared" si="77"/>
        <v>91695744770.630005</v>
      </c>
      <c r="S81" s="65">
        <f t="shared" si="77"/>
        <v>4667739685</v>
      </c>
      <c r="T81" s="65">
        <f t="shared" si="77"/>
        <v>9335479370</v>
      </c>
      <c r="U81" s="65">
        <f t="shared" si="77"/>
        <v>14003219055</v>
      </c>
      <c r="V81" s="66">
        <f t="shared" si="77"/>
        <v>77692525715.630005</v>
      </c>
      <c r="W81" s="67">
        <f t="shared" si="70"/>
        <v>0.15271394643260708</v>
      </c>
    </row>
    <row r="82" spans="1:23" x14ac:dyDescent="0.25">
      <c r="A82" s="79" t="s">
        <v>1024</v>
      </c>
      <c r="B82" s="81" t="s">
        <v>813</v>
      </c>
      <c r="C82" s="69">
        <v>82696535868</v>
      </c>
      <c r="D82" s="70"/>
      <c r="E82" s="82"/>
      <c r="F82" s="83">
        <f t="shared" ref="F82:F145" si="78">+C82+D82-E82</f>
        <v>82696535868</v>
      </c>
      <c r="G82" s="92">
        <v>14003219055</v>
      </c>
      <c r="H82" s="70">
        <v>9335479370</v>
      </c>
      <c r="I82" s="92">
        <v>14003219055</v>
      </c>
      <c r="J82" s="71">
        <f t="shared" ref="J82:J145" si="79">+F82-I82</f>
        <v>68693316813</v>
      </c>
      <c r="K82" s="84">
        <f t="shared" si="68"/>
        <v>0.16933259547113197</v>
      </c>
      <c r="L82" s="95"/>
      <c r="M82" s="79" t="s">
        <v>1024</v>
      </c>
      <c r="N82" s="81" t="s">
        <v>813</v>
      </c>
      <c r="O82" s="69">
        <v>82696535868</v>
      </c>
      <c r="P82" s="70"/>
      <c r="Q82" s="82"/>
      <c r="R82" s="83">
        <f t="shared" ref="R82:R145" si="80">+O82+P82-Q82</f>
        <v>82696535868</v>
      </c>
      <c r="S82" s="92">
        <v>4667739685</v>
      </c>
      <c r="T82" s="70">
        <v>9335479370</v>
      </c>
      <c r="U82" s="70">
        <f>4667739685+T82</f>
        <v>14003219055</v>
      </c>
      <c r="V82" s="71">
        <f t="shared" ref="V82:V145" si="81">+R82-U82</f>
        <v>68693316813</v>
      </c>
      <c r="W82" s="84">
        <f t="shared" si="70"/>
        <v>0.16933259547113197</v>
      </c>
    </row>
    <row r="83" spans="1:23" x14ac:dyDescent="0.25">
      <c r="A83" s="81" t="s">
        <v>1025</v>
      </c>
      <c r="B83" s="81" t="s">
        <v>814</v>
      </c>
      <c r="C83" s="69">
        <f>2777176738+0.22</f>
        <v>2777176738.2199998</v>
      </c>
      <c r="D83" s="70"/>
      <c r="E83" s="82"/>
      <c r="F83" s="83">
        <f t="shared" si="78"/>
        <v>2777176738.2199998</v>
      </c>
      <c r="G83" s="92">
        <v>0</v>
      </c>
      <c r="H83" s="70"/>
      <c r="I83" s="92">
        <v>0</v>
      </c>
      <c r="J83" s="71">
        <f t="shared" si="79"/>
        <v>2777176738.2199998</v>
      </c>
      <c r="K83" s="84">
        <f t="shared" si="68"/>
        <v>0</v>
      </c>
      <c r="L83" s="95"/>
      <c r="M83" s="81" t="s">
        <v>1025</v>
      </c>
      <c r="N83" s="81" t="s">
        <v>814</v>
      </c>
      <c r="O83" s="69">
        <f>2777176738+0.22</f>
        <v>2777176738.2199998</v>
      </c>
      <c r="P83" s="70"/>
      <c r="Q83" s="82"/>
      <c r="R83" s="83">
        <f t="shared" si="80"/>
        <v>2777176738.2199998</v>
      </c>
      <c r="S83" s="83"/>
      <c r="T83" s="70"/>
      <c r="U83" s="92">
        <f t="shared" ref="U83:U85" si="82">T83</f>
        <v>0</v>
      </c>
      <c r="V83" s="71">
        <f t="shared" si="81"/>
        <v>2777176738.2199998</v>
      </c>
      <c r="W83" s="84">
        <f t="shared" si="70"/>
        <v>0</v>
      </c>
    </row>
    <row r="84" spans="1:23" x14ac:dyDescent="0.25">
      <c r="A84" s="81" t="s">
        <v>1026</v>
      </c>
      <c r="B84" s="81" t="s">
        <v>815</v>
      </c>
      <c r="C84" s="69">
        <f>553630590+0.41</f>
        <v>553630590.40999997</v>
      </c>
      <c r="D84" s="70"/>
      <c r="E84" s="82"/>
      <c r="F84" s="83">
        <f t="shared" si="78"/>
        <v>553630590.40999997</v>
      </c>
      <c r="G84" s="92">
        <v>0</v>
      </c>
      <c r="H84" s="70"/>
      <c r="I84" s="92">
        <v>0</v>
      </c>
      <c r="J84" s="71">
        <f t="shared" si="79"/>
        <v>553630590.40999997</v>
      </c>
      <c r="K84" s="84">
        <f t="shared" si="68"/>
        <v>0</v>
      </c>
      <c r="L84" s="95"/>
      <c r="M84" s="81" t="s">
        <v>1026</v>
      </c>
      <c r="N84" s="81" t="s">
        <v>815</v>
      </c>
      <c r="O84" s="69">
        <f>553630590+0.41</f>
        <v>553630590.40999997</v>
      </c>
      <c r="P84" s="70"/>
      <c r="Q84" s="82"/>
      <c r="R84" s="83">
        <f t="shared" si="80"/>
        <v>553630590.40999997</v>
      </c>
      <c r="S84" s="83"/>
      <c r="T84" s="70"/>
      <c r="U84" s="92">
        <f t="shared" si="82"/>
        <v>0</v>
      </c>
      <c r="V84" s="71">
        <f t="shared" si="81"/>
        <v>553630590.40999997</v>
      </c>
      <c r="W84" s="84">
        <f t="shared" si="70"/>
        <v>0</v>
      </c>
    </row>
    <row r="85" spans="1:23" x14ac:dyDescent="0.25">
      <c r="A85" s="81" t="s">
        <v>1027</v>
      </c>
      <c r="B85" s="81" t="s">
        <v>816</v>
      </c>
      <c r="C85" s="69">
        <v>5668401574</v>
      </c>
      <c r="D85" s="70"/>
      <c r="E85" s="82"/>
      <c r="F85" s="83">
        <f t="shared" si="78"/>
        <v>5668401574</v>
      </c>
      <c r="G85" s="92">
        <v>0</v>
      </c>
      <c r="H85" s="70"/>
      <c r="I85" s="92">
        <v>0</v>
      </c>
      <c r="J85" s="71">
        <f t="shared" si="79"/>
        <v>5668401574</v>
      </c>
      <c r="K85" s="84">
        <f t="shared" si="68"/>
        <v>0</v>
      </c>
      <c r="L85" s="95"/>
      <c r="M85" s="81" t="s">
        <v>1027</v>
      </c>
      <c r="N85" s="81" t="s">
        <v>816</v>
      </c>
      <c r="O85" s="69">
        <v>5668401574</v>
      </c>
      <c r="P85" s="70"/>
      <c r="Q85" s="82"/>
      <c r="R85" s="83">
        <f t="shared" si="80"/>
        <v>5668401574</v>
      </c>
      <c r="S85" s="83"/>
      <c r="T85" s="70"/>
      <c r="U85" s="92">
        <f t="shared" si="82"/>
        <v>0</v>
      </c>
      <c r="V85" s="71">
        <f t="shared" si="81"/>
        <v>5668401574</v>
      </c>
      <c r="W85" s="84">
        <f t="shared" si="70"/>
        <v>0</v>
      </c>
    </row>
    <row r="86" spans="1:23" x14ac:dyDescent="0.25">
      <c r="A86" s="60" t="s">
        <v>1028</v>
      </c>
      <c r="B86" s="60" t="s">
        <v>817</v>
      </c>
      <c r="C86" s="61">
        <f>+C87+C128+C133+C118</f>
        <v>415959602</v>
      </c>
      <c r="D86" s="61">
        <f t="shared" ref="D86:J86" si="83">+D87+D128+D133+D118</f>
        <v>17943484287.990002</v>
      </c>
      <c r="E86" s="61">
        <f t="shared" si="83"/>
        <v>0</v>
      </c>
      <c r="F86" s="61">
        <f t="shared" si="83"/>
        <v>18359443889.990002</v>
      </c>
      <c r="G86" s="61">
        <f t="shared" si="83"/>
        <v>18056166986.470001</v>
      </c>
      <c r="H86" s="61">
        <f t="shared" si="83"/>
        <v>24625839.439999998</v>
      </c>
      <c r="I86" s="61">
        <f t="shared" si="83"/>
        <v>18056166986.470001</v>
      </c>
      <c r="J86" s="61">
        <f t="shared" si="83"/>
        <v>303276903.51999998</v>
      </c>
      <c r="K86" s="63">
        <f t="shared" si="68"/>
        <v>0.98348114979205037</v>
      </c>
      <c r="L86" s="95"/>
      <c r="M86" s="60" t="s">
        <v>1028</v>
      </c>
      <c r="N86" s="60" t="s">
        <v>817</v>
      </c>
      <c r="O86" s="61">
        <f>+O87+O128+O133+O118</f>
        <v>415959602</v>
      </c>
      <c r="P86" s="61">
        <f t="shared" ref="P86:V86" si="84">+P87+P128+P133+P118</f>
        <v>17943484287.990002</v>
      </c>
      <c r="Q86" s="61">
        <f t="shared" si="84"/>
        <v>0</v>
      </c>
      <c r="R86" s="61">
        <f t="shared" si="84"/>
        <v>18359443889.990002</v>
      </c>
      <c r="S86" s="61">
        <f t="shared" si="84"/>
        <v>2772307829.04</v>
      </c>
      <c r="T86" s="61">
        <f t="shared" si="84"/>
        <v>23649455.439999998</v>
      </c>
      <c r="U86" s="61">
        <f t="shared" si="84"/>
        <v>2795957284.48</v>
      </c>
      <c r="V86" s="62">
        <f t="shared" si="84"/>
        <v>15561258942.510002</v>
      </c>
      <c r="W86" s="63">
        <f t="shared" si="70"/>
        <v>0.15228986788670767</v>
      </c>
    </row>
    <row r="87" spans="1:23" x14ac:dyDescent="0.25">
      <c r="A87" s="60" t="s">
        <v>1029</v>
      </c>
      <c r="B87" s="60" t="s">
        <v>818</v>
      </c>
      <c r="C87" s="61">
        <f>+C88+C108+C113</f>
        <v>216959602</v>
      </c>
      <c r="D87" s="61">
        <f t="shared" ref="D87:J87" si="85">+D88+D108+D113</f>
        <v>0</v>
      </c>
      <c r="E87" s="61">
        <f t="shared" si="85"/>
        <v>0</v>
      </c>
      <c r="F87" s="61">
        <f t="shared" si="85"/>
        <v>216959602</v>
      </c>
      <c r="G87" s="61">
        <f t="shared" si="85"/>
        <v>61447365.480000004</v>
      </c>
      <c r="H87" s="61">
        <f t="shared" si="85"/>
        <v>24625839.439999998</v>
      </c>
      <c r="I87" s="61">
        <f t="shared" si="85"/>
        <v>61447365.480000004</v>
      </c>
      <c r="J87" s="61">
        <f t="shared" si="85"/>
        <v>155512236.51999998</v>
      </c>
      <c r="K87" s="63">
        <f t="shared" si="68"/>
        <v>0.28322030882044114</v>
      </c>
      <c r="L87" s="95"/>
      <c r="M87" s="60" t="s">
        <v>1029</v>
      </c>
      <c r="N87" s="60" t="s">
        <v>818</v>
      </c>
      <c r="O87" s="61">
        <f>+O88+O108+O113</f>
        <v>216959602</v>
      </c>
      <c r="P87" s="61">
        <f t="shared" ref="P87:V87" si="86">+P88+P108+P113</f>
        <v>0</v>
      </c>
      <c r="Q87" s="61">
        <f t="shared" si="86"/>
        <v>0</v>
      </c>
      <c r="R87" s="61">
        <f t="shared" si="86"/>
        <v>216959602</v>
      </c>
      <c r="S87" s="61">
        <f t="shared" si="86"/>
        <v>35570247.039999999</v>
      </c>
      <c r="T87" s="61">
        <f t="shared" si="86"/>
        <v>23649455.439999998</v>
      </c>
      <c r="U87" s="61">
        <f t="shared" si="86"/>
        <v>59219702.480000004</v>
      </c>
      <c r="V87" s="62">
        <f t="shared" si="86"/>
        <v>155512236.51999998</v>
      </c>
      <c r="W87" s="63">
        <f t="shared" si="70"/>
        <v>0.27295266922549022</v>
      </c>
    </row>
    <row r="88" spans="1:23" x14ac:dyDescent="0.25">
      <c r="A88" s="60" t="s">
        <v>1030</v>
      </c>
      <c r="B88" s="60" t="s">
        <v>819</v>
      </c>
      <c r="C88" s="61">
        <f>+C89</f>
        <v>216959602</v>
      </c>
      <c r="D88" s="61">
        <f t="shared" ref="D88:J90" si="87">+D89</f>
        <v>0</v>
      </c>
      <c r="E88" s="61">
        <f t="shared" si="87"/>
        <v>0</v>
      </c>
      <c r="F88" s="61">
        <f t="shared" si="87"/>
        <v>216959602</v>
      </c>
      <c r="G88" s="61">
        <f t="shared" si="87"/>
        <v>61447365.480000004</v>
      </c>
      <c r="H88" s="61">
        <f t="shared" si="87"/>
        <v>24625839.439999998</v>
      </c>
      <c r="I88" s="61">
        <f t="shared" si="87"/>
        <v>61447365.480000004</v>
      </c>
      <c r="J88" s="61">
        <f t="shared" si="87"/>
        <v>155512236.51999998</v>
      </c>
      <c r="K88" s="63">
        <f t="shared" si="68"/>
        <v>0.28322030882044114</v>
      </c>
      <c r="L88" s="95"/>
      <c r="M88" s="60" t="s">
        <v>1030</v>
      </c>
      <c r="N88" s="60" t="s">
        <v>819</v>
      </c>
      <c r="O88" s="61">
        <f>+O89</f>
        <v>216959602</v>
      </c>
      <c r="P88" s="61">
        <f t="shared" ref="P88:V90" si="88">+P89</f>
        <v>0</v>
      </c>
      <c r="Q88" s="61">
        <f t="shared" si="88"/>
        <v>0</v>
      </c>
      <c r="R88" s="61">
        <f t="shared" si="88"/>
        <v>216959602</v>
      </c>
      <c r="S88" s="61">
        <f t="shared" si="88"/>
        <v>35570247.039999999</v>
      </c>
      <c r="T88" s="61">
        <f t="shared" si="88"/>
        <v>23649455.439999998</v>
      </c>
      <c r="U88" s="61">
        <f t="shared" si="88"/>
        <v>59219702.480000004</v>
      </c>
      <c r="V88" s="62">
        <f t="shared" si="88"/>
        <v>155512236.51999998</v>
      </c>
      <c r="W88" s="63">
        <f t="shared" si="70"/>
        <v>0.27295266922549022</v>
      </c>
    </row>
    <row r="89" spans="1:23" x14ac:dyDescent="0.25">
      <c r="A89" s="60" t="s">
        <v>1031</v>
      </c>
      <c r="B89" s="60" t="s">
        <v>820</v>
      </c>
      <c r="C89" s="61">
        <f>+C90</f>
        <v>216959602</v>
      </c>
      <c r="D89" s="61">
        <f t="shared" si="87"/>
        <v>0</v>
      </c>
      <c r="E89" s="61">
        <f t="shared" si="87"/>
        <v>0</v>
      </c>
      <c r="F89" s="61">
        <f t="shared" si="87"/>
        <v>216959602</v>
      </c>
      <c r="G89" s="61">
        <f t="shared" si="87"/>
        <v>61447365.480000004</v>
      </c>
      <c r="H89" s="61">
        <f t="shared" si="87"/>
        <v>24625839.439999998</v>
      </c>
      <c r="I89" s="61">
        <f t="shared" si="87"/>
        <v>61447365.480000004</v>
      </c>
      <c r="J89" s="61">
        <f t="shared" si="87"/>
        <v>155512236.51999998</v>
      </c>
      <c r="K89" s="63">
        <f t="shared" si="68"/>
        <v>0.28322030882044114</v>
      </c>
      <c r="L89" s="95"/>
      <c r="M89" s="60" t="s">
        <v>1031</v>
      </c>
      <c r="N89" s="60" t="s">
        <v>820</v>
      </c>
      <c r="O89" s="61">
        <f>+O90</f>
        <v>216959602</v>
      </c>
      <c r="P89" s="61">
        <f t="shared" si="88"/>
        <v>0</v>
      </c>
      <c r="Q89" s="61">
        <f t="shared" si="88"/>
        <v>0</v>
      </c>
      <c r="R89" s="61">
        <f t="shared" si="88"/>
        <v>216959602</v>
      </c>
      <c r="S89" s="61">
        <f t="shared" si="88"/>
        <v>35570247.039999999</v>
      </c>
      <c r="T89" s="61">
        <f t="shared" si="88"/>
        <v>23649455.439999998</v>
      </c>
      <c r="U89" s="61">
        <f t="shared" si="88"/>
        <v>59219702.480000004</v>
      </c>
      <c r="V89" s="62">
        <f t="shared" si="88"/>
        <v>155512236.51999998</v>
      </c>
      <c r="W89" s="63">
        <f t="shared" si="70"/>
        <v>0.27295266922549022</v>
      </c>
    </row>
    <row r="90" spans="1:23" x14ac:dyDescent="0.25">
      <c r="A90" s="60" t="s">
        <v>1032</v>
      </c>
      <c r="B90" s="60" t="s">
        <v>820</v>
      </c>
      <c r="C90" s="61">
        <f>+C91</f>
        <v>216959602</v>
      </c>
      <c r="D90" s="61">
        <f t="shared" si="87"/>
        <v>0</v>
      </c>
      <c r="E90" s="61">
        <f t="shared" si="87"/>
        <v>0</v>
      </c>
      <c r="F90" s="61">
        <f t="shared" si="87"/>
        <v>216959602</v>
      </c>
      <c r="G90" s="61">
        <f t="shared" si="87"/>
        <v>61447365.480000004</v>
      </c>
      <c r="H90" s="61">
        <f t="shared" si="87"/>
        <v>24625839.439999998</v>
      </c>
      <c r="I90" s="61">
        <f t="shared" si="87"/>
        <v>61447365.480000004</v>
      </c>
      <c r="J90" s="61">
        <f t="shared" si="87"/>
        <v>155512236.51999998</v>
      </c>
      <c r="K90" s="63">
        <f t="shared" si="68"/>
        <v>0.28322030882044114</v>
      </c>
      <c r="L90" s="95"/>
      <c r="M90" s="60" t="s">
        <v>1032</v>
      </c>
      <c r="N90" s="60" t="s">
        <v>820</v>
      </c>
      <c r="O90" s="61">
        <f>+O91</f>
        <v>216959602</v>
      </c>
      <c r="P90" s="61">
        <f t="shared" si="88"/>
        <v>0</v>
      </c>
      <c r="Q90" s="61">
        <f t="shared" si="88"/>
        <v>0</v>
      </c>
      <c r="R90" s="61">
        <f t="shared" si="88"/>
        <v>216959602</v>
      </c>
      <c r="S90" s="61">
        <f t="shared" si="88"/>
        <v>35570247.039999999</v>
      </c>
      <c r="T90" s="61">
        <f t="shared" si="88"/>
        <v>23649455.439999998</v>
      </c>
      <c r="U90" s="61">
        <f t="shared" si="88"/>
        <v>59219702.480000004</v>
      </c>
      <c r="V90" s="62">
        <f t="shared" si="88"/>
        <v>155512236.51999998</v>
      </c>
      <c r="W90" s="63">
        <f t="shared" si="70"/>
        <v>0.27295266922549022</v>
      </c>
    </row>
    <row r="91" spans="1:23" x14ac:dyDescent="0.25">
      <c r="A91" s="60" t="s">
        <v>1033</v>
      </c>
      <c r="B91" s="60" t="s">
        <v>820</v>
      </c>
      <c r="C91" s="61">
        <f>SUM(C92)</f>
        <v>216959602</v>
      </c>
      <c r="D91" s="61">
        <f t="shared" ref="D91:J91" si="89">SUM(D92)</f>
        <v>0</v>
      </c>
      <c r="E91" s="61">
        <f t="shared" si="89"/>
        <v>0</v>
      </c>
      <c r="F91" s="61">
        <f t="shared" si="89"/>
        <v>216959602</v>
      </c>
      <c r="G91" s="61">
        <f t="shared" si="89"/>
        <v>61447365.480000004</v>
      </c>
      <c r="H91" s="61">
        <f t="shared" si="89"/>
        <v>24625839.439999998</v>
      </c>
      <c r="I91" s="61">
        <f t="shared" si="89"/>
        <v>61447365.480000004</v>
      </c>
      <c r="J91" s="61">
        <f t="shared" si="89"/>
        <v>155512236.51999998</v>
      </c>
      <c r="K91" s="63">
        <f t="shared" si="68"/>
        <v>0.28322030882044114</v>
      </c>
      <c r="L91" s="95"/>
      <c r="M91" s="60" t="s">
        <v>1033</v>
      </c>
      <c r="N91" s="60" t="s">
        <v>820</v>
      </c>
      <c r="O91" s="61">
        <f>SUM(O92)</f>
        <v>216959602</v>
      </c>
      <c r="P91" s="61">
        <f t="shared" ref="P91:V91" si="90">SUM(P92)</f>
        <v>0</v>
      </c>
      <c r="Q91" s="61">
        <f t="shared" si="90"/>
        <v>0</v>
      </c>
      <c r="R91" s="61">
        <f t="shared" si="90"/>
        <v>216959602</v>
      </c>
      <c r="S91" s="61">
        <f t="shared" si="90"/>
        <v>35570247.039999999</v>
      </c>
      <c r="T91" s="61">
        <f t="shared" si="90"/>
        <v>23649455.439999998</v>
      </c>
      <c r="U91" s="61">
        <f t="shared" si="90"/>
        <v>59219702.480000004</v>
      </c>
      <c r="V91" s="62">
        <f t="shared" si="90"/>
        <v>155512236.51999998</v>
      </c>
      <c r="W91" s="63">
        <f t="shared" si="70"/>
        <v>0.27295266922549022</v>
      </c>
    </row>
    <row r="92" spans="1:23" x14ac:dyDescent="0.25">
      <c r="A92" s="64" t="s">
        <v>1034</v>
      </c>
      <c r="B92" s="64" t="s">
        <v>820</v>
      </c>
      <c r="C92" s="65">
        <f>C93+C94+C95+C96+C97+C98+C100+C101+C102+C103+C104+C105+C106+C107</f>
        <v>216959602</v>
      </c>
      <c r="D92" s="65">
        <f t="shared" ref="D92:J92" si="91">D93+D94+D95+D96+D97+D98+D100+D101+D102+D103+D104+D105+D106+D107</f>
        <v>0</v>
      </c>
      <c r="E92" s="65">
        <f t="shared" si="91"/>
        <v>0</v>
      </c>
      <c r="F92" s="65">
        <f t="shared" si="91"/>
        <v>216959602</v>
      </c>
      <c r="G92" s="65">
        <f t="shared" si="91"/>
        <v>61447365.480000004</v>
      </c>
      <c r="H92" s="65">
        <f t="shared" si="91"/>
        <v>24625839.439999998</v>
      </c>
      <c r="I92" s="65">
        <f t="shared" si="91"/>
        <v>61447365.480000004</v>
      </c>
      <c r="J92" s="65">
        <f t="shared" si="91"/>
        <v>155512236.51999998</v>
      </c>
      <c r="K92" s="67">
        <f t="shared" si="68"/>
        <v>0.28322030882044114</v>
      </c>
      <c r="L92" s="95"/>
      <c r="M92" s="64" t="s">
        <v>1034</v>
      </c>
      <c r="N92" s="64" t="s">
        <v>820</v>
      </c>
      <c r="O92" s="65">
        <f>O93+O94+O95+O96+O97+O98+O100+O101+O102+O103+O104+O105+O106+O107</f>
        <v>216959602</v>
      </c>
      <c r="P92" s="65">
        <f t="shared" ref="P92:V92" si="92">P93+P94+P95+P96+P97+P98+P100+P101+P102+P103+P104+P105+P106+P107</f>
        <v>0</v>
      </c>
      <c r="Q92" s="65">
        <f t="shared" si="92"/>
        <v>0</v>
      </c>
      <c r="R92" s="65">
        <f t="shared" si="92"/>
        <v>216959602</v>
      </c>
      <c r="S92" s="65">
        <f>S93+S94+S95+S96+S97+S98+S101+S102+S103+S104+S105+S106+S107</f>
        <v>35570247.039999999</v>
      </c>
      <c r="T92" s="65">
        <f>T93+T94+T95+T96+T97+T98+T101+T102+T103+T104+T105+T106+T107</f>
        <v>23649455.439999998</v>
      </c>
      <c r="U92" s="65">
        <f>U93+U94+U95+U96+U97+U98+U101+U102+U103+U104+U105+U106+U107</f>
        <v>59219702.480000004</v>
      </c>
      <c r="V92" s="66">
        <f t="shared" si="92"/>
        <v>155512236.51999998</v>
      </c>
      <c r="W92" s="67">
        <f t="shared" si="70"/>
        <v>0.27295266922549022</v>
      </c>
    </row>
    <row r="93" spans="1:23" x14ac:dyDescent="0.25">
      <c r="A93" s="96" t="s">
        <v>1035</v>
      </c>
      <c r="B93" s="81" t="s">
        <v>821</v>
      </c>
      <c r="C93" s="69">
        <f>C99</f>
        <v>216959602</v>
      </c>
      <c r="D93" s="77"/>
      <c r="E93" s="69"/>
      <c r="F93" s="83">
        <f t="shared" si="78"/>
        <v>216959602</v>
      </c>
      <c r="G93" s="92">
        <v>12608633</v>
      </c>
      <c r="H93" s="69">
        <v>3554212</v>
      </c>
      <c r="I93" s="92">
        <v>12608633</v>
      </c>
      <c r="J93" s="71">
        <f t="shared" si="79"/>
        <v>204350969</v>
      </c>
      <c r="K93" s="72">
        <f t="shared" si="68"/>
        <v>5.811511859244653E-2</v>
      </c>
      <c r="L93" s="95"/>
      <c r="M93" s="96" t="s">
        <v>1035</v>
      </c>
      <c r="N93" s="81" t="s">
        <v>821</v>
      </c>
      <c r="O93" s="69">
        <f>O99</f>
        <v>216959602</v>
      </c>
      <c r="P93" s="77"/>
      <c r="Q93" s="69"/>
      <c r="R93" s="83">
        <f t="shared" si="80"/>
        <v>216959602</v>
      </c>
      <c r="S93" s="83">
        <v>9054421</v>
      </c>
      <c r="T93" s="69">
        <f>T99+T100</f>
        <v>3554212</v>
      </c>
      <c r="U93" s="69">
        <f>U99+U100</f>
        <v>12608633</v>
      </c>
      <c r="V93" s="71">
        <f t="shared" si="81"/>
        <v>204350969</v>
      </c>
      <c r="W93" s="72">
        <f t="shared" si="70"/>
        <v>5.811511859244653E-2</v>
      </c>
    </row>
    <row r="94" spans="1:23" x14ac:dyDescent="0.25">
      <c r="A94" s="96" t="s">
        <v>1036</v>
      </c>
      <c r="B94" s="81" t="s">
        <v>822</v>
      </c>
      <c r="C94" s="69"/>
      <c r="D94" s="77"/>
      <c r="E94" s="77"/>
      <c r="F94" s="83">
        <f t="shared" si="78"/>
        <v>0</v>
      </c>
      <c r="G94" s="92">
        <v>3995666</v>
      </c>
      <c r="H94" s="70">
        <v>1805477</v>
      </c>
      <c r="I94" s="92">
        <v>3995666</v>
      </c>
      <c r="J94" s="71">
        <f t="shared" si="79"/>
        <v>-3995666</v>
      </c>
      <c r="K94" s="87" t="e">
        <f t="shared" si="68"/>
        <v>#DIV/0!</v>
      </c>
      <c r="L94" s="95"/>
      <c r="M94" s="96" t="s">
        <v>1036</v>
      </c>
      <c r="N94" s="81" t="s">
        <v>822</v>
      </c>
      <c r="O94" s="69"/>
      <c r="P94" s="77"/>
      <c r="Q94" s="77"/>
      <c r="R94" s="83">
        <f t="shared" si="80"/>
        <v>0</v>
      </c>
      <c r="S94" s="83">
        <v>2190189</v>
      </c>
      <c r="T94" s="70">
        <v>1805477</v>
      </c>
      <c r="U94" s="70">
        <f>2190189+T94</f>
        <v>3995666</v>
      </c>
      <c r="V94" s="71">
        <f t="shared" si="81"/>
        <v>-3995666</v>
      </c>
      <c r="W94" s="87" t="e">
        <f t="shared" si="70"/>
        <v>#DIV/0!</v>
      </c>
    </row>
    <row r="95" spans="1:23" x14ac:dyDescent="0.25">
      <c r="A95" s="96" t="s">
        <v>1037</v>
      </c>
      <c r="B95" s="81" t="s">
        <v>823</v>
      </c>
      <c r="C95" s="69"/>
      <c r="D95" s="70"/>
      <c r="E95" s="82"/>
      <c r="F95" s="83">
        <f t="shared" si="78"/>
        <v>0</v>
      </c>
      <c r="G95" s="92">
        <v>8342479</v>
      </c>
      <c r="H95" s="70">
        <v>3761484</v>
      </c>
      <c r="I95" s="92">
        <v>8342479</v>
      </c>
      <c r="J95" s="71">
        <f t="shared" si="79"/>
        <v>-8342479</v>
      </c>
      <c r="K95" s="84" t="e">
        <f t="shared" si="68"/>
        <v>#DIV/0!</v>
      </c>
      <c r="L95" s="95"/>
      <c r="M95" s="96" t="s">
        <v>1037</v>
      </c>
      <c r="N95" s="81" t="s">
        <v>823</v>
      </c>
      <c r="O95" s="69"/>
      <c r="P95" s="70"/>
      <c r="Q95" s="82"/>
      <c r="R95" s="83">
        <f t="shared" si="80"/>
        <v>0</v>
      </c>
      <c r="S95" s="83">
        <v>4580995</v>
      </c>
      <c r="T95" s="70">
        <v>3761484</v>
      </c>
      <c r="U95" s="70">
        <f>T95+4580995</f>
        <v>8342479</v>
      </c>
      <c r="V95" s="71">
        <f t="shared" si="81"/>
        <v>-8342479</v>
      </c>
      <c r="W95" s="84" t="e">
        <f t="shared" si="70"/>
        <v>#DIV/0!</v>
      </c>
    </row>
    <row r="96" spans="1:23" x14ac:dyDescent="0.25">
      <c r="A96" s="96" t="s">
        <v>1038</v>
      </c>
      <c r="B96" s="81" t="s">
        <v>824</v>
      </c>
      <c r="C96" s="69"/>
      <c r="D96" s="70"/>
      <c r="E96" s="82"/>
      <c r="F96" s="83">
        <f t="shared" si="78"/>
        <v>0</v>
      </c>
      <c r="G96" s="92">
        <v>2220523.59</v>
      </c>
      <c r="H96" s="70">
        <v>1121697.3400000001</v>
      </c>
      <c r="I96" s="92">
        <v>2220523.59</v>
      </c>
      <c r="J96" s="71">
        <f t="shared" si="79"/>
        <v>-2220523.59</v>
      </c>
      <c r="K96" s="84" t="e">
        <f t="shared" si="68"/>
        <v>#DIV/0!</v>
      </c>
      <c r="L96" s="95"/>
      <c r="M96" s="96" t="s">
        <v>1038</v>
      </c>
      <c r="N96" s="81" t="s">
        <v>824</v>
      </c>
      <c r="O96" s="69"/>
      <c r="P96" s="70"/>
      <c r="Q96" s="82"/>
      <c r="R96" s="83">
        <f t="shared" si="80"/>
        <v>0</v>
      </c>
      <c r="S96" s="83">
        <v>1098826.25</v>
      </c>
      <c r="T96" s="70">
        <v>1121697.3400000001</v>
      </c>
      <c r="U96" s="70">
        <f>1098826.25+T96</f>
        <v>2220523.59</v>
      </c>
      <c r="V96" s="71">
        <f t="shared" si="81"/>
        <v>-2220523.59</v>
      </c>
      <c r="W96" s="84" t="e">
        <f t="shared" si="70"/>
        <v>#DIV/0!</v>
      </c>
    </row>
    <row r="97" spans="1:23" x14ac:dyDescent="0.25">
      <c r="A97" s="96" t="s">
        <v>1039</v>
      </c>
      <c r="B97" s="81" t="s">
        <v>825</v>
      </c>
      <c r="C97" s="69"/>
      <c r="D97" s="77"/>
      <c r="E97" s="77"/>
      <c r="F97" s="97">
        <f t="shared" si="78"/>
        <v>0</v>
      </c>
      <c r="G97" s="92">
        <v>21887134.890000001</v>
      </c>
      <c r="H97" s="70">
        <v>10279479.1</v>
      </c>
      <c r="I97" s="92">
        <v>21887134.890000001</v>
      </c>
      <c r="J97" s="71">
        <f t="shared" si="79"/>
        <v>-21887134.890000001</v>
      </c>
      <c r="K97" s="87" t="e">
        <f t="shared" si="68"/>
        <v>#DIV/0!</v>
      </c>
      <c r="L97" s="95"/>
      <c r="M97" s="96" t="s">
        <v>1039</v>
      </c>
      <c r="N97" s="81" t="s">
        <v>825</v>
      </c>
      <c r="O97" s="69"/>
      <c r="P97" s="77"/>
      <c r="Q97" s="77"/>
      <c r="R97" s="97">
        <f t="shared" si="80"/>
        <v>0</v>
      </c>
      <c r="S97" s="97">
        <v>11607655.789999999</v>
      </c>
      <c r="T97" s="70">
        <v>10279479.1</v>
      </c>
      <c r="U97" s="70">
        <f>11607655.79+T97</f>
        <v>21887134.890000001</v>
      </c>
      <c r="V97" s="71">
        <f t="shared" si="81"/>
        <v>-21887134.890000001</v>
      </c>
      <c r="W97" s="87" t="e">
        <f t="shared" si="70"/>
        <v>#DIV/0!</v>
      </c>
    </row>
    <row r="98" spans="1:23" x14ac:dyDescent="0.25">
      <c r="A98" s="96" t="s">
        <v>1040</v>
      </c>
      <c r="B98" s="81" t="s">
        <v>826</v>
      </c>
      <c r="C98" s="69"/>
      <c r="D98" s="77"/>
      <c r="E98" s="77"/>
      <c r="F98" s="97">
        <f t="shared" si="78"/>
        <v>0</v>
      </c>
      <c r="G98" s="92">
        <v>2213012</v>
      </c>
      <c r="H98" s="70"/>
      <c r="I98" s="92">
        <v>2213012</v>
      </c>
      <c r="J98" s="71">
        <f t="shared" si="79"/>
        <v>-2213012</v>
      </c>
      <c r="K98" s="87" t="e">
        <f t="shared" si="68"/>
        <v>#DIV/0!</v>
      </c>
      <c r="L98" s="95"/>
      <c r="M98" s="96" t="s">
        <v>1040</v>
      </c>
      <c r="N98" s="81" t="s">
        <v>826</v>
      </c>
      <c r="O98" s="69"/>
      <c r="P98" s="77"/>
      <c r="Q98" s="77"/>
      <c r="R98" s="97">
        <f t="shared" si="80"/>
        <v>0</v>
      </c>
      <c r="S98" s="97">
        <v>2213012</v>
      </c>
      <c r="T98" s="70"/>
      <c r="U98" s="70">
        <f>2213012+T98</f>
        <v>2213012</v>
      </c>
      <c r="V98" s="71">
        <f t="shared" si="81"/>
        <v>-2213012</v>
      </c>
      <c r="W98" s="87" t="e">
        <f t="shared" si="70"/>
        <v>#DIV/0!</v>
      </c>
    </row>
    <row r="99" spans="1:23" x14ac:dyDescent="0.25">
      <c r="A99" s="96" t="s">
        <v>1041</v>
      </c>
      <c r="B99" s="81" t="s">
        <v>1042</v>
      </c>
      <c r="C99" s="69">
        <v>216959602</v>
      </c>
      <c r="D99" s="77"/>
      <c r="E99" s="77"/>
      <c r="F99" s="97">
        <f t="shared" si="78"/>
        <v>216959602</v>
      </c>
      <c r="G99" s="92">
        <v>10380970</v>
      </c>
      <c r="H99" s="70">
        <v>2577828</v>
      </c>
      <c r="I99" s="92">
        <v>10380970</v>
      </c>
      <c r="J99" s="71">
        <f t="shared" si="79"/>
        <v>206578632</v>
      </c>
      <c r="K99" s="87">
        <f t="shared" si="68"/>
        <v>4.7847478997495578E-2</v>
      </c>
      <c r="L99" s="95"/>
      <c r="M99" s="96" t="s">
        <v>1041</v>
      </c>
      <c r="N99" s="81" t="s">
        <v>1042</v>
      </c>
      <c r="O99" s="69">
        <v>216959602</v>
      </c>
      <c r="P99" s="77"/>
      <c r="Q99" s="77"/>
      <c r="R99" s="97">
        <f t="shared" si="80"/>
        <v>216959602</v>
      </c>
      <c r="S99" s="97">
        <v>7803142</v>
      </c>
      <c r="T99" s="70">
        <v>2577828</v>
      </c>
      <c r="U99" s="70">
        <f>7803142+T99</f>
        <v>10380970</v>
      </c>
      <c r="V99" s="71">
        <f t="shared" si="81"/>
        <v>206578632</v>
      </c>
      <c r="W99" s="87">
        <f t="shared" si="70"/>
        <v>4.7847478997495578E-2</v>
      </c>
    </row>
    <row r="100" spans="1:23" x14ac:dyDescent="0.25">
      <c r="A100" s="96" t="s">
        <v>1043</v>
      </c>
      <c r="B100" s="81" t="s">
        <v>1044</v>
      </c>
      <c r="C100" s="69"/>
      <c r="D100" s="77"/>
      <c r="E100" s="77"/>
      <c r="F100" s="97">
        <f t="shared" si="78"/>
        <v>0</v>
      </c>
      <c r="G100" s="92">
        <v>2227663</v>
      </c>
      <c r="H100" s="70">
        <v>976384</v>
      </c>
      <c r="I100" s="92">
        <v>2227663</v>
      </c>
      <c r="J100" s="71">
        <f t="shared" si="79"/>
        <v>-2227663</v>
      </c>
      <c r="K100" s="87" t="e">
        <f t="shared" si="68"/>
        <v>#DIV/0!</v>
      </c>
      <c r="L100" s="95"/>
      <c r="M100" s="96" t="s">
        <v>1043</v>
      </c>
      <c r="N100" s="81" t="s">
        <v>1044</v>
      </c>
      <c r="O100" s="69"/>
      <c r="P100" s="77"/>
      <c r="Q100" s="77"/>
      <c r="R100" s="97">
        <f t="shared" si="80"/>
        <v>0</v>
      </c>
      <c r="S100" s="97">
        <v>1251279</v>
      </c>
      <c r="T100" s="70">
        <v>976384</v>
      </c>
      <c r="U100" s="70">
        <f>1251279+T100</f>
        <v>2227663</v>
      </c>
      <c r="V100" s="71">
        <f t="shared" si="81"/>
        <v>-2227663</v>
      </c>
      <c r="W100" s="87" t="e">
        <f t="shared" si="70"/>
        <v>#DIV/0!</v>
      </c>
    </row>
    <row r="101" spans="1:23" x14ac:dyDescent="0.25">
      <c r="A101" s="96" t="s">
        <v>1045</v>
      </c>
      <c r="B101" s="81" t="s">
        <v>1046</v>
      </c>
      <c r="C101" s="69"/>
      <c r="D101" s="77"/>
      <c r="E101" s="77"/>
      <c r="F101" s="97">
        <f t="shared" si="78"/>
        <v>0</v>
      </c>
      <c r="G101" s="92">
        <v>0</v>
      </c>
      <c r="H101" s="70"/>
      <c r="I101" s="92">
        <v>0</v>
      </c>
      <c r="J101" s="71">
        <f t="shared" si="79"/>
        <v>0</v>
      </c>
      <c r="K101" s="87" t="e">
        <f t="shared" si="68"/>
        <v>#DIV/0!</v>
      </c>
      <c r="L101" s="95"/>
      <c r="M101" s="96" t="s">
        <v>1045</v>
      </c>
      <c r="N101" s="81" t="s">
        <v>1046</v>
      </c>
      <c r="O101" s="69"/>
      <c r="P101" s="77"/>
      <c r="Q101" s="77"/>
      <c r="R101" s="97">
        <f t="shared" si="80"/>
        <v>0</v>
      </c>
      <c r="S101" s="97">
        <v>0</v>
      </c>
      <c r="T101" s="70"/>
      <c r="U101" s="70">
        <f>T101</f>
        <v>0</v>
      </c>
      <c r="V101" s="71">
        <f t="shared" si="81"/>
        <v>0</v>
      </c>
      <c r="W101" s="87" t="e">
        <f t="shared" si="70"/>
        <v>#DIV/0!</v>
      </c>
    </row>
    <row r="102" spans="1:23" x14ac:dyDescent="0.25">
      <c r="A102" s="96" t="s">
        <v>1047</v>
      </c>
      <c r="B102" s="81" t="s">
        <v>1048</v>
      </c>
      <c r="C102" s="69"/>
      <c r="D102" s="77"/>
      <c r="E102" s="77"/>
      <c r="F102" s="97">
        <f t="shared" si="78"/>
        <v>0</v>
      </c>
      <c r="G102" s="92">
        <v>889712</v>
      </c>
      <c r="H102" s="70">
        <v>427597</v>
      </c>
      <c r="I102" s="92">
        <v>889712</v>
      </c>
      <c r="J102" s="71">
        <f t="shared" si="79"/>
        <v>-889712</v>
      </c>
      <c r="K102" s="87" t="e">
        <f t="shared" si="68"/>
        <v>#DIV/0!</v>
      </c>
      <c r="L102" s="95"/>
      <c r="M102" s="96" t="s">
        <v>1047</v>
      </c>
      <c r="N102" s="81" t="s">
        <v>1048</v>
      </c>
      <c r="O102" s="69"/>
      <c r="P102" s="77"/>
      <c r="Q102" s="77"/>
      <c r="R102" s="97">
        <f t="shared" si="80"/>
        <v>0</v>
      </c>
      <c r="S102" s="97">
        <v>462115</v>
      </c>
      <c r="T102" s="70">
        <v>427597</v>
      </c>
      <c r="U102" s="70">
        <f>462115+T102</f>
        <v>889712</v>
      </c>
      <c r="V102" s="71">
        <f t="shared" si="81"/>
        <v>-889712</v>
      </c>
      <c r="W102" s="87" t="e">
        <f t="shared" si="70"/>
        <v>#DIV/0!</v>
      </c>
    </row>
    <row r="103" spans="1:23" x14ac:dyDescent="0.25">
      <c r="A103" s="96" t="s">
        <v>1049</v>
      </c>
      <c r="B103" s="81" t="s">
        <v>1050</v>
      </c>
      <c r="C103" s="69"/>
      <c r="D103" s="77"/>
      <c r="E103" s="77"/>
      <c r="F103" s="97">
        <f t="shared" si="78"/>
        <v>0</v>
      </c>
      <c r="G103" s="92">
        <v>3448476</v>
      </c>
      <c r="H103" s="70">
        <v>1682541</v>
      </c>
      <c r="I103" s="92">
        <v>3448476</v>
      </c>
      <c r="J103" s="71">
        <f t="shared" si="79"/>
        <v>-3448476</v>
      </c>
      <c r="K103" s="87" t="e">
        <f t="shared" si="68"/>
        <v>#DIV/0!</v>
      </c>
      <c r="L103" s="95"/>
      <c r="M103" s="96" t="s">
        <v>1049</v>
      </c>
      <c r="N103" s="81" t="s">
        <v>1050</v>
      </c>
      <c r="O103" s="69"/>
      <c r="P103" s="77"/>
      <c r="Q103" s="77"/>
      <c r="R103" s="97">
        <f t="shared" si="80"/>
        <v>0</v>
      </c>
      <c r="S103" s="97">
        <v>1765935</v>
      </c>
      <c r="T103" s="70">
        <v>1682541</v>
      </c>
      <c r="U103" s="70">
        <f>1765935+T103</f>
        <v>3448476</v>
      </c>
      <c r="V103" s="71">
        <f t="shared" si="81"/>
        <v>-3448476</v>
      </c>
      <c r="W103" s="87" t="e">
        <f t="shared" si="70"/>
        <v>#DIV/0!</v>
      </c>
    </row>
    <row r="104" spans="1:23" x14ac:dyDescent="0.25">
      <c r="A104" s="96" t="s">
        <v>1051</v>
      </c>
      <c r="B104" s="81" t="s">
        <v>1052</v>
      </c>
      <c r="C104" s="69"/>
      <c r="D104" s="77"/>
      <c r="E104" s="77"/>
      <c r="F104" s="97">
        <f t="shared" si="78"/>
        <v>0</v>
      </c>
      <c r="G104" s="92">
        <v>1777997</v>
      </c>
      <c r="H104" s="70"/>
      <c r="I104" s="92">
        <v>1777997</v>
      </c>
      <c r="J104" s="71">
        <f t="shared" si="79"/>
        <v>-1777997</v>
      </c>
      <c r="K104" s="87" t="e">
        <f t="shared" si="68"/>
        <v>#DIV/0!</v>
      </c>
      <c r="L104" s="95"/>
      <c r="M104" s="96" t="s">
        <v>1051</v>
      </c>
      <c r="N104" s="81" t="s">
        <v>1052</v>
      </c>
      <c r="O104" s="69"/>
      <c r="P104" s="77"/>
      <c r="Q104" s="77"/>
      <c r="R104" s="97">
        <f t="shared" si="80"/>
        <v>0</v>
      </c>
      <c r="S104" s="97">
        <v>1777997</v>
      </c>
      <c r="T104" s="70"/>
      <c r="U104" s="70">
        <f>1777997+T104</f>
        <v>1777997</v>
      </c>
      <c r="V104" s="71">
        <f t="shared" si="81"/>
        <v>-1777997</v>
      </c>
      <c r="W104" s="87" t="e">
        <f t="shared" si="70"/>
        <v>#DIV/0!</v>
      </c>
    </row>
    <row r="105" spans="1:23" x14ac:dyDescent="0.25">
      <c r="A105" s="96" t="s">
        <v>1053</v>
      </c>
      <c r="B105" s="81" t="s">
        <v>1054</v>
      </c>
      <c r="C105" s="69"/>
      <c r="D105" s="77"/>
      <c r="E105" s="77"/>
      <c r="F105" s="97">
        <f t="shared" si="78"/>
        <v>0</v>
      </c>
      <c r="G105" s="92">
        <v>89470</v>
      </c>
      <c r="H105" s="70">
        <v>89470</v>
      </c>
      <c r="I105" s="92">
        <v>89470</v>
      </c>
      <c r="J105" s="71">
        <f t="shared" si="79"/>
        <v>-89470</v>
      </c>
      <c r="K105" s="87" t="e">
        <f t="shared" si="68"/>
        <v>#DIV/0!</v>
      </c>
      <c r="L105" s="95"/>
      <c r="M105" s="96" t="s">
        <v>1053</v>
      </c>
      <c r="N105" s="81" t="s">
        <v>1054</v>
      </c>
      <c r="O105" s="69"/>
      <c r="P105" s="77"/>
      <c r="Q105" s="77"/>
      <c r="R105" s="97">
        <f t="shared" si="80"/>
        <v>0</v>
      </c>
      <c r="S105" s="97">
        <v>0</v>
      </c>
      <c r="T105" s="70">
        <f>89218+252</f>
        <v>89470</v>
      </c>
      <c r="U105" s="70">
        <f>T105</f>
        <v>89470</v>
      </c>
      <c r="V105" s="71">
        <f t="shared" si="81"/>
        <v>-89470</v>
      </c>
      <c r="W105" s="87" t="e">
        <f t="shared" si="70"/>
        <v>#DIV/0!</v>
      </c>
    </row>
    <row r="106" spans="1:23" x14ac:dyDescent="0.25">
      <c r="A106" s="96" t="s">
        <v>1055</v>
      </c>
      <c r="B106" s="81" t="s">
        <v>1056</v>
      </c>
      <c r="C106" s="69"/>
      <c r="D106" s="77"/>
      <c r="E106" s="77"/>
      <c r="F106" s="97">
        <f t="shared" si="78"/>
        <v>0</v>
      </c>
      <c r="G106" s="92">
        <v>657636</v>
      </c>
      <c r="H106" s="70">
        <v>324531</v>
      </c>
      <c r="I106" s="92">
        <v>657636</v>
      </c>
      <c r="J106" s="71">
        <f t="shared" si="79"/>
        <v>-657636</v>
      </c>
      <c r="K106" s="87" t="e">
        <f t="shared" si="68"/>
        <v>#DIV/0!</v>
      </c>
      <c r="L106" s="95"/>
      <c r="M106" s="96" t="s">
        <v>1055</v>
      </c>
      <c r="N106" s="81" t="s">
        <v>1056</v>
      </c>
      <c r="O106" s="69"/>
      <c r="P106" s="77"/>
      <c r="Q106" s="77"/>
      <c r="R106" s="97">
        <f t="shared" si="80"/>
        <v>0</v>
      </c>
      <c r="S106" s="97">
        <v>333105</v>
      </c>
      <c r="T106" s="70">
        <v>324531</v>
      </c>
      <c r="U106" s="70">
        <f>333105+T106</f>
        <v>657636</v>
      </c>
      <c r="V106" s="71">
        <f t="shared" si="81"/>
        <v>-657636</v>
      </c>
      <c r="W106" s="87" t="e">
        <f t="shared" si="70"/>
        <v>#DIV/0!</v>
      </c>
    </row>
    <row r="107" spans="1:23" s="98" customFormat="1" x14ac:dyDescent="0.25">
      <c r="A107" s="96" t="s">
        <v>1057</v>
      </c>
      <c r="B107" s="81" t="s">
        <v>1058</v>
      </c>
      <c r="C107" s="69"/>
      <c r="D107" s="77"/>
      <c r="E107" s="77"/>
      <c r="F107" s="97">
        <f t="shared" si="78"/>
        <v>0</v>
      </c>
      <c r="G107" s="92">
        <v>1088963</v>
      </c>
      <c r="H107" s="70">
        <v>602967</v>
      </c>
      <c r="I107" s="92">
        <v>1088963</v>
      </c>
      <c r="J107" s="71">
        <f t="shared" si="79"/>
        <v>-1088963</v>
      </c>
      <c r="K107" s="87" t="e">
        <f t="shared" si="68"/>
        <v>#DIV/0!</v>
      </c>
      <c r="L107" s="95"/>
      <c r="M107" s="96" t="s">
        <v>1057</v>
      </c>
      <c r="N107" s="81" t="s">
        <v>1058</v>
      </c>
      <c r="O107" s="69"/>
      <c r="P107" s="77"/>
      <c r="Q107" s="77"/>
      <c r="R107" s="97">
        <f t="shared" si="80"/>
        <v>0</v>
      </c>
      <c r="S107" s="97">
        <v>485996</v>
      </c>
      <c r="T107" s="70">
        <v>602967</v>
      </c>
      <c r="U107" s="70">
        <f>485996+T107</f>
        <v>1088963</v>
      </c>
      <c r="V107" s="71">
        <f t="shared" si="81"/>
        <v>-1088963</v>
      </c>
      <c r="W107" s="87" t="e">
        <f t="shared" si="70"/>
        <v>#DIV/0!</v>
      </c>
    </row>
    <row r="108" spans="1:23" s="98" customFormat="1" x14ac:dyDescent="0.25">
      <c r="A108" s="60" t="s">
        <v>1059</v>
      </c>
      <c r="B108" s="60" t="s">
        <v>827</v>
      </c>
      <c r="C108" s="61">
        <f>+C109</f>
        <v>0</v>
      </c>
      <c r="D108" s="61">
        <f t="shared" ref="D108:J111" si="93">+D109</f>
        <v>0</v>
      </c>
      <c r="E108" s="61">
        <f t="shared" si="93"/>
        <v>0</v>
      </c>
      <c r="F108" s="61">
        <f t="shared" si="93"/>
        <v>0</v>
      </c>
      <c r="G108" s="61">
        <f t="shared" si="93"/>
        <v>0</v>
      </c>
      <c r="H108" s="61">
        <f t="shared" si="93"/>
        <v>0</v>
      </c>
      <c r="I108" s="61">
        <f t="shared" si="93"/>
        <v>0</v>
      </c>
      <c r="J108" s="61">
        <f t="shared" si="93"/>
        <v>0</v>
      </c>
      <c r="K108" s="63" t="e">
        <f t="shared" si="68"/>
        <v>#DIV/0!</v>
      </c>
      <c r="L108" s="95"/>
      <c r="M108" s="60" t="s">
        <v>1059</v>
      </c>
      <c r="N108" s="60" t="s">
        <v>827</v>
      </c>
      <c r="O108" s="61">
        <f>+O109</f>
        <v>0</v>
      </c>
      <c r="P108" s="61">
        <f t="shared" ref="P108:V111" si="94">+P109</f>
        <v>0</v>
      </c>
      <c r="Q108" s="61">
        <f t="shared" si="94"/>
        <v>0</v>
      </c>
      <c r="R108" s="61">
        <f t="shared" si="94"/>
        <v>0</v>
      </c>
      <c r="S108" s="61">
        <f t="shared" si="94"/>
        <v>0</v>
      </c>
      <c r="T108" s="61">
        <f t="shared" si="94"/>
        <v>0</v>
      </c>
      <c r="U108" s="61">
        <f t="shared" si="94"/>
        <v>0</v>
      </c>
      <c r="V108" s="62">
        <f t="shared" si="94"/>
        <v>0</v>
      </c>
      <c r="W108" s="63" t="e">
        <f t="shared" si="70"/>
        <v>#DIV/0!</v>
      </c>
    </row>
    <row r="109" spans="1:23" s="98" customFormat="1" x14ac:dyDescent="0.25">
      <c r="A109" s="60" t="s">
        <v>1060</v>
      </c>
      <c r="B109" s="60" t="s">
        <v>827</v>
      </c>
      <c r="C109" s="61">
        <f>+C110</f>
        <v>0</v>
      </c>
      <c r="D109" s="61">
        <f t="shared" si="93"/>
        <v>0</v>
      </c>
      <c r="E109" s="61">
        <f t="shared" si="93"/>
        <v>0</v>
      </c>
      <c r="F109" s="61">
        <f t="shared" si="93"/>
        <v>0</v>
      </c>
      <c r="G109" s="61">
        <f t="shared" si="93"/>
        <v>0</v>
      </c>
      <c r="H109" s="61">
        <f t="shared" si="93"/>
        <v>0</v>
      </c>
      <c r="I109" s="61">
        <f t="shared" si="93"/>
        <v>0</v>
      </c>
      <c r="J109" s="61">
        <f t="shared" si="93"/>
        <v>0</v>
      </c>
      <c r="K109" s="63" t="e">
        <f t="shared" si="68"/>
        <v>#DIV/0!</v>
      </c>
      <c r="L109" s="95"/>
      <c r="M109" s="60" t="s">
        <v>1060</v>
      </c>
      <c r="N109" s="60" t="s">
        <v>827</v>
      </c>
      <c r="O109" s="61">
        <f>+O110</f>
        <v>0</v>
      </c>
      <c r="P109" s="61">
        <f t="shared" si="94"/>
        <v>0</v>
      </c>
      <c r="Q109" s="61">
        <f t="shared" si="94"/>
        <v>0</v>
      </c>
      <c r="R109" s="61">
        <f t="shared" si="94"/>
        <v>0</v>
      </c>
      <c r="S109" s="61">
        <f t="shared" si="94"/>
        <v>0</v>
      </c>
      <c r="T109" s="61">
        <f t="shared" si="94"/>
        <v>0</v>
      </c>
      <c r="U109" s="61">
        <f t="shared" si="94"/>
        <v>0</v>
      </c>
      <c r="V109" s="62">
        <f t="shared" si="94"/>
        <v>0</v>
      </c>
      <c r="W109" s="63" t="e">
        <f t="shared" si="70"/>
        <v>#DIV/0!</v>
      </c>
    </row>
    <row r="110" spans="1:23" x14ac:dyDescent="0.25">
      <c r="A110" s="60" t="s">
        <v>1061</v>
      </c>
      <c r="B110" s="60" t="s">
        <v>827</v>
      </c>
      <c r="C110" s="61">
        <f>+C111</f>
        <v>0</v>
      </c>
      <c r="D110" s="61">
        <f t="shared" si="93"/>
        <v>0</v>
      </c>
      <c r="E110" s="61">
        <f t="shared" si="93"/>
        <v>0</v>
      </c>
      <c r="F110" s="61">
        <f t="shared" si="93"/>
        <v>0</v>
      </c>
      <c r="G110" s="61">
        <f t="shared" si="93"/>
        <v>0</v>
      </c>
      <c r="H110" s="61">
        <f t="shared" si="93"/>
        <v>0</v>
      </c>
      <c r="I110" s="61">
        <f t="shared" si="93"/>
        <v>0</v>
      </c>
      <c r="J110" s="61">
        <f t="shared" si="93"/>
        <v>0</v>
      </c>
      <c r="K110" s="63" t="e">
        <f t="shared" si="68"/>
        <v>#DIV/0!</v>
      </c>
      <c r="L110" s="95"/>
      <c r="M110" s="60" t="s">
        <v>1061</v>
      </c>
      <c r="N110" s="60" t="s">
        <v>827</v>
      </c>
      <c r="O110" s="61">
        <f>+O111</f>
        <v>0</v>
      </c>
      <c r="P110" s="61">
        <f t="shared" si="94"/>
        <v>0</v>
      </c>
      <c r="Q110" s="61">
        <f t="shared" si="94"/>
        <v>0</v>
      </c>
      <c r="R110" s="61">
        <f t="shared" si="94"/>
        <v>0</v>
      </c>
      <c r="S110" s="61">
        <f t="shared" si="94"/>
        <v>0</v>
      </c>
      <c r="T110" s="61">
        <f t="shared" si="94"/>
        <v>0</v>
      </c>
      <c r="U110" s="61">
        <f t="shared" si="94"/>
        <v>0</v>
      </c>
      <c r="V110" s="62">
        <f t="shared" si="94"/>
        <v>0</v>
      </c>
      <c r="W110" s="63" t="e">
        <f t="shared" si="70"/>
        <v>#DIV/0!</v>
      </c>
    </row>
    <row r="111" spans="1:23" x14ac:dyDescent="0.25">
      <c r="A111" s="64" t="s">
        <v>1062</v>
      </c>
      <c r="B111" s="64" t="s">
        <v>827</v>
      </c>
      <c r="C111" s="65">
        <f>+C112</f>
        <v>0</v>
      </c>
      <c r="D111" s="65">
        <f t="shared" si="93"/>
        <v>0</v>
      </c>
      <c r="E111" s="65">
        <f t="shared" si="93"/>
        <v>0</v>
      </c>
      <c r="F111" s="65">
        <f t="shared" si="93"/>
        <v>0</v>
      </c>
      <c r="G111" s="65">
        <f t="shared" si="93"/>
        <v>0</v>
      </c>
      <c r="H111" s="65">
        <f t="shared" si="93"/>
        <v>0</v>
      </c>
      <c r="I111" s="65">
        <f t="shared" si="93"/>
        <v>0</v>
      </c>
      <c r="J111" s="65">
        <f t="shared" si="93"/>
        <v>0</v>
      </c>
      <c r="K111" s="67" t="e">
        <f t="shared" si="68"/>
        <v>#DIV/0!</v>
      </c>
      <c r="L111" s="95"/>
      <c r="M111" s="64" t="s">
        <v>1062</v>
      </c>
      <c r="N111" s="64" t="s">
        <v>827</v>
      </c>
      <c r="O111" s="65">
        <f>+O112</f>
        <v>0</v>
      </c>
      <c r="P111" s="65">
        <f t="shared" si="94"/>
        <v>0</v>
      </c>
      <c r="Q111" s="65">
        <f t="shared" si="94"/>
        <v>0</v>
      </c>
      <c r="R111" s="65">
        <f t="shared" si="94"/>
        <v>0</v>
      </c>
      <c r="S111" s="65">
        <f t="shared" si="94"/>
        <v>0</v>
      </c>
      <c r="T111" s="65">
        <f t="shared" si="94"/>
        <v>0</v>
      </c>
      <c r="U111" s="65">
        <f t="shared" si="94"/>
        <v>0</v>
      </c>
      <c r="V111" s="66">
        <f t="shared" si="94"/>
        <v>0</v>
      </c>
      <c r="W111" s="67" t="e">
        <f t="shared" si="70"/>
        <v>#DIV/0!</v>
      </c>
    </row>
    <row r="112" spans="1:23" x14ac:dyDescent="0.25">
      <c r="A112" s="81" t="s">
        <v>1063</v>
      </c>
      <c r="B112" s="81" t="s">
        <v>827</v>
      </c>
      <c r="C112" s="69"/>
      <c r="D112" s="70"/>
      <c r="E112" s="69"/>
      <c r="F112" s="69">
        <f t="shared" si="78"/>
        <v>0</v>
      </c>
      <c r="G112" s="69"/>
      <c r="H112" s="69"/>
      <c r="I112" s="99"/>
      <c r="J112" s="71">
        <f t="shared" si="79"/>
        <v>0</v>
      </c>
      <c r="K112" s="72" t="e">
        <f t="shared" si="68"/>
        <v>#DIV/0!</v>
      </c>
      <c r="L112" s="95"/>
      <c r="M112" s="81" t="s">
        <v>1063</v>
      </c>
      <c r="N112" s="81" t="s">
        <v>827</v>
      </c>
      <c r="O112" s="69"/>
      <c r="P112" s="70"/>
      <c r="Q112" s="69"/>
      <c r="R112" s="69">
        <f t="shared" si="80"/>
        <v>0</v>
      </c>
      <c r="S112" s="69"/>
      <c r="T112" s="69"/>
      <c r="U112" s="99"/>
      <c r="V112" s="71">
        <f t="shared" si="81"/>
        <v>0</v>
      </c>
      <c r="W112" s="72" t="e">
        <f t="shared" si="70"/>
        <v>#DIV/0!</v>
      </c>
    </row>
    <row r="113" spans="1:23" x14ac:dyDescent="0.25">
      <c r="A113" s="60" t="s">
        <v>1064</v>
      </c>
      <c r="B113" s="60" t="s">
        <v>828</v>
      </c>
      <c r="C113" s="61">
        <f>+C114</f>
        <v>0</v>
      </c>
      <c r="D113" s="61">
        <f t="shared" ref="D113:J115" si="95">+D114</f>
        <v>0</v>
      </c>
      <c r="E113" s="61">
        <f t="shared" si="95"/>
        <v>0</v>
      </c>
      <c r="F113" s="61">
        <f t="shared" si="95"/>
        <v>0</v>
      </c>
      <c r="G113" s="61">
        <f t="shared" si="95"/>
        <v>0</v>
      </c>
      <c r="H113" s="61">
        <f t="shared" si="95"/>
        <v>0</v>
      </c>
      <c r="I113" s="61">
        <f t="shared" si="95"/>
        <v>0</v>
      </c>
      <c r="J113" s="61">
        <f t="shared" si="95"/>
        <v>0</v>
      </c>
      <c r="K113" s="63" t="e">
        <f t="shared" si="68"/>
        <v>#DIV/0!</v>
      </c>
      <c r="L113" s="95"/>
      <c r="M113" s="60" t="s">
        <v>1064</v>
      </c>
      <c r="N113" s="60" t="s">
        <v>828</v>
      </c>
      <c r="O113" s="61">
        <f>+O114</f>
        <v>0</v>
      </c>
      <c r="P113" s="61">
        <f t="shared" ref="P113:V115" si="96">+P114</f>
        <v>0</v>
      </c>
      <c r="Q113" s="61">
        <f t="shared" si="96"/>
        <v>0</v>
      </c>
      <c r="R113" s="61">
        <f t="shared" si="96"/>
        <v>0</v>
      </c>
      <c r="S113" s="61">
        <f t="shared" si="96"/>
        <v>0</v>
      </c>
      <c r="T113" s="61">
        <f t="shared" si="96"/>
        <v>0</v>
      </c>
      <c r="U113" s="61">
        <f t="shared" si="96"/>
        <v>0</v>
      </c>
      <c r="V113" s="62">
        <f t="shared" si="96"/>
        <v>0</v>
      </c>
      <c r="W113" s="63" t="e">
        <f t="shared" si="70"/>
        <v>#DIV/0!</v>
      </c>
    </row>
    <row r="114" spans="1:23" s="74" customFormat="1" x14ac:dyDescent="0.25">
      <c r="A114" s="60" t="s">
        <v>1065</v>
      </c>
      <c r="B114" s="60" t="s">
        <v>828</v>
      </c>
      <c r="C114" s="61">
        <f>+C115</f>
        <v>0</v>
      </c>
      <c r="D114" s="61">
        <f t="shared" si="95"/>
        <v>0</v>
      </c>
      <c r="E114" s="61">
        <f t="shared" si="95"/>
        <v>0</v>
      </c>
      <c r="F114" s="61">
        <f t="shared" si="95"/>
        <v>0</v>
      </c>
      <c r="G114" s="61">
        <f t="shared" si="95"/>
        <v>0</v>
      </c>
      <c r="H114" s="61">
        <f t="shared" si="95"/>
        <v>0</v>
      </c>
      <c r="I114" s="61">
        <f t="shared" si="95"/>
        <v>0</v>
      </c>
      <c r="J114" s="61">
        <f t="shared" si="95"/>
        <v>0</v>
      </c>
      <c r="K114" s="63" t="e">
        <f t="shared" si="68"/>
        <v>#DIV/0!</v>
      </c>
      <c r="L114" s="95"/>
      <c r="M114" s="60" t="s">
        <v>1065</v>
      </c>
      <c r="N114" s="60" t="s">
        <v>828</v>
      </c>
      <c r="O114" s="61">
        <f>+O115</f>
        <v>0</v>
      </c>
      <c r="P114" s="61">
        <f t="shared" si="96"/>
        <v>0</v>
      </c>
      <c r="Q114" s="61">
        <f t="shared" si="96"/>
        <v>0</v>
      </c>
      <c r="R114" s="61">
        <f t="shared" si="96"/>
        <v>0</v>
      </c>
      <c r="S114" s="61">
        <f t="shared" si="96"/>
        <v>0</v>
      </c>
      <c r="T114" s="61">
        <f t="shared" si="96"/>
        <v>0</v>
      </c>
      <c r="U114" s="61">
        <f t="shared" si="96"/>
        <v>0</v>
      </c>
      <c r="V114" s="62">
        <f t="shared" si="96"/>
        <v>0</v>
      </c>
      <c r="W114" s="63" t="e">
        <f t="shared" si="70"/>
        <v>#DIV/0!</v>
      </c>
    </row>
    <row r="115" spans="1:23" x14ac:dyDescent="0.25">
      <c r="A115" s="60" t="s">
        <v>1066</v>
      </c>
      <c r="B115" s="60" t="s">
        <v>828</v>
      </c>
      <c r="C115" s="61">
        <f>+C116</f>
        <v>0</v>
      </c>
      <c r="D115" s="61">
        <f t="shared" si="95"/>
        <v>0</v>
      </c>
      <c r="E115" s="61">
        <f t="shared" si="95"/>
        <v>0</v>
      </c>
      <c r="F115" s="61">
        <f t="shared" si="95"/>
        <v>0</v>
      </c>
      <c r="G115" s="61">
        <f t="shared" si="95"/>
        <v>0</v>
      </c>
      <c r="H115" s="61">
        <f t="shared" si="95"/>
        <v>0</v>
      </c>
      <c r="I115" s="61">
        <f t="shared" si="95"/>
        <v>0</v>
      </c>
      <c r="J115" s="61">
        <f t="shared" si="95"/>
        <v>0</v>
      </c>
      <c r="K115" s="63" t="e">
        <f t="shared" si="68"/>
        <v>#DIV/0!</v>
      </c>
      <c r="L115" s="95"/>
      <c r="M115" s="60" t="s">
        <v>1066</v>
      </c>
      <c r="N115" s="60" t="s">
        <v>828</v>
      </c>
      <c r="O115" s="61">
        <f>+O116</f>
        <v>0</v>
      </c>
      <c r="P115" s="61">
        <f t="shared" si="96"/>
        <v>0</v>
      </c>
      <c r="Q115" s="61">
        <f t="shared" si="96"/>
        <v>0</v>
      </c>
      <c r="R115" s="61">
        <f t="shared" si="96"/>
        <v>0</v>
      </c>
      <c r="S115" s="61">
        <f t="shared" si="96"/>
        <v>0</v>
      </c>
      <c r="T115" s="61">
        <f t="shared" si="96"/>
        <v>0</v>
      </c>
      <c r="U115" s="61">
        <f t="shared" si="96"/>
        <v>0</v>
      </c>
      <c r="V115" s="62">
        <f t="shared" si="96"/>
        <v>0</v>
      </c>
      <c r="W115" s="63" t="e">
        <f t="shared" si="70"/>
        <v>#DIV/0!</v>
      </c>
    </row>
    <row r="116" spans="1:23" x14ac:dyDescent="0.25">
      <c r="A116" s="81" t="s">
        <v>1067</v>
      </c>
      <c r="B116" s="81" t="s">
        <v>828</v>
      </c>
      <c r="C116" s="69">
        <f>+C117</f>
        <v>0</v>
      </c>
      <c r="D116" s="69">
        <f>+D117</f>
        <v>0</v>
      </c>
      <c r="E116" s="69">
        <f>+E117</f>
        <v>0</v>
      </c>
      <c r="F116" s="69">
        <f t="shared" si="78"/>
        <v>0</v>
      </c>
      <c r="G116" s="69">
        <v>0</v>
      </c>
      <c r="H116" s="69">
        <v>0</v>
      </c>
      <c r="I116" s="99">
        <v>0</v>
      </c>
      <c r="J116" s="71">
        <f t="shared" si="79"/>
        <v>0</v>
      </c>
      <c r="K116" s="72" t="e">
        <f t="shared" si="68"/>
        <v>#DIV/0!</v>
      </c>
      <c r="L116" s="95"/>
      <c r="M116" s="81" t="s">
        <v>1067</v>
      </c>
      <c r="N116" s="81" t="s">
        <v>828</v>
      </c>
      <c r="O116" s="69">
        <f>+O117</f>
        <v>0</v>
      </c>
      <c r="P116" s="69">
        <f>+P117</f>
        <v>0</v>
      </c>
      <c r="Q116" s="69">
        <f>+Q117</f>
        <v>0</v>
      </c>
      <c r="R116" s="69">
        <f t="shared" si="80"/>
        <v>0</v>
      </c>
      <c r="S116" s="69">
        <v>0</v>
      </c>
      <c r="T116" s="69">
        <v>0</v>
      </c>
      <c r="U116" s="99">
        <v>0</v>
      </c>
      <c r="V116" s="71">
        <f t="shared" si="81"/>
        <v>0</v>
      </c>
      <c r="W116" s="72" t="e">
        <f t="shared" si="70"/>
        <v>#DIV/0!</v>
      </c>
    </row>
    <row r="117" spans="1:23" x14ac:dyDescent="0.25">
      <c r="A117" s="81" t="s">
        <v>1068</v>
      </c>
      <c r="B117" s="81" t="s">
        <v>828</v>
      </c>
      <c r="C117" s="69"/>
      <c r="D117" s="70"/>
      <c r="E117" s="82"/>
      <c r="F117" s="97">
        <f t="shared" si="78"/>
        <v>0</v>
      </c>
      <c r="G117" s="97">
        <v>0</v>
      </c>
      <c r="H117" s="70"/>
      <c r="I117" s="92">
        <v>0</v>
      </c>
      <c r="J117" s="100">
        <f t="shared" si="79"/>
        <v>0</v>
      </c>
      <c r="K117" s="84" t="e">
        <f t="shared" si="68"/>
        <v>#DIV/0!</v>
      </c>
      <c r="L117" s="95"/>
      <c r="M117" s="81" t="s">
        <v>1068</v>
      </c>
      <c r="N117" s="81" t="s">
        <v>828</v>
      </c>
      <c r="O117" s="69"/>
      <c r="P117" s="70"/>
      <c r="Q117" s="82"/>
      <c r="R117" s="97">
        <f t="shared" si="80"/>
        <v>0</v>
      </c>
      <c r="S117" s="97">
        <v>0</v>
      </c>
      <c r="T117" s="70"/>
      <c r="U117" s="92">
        <v>0</v>
      </c>
      <c r="V117" s="100">
        <f t="shared" si="81"/>
        <v>0</v>
      </c>
      <c r="W117" s="84" t="e">
        <f t="shared" si="70"/>
        <v>#DIV/0!</v>
      </c>
    </row>
    <row r="118" spans="1:23" x14ac:dyDescent="0.25">
      <c r="A118" s="101" t="s">
        <v>1069</v>
      </c>
      <c r="B118" s="101" t="s">
        <v>829</v>
      </c>
      <c r="C118" s="102">
        <f>+C119+C123</f>
        <v>0</v>
      </c>
      <c r="D118" s="102">
        <f t="shared" ref="D118:J118" si="97">+D119+D123</f>
        <v>0</v>
      </c>
      <c r="E118" s="102">
        <f t="shared" si="97"/>
        <v>0</v>
      </c>
      <c r="F118" s="102">
        <f t="shared" si="97"/>
        <v>0</v>
      </c>
      <c r="G118" s="102">
        <f t="shared" si="97"/>
        <v>17953833</v>
      </c>
      <c r="H118" s="102">
        <f t="shared" si="97"/>
        <v>0</v>
      </c>
      <c r="I118" s="102">
        <f t="shared" si="97"/>
        <v>17953833</v>
      </c>
      <c r="J118" s="102">
        <f t="shared" si="97"/>
        <v>-17953833</v>
      </c>
      <c r="K118" s="63" t="e">
        <f t="shared" si="68"/>
        <v>#DIV/0!</v>
      </c>
      <c r="L118" s="95"/>
      <c r="M118" s="101" t="s">
        <v>1069</v>
      </c>
      <c r="N118" s="101" t="s">
        <v>829</v>
      </c>
      <c r="O118" s="102">
        <f>+O119+O123</f>
        <v>0</v>
      </c>
      <c r="P118" s="102">
        <f t="shared" ref="P118:V118" si="98">+P119+P123</f>
        <v>0</v>
      </c>
      <c r="Q118" s="102">
        <f t="shared" si="98"/>
        <v>0</v>
      </c>
      <c r="R118" s="102">
        <f t="shared" si="98"/>
        <v>0</v>
      </c>
      <c r="S118" s="102">
        <f t="shared" si="98"/>
        <v>17953833</v>
      </c>
      <c r="T118" s="102">
        <f t="shared" si="98"/>
        <v>0</v>
      </c>
      <c r="U118" s="102">
        <f t="shared" si="98"/>
        <v>17953833</v>
      </c>
      <c r="V118" s="103">
        <f t="shared" si="98"/>
        <v>-17953833</v>
      </c>
      <c r="W118" s="63" t="e">
        <f t="shared" si="70"/>
        <v>#DIV/0!</v>
      </c>
    </row>
    <row r="119" spans="1:23" x14ac:dyDescent="0.25">
      <c r="A119" s="101" t="s">
        <v>1070</v>
      </c>
      <c r="B119" s="101" t="s">
        <v>830</v>
      </c>
      <c r="C119" s="102">
        <f>+C120</f>
        <v>0</v>
      </c>
      <c r="D119" s="102">
        <f t="shared" ref="D119:J121" si="99">+D120</f>
        <v>0</v>
      </c>
      <c r="E119" s="102">
        <f t="shared" si="99"/>
        <v>0</v>
      </c>
      <c r="F119" s="102">
        <f t="shared" si="99"/>
        <v>0</v>
      </c>
      <c r="G119" s="102">
        <f t="shared" si="99"/>
        <v>0</v>
      </c>
      <c r="H119" s="102">
        <f t="shared" si="99"/>
        <v>0</v>
      </c>
      <c r="I119" s="102">
        <f t="shared" si="99"/>
        <v>0</v>
      </c>
      <c r="J119" s="102">
        <f t="shared" si="99"/>
        <v>0</v>
      </c>
      <c r="K119" s="63" t="e">
        <f t="shared" si="68"/>
        <v>#DIV/0!</v>
      </c>
      <c r="L119" s="95"/>
      <c r="M119" s="101" t="s">
        <v>1070</v>
      </c>
      <c r="N119" s="101" t="s">
        <v>830</v>
      </c>
      <c r="O119" s="102">
        <f>+O120</f>
        <v>0</v>
      </c>
      <c r="P119" s="102">
        <f t="shared" ref="P119:V121" si="100">+P120</f>
        <v>0</v>
      </c>
      <c r="Q119" s="102">
        <f t="shared" si="100"/>
        <v>0</v>
      </c>
      <c r="R119" s="102">
        <f t="shared" si="100"/>
        <v>0</v>
      </c>
      <c r="S119" s="102">
        <f t="shared" si="100"/>
        <v>0</v>
      </c>
      <c r="T119" s="102">
        <f t="shared" si="100"/>
        <v>0</v>
      </c>
      <c r="U119" s="102">
        <f t="shared" si="100"/>
        <v>0</v>
      </c>
      <c r="V119" s="103">
        <f t="shared" si="100"/>
        <v>0</v>
      </c>
      <c r="W119" s="63" t="e">
        <f t="shared" si="70"/>
        <v>#DIV/0!</v>
      </c>
    </row>
    <row r="120" spans="1:23" x14ac:dyDescent="0.25">
      <c r="A120" s="101" t="s">
        <v>1071</v>
      </c>
      <c r="B120" s="101" t="s">
        <v>831</v>
      </c>
      <c r="C120" s="102">
        <f>+C121</f>
        <v>0</v>
      </c>
      <c r="D120" s="102">
        <f t="shared" si="99"/>
        <v>0</v>
      </c>
      <c r="E120" s="102">
        <f t="shared" si="99"/>
        <v>0</v>
      </c>
      <c r="F120" s="102">
        <f t="shared" si="99"/>
        <v>0</v>
      </c>
      <c r="G120" s="102">
        <f t="shared" si="99"/>
        <v>0</v>
      </c>
      <c r="H120" s="102">
        <f t="shared" si="99"/>
        <v>0</v>
      </c>
      <c r="I120" s="102">
        <f t="shared" si="99"/>
        <v>0</v>
      </c>
      <c r="J120" s="102">
        <f t="shared" si="99"/>
        <v>0</v>
      </c>
      <c r="K120" s="63" t="e">
        <f t="shared" si="68"/>
        <v>#DIV/0!</v>
      </c>
      <c r="L120" s="95"/>
      <c r="M120" s="101" t="s">
        <v>1071</v>
      </c>
      <c r="N120" s="101" t="s">
        <v>831</v>
      </c>
      <c r="O120" s="102">
        <f>+O121</f>
        <v>0</v>
      </c>
      <c r="P120" s="102">
        <f t="shared" si="100"/>
        <v>0</v>
      </c>
      <c r="Q120" s="102">
        <f t="shared" si="100"/>
        <v>0</v>
      </c>
      <c r="R120" s="102">
        <f t="shared" si="100"/>
        <v>0</v>
      </c>
      <c r="S120" s="102">
        <f t="shared" si="100"/>
        <v>0</v>
      </c>
      <c r="T120" s="102">
        <f t="shared" si="100"/>
        <v>0</v>
      </c>
      <c r="U120" s="102">
        <f t="shared" si="100"/>
        <v>0</v>
      </c>
      <c r="V120" s="103">
        <f t="shared" si="100"/>
        <v>0</v>
      </c>
      <c r="W120" s="63" t="e">
        <f t="shared" si="70"/>
        <v>#DIV/0!</v>
      </c>
    </row>
    <row r="121" spans="1:23" x14ac:dyDescent="0.25">
      <c r="A121" s="104" t="s">
        <v>1072</v>
      </c>
      <c r="B121" s="104" t="s">
        <v>832</v>
      </c>
      <c r="C121" s="105">
        <f>+C122</f>
        <v>0</v>
      </c>
      <c r="D121" s="105">
        <f t="shared" si="99"/>
        <v>0</v>
      </c>
      <c r="E121" s="105">
        <f t="shared" si="99"/>
        <v>0</v>
      </c>
      <c r="F121" s="105">
        <f t="shared" si="99"/>
        <v>0</v>
      </c>
      <c r="G121" s="105">
        <f t="shared" si="99"/>
        <v>0</v>
      </c>
      <c r="H121" s="105">
        <f t="shared" si="99"/>
        <v>0</v>
      </c>
      <c r="I121" s="105">
        <f t="shared" si="99"/>
        <v>0</v>
      </c>
      <c r="J121" s="105">
        <f t="shared" si="99"/>
        <v>0</v>
      </c>
      <c r="K121" s="67" t="e">
        <f t="shared" si="68"/>
        <v>#DIV/0!</v>
      </c>
      <c r="L121" s="95"/>
      <c r="M121" s="104" t="s">
        <v>1072</v>
      </c>
      <c r="N121" s="104" t="s">
        <v>832</v>
      </c>
      <c r="O121" s="105">
        <f>+O122</f>
        <v>0</v>
      </c>
      <c r="P121" s="105">
        <f t="shared" si="100"/>
        <v>0</v>
      </c>
      <c r="Q121" s="105">
        <f t="shared" si="100"/>
        <v>0</v>
      </c>
      <c r="R121" s="105">
        <f t="shared" si="100"/>
        <v>0</v>
      </c>
      <c r="S121" s="105">
        <f t="shared" si="100"/>
        <v>0</v>
      </c>
      <c r="T121" s="105">
        <f t="shared" si="100"/>
        <v>0</v>
      </c>
      <c r="U121" s="105">
        <f t="shared" si="100"/>
        <v>0</v>
      </c>
      <c r="V121" s="106">
        <f t="shared" si="100"/>
        <v>0</v>
      </c>
      <c r="W121" s="67" t="e">
        <f t="shared" si="70"/>
        <v>#DIV/0!</v>
      </c>
    </row>
    <row r="122" spans="1:23" x14ac:dyDescent="0.25">
      <c r="A122" s="107" t="s">
        <v>1073</v>
      </c>
      <c r="B122" s="107" t="s">
        <v>832</v>
      </c>
      <c r="C122" s="69"/>
      <c r="D122" s="70"/>
      <c r="E122" s="82"/>
      <c r="F122" s="97">
        <f t="shared" si="78"/>
        <v>0</v>
      </c>
      <c r="G122" s="97"/>
      <c r="H122" s="70"/>
      <c r="I122" s="92"/>
      <c r="J122" s="108">
        <f t="shared" si="79"/>
        <v>0</v>
      </c>
      <c r="K122" s="84" t="e">
        <f t="shared" si="68"/>
        <v>#DIV/0!</v>
      </c>
      <c r="L122" s="95"/>
      <c r="M122" s="107" t="s">
        <v>1073</v>
      </c>
      <c r="N122" s="107" t="s">
        <v>832</v>
      </c>
      <c r="O122" s="69"/>
      <c r="P122" s="70"/>
      <c r="Q122" s="82"/>
      <c r="R122" s="97">
        <f t="shared" si="80"/>
        <v>0</v>
      </c>
      <c r="S122" s="97"/>
      <c r="T122" s="70"/>
      <c r="U122" s="92"/>
      <c r="V122" s="108">
        <f t="shared" si="81"/>
        <v>0</v>
      </c>
      <c r="W122" s="84" t="e">
        <f t="shared" si="70"/>
        <v>#DIV/0!</v>
      </c>
    </row>
    <row r="123" spans="1:23" x14ac:dyDescent="0.25">
      <c r="A123" s="101" t="s">
        <v>1074</v>
      </c>
      <c r="B123" s="101" t="s">
        <v>833</v>
      </c>
      <c r="C123" s="102">
        <f>+C124</f>
        <v>0</v>
      </c>
      <c r="D123" s="102">
        <f t="shared" ref="D123:J126" si="101">+D124</f>
        <v>0</v>
      </c>
      <c r="E123" s="102">
        <f t="shared" si="101"/>
        <v>0</v>
      </c>
      <c r="F123" s="102">
        <f t="shared" si="101"/>
        <v>0</v>
      </c>
      <c r="G123" s="102">
        <f t="shared" si="101"/>
        <v>17953833</v>
      </c>
      <c r="H123" s="102">
        <f t="shared" si="101"/>
        <v>0</v>
      </c>
      <c r="I123" s="102">
        <f t="shared" si="101"/>
        <v>17953833</v>
      </c>
      <c r="J123" s="102">
        <f t="shared" si="101"/>
        <v>-17953833</v>
      </c>
      <c r="K123" s="63" t="e">
        <f t="shared" si="68"/>
        <v>#DIV/0!</v>
      </c>
      <c r="L123" s="95"/>
      <c r="M123" s="101" t="s">
        <v>1074</v>
      </c>
      <c r="N123" s="101" t="s">
        <v>833</v>
      </c>
      <c r="O123" s="102">
        <f>+O124</f>
        <v>0</v>
      </c>
      <c r="P123" s="102">
        <f t="shared" ref="P123:V126" si="102">+P124</f>
        <v>0</v>
      </c>
      <c r="Q123" s="102">
        <f t="shared" si="102"/>
        <v>0</v>
      </c>
      <c r="R123" s="102">
        <f t="shared" si="102"/>
        <v>0</v>
      </c>
      <c r="S123" s="102">
        <f t="shared" si="102"/>
        <v>17953833</v>
      </c>
      <c r="T123" s="102">
        <f t="shared" si="102"/>
        <v>0</v>
      </c>
      <c r="U123" s="102">
        <f t="shared" si="102"/>
        <v>17953833</v>
      </c>
      <c r="V123" s="103">
        <f t="shared" si="102"/>
        <v>-17953833</v>
      </c>
      <c r="W123" s="63" t="e">
        <f t="shared" si="70"/>
        <v>#DIV/0!</v>
      </c>
    </row>
    <row r="124" spans="1:23" x14ac:dyDescent="0.25">
      <c r="A124" s="101" t="s">
        <v>1075</v>
      </c>
      <c r="B124" s="101" t="s">
        <v>833</v>
      </c>
      <c r="C124" s="102">
        <f>+C125</f>
        <v>0</v>
      </c>
      <c r="D124" s="102">
        <f t="shared" si="101"/>
        <v>0</v>
      </c>
      <c r="E124" s="102">
        <f t="shared" si="101"/>
        <v>0</v>
      </c>
      <c r="F124" s="102">
        <f t="shared" si="101"/>
        <v>0</v>
      </c>
      <c r="G124" s="102">
        <f t="shared" si="101"/>
        <v>17953833</v>
      </c>
      <c r="H124" s="102">
        <f t="shared" si="101"/>
        <v>0</v>
      </c>
      <c r="I124" s="102">
        <f t="shared" si="101"/>
        <v>17953833</v>
      </c>
      <c r="J124" s="102">
        <f t="shared" si="101"/>
        <v>-17953833</v>
      </c>
      <c r="K124" s="63" t="e">
        <f t="shared" si="68"/>
        <v>#DIV/0!</v>
      </c>
      <c r="L124" s="95"/>
      <c r="M124" s="101" t="s">
        <v>1075</v>
      </c>
      <c r="N124" s="101" t="s">
        <v>833</v>
      </c>
      <c r="O124" s="102">
        <f>+O125</f>
        <v>0</v>
      </c>
      <c r="P124" s="102">
        <f t="shared" si="102"/>
        <v>0</v>
      </c>
      <c r="Q124" s="102">
        <f t="shared" si="102"/>
        <v>0</v>
      </c>
      <c r="R124" s="102">
        <f t="shared" si="102"/>
        <v>0</v>
      </c>
      <c r="S124" s="102">
        <f t="shared" si="102"/>
        <v>17953833</v>
      </c>
      <c r="T124" s="102">
        <f t="shared" si="102"/>
        <v>0</v>
      </c>
      <c r="U124" s="102">
        <f t="shared" si="102"/>
        <v>17953833</v>
      </c>
      <c r="V124" s="103">
        <f t="shared" si="102"/>
        <v>-17953833</v>
      </c>
      <c r="W124" s="63" t="e">
        <f t="shared" si="70"/>
        <v>#DIV/0!</v>
      </c>
    </row>
    <row r="125" spans="1:23" x14ac:dyDescent="0.25">
      <c r="A125" s="101" t="s">
        <v>1076</v>
      </c>
      <c r="B125" s="101" t="s">
        <v>833</v>
      </c>
      <c r="C125" s="102">
        <f>+C126</f>
        <v>0</v>
      </c>
      <c r="D125" s="102">
        <f t="shared" si="101"/>
        <v>0</v>
      </c>
      <c r="E125" s="102">
        <f t="shared" si="101"/>
        <v>0</v>
      </c>
      <c r="F125" s="102">
        <f t="shared" si="101"/>
        <v>0</v>
      </c>
      <c r="G125" s="102">
        <f t="shared" si="101"/>
        <v>17953833</v>
      </c>
      <c r="H125" s="102">
        <f t="shared" si="101"/>
        <v>0</v>
      </c>
      <c r="I125" s="102">
        <f t="shared" si="101"/>
        <v>17953833</v>
      </c>
      <c r="J125" s="102">
        <f t="shared" si="101"/>
        <v>-17953833</v>
      </c>
      <c r="K125" s="63" t="e">
        <f t="shared" si="68"/>
        <v>#DIV/0!</v>
      </c>
      <c r="L125" s="95"/>
      <c r="M125" s="101" t="s">
        <v>1076</v>
      </c>
      <c r="N125" s="101" t="s">
        <v>833</v>
      </c>
      <c r="O125" s="102">
        <f>+O126</f>
        <v>0</v>
      </c>
      <c r="P125" s="102">
        <f t="shared" si="102"/>
        <v>0</v>
      </c>
      <c r="Q125" s="102">
        <f t="shared" si="102"/>
        <v>0</v>
      </c>
      <c r="R125" s="102">
        <f t="shared" si="102"/>
        <v>0</v>
      </c>
      <c r="S125" s="102">
        <f t="shared" si="102"/>
        <v>17953833</v>
      </c>
      <c r="T125" s="102">
        <f t="shared" si="102"/>
        <v>0</v>
      </c>
      <c r="U125" s="102">
        <f t="shared" si="102"/>
        <v>17953833</v>
      </c>
      <c r="V125" s="103">
        <f t="shared" si="102"/>
        <v>-17953833</v>
      </c>
      <c r="W125" s="63" t="e">
        <f t="shared" si="70"/>
        <v>#DIV/0!</v>
      </c>
    </row>
    <row r="126" spans="1:23" x14ac:dyDescent="0.25">
      <c r="A126" s="104" t="s">
        <v>1077</v>
      </c>
      <c r="B126" s="104" t="s">
        <v>833</v>
      </c>
      <c r="C126" s="105">
        <f>+C127</f>
        <v>0</v>
      </c>
      <c r="D126" s="105">
        <f t="shared" si="101"/>
        <v>0</v>
      </c>
      <c r="E126" s="105">
        <f t="shared" si="101"/>
        <v>0</v>
      </c>
      <c r="F126" s="105">
        <f t="shared" si="101"/>
        <v>0</v>
      </c>
      <c r="G126" s="105">
        <f t="shared" si="101"/>
        <v>17953833</v>
      </c>
      <c r="H126" s="105">
        <f t="shared" si="101"/>
        <v>0</v>
      </c>
      <c r="I126" s="105">
        <f t="shared" si="101"/>
        <v>17953833</v>
      </c>
      <c r="J126" s="105">
        <f t="shared" si="101"/>
        <v>-17953833</v>
      </c>
      <c r="K126" s="67" t="e">
        <f t="shared" si="68"/>
        <v>#DIV/0!</v>
      </c>
      <c r="L126" s="95"/>
      <c r="M126" s="104" t="s">
        <v>1077</v>
      </c>
      <c r="N126" s="104" t="s">
        <v>833</v>
      </c>
      <c r="O126" s="105">
        <f>+O127</f>
        <v>0</v>
      </c>
      <c r="P126" s="105">
        <f t="shared" si="102"/>
        <v>0</v>
      </c>
      <c r="Q126" s="105">
        <f t="shared" si="102"/>
        <v>0</v>
      </c>
      <c r="R126" s="105">
        <f t="shared" si="102"/>
        <v>0</v>
      </c>
      <c r="S126" s="105">
        <f t="shared" si="102"/>
        <v>17953833</v>
      </c>
      <c r="T126" s="105">
        <f t="shared" si="102"/>
        <v>0</v>
      </c>
      <c r="U126" s="105">
        <f t="shared" si="102"/>
        <v>17953833</v>
      </c>
      <c r="V126" s="106">
        <f t="shared" si="102"/>
        <v>-17953833</v>
      </c>
      <c r="W126" s="67" t="e">
        <f t="shared" si="70"/>
        <v>#DIV/0!</v>
      </c>
    </row>
    <row r="127" spans="1:23" x14ac:dyDescent="0.25">
      <c r="A127" s="14" t="s">
        <v>1078</v>
      </c>
      <c r="B127" s="14" t="s">
        <v>833</v>
      </c>
      <c r="C127" s="69"/>
      <c r="D127" s="70"/>
      <c r="E127" s="82"/>
      <c r="F127" s="97">
        <f t="shared" si="78"/>
        <v>0</v>
      </c>
      <c r="G127" s="97">
        <v>17953833</v>
      </c>
      <c r="H127" s="70"/>
      <c r="I127" s="92">
        <v>17953833</v>
      </c>
      <c r="J127" s="100">
        <f t="shared" si="79"/>
        <v>-17953833</v>
      </c>
      <c r="K127" s="84" t="e">
        <f t="shared" si="68"/>
        <v>#DIV/0!</v>
      </c>
      <c r="L127" s="95"/>
      <c r="M127" s="178" t="s">
        <v>1078</v>
      </c>
      <c r="N127" s="178" t="s">
        <v>833</v>
      </c>
      <c r="O127" s="69"/>
      <c r="P127" s="70"/>
      <c r="Q127" s="82"/>
      <c r="R127" s="97">
        <f t="shared" si="80"/>
        <v>0</v>
      </c>
      <c r="S127" s="97">
        <v>17953833</v>
      </c>
      <c r="T127" s="70"/>
      <c r="U127" s="70">
        <v>17953833</v>
      </c>
      <c r="V127" s="100">
        <f t="shared" si="81"/>
        <v>-17953833</v>
      </c>
      <c r="W127" s="84" t="e">
        <f t="shared" si="70"/>
        <v>#DIV/0!</v>
      </c>
    </row>
    <row r="128" spans="1:23" x14ac:dyDescent="0.25">
      <c r="A128" s="101">
        <v>210</v>
      </c>
      <c r="B128" s="101" t="s">
        <v>834</v>
      </c>
      <c r="C128" s="102">
        <f>+C129</f>
        <v>0</v>
      </c>
      <c r="D128" s="102">
        <f t="shared" ref="D128:J131" si="103">+D129</f>
        <v>17017560758.990002</v>
      </c>
      <c r="E128" s="102">
        <f t="shared" si="103"/>
        <v>0</v>
      </c>
      <c r="F128" s="102">
        <f t="shared" si="103"/>
        <v>17017560758.990002</v>
      </c>
      <c r="G128" s="102">
        <f t="shared" si="103"/>
        <v>17017560758.990002</v>
      </c>
      <c r="H128" s="102">
        <f t="shared" si="103"/>
        <v>0</v>
      </c>
      <c r="I128" s="102">
        <f t="shared" si="103"/>
        <v>17017560758.990002</v>
      </c>
      <c r="J128" s="102">
        <f t="shared" si="103"/>
        <v>0</v>
      </c>
      <c r="K128" s="63">
        <f t="shared" si="68"/>
        <v>1</v>
      </c>
      <c r="L128" s="95"/>
      <c r="M128" s="101">
        <v>210</v>
      </c>
      <c r="N128" s="101" t="s">
        <v>834</v>
      </c>
      <c r="O128" s="102">
        <f>+O129</f>
        <v>0</v>
      </c>
      <c r="P128" s="102">
        <f t="shared" ref="P128:V131" si="104">+P129</f>
        <v>17017560758.990002</v>
      </c>
      <c r="Q128" s="102">
        <f t="shared" si="104"/>
        <v>0</v>
      </c>
      <c r="R128" s="102">
        <f t="shared" si="104"/>
        <v>17017560758.990002</v>
      </c>
      <c r="S128" s="102">
        <f t="shared" si="104"/>
        <v>1759578720</v>
      </c>
      <c r="T128" s="102">
        <f t="shared" si="104"/>
        <v>0</v>
      </c>
      <c r="U128" s="102">
        <f t="shared" si="104"/>
        <v>1759578720</v>
      </c>
      <c r="V128" s="103">
        <f t="shared" si="104"/>
        <v>15257982038.990002</v>
      </c>
      <c r="W128" s="63">
        <f t="shared" si="70"/>
        <v>0.10339782210387899</v>
      </c>
    </row>
    <row r="129" spans="1:23" x14ac:dyDescent="0.25">
      <c r="A129" s="101">
        <v>2101</v>
      </c>
      <c r="B129" s="101" t="s">
        <v>834</v>
      </c>
      <c r="C129" s="102">
        <f>+C130</f>
        <v>0</v>
      </c>
      <c r="D129" s="102">
        <f t="shared" si="103"/>
        <v>17017560758.990002</v>
      </c>
      <c r="E129" s="102">
        <f t="shared" si="103"/>
        <v>0</v>
      </c>
      <c r="F129" s="102">
        <f t="shared" si="103"/>
        <v>17017560758.990002</v>
      </c>
      <c r="G129" s="102">
        <f t="shared" si="103"/>
        <v>17017560758.990002</v>
      </c>
      <c r="H129" s="102">
        <f t="shared" si="103"/>
        <v>0</v>
      </c>
      <c r="I129" s="102">
        <f t="shared" si="103"/>
        <v>17017560758.990002</v>
      </c>
      <c r="J129" s="102">
        <f t="shared" si="103"/>
        <v>0</v>
      </c>
      <c r="K129" s="63">
        <f t="shared" si="68"/>
        <v>1</v>
      </c>
      <c r="L129" s="95"/>
      <c r="M129" s="101">
        <v>2101</v>
      </c>
      <c r="N129" s="101" t="s">
        <v>834</v>
      </c>
      <c r="O129" s="102">
        <f>+O130</f>
        <v>0</v>
      </c>
      <c r="P129" s="102">
        <f t="shared" si="104"/>
        <v>17017560758.990002</v>
      </c>
      <c r="Q129" s="102">
        <f t="shared" si="104"/>
        <v>0</v>
      </c>
      <c r="R129" s="102">
        <f t="shared" si="104"/>
        <v>17017560758.990002</v>
      </c>
      <c r="S129" s="102">
        <f t="shared" si="104"/>
        <v>1759578720</v>
      </c>
      <c r="T129" s="102">
        <f t="shared" si="104"/>
        <v>0</v>
      </c>
      <c r="U129" s="102">
        <f t="shared" si="104"/>
        <v>1759578720</v>
      </c>
      <c r="V129" s="103">
        <f t="shared" si="104"/>
        <v>15257982038.990002</v>
      </c>
      <c r="W129" s="63">
        <f t="shared" si="70"/>
        <v>0.10339782210387899</v>
      </c>
    </row>
    <row r="130" spans="1:23" x14ac:dyDescent="0.25">
      <c r="A130" s="101">
        <v>210101</v>
      </c>
      <c r="B130" s="101" t="s">
        <v>834</v>
      </c>
      <c r="C130" s="102">
        <f>+C131</f>
        <v>0</v>
      </c>
      <c r="D130" s="102">
        <f t="shared" si="103"/>
        <v>17017560758.990002</v>
      </c>
      <c r="E130" s="102">
        <f t="shared" si="103"/>
        <v>0</v>
      </c>
      <c r="F130" s="102">
        <f t="shared" si="103"/>
        <v>17017560758.990002</v>
      </c>
      <c r="G130" s="102">
        <f t="shared" si="103"/>
        <v>17017560758.990002</v>
      </c>
      <c r="H130" s="102">
        <f t="shared" si="103"/>
        <v>0</v>
      </c>
      <c r="I130" s="102">
        <f t="shared" si="103"/>
        <v>17017560758.990002</v>
      </c>
      <c r="J130" s="102">
        <f t="shared" si="103"/>
        <v>0</v>
      </c>
      <c r="K130" s="63">
        <f t="shared" si="68"/>
        <v>1</v>
      </c>
      <c r="L130" s="95"/>
      <c r="M130" s="101">
        <v>210101</v>
      </c>
      <c r="N130" s="101" t="s">
        <v>834</v>
      </c>
      <c r="O130" s="102">
        <f>+O131</f>
        <v>0</v>
      </c>
      <c r="P130" s="102">
        <f t="shared" si="104"/>
        <v>17017560758.990002</v>
      </c>
      <c r="Q130" s="102">
        <f t="shared" si="104"/>
        <v>0</v>
      </c>
      <c r="R130" s="102">
        <f t="shared" si="104"/>
        <v>17017560758.990002</v>
      </c>
      <c r="S130" s="102">
        <f t="shared" si="104"/>
        <v>1759578720</v>
      </c>
      <c r="T130" s="102">
        <f t="shared" si="104"/>
        <v>0</v>
      </c>
      <c r="U130" s="102">
        <f t="shared" si="104"/>
        <v>1759578720</v>
      </c>
      <c r="V130" s="103">
        <f t="shared" si="104"/>
        <v>15257982038.990002</v>
      </c>
      <c r="W130" s="63">
        <f t="shared" si="70"/>
        <v>0.10339782210387899</v>
      </c>
    </row>
    <row r="131" spans="1:23" x14ac:dyDescent="0.25">
      <c r="A131" s="104">
        <v>2101011</v>
      </c>
      <c r="B131" s="104" t="s">
        <v>834</v>
      </c>
      <c r="C131" s="105">
        <f>+C132</f>
        <v>0</v>
      </c>
      <c r="D131" s="105">
        <f t="shared" si="103"/>
        <v>17017560758.990002</v>
      </c>
      <c r="E131" s="105">
        <f t="shared" si="103"/>
        <v>0</v>
      </c>
      <c r="F131" s="105">
        <f t="shared" si="103"/>
        <v>17017560758.990002</v>
      </c>
      <c r="G131" s="105">
        <f t="shared" si="103"/>
        <v>17017560758.990002</v>
      </c>
      <c r="H131" s="105">
        <f t="shared" si="103"/>
        <v>0</v>
      </c>
      <c r="I131" s="105">
        <f t="shared" si="103"/>
        <v>17017560758.990002</v>
      </c>
      <c r="J131" s="105">
        <f t="shared" si="103"/>
        <v>0</v>
      </c>
      <c r="K131" s="67">
        <f t="shared" si="68"/>
        <v>1</v>
      </c>
      <c r="L131" s="95"/>
      <c r="M131" s="104">
        <v>2101011</v>
      </c>
      <c r="N131" s="104" t="s">
        <v>834</v>
      </c>
      <c r="O131" s="105">
        <f>+O132</f>
        <v>0</v>
      </c>
      <c r="P131" s="105">
        <f t="shared" si="104"/>
        <v>17017560758.990002</v>
      </c>
      <c r="Q131" s="105">
        <f t="shared" si="104"/>
        <v>0</v>
      </c>
      <c r="R131" s="105">
        <f t="shared" si="104"/>
        <v>17017560758.990002</v>
      </c>
      <c r="S131" s="105">
        <f t="shared" si="104"/>
        <v>1759578720</v>
      </c>
      <c r="T131" s="105">
        <f t="shared" si="104"/>
        <v>0</v>
      </c>
      <c r="U131" s="105">
        <f t="shared" si="104"/>
        <v>1759578720</v>
      </c>
      <c r="V131" s="106">
        <f t="shared" si="104"/>
        <v>15257982038.990002</v>
      </c>
      <c r="W131" s="67">
        <f t="shared" si="70"/>
        <v>0.10339782210387899</v>
      </c>
    </row>
    <row r="132" spans="1:23" x14ac:dyDescent="0.25">
      <c r="A132" s="109">
        <v>210101101</v>
      </c>
      <c r="B132" s="109" t="s">
        <v>834</v>
      </c>
      <c r="C132" s="110"/>
      <c r="D132" s="111">
        <f>1759578720+8657011215.94+176283155.16+6424687667.89</f>
        <v>17017560758.990002</v>
      </c>
      <c r="E132" s="110"/>
      <c r="F132" s="110">
        <f t="shared" si="78"/>
        <v>17017560758.990002</v>
      </c>
      <c r="G132" s="110">
        <v>17017560758.990002</v>
      </c>
      <c r="H132" s="112"/>
      <c r="I132" s="110">
        <v>17017560758.990002</v>
      </c>
      <c r="J132" s="113">
        <f t="shared" si="79"/>
        <v>0</v>
      </c>
      <c r="K132" s="72">
        <f t="shared" si="68"/>
        <v>1</v>
      </c>
      <c r="L132" s="95"/>
      <c r="M132" s="109">
        <v>210101101</v>
      </c>
      <c r="N132" s="109" t="s">
        <v>834</v>
      </c>
      <c r="O132" s="110"/>
      <c r="P132" s="111">
        <f>1759578720+8657011215.94+176283155.16+6424687667.89</f>
        <v>17017560758.990002</v>
      </c>
      <c r="Q132" s="110"/>
      <c r="R132" s="110">
        <f t="shared" si="80"/>
        <v>17017560758.990002</v>
      </c>
      <c r="S132" s="110">
        <v>1759578720</v>
      </c>
      <c r="T132" s="112"/>
      <c r="U132" s="112">
        <v>1759578720</v>
      </c>
      <c r="V132" s="113">
        <f t="shared" si="81"/>
        <v>15257982038.990002</v>
      </c>
      <c r="W132" s="72">
        <f t="shared" si="70"/>
        <v>0.10339782210387899</v>
      </c>
    </row>
    <row r="133" spans="1:23" x14ac:dyDescent="0.25">
      <c r="A133" s="101">
        <v>212</v>
      </c>
      <c r="B133" s="101" t="s">
        <v>835</v>
      </c>
      <c r="C133" s="102">
        <f>+C134</f>
        <v>199000000</v>
      </c>
      <c r="D133" s="102">
        <f t="shared" ref="D133:J136" si="105">+D134</f>
        <v>925923529</v>
      </c>
      <c r="E133" s="102">
        <f t="shared" si="105"/>
        <v>0</v>
      </c>
      <c r="F133" s="102">
        <f t="shared" si="105"/>
        <v>1124923529</v>
      </c>
      <c r="G133" s="102">
        <f t="shared" si="105"/>
        <v>959205029</v>
      </c>
      <c r="H133" s="102">
        <f t="shared" si="105"/>
        <v>0</v>
      </c>
      <c r="I133" s="102">
        <f t="shared" si="105"/>
        <v>959205029</v>
      </c>
      <c r="J133" s="102">
        <f t="shared" si="105"/>
        <v>165718500</v>
      </c>
      <c r="K133" s="63">
        <f t="shared" si="68"/>
        <v>0.85268465302053431</v>
      </c>
      <c r="L133" s="95"/>
      <c r="M133" s="101">
        <v>212</v>
      </c>
      <c r="N133" s="101" t="s">
        <v>835</v>
      </c>
      <c r="O133" s="102">
        <f>+O134</f>
        <v>199000000</v>
      </c>
      <c r="P133" s="102">
        <f t="shared" ref="P133:V136" si="106">+P134</f>
        <v>925923529</v>
      </c>
      <c r="Q133" s="102">
        <f t="shared" si="106"/>
        <v>0</v>
      </c>
      <c r="R133" s="102">
        <f t="shared" si="106"/>
        <v>1124923529</v>
      </c>
      <c r="S133" s="102">
        <f t="shared" si="106"/>
        <v>959205029</v>
      </c>
      <c r="T133" s="102">
        <f t="shared" si="106"/>
        <v>0</v>
      </c>
      <c r="U133" s="102">
        <f t="shared" si="106"/>
        <v>959205029</v>
      </c>
      <c r="V133" s="103">
        <f t="shared" si="106"/>
        <v>165718500</v>
      </c>
      <c r="W133" s="63">
        <f t="shared" si="70"/>
        <v>0.85268465302053431</v>
      </c>
    </row>
    <row r="134" spans="1:23" x14ac:dyDescent="0.25">
      <c r="A134" s="101">
        <v>2124</v>
      </c>
      <c r="B134" s="101" t="s">
        <v>835</v>
      </c>
      <c r="C134" s="102">
        <f>+C135</f>
        <v>199000000</v>
      </c>
      <c r="D134" s="102">
        <f t="shared" si="105"/>
        <v>925923529</v>
      </c>
      <c r="E134" s="102">
        <f t="shared" si="105"/>
        <v>0</v>
      </c>
      <c r="F134" s="102">
        <f t="shared" si="105"/>
        <v>1124923529</v>
      </c>
      <c r="G134" s="102">
        <f t="shared" si="105"/>
        <v>959205029</v>
      </c>
      <c r="H134" s="102">
        <f t="shared" si="105"/>
        <v>0</v>
      </c>
      <c r="I134" s="102">
        <f t="shared" si="105"/>
        <v>959205029</v>
      </c>
      <c r="J134" s="102">
        <f t="shared" si="105"/>
        <v>165718500</v>
      </c>
      <c r="K134" s="63">
        <f t="shared" si="68"/>
        <v>0.85268465302053431</v>
      </c>
      <c r="L134" s="95"/>
      <c r="M134" s="101">
        <v>2124</v>
      </c>
      <c r="N134" s="101" t="s">
        <v>835</v>
      </c>
      <c r="O134" s="102">
        <f>+O135</f>
        <v>199000000</v>
      </c>
      <c r="P134" s="102">
        <f t="shared" si="106"/>
        <v>925923529</v>
      </c>
      <c r="Q134" s="102">
        <f t="shared" si="106"/>
        <v>0</v>
      </c>
      <c r="R134" s="102">
        <f t="shared" si="106"/>
        <v>1124923529</v>
      </c>
      <c r="S134" s="102">
        <f t="shared" si="106"/>
        <v>959205029</v>
      </c>
      <c r="T134" s="102">
        <f t="shared" si="106"/>
        <v>0</v>
      </c>
      <c r="U134" s="102">
        <f t="shared" si="106"/>
        <v>959205029</v>
      </c>
      <c r="V134" s="103">
        <f t="shared" si="106"/>
        <v>165718500</v>
      </c>
      <c r="W134" s="63">
        <f t="shared" si="70"/>
        <v>0.85268465302053431</v>
      </c>
    </row>
    <row r="135" spans="1:23" x14ac:dyDescent="0.25">
      <c r="A135" s="101">
        <v>212401</v>
      </c>
      <c r="B135" s="101" t="s">
        <v>835</v>
      </c>
      <c r="C135" s="102">
        <f>+C136</f>
        <v>199000000</v>
      </c>
      <c r="D135" s="102">
        <f t="shared" si="105"/>
        <v>925923529</v>
      </c>
      <c r="E135" s="102">
        <f t="shared" si="105"/>
        <v>0</v>
      </c>
      <c r="F135" s="102">
        <f t="shared" si="105"/>
        <v>1124923529</v>
      </c>
      <c r="G135" s="102">
        <f t="shared" si="105"/>
        <v>959205029</v>
      </c>
      <c r="H135" s="102">
        <f t="shared" si="105"/>
        <v>0</v>
      </c>
      <c r="I135" s="102">
        <f t="shared" si="105"/>
        <v>959205029</v>
      </c>
      <c r="J135" s="102">
        <f t="shared" si="105"/>
        <v>165718500</v>
      </c>
      <c r="K135" s="63">
        <f t="shared" si="68"/>
        <v>0.85268465302053431</v>
      </c>
      <c r="L135" s="95"/>
      <c r="M135" s="101">
        <v>212401</v>
      </c>
      <c r="N135" s="101" t="s">
        <v>835</v>
      </c>
      <c r="O135" s="102">
        <f>+O136</f>
        <v>199000000</v>
      </c>
      <c r="P135" s="102">
        <f t="shared" si="106"/>
        <v>925923529</v>
      </c>
      <c r="Q135" s="102">
        <f t="shared" si="106"/>
        <v>0</v>
      </c>
      <c r="R135" s="102">
        <f t="shared" si="106"/>
        <v>1124923529</v>
      </c>
      <c r="S135" s="102">
        <f t="shared" si="106"/>
        <v>959205029</v>
      </c>
      <c r="T135" s="102">
        <f t="shared" si="106"/>
        <v>0</v>
      </c>
      <c r="U135" s="102">
        <f t="shared" si="106"/>
        <v>959205029</v>
      </c>
      <c r="V135" s="103">
        <f t="shared" si="106"/>
        <v>165718500</v>
      </c>
      <c r="W135" s="63">
        <f t="shared" si="70"/>
        <v>0.85268465302053431</v>
      </c>
    </row>
    <row r="136" spans="1:23" x14ac:dyDescent="0.25">
      <c r="A136" s="101">
        <v>2124011</v>
      </c>
      <c r="B136" s="101" t="s">
        <v>835</v>
      </c>
      <c r="C136" s="102">
        <f>+C137</f>
        <v>199000000</v>
      </c>
      <c r="D136" s="102">
        <f t="shared" si="105"/>
        <v>925923529</v>
      </c>
      <c r="E136" s="102">
        <f t="shared" si="105"/>
        <v>0</v>
      </c>
      <c r="F136" s="102">
        <f t="shared" si="105"/>
        <v>1124923529</v>
      </c>
      <c r="G136" s="102">
        <f t="shared" si="105"/>
        <v>959205029</v>
      </c>
      <c r="H136" s="102">
        <f t="shared" si="105"/>
        <v>0</v>
      </c>
      <c r="I136" s="102">
        <f t="shared" si="105"/>
        <v>959205029</v>
      </c>
      <c r="J136" s="102">
        <f t="shared" si="105"/>
        <v>165718500</v>
      </c>
      <c r="K136" s="63">
        <f t="shared" si="68"/>
        <v>0.85268465302053431</v>
      </c>
      <c r="L136" s="95"/>
      <c r="M136" s="101">
        <v>2124011</v>
      </c>
      <c r="N136" s="101" t="s">
        <v>835</v>
      </c>
      <c r="O136" s="102">
        <f>+O137</f>
        <v>199000000</v>
      </c>
      <c r="P136" s="102">
        <f t="shared" si="106"/>
        <v>925923529</v>
      </c>
      <c r="Q136" s="102">
        <f t="shared" si="106"/>
        <v>0</v>
      </c>
      <c r="R136" s="102">
        <f t="shared" si="106"/>
        <v>1124923529</v>
      </c>
      <c r="S136" s="102">
        <f t="shared" si="106"/>
        <v>959205029</v>
      </c>
      <c r="T136" s="102">
        <f t="shared" si="106"/>
        <v>0</v>
      </c>
      <c r="U136" s="102">
        <f t="shared" si="106"/>
        <v>959205029</v>
      </c>
      <c r="V136" s="103">
        <f t="shared" si="106"/>
        <v>165718500</v>
      </c>
      <c r="W136" s="63">
        <f t="shared" si="70"/>
        <v>0.85268465302053431</v>
      </c>
    </row>
    <row r="137" spans="1:23" x14ac:dyDescent="0.25">
      <c r="A137" s="104">
        <v>212401101</v>
      </c>
      <c r="B137" s="104" t="s">
        <v>835</v>
      </c>
      <c r="C137" s="105">
        <f>SUM(C138:C145)</f>
        <v>199000000</v>
      </c>
      <c r="D137" s="105">
        <f t="shared" ref="D137:J137" si="107">SUM(D138:D145)</f>
        <v>925923529</v>
      </c>
      <c r="E137" s="105">
        <f t="shared" si="107"/>
        <v>0</v>
      </c>
      <c r="F137" s="105">
        <f t="shared" si="107"/>
        <v>1124923529</v>
      </c>
      <c r="G137" s="105">
        <f t="shared" si="107"/>
        <v>959205029</v>
      </c>
      <c r="H137" s="105">
        <f t="shared" si="107"/>
        <v>0</v>
      </c>
      <c r="I137" s="105">
        <f t="shared" si="107"/>
        <v>959205029</v>
      </c>
      <c r="J137" s="105">
        <f t="shared" si="107"/>
        <v>165718500</v>
      </c>
      <c r="K137" s="67">
        <f t="shared" si="68"/>
        <v>0.85268465302053431</v>
      </c>
      <c r="L137" s="95"/>
      <c r="M137" s="104">
        <v>212401101</v>
      </c>
      <c r="N137" s="104" t="s">
        <v>835</v>
      </c>
      <c r="O137" s="105">
        <f>SUM(O138:O145)</f>
        <v>199000000</v>
      </c>
      <c r="P137" s="105">
        <f t="shared" ref="P137:V137" si="108">SUM(P138:P145)</f>
        <v>925923529</v>
      </c>
      <c r="Q137" s="105">
        <f t="shared" si="108"/>
        <v>0</v>
      </c>
      <c r="R137" s="105">
        <f t="shared" si="108"/>
        <v>1124923529</v>
      </c>
      <c r="S137" s="105">
        <f t="shared" si="108"/>
        <v>959205029</v>
      </c>
      <c r="T137" s="105">
        <f t="shared" si="108"/>
        <v>0</v>
      </c>
      <c r="U137" s="105">
        <f t="shared" si="108"/>
        <v>959205029</v>
      </c>
      <c r="V137" s="106">
        <f t="shared" si="108"/>
        <v>165718500</v>
      </c>
      <c r="W137" s="67">
        <f t="shared" si="70"/>
        <v>0.85268465302053431</v>
      </c>
    </row>
    <row r="138" spans="1:23" x14ac:dyDescent="0.25">
      <c r="A138" s="114" t="s">
        <v>1079</v>
      </c>
      <c r="B138" s="115" t="s">
        <v>699</v>
      </c>
      <c r="C138" s="70">
        <v>49500000</v>
      </c>
      <c r="D138" s="70"/>
      <c r="E138" s="82"/>
      <c r="F138" s="83">
        <f t="shared" si="78"/>
        <v>49500000</v>
      </c>
      <c r="G138" s="92">
        <v>10000000</v>
      </c>
      <c r="H138" s="70"/>
      <c r="I138" s="92">
        <v>10000000</v>
      </c>
      <c r="J138" s="71">
        <f t="shared" si="79"/>
        <v>39500000</v>
      </c>
      <c r="K138" s="84">
        <f t="shared" ref="K138:K145" si="109">+I138/F138</f>
        <v>0.20202020202020202</v>
      </c>
      <c r="L138" s="95"/>
      <c r="M138" s="114" t="s">
        <v>1079</v>
      </c>
      <c r="N138" s="115" t="s">
        <v>699</v>
      </c>
      <c r="O138" s="70">
        <v>49500000</v>
      </c>
      <c r="P138" s="70"/>
      <c r="Q138" s="82"/>
      <c r="R138" s="83">
        <f t="shared" si="80"/>
        <v>49500000</v>
      </c>
      <c r="S138" s="83">
        <v>10000000</v>
      </c>
      <c r="T138" s="70"/>
      <c r="U138" s="70">
        <v>10000000</v>
      </c>
      <c r="V138" s="71">
        <f t="shared" si="81"/>
        <v>39500000</v>
      </c>
      <c r="W138" s="84">
        <f t="shared" ref="W138:W146" si="110">+U138/R138</f>
        <v>0.20202020202020202</v>
      </c>
    </row>
    <row r="139" spans="1:23" x14ac:dyDescent="0.25">
      <c r="A139" s="115" t="s">
        <v>1080</v>
      </c>
      <c r="B139" s="115" t="s">
        <v>700</v>
      </c>
      <c r="C139" s="70">
        <v>149500000</v>
      </c>
      <c r="D139" s="70"/>
      <c r="E139" s="82"/>
      <c r="F139" s="83">
        <f t="shared" si="78"/>
        <v>149500000</v>
      </c>
      <c r="G139" s="92"/>
      <c r="H139" s="70"/>
      <c r="I139" s="92"/>
      <c r="J139" s="71">
        <f t="shared" si="79"/>
        <v>149500000</v>
      </c>
      <c r="K139" s="84">
        <f t="shared" si="109"/>
        <v>0</v>
      </c>
      <c r="L139" s="95"/>
      <c r="M139" s="115" t="s">
        <v>1080</v>
      </c>
      <c r="N139" s="115" t="s">
        <v>700</v>
      </c>
      <c r="O139" s="70">
        <v>149500000</v>
      </c>
      <c r="P139" s="70"/>
      <c r="Q139" s="82"/>
      <c r="R139" s="83">
        <f t="shared" si="80"/>
        <v>149500000</v>
      </c>
      <c r="S139" s="83">
        <v>0</v>
      </c>
      <c r="T139" s="70"/>
      <c r="U139" s="70"/>
      <c r="V139" s="71">
        <f t="shared" si="81"/>
        <v>149500000</v>
      </c>
      <c r="W139" s="84">
        <f t="shared" si="110"/>
        <v>0</v>
      </c>
    </row>
    <row r="140" spans="1:23" x14ac:dyDescent="0.25">
      <c r="A140" s="115" t="s">
        <v>1081</v>
      </c>
      <c r="B140" s="114" t="s">
        <v>1082</v>
      </c>
      <c r="C140" s="77"/>
      <c r="D140" s="70">
        <v>915923529</v>
      </c>
      <c r="E140" s="77"/>
      <c r="F140" s="83">
        <f t="shared" si="78"/>
        <v>915923529</v>
      </c>
      <c r="G140" s="92">
        <v>915923529</v>
      </c>
      <c r="H140" s="70"/>
      <c r="I140" s="92">
        <v>915923529</v>
      </c>
      <c r="J140" s="71">
        <f t="shared" si="79"/>
        <v>0</v>
      </c>
      <c r="K140" s="84">
        <f t="shared" si="109"/>
        <v>1</v>
      </c>
      <c r="L140" s="95"/>
      <c r="M140" s="115" t="s">
        <v>1081</v>
      </c>
      <c r="N140" s="114" t="s">
        <v>1082</v>
      </c>
      <c r="O140" s="77"/>
      <c r="P140" s="70">
        <v>915923529</v>
      </c>
      <c r="Q140" s="77"/>
      <c r="R140" s="83">
        <f t="shared" si="80"/>
        <v>915923529</v>
      </c>
      <c r="S140" s="83">
        <v>915923529</v>
      </c>
      <c r="T140" s="70"/>
      <c r="U140" s="70">
        <v>915923529</v>
      </c>
      <c r="V140" s="71">
        <f t="shared" si="81"/>
        <v>0</v>
      </c>
      <c r="W140" s="84">
        <f t="shared" si="110"/>
        <v>1</v>
      </c>
    </row>
    <row r="141" spans="1:23" x14ac:dyDescent="0.25">
      <c r="A141" s="114" t="s">
        <v>1177</v>
      </c>
      <c r="B141" s="114" t="s">
        <v>1178</v>
      </c>
      <c r="C141" s="77"/>
      <c r="D141" s="70"/>
      <c r="E141" s="77"/>
      <c r="F141" s="83"/>
      <c r="G141" s="92"/>
      <c r="H141" s="70"/>
      <c r="I141" s="92"/>
      <c r="J141" s="71"/>
      <c r="K141" s="84"/>
      <c r="L141" s="95"/>
      <c r="M141" s="114" t="s">
        <v>1177</v>
      </c>
      <c r="N141" s="114" t="s">
        <v>1178</v>
      </c>
      <c r="O141" s="77"/>
      <c r="P141" s="70"/>
      <c r="Q141" s="77"/>
      <c r="R141" s="83"/>
      <c r="S141" s="83"/>
      <c r="T141" s="70"/>
      <c r="U141" s="70"/>
      <c r="V141" s="71"/>
      <c r="W141" s="84"/>
    </row>
    <row r="142" spans="1:23" x14ac:dyDescent="0.25">
      <c r="A142" s="114" t="s">
        <v>1083</v>
      </c>
      <c r="B142" s="115" t="s">
        <v>1084</v>
      </c>
      <c r="C142" s="70"/>
      <c r="D142" s="70">
        <v>10000000</v>
      </c>
      <c r="E142" s="82"/>
      <c r="F142" s="83">
        <f t="shared" si="78"/>
        <v>10000000</v>
      </c>
      <c r="G142" s="92">
        <v>50000</v>
      </c>
      <c r="H142" s="70"/>
      <c r="I142" s="92">
        <v>50000</v>
      </c>
      <c r="J142" s="71">
        <f t="shared" si="79"/>
        <v>9950000</v>
      </c>
      <c r="K142" s="84">
        <f t="shared" si="109"/>
        <v>5.0000000000000001E-3</v>
      </c>
      <c r="L142" s="95"/>
      <c r="M142" s="114" t="s">
        <v>1083</v>
      </c>
      <c r="N142" s="115" t="s">
        <v>1084</v>
      </c>
      <c r="O142" s="70"/>
      <c r="P142" s="70">
        <v>10000000</v>
      </c>
      <c r="Q142" s="82"/>
      <c r="R142" s="83">
        <f t="shared" si="80"/>
        <v>10000000</v>
      </c>
      <c r="S142" s="83">
        <v>50000</v>
      </c>
      <c r="T142" s="70"/>
      <c r="U142" s="70">
        <v>50000</v>
      </c>
      <c r="V142" s="71">
        <f t="shared" si="81"/>
        <v>9950000</v>
      </c>
      <c r="W142" s="84">
        <f t="shared" si="110"/>
        <v>5.0000000000000001E-3</v>
      </c>
    </row>
    <row r="143" spans="1:23" ht="30" customHeight="1" x14ac:dyDescent="0.25">
      <c r="A143" s="114" t="s">
        <v>1085</v>
      </c>
      <c r="B143" s="114" t="s">
        <v>1086</v>
      </c>
      <c r="C143" s="77"/>
      <c r="D143" s="70"/>
      <c r="E143" s="70"/>
      <c r="F143" s="83">
        <f t="shared" si="78"/>
        <v>0</v>
      </c>
      <c r="G143" s="92">
        <v>3160000</v>
      </c>
      <c r="H143" s="70"/>
      <c r="I143" s="92">
        <v>3160000</v>
      </c>
      <c r="J143" s="71">
        <f t="shared" si="79"/>
        <v>-3160000</v>
      </c>
      <c r="K143" s="84" t="e">
        <f t="shared" si="109"/>
        <v>#DIV/0!</v>
      </c>
      <c r="L143" s="95"/>
      <c r="M143" s="114" t="s">
        <v>1085</v>
      </c>
      <c r="N143" s="114" t="s">
        <v>1086</v>
      </c>
      <c r="O143" s="77"/>
      <c r="P143" s="70"/>
      <c r="Q143" s="70"/>
      <c r="R143" s="83">
        <f t="shared" si="80"/>
        <v>0</v>
      </c>
      <c r="S143" s="83">
        <v>3160000</v>
      </c>
      <c r="T143" s="70"/>
      <c r="U143" s="70">
        <v>3160000</v>
      </c>
      <c r="V143" s="71">
        <f t="shared" si="81"/>
        <v>-3160000</v>
      </c>
      <c r="W143" s="84" t="e">
        <f t="shared" si="110"/>
        <v>#DIV/0!</v>
      </c>
    </row>
    <row r="144" spans="1:23" x14ac:dyDescent="0.25">
      <c r="A144" s="114" t="s">
        <v>1087</v>
      </c>
      <c r="B144" s="115" t="s">
        <v>1088</v>
      </c>
      <c r="C144" s="77"/>
      <c r="D144" s="70"/>
      <c r="E144" s="70"/>
      <c r="F144" s="83">
        <f t="shared" si="78"/>
        <v>0</v>
      </c>
      <c r="G144" s="92">
        <v>71500</v>
      </c>
      <c r="H144" s="70"/>
      <c r="I144" s="92">
        <v>71500</v>
      </c>
      <c r="J144" s="71">
        <f t="shared" si="79"/>
        <v>-71500</v>
      </c>
      <c r="K144" s="84" t="e">
        <f t="shared" si="109"/>
        <v>#DIV/0!</v>
      </c>
      <c r="L144" s="95"/>
      <c r="M144" s="114" t="s">
        <v>1087</v>
      </c>
      <c r="N144" s="115" t="s">
        <v>1088</v>
      </c>
      <c r="O144" s="77"/>
      <c r="P144" s="70"/>
      <c r="Q144" s="70"/>
      <c r="R144" s="83">
        <f t="shared" si="80"/>
        <v>0</v>
      </c>
      <c r="S144" s="83">
        <v>71500</v>
      </c>
      <c r="T144" s="70"/>
      <c r="U144" s="70">
        <v>71500</v>
      </c>
      <c r="V144" s="71">
        <f t="shared" si="81"/>
        <v>-71500</v>
      </c>
      <c r="W144" s="84" t="e">
        <f t="shared" si="110"/>
        <v>#DIV/0!</v>
      </c>
    </row>
    <row r="145" spans="1:23" x14ac:dyDescent="0.25">
      <c r="A145" s="114" t="s">
        <v>1089</v>
      </c>
      <c r="B145" s="115" t="s">
        <v>1090</v>
      </c>
      <c r="C145" s="77"/>
      <c r="D145" s="70"/>
      <c r="E145" s="70"/>
      <c r="F145" s="83">
        <f t="shared" si="78"/>
        <v>0</v>
      </c>
      <c r="G145" s="70">
        <v>30000000</v>
      </c>
      <c r="H145" s="70"/>
      <c r="I145" s="70">
        <v>30000000</v>
      </c>
      <c r="J145" s="71">
        <f t="shared" si="79"/>
        <v>-30000000</v>
      </c>
      <c r="K145" s="84" t="e">
        <f t="shared" si="109"/>
        <v>#DIV/0!</v>
      </c>
      <c r="L145" s="95"/>
      <c r="M145" s="114" t="s">
        <v>1089</v>
      </c>
      <c r="N145" s="115" t="s">
        <v>1090</v>
      </c>
      <c r="O145" s="77"/>
      <c r="P145" s="70"/>
      <c r="Q145" s="70"/>
      <c r="R145" s="83">
        <f t="shared" si="80"/>
        <v>0</v>
      </c>
      <c r="S145" s="83">
        <v>30000000</v>
      </c>
      <c r="T145" s="70"/>
      <c r="U145" s="70">
        <v>30000000</v>
      </c>
      <c r="V145" s="71">
        <f t="shared" si="81"/>
        <v>-30000000</v>
      </c>
      <c r="W145" s="84" t="e">
        <f t="shared" si="110"/>
        <v>#DIV/0!</v>
      </c>
    </row>
    <row r="146" spans="1:23" s="176" customFormat="1" x14ac:dyDescent="0.25">
      <c r="A146" s="114" t="s">
        <v>1179</v>
      </c>
      <c r="B146" s="115" t="s">
        <v>1180</v>
      </c>
      <c r="C146" s="77"/>
      <c r="D146" s="70"/>
      <c r="E146" s="70"/>
      <c r="F146" s="83"/>
      <c r="G146" s="70">
        <v>13600000</v>
      </c>
      <c r="H146" s="70">
        <v>13600000</v>
      </c>
      <c r="I146" s="70">
        <v>13600000</v>
      </c>
      <c r="J146" s="71"/>
      <c r="K146" s="84"/>
      <c r="L146" s="95"/>
      <c r="M146" s="114" t="s">
        <v>1179</v>
      </c>
      <c r="N146" s="115" t="s">
        <v>1180</v>
      </c>
      <c r="O146" s="77"/>
      <c r="P146" s="70"/>
      <c r="Q146" s="70"/>
      <c r="R146" s="83">
        <f t="shared" ref="R146" si="111">+O146+P146-Q146</f>
        <v>0</v>
      </c>
      <c r="S146" s="83"/>
      <c r="T146" s="70">
        <v>13600000</v>
      </c>
      <c r="U146" s="70">
        <f>SUM(T146)</f>
        <v>13600000</v>
      </c>
      <c r="V146" s="71">
        <f t="shared" ref="V146" si="112">+R146-U146</f>
        <v>-13600000</v>
      </c>
      <c r="W146" s="84" t="e">
        <f t="shared" si="110"/>
        <v>#DIV/0!</v>
      </c>
    </row>
    <row r="147" spans="1:23" x14ac:dyDescent="0.25">
      <c r="A147" s="116"/>
      <c r="B147" s="117"/>
      <c r="C147" s="118"/>
      <c r="D147" s="118"/>
      <c r="E147" s="118"/>
      <c r="F147" s="119"/>
      <c r="G147" s="120"/>
      <c r="H147" s="120"/>
      <c r="I147" s="121"/>
      <c r="J147" s="122"/>
      <c r="K147" s="123"/>
    </row>
    <row r="148" spans="1:23" x14ac:dyDescent="0.25">
      <c r="A148" s="116"/>
      <c r="B148" s="117"/>
      <c r="C148" s="118"/>
      <c r="D148" s="118"/>
      <c r="E148" s="118"/>
      <c r="F148" s="119"/>
      <c r="G148" s="120"/>
      <c r="H148" s="120"/>
      <c r="I148" s="121"/>
      <c r="J148" s="122"/>
      <c r="K148" s="123"/>
    </row>
    <row r="149" spans="1:23" x14ac:dyDescent="0.25">
      <c r="A149" s="116"/>
      <c r="B149" s="117"/>
      <c r="C149" s="118"/>
      <c r="D149" s="118"/>
      <c r="E149" s="118"/>
      <c r="F149" s="119"/>
      <c r="G149" s="120"/>
      <c r="H149" s="120"/>
      <c r="I149" s="121"/>
      <c r="J149" s="122"/>
      <c r="K149" s="123"/>
    </row>
    <row r="150" spans="1:23" x14ac:dyDescent="0.25">
      <c r="A150" s="116"/>
      <c r="B150" s="117"/>
      <c r="C150" s="118"/>
      <c r="D150" s="118"/>
      <c r="E150" s="118"/>
      <c r="F150" s="119"/>
      <c r="G150" s="120"/>
      <c r="H150" s="120"/>
      <c r="I150" s="121"/>
      <c r="J150" s="122"/>
      <c r="K150" s="123"/>
    </row>
    <row r="151" spans="1:23" x14ac:dyDescent="0.25">
      <c r="A151" s="124"/>
      <c r="B151" s="125"/>
      <c r="C151" s="125"/>
      <c r="D151" s="126"/>
      <c r="E151" s="125"/>
      <c r="F151" s="125"/>
      <c r="G151" s="125"/>
      <c r="H151" s="125"/>
      <c r="I151" s="127"/>
      <c r="J151" s="125"/>
      <c r="K151" s="128"/>
    </row>
    <row r="152" spans="1:23" x14ac:dyDescent="0.25">
      <c r="A152" s="124"/>
      <c r="B152" s="125"/>
      <c r="C152" s="125"/>
      <c r="D152" s="126"/>
      <c r="E152" s="125"/>
      <c r="F152" s="125"/>
      <c r="G152" s="125"/>
      <c r="H152" s="125"/>
      <c r="I152" s="127"/>
      <c r="J152" s="125"/>
      <c r="K152" s="128"/>
    </row>
    <row r="153" spans="1:23" x14ac:dyDescent="0.25">
      <c r="A153" s="124"/>
      <c r="B153" s="125"/>
      <c r="C153" s="125"/>
      <c r="D153" s="126"/>
      <c r="E153" s="125"/>
      <c r="F153" s="125"/>
      <c r="G153" s="125"/>
      <c r="H153" s="125"/>
      <c r="I153" s="127"/>
      <c r="J153" s="125"/>
      <c r="K153" s="128"/>
    </row>
    <row r="154" spans="1:23" x14ac:dyDescent="0.25">
      <c r="A154" s="124"/>
      <c r="B154" s="125"/>
      <c r="C154" s="125"/>
      <c r="D154" s="125"/>
      <c r="E154" s="125"/>
      <c r="F154" s="125"/>
      <c r="G154" s="125"/>
      <c r="H154" s="125"/>
      <c r="I154" s="127"/>
      <c r="J154" s="125"/>
      <c r="K154" s="128"/>
    </row>
    <row r="155" spans="1:23" x14ac:dyDescent="0.25">
      <c r="A155" s="124"/>
      <c r="B155" s="125"/>
      <c r="C155" s="125"/>
      <c r="D155" s="125"/>
      <c r="E155" s="125"/>
      <c r="F155" s="125"/>
      <c r="G155" s="125"/>
      <c r="H155" s="125"/>
      <c r="I155" s="125"/>
      <c r="J155" s="125"/>
      <c r="K155" s="128"/>
    </row>
    <row r="156" spans="1:23" x14ac:dyDescent="0.25">
      <c r="A156" s="124"/>
      <c r="B156" s="125"/>
      <c r="C156" s="125"/>
      <c r="D156" s="125"/>
      <c r="E156" s="125"/>
      <c r="F156" s="125"/>
      <c r="G156" s="125"/>
      <c r="H156" s="125"/>
      <c r="I156" s="125"/>
      <c r="J156" s="125"/>
      <c r="K156" s="128"/>
    </row>
    <row r="157" spans="1:23" ht="19.5" thickBot="1" x14ac:dyDescent="0.3">
      <c r="A157" s="182" t="s">
        <v>1181</v>
      </c>
      <c r="B157" s="182"/>
      <c r="C157" s="182"/>
      <c r="D157" s="125"/>
      <c r="E157" s="125"/>
      <c r="F157" s="125"/>
      <c r="G157" s="125"/>
      <c r="H157" s="125"/>
      <c r="I157" s="125"/>
      <c r="J157" s="125"/>
      <c r="K157" s="128"/>
    </row>
    <row r="158" spans="1:23" ht="30" x14ac:dyDescent="0.25">
      <c r="A158" s="49" t="str">
        <f t="shared" ref="A158:K158" si="113">+A7</f>
        <v>CODIGO</v>
      </c>
      <c r="B158" s="50" t="str">
        <f t="shared" si="113"/>
        <v>NOMBRE</v>
      </c>
      <c r="C158" s="50" t="str">
        <f t="shared" si="113"/>
        <v>PRESUPUESTO INICIAL</v>
      </c>
      <c r="D158" s="50" t="str">
        <f t="shared" si="113"/>
        <v>ADICIONES</v>
      </c>
      <c r="E158" s="50" t="str">
        <f t="shared" si="113"/>
        <v>REDUCCIONES</v>
      </c>
      <c r="F158" s="129" t="str">
        <f t="shared" si="113"/>
        <v>PRESUPUESTO DEFINITIVO</v>
      </c>
      <c r="G158" s="50" t="str">
        <f t="shared" si="113"/>
        <v>PAC-     ACUMULADO</v>
      </c>
      <c r="H158" s="50" t="str">
        <f t="shared" si="113"/>
        <v>RECAUDOS MES</v>
      </c>
      <c r="I158" s="50" t="str">
        <f t="shared" si="113"/>
        <v>RECAUDOS ACUMULADO</v>
      </c>
      <c r="J158" s="50" t="str">
        <f t="shared" si="113"/>
        <v>SALDO     POR  RECAUDAR</v>
      </c>
      <c r="K158" s="130" t="str">
        <f t="shared" si="113"/>
        <v>% Recaudo</v>
      </c>
    </row>
    <row r="159" spans="1:23" x14ac:dyDescent="0.25">
      <c r="A159" s="53">
        <f t="shared" ref="A159:K159" si="114">+A8</f>
        <v>0</v>
      </c>
      <c r="B159" s="54" t="str">
        <f t="shared" si="114"/>
        <v>PRESUPUESTO DE INGRESOS</v>
      </c>
      <c r="C159" s="55">
        <f t="shared" si="114"/>
        <v>145638571780.996</v>
      </c>
      <c r="D159" s="55">
        <f t="shared" si="114"/>
        <v>17943484287.990002</v>
      </c>
      <c r="E159" s="55">
        <f t="shared" si="114"/>
        <v>0</v>
      </c>
      <c r="F159" s="131">
        <f t="shared" si="114"/>
        <v>163582056068.98599</v>
      </c>
      <c r="G159" s="55">
        <f t="shared" si="114"/>
        <v>37259958385.470001</v>
      </c>
      <c r="H159" s="55">
        <f t="shared" si="114"/>
        <v>13467715356.440001</v>
      </c>
      <c r="I159" s="55">
        <f t="shared" si="114"/>
        <v>37259958385.470001</v>
      </c>
      <c r="J159" s="55">
        <f t="shared" si="114"/>
        <v>126322097683.51601</v>
      </c>
      <c r="K159" s="132">
        <f t="shared" si="114"/>
        <v>0.22777533967268815</v>
      </c>
    </row>
    <row r="160" spans="1:23" x14ac:dyDescent="0.25">
      <c r="A160" s="53">
        <f t="shared" ref="A160:K160" si="115">+A9</f>
        <v>1</v>
      </c>
      <c r="B160" s="54" t="str">
        <f t="shared" si="115"/>
        <v>INGRESOS CORRIENTES</v>
      </c>
      <c r="C160" s="55">
        <f t="shared" si="115"/>
        <v>145222612178.996</v>
      </c>
      <c r="D160" s="55">
        <f t="shared" si="115"/>
        <v>0</v>
      </c>
      <c r="E160" s="55">
        <f t="shared" si="115"/>
        <v>0</v>
      </c>
      <c r="F160" s="131">
        <f t="shared" si="115"/>
        <v>145222612178.996</v>
      </c>
      <c r="G160" s="55">
        <f t="shared" si="115"/>
        <v>19203791399</v>
      </c>
      <c r="H160" s="55">
        <f t="shared" si="115"/>
        <v>13443089517</v>
      </c>
      <c r="I160" s="55">
        <f t="shared" si="115"/>
        <v>19203791399</v>
      </c>
      <c r="J160" s="55">
        <f t="shared" si="115"/>
        <v>126018820779.996</v>
      </c>
      <c r="K160" s="132">
        <f t="shared" si="115"/>
        <v>0.1322369230993457</v>
      </c>
    </row>
    <row r="161" spans="1:13" x14ac:dyDescent="0.25">
      <c r="A161" s="54" t="str">
        <f t="shared" ref="A161:K161" si="116">+A10</f>
        <v>102</v>
      </c>
      <c r="B161" s="54" t="str">
        <f t="shared" si="116"/>
        <v>INGRESOS NO TRIBUTARIOS</v>
      </c>
      <c r="C161" s="55">
        <f t="shared" si="116"/>
        <v>145222612178.996</v>
      </c>
      <c r="D161" s="55">
        <f t="shared" si="116"/>
        <v>0</v>
      </c>
      <c r="E161" s="55">
        <f t="shared" si="116"/>
        <v>0</v>
      </c>
      <c r="F161" s="131">
        <f t="shared" si="116"/>
        <v>145222612178.996</v>
      </c>
      <c r="G161" s="55">
        <f t="shared" si="116"/>
        <v>19203791399</v>
      </c>
      <c r="H161" s="55">
        <f t="shared" si="116"/>
        <v>13443089517</v>
      </c>
      <c r="I161" s="55">
        <f t="shared" si="116"/>
        <v>19203791399</v>
      </c>
      <c r="J161" s="55">
        <f t="shared" si="116"/>
        <v>126018820779.996</v>
      </c>
      <c r="K161" s="132">
        <f t="shared" si="116"/>
        <v>0.1322369230993457</v>
      </c>
    </row>
    <row r="162" spans="1:13" x14ac:dyDescent="0.25">
      <c r="A162" s="133" t="str">
        <f t="shared" ref="A162:K162" si="117">+A13</f>
        <v>10210201</v>
      </c>
      <c r="B162" s="133" t="str">
        <f t="shared" si="117"/>
        <v>ESTAMPILLAS</v>
      </c>
      <c r="C162" s="134">
        <f t="shared" si="117"/>
        <v>3174321326</v>
      </c>
      <c r="D162" s="134">
        <f t="shared" si="117"/>
        <v>0</v>
      </c>
      <c r="E162" s="134">
        <f t="shared" si="117"/>
        <v>0</v>
      </c>
      <c r="F162" s="135">
        <f t="shared" si="117"/>
        <v>3174321326</v>
      </c>
      <c r="G162" s="134">
        <f t="shared" si="117"/>
        <v>0</v>
      </c>
      <c r="H162" s="134">
        <f t="shared" si="117"/>
        <v>0</v>
      </c>
      <c r="I162" s="134">
        <f t="shared" si="117"/>
        <v>0</v>
      </c>
      <c r="J162" s="134">
        <f t="shared" si="117"/>
        <v>3174321326</v>
      </c>
      <c r="K162" s="136">
        <f t="shared" si="117"/>
        <v>0</v>
      </c>
    </row>
    <row r="163" spans="1:13" x14ac:dyDescent="0.25">
      <c r="A163" s="101" t="str">
        <f t="shared" ref="A163:K163" si="118">+A20</f>
        <v>1022</v>
      </c>
      <c r="B163" s="101" t="str">
        <f t="shared" si="118"/>
        <v>TASAS Y DERECHOS ADMINISTRATIVOS</v>
      </c>
      <c r="C163" s="102">
        <f t="shared" si="118"/>
        <v>44132120803.339996</v>
      </c>
      <c r="D163" s="102">
        <f t="shared" si="118"/>
        <v>0</v>
      </c>
      <c r="E163" s="102">
        <f t="shared" si="118"/>
        <v>0</v>
      </c>
      <c r="F163" s="137">
        <f t="shared" si="118"/>
        <v>44132120803.339996</v>
      </c>
      <c r="G163" s="102">
        <f t="shared" si="118"/>
        <v>4111335585</v>
      </c>
      <c r="H163" s="102">
        <f t="shared" si="118"/>
        <v>3295324685</v>
      </c>
      <c r="I163" s="102">
        <f t="shared" si="118"/>
        <v>4111335585</v>
      </c>
      <c r="J163" s="102">
        <f t="shared" si="118"/>
        <v>40020785218.339996</v>
      </c>
      <c r="K163" s="138">
        <f t="shared" si="118"/>
        <v>9.3159710210184293E-2</v>
      </c>
    </row>
    <row r="164" spans="1:13" x14ac:dyDescent="0.25">
      <c r="A164" s="101" t="str">
        <f t="shared" ref="A164:K164" si="119">+A21</f>
        <v>102201</v>
      </c>
      <c r="B164" s="101" t="str">
        <f t="shared" si="119"/>
        <v>CERTIFICACIONES Y CONSTANCIAS</v>
      </c>
      <c r="C164" s="102">
        <f t="shared" si="119"/>
        <v>0</v>
      </c>
      <c r="D164" s="102">
        <f t="shared" si="119"/>
        <v>0</v>
      </c>
      <c r="E164" s="102">
        <f t="shared" si="119"/>
        <v>0</v>
      </c>
      <c r="F164" s="137">
        <f t="shared" si="119"/>
        <v>0</v>
      </c>
      <c r="G164" s="102">
        <f t="shared" si="119"/>
        <v>1696000</v>
      </c>
      <c r="H164" s="102">
        <f t="shared" si="119"/>
        <v>1696000</v>
      </c>
      <c r="I164" s="102">
        <f t="shared" si="119"/>
        <v>1696000</v>
      </c>
      <c r="J164" s="102">
        <f t="shared" si="119"/>
        <v>-1696000</v>
      </c>
      <c r="K164" s="138" t="e">
        <f t="shared" si="119"/>
        <v>#DIV/0!</v>
      </c>
    </row>
    <row r="165" spans="1:13" x14ac:dyDescent="0.25">
      <c r="A165" s="133" t="str">
        <f t="shared" ref="A165:K165" si="120">+A26</f>
        <v>10220201</v>
      </c>
      <c r="B165" s="133" t="str">
        <f t="shared" si="120"/>
        <v xml:space="preserve">SERVICIOS DE EDUCACIÓN SUPERIOR TERCIARIA </v>
      </c>
      <c r="C165" s="134">
        <f t="shared" si="120"/>
        <v>44132120803.339996</v>
      </c>
      <c r="D165" s="134">
        <f t="shared" si="120"/>
        <v>0</v>
      </c>
      <c r="E165" s="134">
        <f t="shared" si="120"/>
        <v>0</v>
      </c>
      <c r="F165" s="135">
        <f t="shared" si="120"/>
        <v>44132120803.339996</v>
      </c>
      <c r="G165" s="134">
        <f t="shared" si="120"/>
        <v>4109639585</v>
      </c>
      <c r="H165" s="134">
        <f t="shared" si="120"/>
        <v>3293628685</v>
      </c>
      <c r="I165" s="134">
        <f t="shared" si="120"/>
        <v>4109639585</v>
      </c>
      <c r="J165" s="134">
        <f t="shared" si="120"/>
        <v>40022481218.339996</v>
      </c>
      <c r="K165" s="136">
        <f t="shared" si="120"/>
        <v>9.3121280151326313E-2</v>
      </c>
    </row>
    <row r="166" spans="1:13" x14ac:dyDescent="0.25">
      <c r="A166" s="133" t="str">
        <f t="shared" ref="A166:K166" si="121">+A27</f>
        <v>102202011</v>
      </c>
      <c r="B166" s="133" t="str">
        <f t="shared" si="121"/>
        <v>SERVICIOS DE EDUC SUPERIOR TERC NIVEL PREGRADO</v>
      </c>
      <c r="C166" s="134">
        <f t="shared" si="121"/>
        <v>35549282815.339996</v>
      </c>
      <c r="D166" s="134">
        <f t="shared" si="121"/>
        <v>0</v>
      </c>
      <c r="E166" s="134">
        <f t="shared" si="121"/>
        <v>0</v>
      </c>
      <c r="F166" s="135">
        <f t="shared" si="121"/>
        <v>35549282815.339996</v>
      </c>
      <c r="G166" s="134">
        <f t="shared" si="121"/>
        <v>2986104771</v>
      </c>
      <c r="H166" s="134">
        <f t="shared" si="121"/>
        <v>2199556591</v>
      </c>
      <c r="I166" s="134">
        <f t="shared" si="121"/>
        <v>2986104771</v>
      </c>
      <c r="J166" s="134">
        <f t="shared" si="121"/>
        <v>32563178044.34</v>
      </c>
      <c r="K166" s="136">
        <f t="shared" si="121"/>
        <v>8.3999015859511389E-2</v>
      </c>
    </row>
    <row r="167" spans="1:13" ht="30" x14ac:dyDescent="0.25">
      <c r="A167" s="133" t="str">
        <f t="shared" ref="A167:K167" si="122">+A32</f>
        <v>102202012</v>
      </c>
      <c r="B167" s="139" t="str">
        <f t="shared" si="122"/>
        <v>SERVICIOS DE EDUCACIÓN SUPERIOR TER NIVEL POSGRADO</v>
      </c>
      <c r="C167" s="134">
        <f t="shared" si="122"/>
        <v>8582837988</v>
      </c>
      <c r="D167" s="134">
        <f t="shared" si="122"/>
        <v>0</v>
      </c>
      <c r="E167" s="134">
        <f t="shared" si="122"/>
        <v>0</v>
      </c>
      <c r="F167" s="135">
        <f t="shared" si="122"/>
        <v>8582837988</v>
      </c>
      <c r="G167" s="134">
        <f t="shared" si="122"/>
        <v>1123534814</v>
      </c>
      <c r="H167" s="134">
        <f t="shared" si="122"/>
        <v>1094072094</v>
      </c>
      <c r="I167" s="134">
        <f t="shared" si="122"/>
        <v>1123534814</v>
      </c>
      <c r="J167" s="134">
        <f t="shared" si="122"/>
        <v>7459303174</v>
      </c>
      <c r="K167" s="136">
        <f t="shared" si="122"/>
        <v>0.1309048144181281</v>
      </c>
    </row>
    <row r="168" spans="1:13" x14ac:dyDescent="0.25">
      <c r="A168" s="101" t="str">
        <f t="shared" ref="A168:K168" si="123">+A37</f>
        <v>1025</v>
      </c>
      <c r="B168" s="101" t="str">
        <f t="shared" si="123"/>
        <v>VENTA DE BIENES Y SERVICIOS</v>
      </c>
      <c r="C168" s="102">
        <f t="shared" si="123"/>
        <v>4627907835.8360004</v>
      </c>
      <c r="D168" s="102">
        <f t="shared" si="123"/>
        <v>0</v>
      </c>
      <c r="E168" s="102">
        <f t="shared" si="123"/>
        <v>0</v>
      </c>
      <c r="F168" s="137">
        <f t="shared" si="123"/>
        <v>4627907835.8360004</v>
      </c>
      <c r="G168" s="102">
        <f t="shared" si="123"/>
        <v>779940675</v>
      </c>
      <c r="H168" s="102">
        <f t="shared" si="123"/>
        <v>502989378</v>
      </c>
      <c r="I168" s="102">
        <f t="shared" si="123"/>
        <v>779940675</v>
      </c>
      <c r="J168" s="102">
        <f t="shared" si="123"/>
        <v>3847967160.8360004</v>
      </c>
      <c r="K168" s="138">
        <f t="shared" si="123"/>
        <v>0.16852986331330191</v>
      </c>
      <c r="M168" s="1"/>
    </row>
    <row r="169" spans="1:13" x14ac:dyDescent="0.25">
      <c r="A169" s="101" t="str">
        <f t="shared" ref="A169:K169" si="124">+A74</f>
        <v>1026</v>
      </c>
      <c r="B169" s="101" t="str">
        <f t="shared" si="124"/>
        <v>TRANSFERENCIAS CORRIENTES</v>
      </c>
      <c r="C169" s="102">
        <f t="shared" si="124"/>
        <v>93288262213.820007</v>
      </c>
      <c r="D169" s="102">
        <f t="shared" si="124"/>
        <v>0</v>
      </c>
      <c r="E169" s="102">
        <f t="shared" si="124"/>
        <v>0</v>
      </c>
      <c r="F169" s="137">
        <f t="shared" si="124"/>
        <v>93288262213.820007</v>
      </c>
      <c r="G169" s="102">
        <f t="shared" si="124"/>
        <v>14312515139</v>
      </c>
      <c r="H169" s="102">
        <f t="shared" si="124"/>
        <v>9644775454</v>
      </c>
      <c r="I169" s="102">
        <f t="shared" si="124"/>
        <v>14312515139</v>
      </c>
      <c r="J169" s="102">
        <f t="shared" si="124"/>
        <v>78975747074.820007</v>
      </c>
      <c r="K169" s="138">
        <f t="shared" si="124"/>
        <v>0.15342246494200104</v>
      </c>
    </row>
    <row r="170" spans="1:13" x14ac:dyDescent="0.25">
      <c r="A170" s="133" t="str">
        <f t="shared" ref="A170:K170" si="125">+A78</f>
        <v>10260401101</v>
      </c>
      <c r="B170" s="133" t="str">
        <f t="shared" si="125"/>
        <v>DEVOLUCIÓN IVA- INSTITUCIONES DE EDUCACIÓN SUPERIOR</v>
      </c>
      <c r="C170" s="134">
        <f t="shared" si="125"/>
        <v>1592517443.1900001</v>
      </c>
      <c r="D170" s="134">
        <f t="shared" si="125"/>
        <v>0</v>
      </c>
      <c r="E170" s="134">
        <f t="shared" si="125"/>
        <v>0</v>
      </c>
      <c r="F170" s="135">
        <f t="shared" si="125"/>
        <v>1592517443.1900001</v>
      </c>
      <c r="G170" s="134">
        <f t="shared" si="125"/>
        <v>309296084</v>
      </c>
      <c r="H170" s="134">
        <f t="shared" si="125"/>
        <v>309296084</v>
      </c>
      <c r="I170" s="134">
        <f t="shared" si="125"/>
        <v>309296084</v>
      </c>
      <c r="J170" s="134">
        <f t="shared" si="125"/>
        <v>1283221359.1900001</v>
      </c>
      <c r="K170" s="136">
        <f t="shared" si="125"/>
        <v>0.19421833357155793</v>
      </c>
      <c r="L170" s="59"/>
    </row>
    <row r="171" spans="1:13" x14ac:dyDescent="0.25">
      <c r="A171" s="133" t="str">
        <f t="shared" ref="A171:K171" si="126">+A81</f>
        <v>102605011</v>
      </c>
      <c r="B171" s="133" t="str">
        <f t="shared" si="126"/>
        <v>APORTES NACIÓN</v>
      </c>
      <c r="C171" s="134">
        <f t="shared" si="126"/>
        <v>91695744770.630005</v>
      </c>
      <c r="D171" s="134">
        <f t="shared" si="126"/>
        <v>0</v>
      </c>
      <c r="E171" s="134">
        <f t="shared" si="126"/>
        <v>0</v>
      </c>
      <c r="F171" s="135">
        <f t="shared" si="126"/>
        <v>91695744770.630005</v>
      </c>
      <c r="G171" s="134">
        <f t="shared" si="126"/>
        <v>14003219055</v>
      </c>
      <c r="H171" s="134">
        <f t="shared" si="126"/>
        <v>9335479370</v>
      </c>
      <c r="I171" s="134">
        <f t="shared" si="126"/>
        <v>14003219055</v>
      </c>
      <c r="J171" s="134">
        <f t="shared" si="126"/>
        <v>77692525715.630005</v>
      </c>
      <c r="K171" s="136">
        <f t="shared" si="126"/>
        <v>0.15271394643260708</v>
      </c>
    </row>
    <row r="172" spans="1:13" x14ac:dyDescent="0.25">
      <c r="A172" s="53" t="str">
        <f t="shared" ref="A172:K172" si="127">+A86</f>
        <v>2</v>
      </c>
      <c r="B172" s="54" t="str">
        <f t="shared" si="127"/>
        <v>RECURSOS DE CAPITAL</v>
      </c>
      <c r="C172" s="55">
        <f t="shared" si="127"/>
        <v>415959602</v>
      </c>
      <c r="D172" s="55">
        <f t="shared" si="127"/>
        <v>17943484287.990002</v>
      </c>
      <c r="E172" s="55">
        <f t="shared" si="127"/>
        <v>0</v>
      </c>
      <c r="F172" s="131">
        <f t="shared" si="127"/>
        <v>18359443889.990002</v>
      </c>
      <c r="G172" s="55">
        <f t="shared" si="127"/>
        <v>18056166986.470001</v>
      </c>
      <c r="H172" s="55">
        <f t="shared" si="127"/>
        <v>24625839.439999998</v>
      </c>
      <c r="I172" s="55">
        <f t="shared" si="127"/>
        <v>18056166986.470001</v>
      </c>
      <c r="J172" s="55">
        <f t="shared" si="127"/>
        <v>303276903.51999998</v>
      </c>
      <c r="K172" s="132">
        <f t="shared" si="127"/>
        <v>0.98348114979205037</v>
      </c>
    </row>
    <row r="173" spans="1:13" x14ac:dyDescent="0.25">
      <c r="A173" s="54" t="str">
        <f t="shared" ref="A173:K173" si="128">+A87</f>
        <v>205</v>
      </c>
      <c r="B173" s="54" t="str">
        <f t="shared" si="128"/>
        <v>RENDIMIENTOS FINANCIEROS</v>
      </c>
      <c r="C173" s="55">
        <f t="shared" si="128"/>
        <v>216959602</v>
      </c>
      <c r="D173" s="55">
        <f t="shared" si="128"/>
        <v>0</v>
      </c>
      <c r="E173" s="55">
        <f t="shared" si="128"/>
        <v>0</v>
      </c>
      <c r="F173" s="131">
        <f t="shared" si="128"/>
        <v>216959602</v>
      </c>
      <c r="G173" s="55">
        <f t="shared" si="128"/>
        <v>61447365.480000004</v>
      </c>
      <c r="H173" s="55">
        <f t="shared" si="128"/>
        <v>24625839.439999998</v>
      </c>
      <c r="I173" s="55">
        <f t="shared" si="128"/>
        <v>61447365.480000004</v>
      </c>
      <c r="J173" s="55">
        <f t="shared" si="128"/>
        <v>155512236.51999998</v>
      </c>
      <c r="K173" s="132">
        <f t="shared" si="128"/>
        <v>0.28322030882044114</v>
      </c>
    </row>
    <row r="174" spans="1:13" x14ac:dyDescent="0.25">
      <c r="A174" s="53" t="str">
        <f t="shared" ref="A174:K174" si="129">+A118</f>
        <v>208</v>
      </c>
      <c r="B174" s="54" t="str">
        <f t="shared" si="129"/>
        <v>TRANSFERENCIAS DE CAPITAL</v>
      </c>
      <c r="C174" s="55">
        <f t="shared" si="129"/>
        <v>0</v>
      </c>
      <c r="D174" s="55">
        <f t="shared" si="129"/>
        <v>0</v>
      </c>
      <c r="E174" s="55">
        <f t="shared" si="129"/>
        <v>0</v>
      </c>
      <c r="F174" s="131">
        <f t="shared" si="129"/>
        <v>0</v>
      </c>
      <c r="G174" s="55">
        <f t="shared" si="129"/>
        <v>17953833</v>
      </c>
      <c r="H174" s="55">
        <f t="shared" si="129"/>
        <v>0</v>
      </c>
      <c r="I174" s="55">
        <f t="shared" si="129"/>
        <v>17953833</v>
      </c>
      <c r="J174" s="55">
        <f t="shared" si="129"/>
        <v>-17953833</v>
      </c>
      <c r="K174" s="132" t="e">
        <f t="shared" si="129"/>
        <v>#DIV/0!</v>
      </c>
    </row>
    <row r="175" spans="1:13" x14ac:dyDescent="0.25">
      <c r="A175" s="133" t="str">
        <f t="shared" ref="A175:K175" si="130">+A127</f>
        <v>20820101101</v>
      </c>
      <c r="B175" s="133" t="str">
        <f t="shared" si="130"/>
        <v>INDEMNIZACIONES DE CAPITAL RELACIONADAS CON SEGUROS NO DE VIDA</v>
      </c>
      <c r="C175" s="134">
        <f t="shared" si="130"/>
        <v>0</v>
      </c>
      <c r="D175" s="134">
        <f t="shared" si="130"/>
        <v>0</v>
      </c>
      <c r="E175" s="134">
        <f t="shared" si="130"/>
        <v>0</v>
      </c>
      <c r="F175" s="135">
        <f t="shared" si="130"/>
        <v>0</v>
      </c>
      <c r="G175" s="134">
        <f t="shared" si="130"/>
        <v>17953833</v>
      </c>
      <c r="H175" s="134">
        <f t="shared" si="130"/>
        <v>0</v>
      </c>
      <c r="I175" s="134">
        <f t="shared" si="130"/>
        <v>17953833</v>
      </c>
      <c r="J175" s="134">
        <f t="shared" si="130"/>
        <v>-17953833</v>
      </c>
      <c r="K175" s="136" t="e">
        <f t="shared" si="130"/>
        <v>#DIV/0!</v>
      </c>
    </row>
    <row r="176" spans="1:13" x14ac:dyDescent="0.25">
      <c r="A176" s="53">
        <f t="shared" ref="A176:K176" si="131">+A128</f>
        <v>210</v>
      </c>
      <c r="B176" s="54" t="str">
        <f t="shared" si="131"/>
        <v>RECURSOS DEL BALANCE</v>
      </c>
      <c r="C176" s="55">
        <f t="shared" si="131"/>
        <v>0</v>
      </c>
      <c r="D176" s="55">
        <f t="shared" si="131"/>
        <v>17017560758.990002</v>
      </c>
      <c r="E176" s="55">
        <f t="shared" si="131"/>
        <v>0</v>
      </c>
      <c r="F176" s="131">
        <f t="shared" si="131"/>
        <v>17017560758.990002</v>
      </c>
      <c r="G176" s="55">
        <f t="shared" si="131"/>
        <v>17017560758.990002</v>
      </c>
      <c r="H176" s="55">
        <f t="shared" si="131"/>
        <v>0</v>
      </c>
      <c r="I176" s="55">
        <f t="shared" si="131"/>
        <v>17017560758.990002</v>
      </c>
      <c r="J176" s="55">
        <f t="shared" si="131"/>
        <v>0</v>
      </c>
      <c r="K176" s="132">
        <f t="shared" si="131"/>
        <v>1</v>
      </c>
    </row>
    <row r="177" spans="1:11" x14ac:dyDescent="0.25">
      <c r="A177" s="53">
        <f t="shared" ref="A177:K177" si="132">+A133</f>
        <v>212</v>
      </c>
      <c r="B177" s="54" t="str">
        <f t="shared" si="132"/>
        <v>RECURSOS DE TERCEROS EN ADMINISTRACIÓN</v>
      </c>
      <c r="C177" s="55">
        <f t="shared" si="132"/>
        <v>199000000</v>
      </c>
      <c r="D177" s="55">
        <f t="shared" si="132"/>
        <v>925923529</v>
      </c>
      <c r="E177" s="55">
        <f t="shared" si="132"/>
        <v>0</v>
      </c>
      <c r="F177" s="131">
        <f t="shared" si="132"/>
        <v>1124923529</v>
      </c>
      <c r="G177" s="55">
        <f t="shared" si="132"/>
        <v>959205029</v>
      </c>
      <c r="H177" s="55">
        <f t="shared" si="132"/>
        <v>0</v>
      </c>
      <c r="I177" s="55">
        <f t="shared" si="132"/>
        <v>959205029</v>
      </c>
      <c r="J177" s="55">
        <f t="shared" si="132"/>
        <v>165718500</v>
      </c>
      <c r="K177" s="132">
        <f t="shared" si="132"/>
        <v>0.85268465302053431</v>
      </c>
    </row>
    <row r="178" spans="1:11" x14ac:dyDescent="0.25">
      <c r="C178" s="140"/>
      <c r="D178" s="140"/>
      <c r="E178" s="140"/>
      <c r="F178" s="141"/>
      <c r="G178" s="140"/>
      <c r="H178" s="140"/>
      <c r="I178" s="140"/>
      <c r="J178" s="140"/>
    </row>
  </sheetData>
  <mergeCells count="4">
    <mergeCell ref="A157:C157"/>
    <mergeCell ref="A1:K2"/>
    <mergeCell ref="A3:K4"/>
    <mergeCell ref="A5:K6"/>
  </mergeCells>
  <pageMargins left="0.49" right="0.3" top="0.28000000000000003" bottom="0.28000000000000003" header="0.3" footer="0.3"/>
  <pageSetup paperSize="506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1"/>
  <sheetViews>
    <sheetView showGridLines="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A3" sqref="A3:T4"/>
    </sheetView>
  </sheetViews>
  <sheetFormatPr baseColWidth="10" defaultRowHeight="15" x14ac:dyDescent="0.25"/>
  <cols>
    <col min="1" max="1" width="16.140625" style="223" bestFit="1" customWidth="1"/>
    <col min="2" max="2" width="47" style="196" customWidth="1"/>
    <col min="3" max="3" width="18.7109375" style="218" bestFit="1" customWidth="1"/>
    <col min="4" max="4" width="15" style="218" bestFit="1" customWidth="1"/>
    <col min="5" max="5" width="17" style="218" bestFit="1" customWidth="1"/>
    <col min="6" max="6" width="16.28515625" style="218" hidden="1" customWidth="1"/>
    <col min="7" max="7" width="13.5703125" style="218" hidden="1" customWidth="1"/>
    <col min="8" max="8" width="17.85546875" style="218" bestFit="1" customWidth="1"/>
    <col min="9" max="9" width="18.7109375" style="218" bestFit="1" customWidth="1"/>
    <col min="10" max="10" width="17.7109375" style="218" bestFit="1" customWidth="1"/>
    <col min="11" max="11" width="18.7109375" style="218" customWidth="1"/>
    <col min="12" max="12" width="18.7109375" style="218" bestFit="1" customWidth="1"/>
    <col min="13" max="15" width="17.7109375" style="218" bestFit="1" customWidth="1"/>
    <col min="16" max="16" width="16.7109375" style="218" bestFit="1" customWidth="1"/>
    <col min="17" max="17" width="17.7109375" style="218" bestFit="1" customWidth="1"/>
    <col min="18" max="18" width="16.7109375" style="218" bestFit="1" customWidth="1"/>
    <col min="19" max="19" width="18.7109375" style="224" bestFit="1" customWidth="1"/>
    <col min="20" max="20" width="17.7109375" style="218" bestFit="1" customWidth="1"/>
    <col min="21" max="21" width="17.7109375" style="196" bestFit="1" customWidth="1"/>
    <col min="22" max="22" width="16.140625" style="196" hidden="1" customWidth="1"/>
    <col min="23" max="23" width="94.28515625" style="196" hidden="1" customWidth="1"/>
    <col min="24" max="24" width="18.140625" style="196" hidden="1" customWidth="1"/>
    <col min="25" max="25" width="14.5703125" style="196" hidden="1" customWidth="1"/>
    <col min="26" max="26" width="19.7109375" style="196" hidden="1" customWidth="1"/>
    <col min="27" max="27" width="18.28515625" style="196" hidden="1" customWidth="1"/>
    <col min="28" max="28" width="16.28515625" style="196" hidden="1" customWidth="1"/>
    <col min="29" max="29" width="17.140625" style="196" hidden="1" customWidth="1"/>
    <col min="30" max="30" width="18.140625" style="196" hidden="1" customWidth="1"/>
    <col min="31" max="31" width="17.140625" style="196" hidden="1" customWidth="1"/>
    <col min="32" max="32" width="23.5703125" style="196" hidden="1" customWidth="1"/>
    <col min="33" max="33" width="21.28515625" style="196" hidden="1" customWidth="1"/>
    <col min="34" max="35" width="17.140625" style="196" hidden="1" customWidth="1"/>
    <col min="36" max="37" width="16.140625" style="196" hidden="1" customWidth="1"/>
    <col min="38" max="38" width="17.140625" style="196" hidden="1" customWidth="1"/>
    <col min="39" max="39" width="22.140625" style="196" hidden="1" customWidth="1"/>
    <col min="40" max="40" width="21.42578125" style="196" hidden="1" customWidth="1"/>
    <col min="41" max="41" width="13.140625" style="196" hidden="1" customWidth="1"/>
    <col min="42" max="16384" width="11.42578125" style="196"/>
  </cols>
  <sheetData>
    <row r="1" spans="1:41" x14ac:dyDescent="0.25">
      <c r="A1" s="185" t="s">
        <v>1183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41" ht="20.25" customHeight="1" x14ac:dyDescent="0.2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41" x14ac:dyDescent="0.25">
      <c r="A3" s="185" t="s">
        <v>1182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</row>
    <row r="4" spans="1:4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</row>
    <row r="5" spans="1:41" x14ac:dyDescent="0.25">
      <c r="A5" s="183" t="s">
        <v>1184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</row>
    <row r="6" spans="1:41" x14ac:dyDescent="0.2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</row>
    <row r="7" spans="1:41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</row>
    <row r="8" spans="1:41" s="199" customFormat="1" ht="25.5" x14ac:dyDescent="0.25">
      <c r="A8" s="188" t="s">
        <v>0</v>
      </c>
      <c r="B8" s="189" t="s">
        <v>1</v>
      </c>
      <c r="C8" s="190" t="s">
        <v>2</v>
      </c>
      <c r="D8" s="190" t="s">
        <v>3</v>
      </c>
      <c r="E8" s="190" t="s">
        <v>4</v>
      </c>
      <c r="F8" s="190" t="s">
        <v>5</v>
      </c>
      <c r="G8" s="190" t="s">
        <v>6</v>
      </c>
      <c r="H8" s="190" t="s">
        <v>7</v>
      </c>
      <c r="I8" s="190" t="s">
        <v>717</v>
      </c>
      <c r="J8" s="190" t="s">
        <v>718</v>
      </c>
      <c r="K8" s="190" t="s">
        <v>719</v>
      </c>
      <c r="L8" s="190" t="s">
        <v>720</v>
      </c>
      <c r="M8" s="190" t="s">
        <v>721</v>
      </c>
      <c r="N8" s="190" t="s">
        <v>722</v>
      </c>
      <c r="O8" s="190" t="s">
        <v>723</v>
      </c>
      <c r="P8" s="190" t="s">
        <v>724</v>
      </c>
      <c r="Q8" s="190" t="s">
        <v>725</v>
      </c>
      <c r="R8" s="190" t="s">
        <v>726</v>
      </c>
      <c r="S8" s="191" t="s">
        <v>727</v>
      </c>
      <c r="T8" s="190" t="s">
        <v>728</v>
      </c>
      <c r="V8" s="200" t="s">
        <v>0</v>
      </c>
      <c r="W8" s="200" t="s">
        <v>1</v>
      </c>
      <c r="X8" s="201" t="s">
        <v>2</v>
      </c>
      <c r="Y8" s="201" t="s">
        <v>3</v>
      </c>
      <c r="Z8" s="201" t="s">
        <v>4</v>
      </c>
      <c r="AA8" s="201" t="s">
        <v>5</v>
      </c>
      <c r="AB8" s="201" t="s">
        <v>6</v>
      </c>
      <c r="AC8" s="201" t="s">
        <v>7</v>
      </c>
      <c r="AD8" s="201" t="s">
        <v>1125</v>
      </c>
      <c r="AE8" s="201" t="s">
        <v>1126</v>
      </c>
      <c r="AF8" s="201" t="s">
        <v>1127</v>
      </c>
      <c r="AG8" s="201" t="s">
        <v>1128</v>
      </c>
      <c r="AH8" s="201" t="s">
        <v>1129</v>
      </c>
      <c r="AI8" s="201" t="s">
        <v>1130</v>
      </c>
      <c r="AJ8" s="201" t="s">
        <v>1131</v>
      </c>
      <c r="AK8" s="201" t="s">
        <v>1132</v>
      </c>
      <c r="AL8" s="201" t="s">
        <v>1133</v>
      </c>
      <c r="AM8" s="201" t="s">
        <v>1134</v>
      </c>
      <c r="AN8" s="201" t="s">
        <v>1135</v>
      </c>
      <c r="AO8" s="201" t="s">
        <v>1136</v>
      </c>
    </row>
    <row r="9" spans="1:41" s="207" customFormat="1" x14ac:dyDescent="0.25">
      <c r="A9" s="202" t="s">
        <v>8</v>
      </c>
      <c r="B9" s="203" t="s">
        <v>9</v>
      </c>
      <c r="C9" s="204">
        <f>+C10+C76+C281+C290+C302</f>
        <v>145638571781</v>
      </c>
      <c r="D9" s="204">
        <f t="shared" ref="D9:T9" si="0">+D10+D76+D281+D290+D302</f>
        <v>906032905</v>
      </c>
      <c r="E9" s="204">
        <f t="shared" si="0"/>
        <v>906032905</v>
      </c>
      <c r="F9" s="204">
        <f t="shared" si="0"/>
        <v>0</v>
      </c>
      <c r="G9" s="204">
        <f t="shared" si="0"/>
        <v>0</v>
      </c>
      <c r="H9" s="204">
        <f t="shared" si="0"/>
        <v>17943484288.099998</v>
      </c>
      <c r="I9" s="204">
        <f t="shared" si="0"/>
        <v>163582056069.10001</v>
      </c>
      <c r="J9" s="204">
        <f t="shared" si="0"/>
        <v>12937181022.76</v>
      </c>
      <c r="K9" s="204">
        <f t="shared" si="0"/>
        <v>34871883083.139999</v>
      </c>
      <c r="L9" s="204">
        <f t="shared" si="0"/>
        <v>128710172985.95999</v>
      </c>
      <c r="M9" s="204">
        <f t="shared" si="0"/>
        <v>13107095550.150002</v>
      </c>
      <c r="N9" s="204">
        <f t="shared" si="0"/>
        <v>21339521286.150002</v>
      </c>
      <c r="O9" s="204">
        <f t="shared" si="0"/>
        <v>13606809586.99</v>
      </c>
      <c r="P9" s="204">
        <f t="shared" si="0"/>
        <v>9898423875</v>
      </c>
      <c r="Q9" s="204">
        <f t="shared" si="0"/>
        <v>43749303002.800003</v>
      </c>
      <c r="R9" s="204">
        <f t="shared" si="0"/>
        <v>8877419919.6599998</v>
      </c>
      <c r="S9" s="205">
        <f t="shared" si="0"/>
        <v>119832753066.3</v>
      </c>
      <c r="T9" s="204">
        <f t="shared" si="0"/>
        <v>21339521286.150002</v>
      </c>
      <c r="U9" s="206">
        <f>+I344/I9</f>
        <v>2.934805615826255E-2</v>
      </c>
      <c r="V9" s="197" t="s">
        <v>8</v>
      </c>
      <c r="W9" s="198" t="s">
        <v>9</v>
      </c>
      <c r="X9" s="194">
        <v>11602209500</v>
      </c>
      <c r="Y9" s="194">
        <v>906032905</v>
      </c>
      <c r="Z9" s="194">
        <v>112000000</v>
      </c>
      <c r="AA9" s="194">
        <v>0</v>
      </c>
      <c r="AB9" s="194">
        <v>0</v>
      </c>
      <c r="AC9" s="194">
        <v>2269847059</v>
      </c>
      <c r="AD9" s="194">
        <v>14666089464</v>
      </c>
      <c r="AE9" s="194">
        <v>1223415767.76</v>
      </c>
      <c r="AF9" s="194">
        <v>4303010318.9700003</v>
      </c>
      <c r="AG9" s="194">
        <v>10363079145.029999</v>
      </c>
      <c r="AH9" s="194">
        <v>470754485.94999999</v>
      </c>
      <c r="AI9" s="194">
        <v>637715778.95000005</v>
      </c>
      <c r="AJ9" s="194">
        <v>3678889151.0200005</v>
      </c>
      <c r="AK9" s="194">
        <v>1820964796</v>
      </c>
      <c r="AL9" s="194">
        <v>7924656409.1599998</v>
      </c>
      <c r="AM9" s="194">
        <v>3621646090.1899996</v>
      </c>
      <c r="AN9" s="194">
        <v>6741433054.8400002</v>
      </c>
      <c r="AO9" s="194">
        <v>0</v>
      </c>
    </row>
    <row r="10" spans="1:41" s="207" customFormat="1" x14ac:dyDescent="0.25">
      <c r="A10" s="208" t="s">
        <v>10</v>
      </c>
      <c r="B10" s="209" t="s">
        <v>11</v>
      </c>
      <c r="C10" s="210">
        <f>+C11+C47</f>
        <v>119433039381</v>
      </c>
      <c r="D10" s="210">
        <f t="shared" ref="D10:T10" si="1">+D11+D47</f>
        <v>0</v>
      </c>
      <c r="E10" s="210">
        <f t="shared" si="1"/>
        <v>794032905</v>
      </c>
      <c r="F10" s="210">
        <f t="shared" si="1"/>
        <v>0</v>
      </c>
      <c r="G10" s="210">
        <f t="shared" si="1"/>
        <v>0</v>
      </c>
      <c r="H10" s="210">
        <f t="shared" si="1"/>
        <v>900000000</v>
      </c>
      <c r="I10" s="210">
        <f t="shared" si="1"/>
        <v>119539006476</v>
      </c>
      <c r="J10" s="210">
        <f t="shared" si="1"/>
        <v>10034739134</v>
      </c>
      <c r="K10" s="210">
        <f t="shared" si="1"/>
        <v>27856458856</v>
      </c>
      <c r="L10" s="210">
        <f t="shared" si="1"/>
        <v>91682547620</v>
      </c>
      <c r="M10" s="210">
        <f t="shared" si="1"/>
        <v>12095508200</v>
      </c>
      <c r="N10" s="210">
        <f t="shared" si="1"/>
        <v>19590585597</v>
      </c>
      <c r="O10" s="210">
        <f t="shared" si="1"/>
        <v>8265873259</v>
      </c>
      <c r="P10" s="210">
        <f t="shared" si="1"/>
        <v>6564237711</v>
      </c>
      <c r="Q10" s="210">
        <f t="shared" si="1"/>
        <v>30441640701</v>
      </c>
      <c r="R10" s="210">
        <f t="shared" si="1"/>
        <v>2585181845</v>
      </c>
      <c r="S10" s="211">
        <f t="shared" si="1"/>
        <v>89097365775</v>
      </c>
      <c r="T10" s="210">
        <f t="shared" si="1"/>
        <v>19590585597</v>
      </c>
      <c r="V10" s="197" t="s">
        <v>10</v>
      </c>
      <c r="W10" s="198" t="s">
        <v>11</v>
      </c>
      <c r="X10" s="194">
        <v>119433039381</v>
      </c>
      <c r="Y10" s="194">
        <v>0</v>
      </c>
      <c r="Z10" s="194">
        <v>794032905</v>
      </c>
      <c r="AA10" s="194">
        <v>0</v>
      </c>
      <c r="AB10" s="194">
        <v>0</v>
      </c>
      <c r="AC10" s="194">
        <v>900000000</v>
      </c>
      <c r="AD10" s="194">
        <v>119539006476</v>
      </c>
      <c r="AE10" s="194">
        <v>10034739134</v>
      </c>
      <c r="AF10" s="194">
        <v>27856458856</v>
      </c>
      <c r="AG10" s="194">
        <v>91682547620</v>
      </c>
      <c r="AH10" s="194">
        <v>12095508200</v>
      </c>
      <c r="AI10" s="194">
        <v>19590585597</v>
      </c>
      <c r="AJ10" s="194">
        <v>8265873259</v>
      </c>
      <c r="AK10" s="194">
        <v>6564237711</v>
      </c>
      <c r="AL10" s="194">
        <v>30441640701</v>
      </c>
      <c r="AM10" s="194">
        <v>2585181845</v>
      </c>
      <c r="AN10" s="194">
        <v>89097365775</v>
      </c>
      <c r="AO10" s="194">
        <v>0</v>
      </c>
    </row>
    <row r="11" spans="1:41" s="207" customFormat="1" x14ac:dyDescent="0.25">
      <c r="A11" s="208" t="s">
        <v>12</v>
      </c>
      <c r="B11" s="209" t="s">
        <v>13</v>
      </c>
      <c r="C11" s="210">
        <f>+C12+C25+C38</f>
        <v>86037737402</v>
      </c>
      <c r="D11" s="210">
        <f t="shared" ref="D11:T11" si="2">+D12+D25+D38</f>
        <v>0</v>
      </c>
      <c r="E11" s="210">
        <f t="shared" si="2"/>
        <v>794032905</v>
      </c>
      <c r="F11" s="210">
        <f t="shared" si="2"/>
        <v>0</v>
      </c>
      <c r="G11" s="210">
        <f t="shared" si="2"/>
        <v>0</v>
      </c>
      <c r="H11" s="210">
        <f t="shared" si="2"/>
        <v>0</v>
      </c>
      <c r="I11" s="210">
        <f t="shared" si="2"/>
        <v>85243704497</v>
      </c>
      <c r="J11" s="210">
        <f t="shared" si="2"/>
        <v>9790716554</v>
      </c>
      <c r="K11" s="210">
        <f t="shared" si="2"/>
        <v>15656294910</v>
      </c>
      <c r="L11" s="210">
        <f t="shared" si="2"/>
        <v>69587409587</v>
      </c>
      <c r="M11" s="210">
        <f t="shared" si="2"/>
        <v>9790716554</v>
      </c>
      <c r="N11" s="210">
        <f t="shared" si="2"/>
        <v>15656294910</v>
      </c>
      <c r="O11" s="210">
        <f t="shared" si="2"/>
        <v>0</v>
      </c>
      <c r="P11" s="210">
        <f t="shared" si="2"/>
        <v>5082254369</v>
      </c>
      <c r="Q11" s="210">
        <f t="shared" si="2"/>
        <v>15670453179</v>
      </c>
      <c r="R11" s="210">
        <f t="shared" si="2"/>
        <v>14158269</v>
      </c>
      <c r="S11" s="211">
        <f t="shared" si="2"/>
        <v>69573251318</v>
      </c>
      <c r="T11" s="210">
        <f t="shared" si="2"/>
        <v>15656294910</v>
      </c>
      <c r="V11" s="197" t="s">
        <v>12</v>
      </c>
      <c r="W11" s="198" t="s">
        <v>13</v>
      </c>
      <c r="X11" s="194">
        <v>86037737402</v>
      </c>
      <c r="Y11" s="194">
        <v>0</v>
      </c>
      <c r="Z11" s="194">
        <v>794032905</v>
      </c>
      <c r="AA11" s="194">
        <v>0</v>
      </c>
      <c r="AB11" s="194">
        <v>0</v>
      </c>
      <c r="AC11" s="194">
        <v>0</v>
      </c>
      <c r="AD11" s="194">
        <v>85243704497</v>
      </c>
      <c r="AE11" s="194">
        <v>9790716554</v>
      </c>
      <c r="AF11" s="194">
        <v>15656294910</v>
      </c>
      <c r="AG11" s="194">
        <v>69587409587</v>
      </c>
      <c r="AH11" s="194">
        <v>9790716554</v>
      </c>
      <c r="AI11" s="194">
        <v>15656294910</v>
      </c>
      <c r="AJ11" s="194">
        <v>0</v>
      </c>
      <c r="AK11" s="194">
        <v>5082254369</v>
      </c>
      <c r="AL11" s="194">
        <v>15670453179</v>
      </c>
      <c r="AM11" s="194">
        <v>14158269</v>
      </c>
      <c r="AN11" s="194">
        <v>69573251318</v>
      </c>
      <c r="AO11" s="194">
        <v>0</v>
      </c>
    </row>
    <row r="12" spans="1:41" s="207" customFormat="1" x14ac:dyDescent="0.25">
      <c r="A12" s="208" t="s">
        <v>14</v>
      </c>
      <c r="B12" s="209" t="s">
        <v>15</v>
      </c>
      <c r="C12" s="210">
        <f>+C13+C23</f>
        <v>63603728749</v>
      </c>
      <c r="D12" s="210">
        <f t="shared" ref="D12:T12" si="3">+D13+D23</f>
        <v>0</v>
      </c>
      <c r="E12" s="210">
        <f t="shared" si="3"/>
        <v>794032905</v>
      </c>
      <c r="F12" s="210">
        <f t="shared" si="3"/>
        <v>0</v>
      </c>
      <c r="G12" s="210">
        <f t="shared" si="3"/>
        <v>0</v>
      </c>
      <c r="H12" s="210">
        <f t="shared" si="3"/>
        <v>0</v>
      </c>
      <c r="I12" s="210">
        <f t="shared" si="3"/>
        <v>62809695844</v>
      </c>
      <c r="J12" s="210">
        <f t="shared" si="3"/>
        <v>3901398121</v>
      </c>
      <c r="K12" s="210">
        <f t="shared" si="3"/>
        <v>7906122828</v>
      </c>
      <c r="L12" s="210">
        <f t="shared" si="3"/>
        <v>54903573016</v>
      </c>
      <c r="M12" s="210">
        <f t="shared" si="3"/>
        <v>3901398121</v>
      </c>
      <c r="N12" s="210">
        <f t="shared" si="3"/>
        <v>7906122828</v>
      </c>
      <c r="O12" s="210">
        <f t="shared" si="3"/>
        <v>0</v>
      </c>
      <c r="P12" s="210">
        <f t="shared" si="3"/>
        <v>3901398121</v>
      </c>
      <c r="Q12" s="210">
        <f t="shared" si="3"/>
        <v>7906122828</v>
      </c>
      <c r="R12" s="210">
        <f t="shared" si="3"/>
        <v>0</v>
      </c>
      <c r="S12" s="211">
        <f t="shared" si="3"/>
        <v>54903573016</v>
      </c>
      <c r="T12" s="210">
        <f t="shared" si="3"/>
        <v>7906122828</v>
      </c>
      <c r="V12" s="197" t="s">
        <v>14</v>
      </c>
      <c r="W12" s="198" t="s">
        <v>15</v>
      </c>
      <c r="X12" s="194">
        <v>63603728749</v>
      </c>
      <c r="Y12" s="194">
        <v>0</v>
      </c>
      <c r="Z12" s="194">
        <v>794032905</v>
      </c>
      <c r="AA12" s="194">
        <v>0</v>
      </c>
      <c r="AB12" s="194">
        <v>0</v>
      </c>
      <c r="AC12" s="194">
        <v>0</v>
      </c>
      <c r="AD12" s="194">
        <v>62809695844</v>
      </c>
      <c r="AE12" s="194">
        <v>3901398121</v>
      </c>
      <c r="AF12" s="194">
        <v>7906122828</v>
      </c>
      <c r="AG12" s="194">
        <v>54903573016</v>
      </c>
      <c r="AH12" s="194">
        <v>3901398121</v>
      </c>
      <c r="AI12" s="194">
        <v>7906122828</v>
      </c>
      <c r="AJ12" s="194">
        <v>0</v>
      </c>
      <c r="AK12" s="194">
        <v>3901398121</v>
      </c>
      <c r="AL12" s="194">
        <v>7906122828</v>
      </c>
      <c r="AM12" s="194">
        <v>0</v>
      </c>
      <c r="AN12" s="194">
        <v>54903573016</v>
      </c>
      <c r="AO12" s="194">
        <v>0</v>
      </c>
    </row>
    <row r="13" spans="1:41" s="207" customFormat="1" x14ac:dyDescent="0.25">
      <c r="A13" s="212" t="s">
        <v>16</v>
      </c>
      <c r="B13" s="213" t="s">
        <v>17</v>
      </c>
      <c r="C13" s="214">
        <f>SUM(C14:C22)</f>
        <v>63520988995</v>
      </c>
      <c r="D13" s="214">
        <f t="shared" ref="D13:T13" si="4">SUM(D14:D22)</f>
        <v>0</v>
      </c>
      <c r="E13" s="214">
        <f t="shared" si="4"/>
        <v>794032905</v>
      </c>
      <c r="F13" s="214">
        <f t="shared" si="4"/>
        <v>0</v>
      </c>
      <c r="G13" s="214">
        <f t="shared" si="4"/>
        <v>0</v>
      </c>
      <c r="H13" s="214">
        <f t="shared" si="4"/>
        <v>0</v>
      </c>
      <c r="I13" s="214">
        <f t="shared" si="4"/>
        <v>62726956090</v>
      </c>
      <c r="J13" s="214">
        <f t="shared" si="4"/>
        <v>3894636495</v>
      </c>
      <c r="K13" s="214">
        <f t="shared" si="4"/>
        <v>7892598576</v>
      </c>
      <c r="L13" s="214">
        <f t="shared" si="4"/>
        <v>54834357514</v>
      </c>
      <c r="M13" s="214">
        <f t="shared" si="4"/>
        <v>3894636495</v>
      </c>
      <c r="N13" s="214">
        <f t="shared" si="4"/>
        <v>7892598576</v>
      </c>
      <c r="O13" s="214">
        <f t="shared" si="4"/>
        <v>0</v>
      </c>
      <c r="P13" s="214">
        <f t="shared" si="4"/>
        <v>3894636495</v>
      </c>
      <c r="Q13" s="214">
        <f t="shared" si="4"/>
        <v>7892598576</v>
      </c>
      <c r="R13" s="214">
        <f t="shared" si="4"/>
        <v>0</v>
      </c>
      <c r="S13" s="215">
        <f t="shared" si="4"/>
        <v>54834357514</v>
      </c>
      <c r="T13" s="214">
        <f t="shared" si="4"/>
        <v>7892598576</v>
      </c>
      <c r="V13" s="197" t="s">
        <v>16</v>
      </c>
      <c r="W13" s="198" t="s">
        <v>17</v>
      </c>
      <c r="X13" s="194">
        <v>63520988995</v>
      </c>
      <c r="Y13" s="194">
        <v>0</v>
      </c>
      <c r="Z13" s="194">
        <v>794032905</v>
      </c>
      <c r="AA13" s="194">
        <v>0</v>
      </c>
      <c r="AB13" s="194">
        <v>0</v>
      </c>
      <c r="AC13" s="194">
        <v>0</v>
      </c>
      <c r="AD13" s="194">
        <v>62726956090</v>
      </c>
      <c r="AE13" s="194">
        <v>3894636495</v>
      </c>
      <c r="AF13" s="194">
        <v>7892598576</v>
      </c>
      <c r="AG13" s="194">
        <v>54834357514</v>
      </c>
      <c r="AH13" s="194">
        <v>3894636495</v>
      </c>
      <c r="AI13" s="194">
        <v>7892598576</v>
      </c>
      <c r="AJ13" s="194">
        <v>0</v>
      </c>
      <c r="AK13" s="194">
        <v>3894636495</v>
      </c>
      <c r="AL13" s="194">
        <v>7892598576</v>
      </c>
      <c r="AM13" s="194">
        <v>0</v>
      </c>
      <c r="AN13" s="194">
        <v>54834357514</v>
      </c>
      <c r="AO13" s="194">
        <v>0</v>
      </c>
    </row>
    <row r="14" spans="1:41" x14ac:dyDescent="0.25">
      <c r="A14" s="192" t="s">
        <v>18</v>
      </c>
      <c r="B14" s="198" t="s">
        <v>19</v>
      </c>
      <c r="C14" s="194">
        <v>35035357285</v>
      </c>
      <c r="D14" s="194">
        <v>0</v>
      </c>
      <c r="E14" s="194">
        <v>794032905</v>
      </c>
      <c r="F14" s="194">
        <v>0</v>
      </c>
      <c r="G14" s="194">
        <v>0</v>
      </c>
      <c r="H14" s="194">
        <v>0</v>
      </c>
      <c r="I14" s="194">
        <f>+C14+D14-E14+H14</f>
        <v>34241324380</v>
      </c>
      <c r="J14" s="194">
        <v>2467161019</v>
      </c>
      <c r="K14" s="194">
        <v>4947195551</v>
      </c>
      <c r="L14" s="194">
        <f t="shared" ref="L14:L75" si="5">+I14-K14</f>
        <v>29294128829</v>
      </c>
      <c r="M14" s="194">
        <v>2467161019</v>
      </c>
      <c r="N14" s="194">
        <v>4947195551</v>
      </c>
      <c r="O14" s="194">
        <f t="shared" ref="O14:O74" si="6">+K14-N14</f>
        <v>0</v>
      </c>
      <c r="P14" s="194">
        <v>2467161019</v>
      </c>
      <c r="Q14" s="194">
        <v>4947195551</v>
      </c>
      <c r="R14" s="194">
        <f t="shared" ref="R14:R71" si="7">+Q14-K14</f>
        <v>0</v>
      </c>
      <c r="S14" s="195">
        <f t="shared" ref="S14:S71" si="8">+I14-Q14</f>
        <v>29294128829</v>
      </c>
      <c r="T14" s="194">
        <f t="shared" ref="T14:T71" si="9">+N14</f>
        <v>4947195551</v>
      </c>
      <c r="V14" s="197" t="s">
        <v>18</v>
      </c>
      <c r="W14" s="198" t="s">
        <v>19</v>
      </c>
      <c r="X14" s="194">
        <v>35035357285</v>
      </c>
      <c r="Y14" s="194">
        <v>0</v>
      </c>
      <c r="Z14" s="194">
        <v>794032905</v>
      </c>
      <c r="AA14" s="194">
        <v>0</v>
      </c>
      <c r="AB14" s="194">
        <v>0</v>
      </c>
      <c r="AC14" s="194">
        <v>0</v>
      </c>
      <c r="AD14" s="194">
        <v>34241324380</v>
      </c>
      <c r="AE14" s="194">
        <v>2467161019</v>
      </c>
      <c r="AF14" s="194">
        <v>4947195551</v>
      </c>
      <c r="AG14" s="194">
        <v>29294128829</v>
      </c>
      <c r="AH14" s="194">
        <v>2467161019</v>
      </c>
      <c r="AI14" s="194">
        <v>4947195551</v>
      </c>
      <c r="AJ14" s="194">
        <v>0</v>
      </c>
      <c r="AK14" s="194">
        <v>2467161019</v>
      </c>
      <c r="AL14" s="194">
        <v>4947195551</v>
      </c>
      <c r="AM14" s="194">
        <v>0</v>
      </c>
      <c r="AN14" s="194">
        <v>29294128829</v>
      </c>
      <c r="AO14" s="194">
        <v>0</v>
      </c>
    </row>
    <row r="15" spans="1:41" x14ac:dyDescent="0.25">
      <c r="A15" s="192" t="s">
        <v>20</v>
      </c>
      <c r="B15" s="198" t="s">
        <v>21</v>
      </c>
      <c r="C15" s="194">
        <v>14178822861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f t="shared" ref="I15:I75" si="10">+C15+D15-E15+H15</f>
        <v>14178822861</v>
      </c>
      <c r="J15" s="194">
        <v>1151928788</v>
      </c>
      <c r="K15" s="194">
        <v>2302155069</v>
      </c>
      <c r="L15" s="194">
        <f t="shared" si="5"/>
        <v>11876667792</v>
      </c>
      <c r="M15" s="194">
        <v>1151928788</v>
      </c>
      <c r="N15" s="194">
        <v>2302155069</v>
      </c>
      <c r="O15" s="194">
        <f t="shared" si="6"/>
        <v>0</v>
      </c>
      <c r="P15" s="194">
        <v>1151928788</v>
      </c>
      <c r="Q15" s="194">
        <v>2302155069</v>
      </c>
      <c r="R15" s="194">
        <f t="shared" si="7"/>
        <v>0</v>
      </c>
      <c r="S15" s="195">
        <f t="shared" si="8"/>
        <v>11876667792</v>
      </c>
      <c r="T15" s="194">
        <f t="shared" si="9"/>
        <v>2302155069</v>
      </c>
      <c r="V15" s="197" t="s">
        <v>20</v>
      </c>
      <c r="W15" s="198" t="s">
        <v>21</v>
      </c>
      <c r="X15" s="194">
        <v>14178822861</v>
      </c>
      <c r="Y15" s="194">
        <v>0</v>
      </c>
      <c r="Z15" s="194">
        <v>0</v>
      </c>
      <c r="AA15" s="194">
        <v>0</v>
      </c>
      <c r="AB15" s="194">
        <v>0</v>
      </c>
      <c r="AC15" s="194">
        <v>0</v>
      </c>
      <c r="AD15" s="194">
        <v>14178822861</v>
      </c>
      <c r="AE15" s="194">
        <v>1151928788</v>
      </c>
      <c r="AF15" s="194">
        <v>2302155069</v>
      </c>
      <c r="AG15" s="194">
        <v>11876667792</v>
      </c>
      <c r="AH15" s="194">
        <v>1151928788</v>
      </c>
      <c r="AI15" s="194">
        <v>2302155069</v>
      </c>
      <c r="AJ15" s="194">
        <v>0</v>
      </c>
      <c r="AK15" s="194">
        <v>1151928788</v>
      </c>
      <c r="AL15" s="194">
        <v>2302155069</v>
      </c>
      <c r="AM15" s="194">
        <v>0</v>
      </c>
      <c r="AN15" s="194">
        <v>11876667792</v>
      </c>
      <c r="AO15" s="194">
        <v>0</v>
      </c>
    </row>
    <row r="16" spans="1:41" x14ac:dyDescent="0.25">
      <c r="A16" s="192" t="s">
        <v>22</v>
      </c>
      <c r="B16" s="198" t="s">
        <v>23</v>
      </c>
      <c r="C16" s="194">
        <v>282966745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f t="shared" si="10"/>
        <v>282966745</v>
      </c>
      <c r="J16" s="194">
        <v>21553920</v>
      </c>
      <c r="K16" s="194">
        <v>43302532</v>
      </c>
      <c r="L16" s="194">
        <f t="shared" si="5"/>
        <v>239664213</v>
      </c>
      <c r="M16" s="194">
        <v>21553920</v>
      </c>
      <c r="N16" s="194">
        <v>43302532</v>
      </c>
      <c r="O16" s="194">
        <f t="shared" si="6"/>
        <v>0</v>
      </c>
      <c r="P16" s="194">
        <v>21553920</v>
      </c>
      <c r="Q16" s="194">
        <v>43302532</v>
      </c>
      <c r="R16" s="194">
        <f t="shared" si="7"/>
        <v>0</v>
      </c>
      <c r="S16" s="195">
        <f t="shared" si="8"/>
        <v>239664213</v>
      </c>
      <c r="T16" s="194">
        <f t="shared" si="9"/>
        <v>43302532</v>
      </c>
      <c r="V16" s="197" t="s">
        <v>22</v>
      </c>
      <c r="W16" s="198" t="s">
        <v>23</v>
      </c>
      <c r="X16" s="194">
        <v>282966745</v>
      </c>
      <c r="Y16" s="194">
        <v>0</v>
      </c>
      <c r="Z16" s="194">
        <v>0</v>
      </c>
      <c r="AA16" s="194">
        <v>0</v>
      </c>
      <c r="AB16" s="194">
        <v>0</v>
      </c>
      <c r="AC16" s="194">
        <v>0</v>
      </c>
      <c r="AD16" s="194">
        <v>282966745</v>
      </c>
      <c r="AE16" s="194">
        <v>21553920</v>
      </c>
      <c r="AF16" s="194">
        <v>43302532</v>
      </c>
      <c r="AG16" s="194">
        <v>239664213</v>
      </c>
      <c r="AH16" s="194">
        <v>21553920</v>
      </c>
      <c r="AI16" s="194">
        <v>43302532</v>
      </c>
      <c r="AJ16" s="194">
        <v>0</v>
      </c>
      <c r="AK16" s="194">
        <v>21553920</v>
      </c>
      <c r="AL16" s="194">
        <v>43302532</v>
      </c>
      <c r="AM16" s="194">
        <v>0</v>
      </c>
      <c r="AN16" s="194">
        <v>239664213</v>
      </c>
      <c r="AO16" s="194">
        <v>0</v>
      </c>
    </row>
    <row r="17" spans="1:41" x14ac:dyDescent="0.25">
      <c r="A17" s="192" t="s">
        <v>24</v>
      </c>
      <c r="B17" s="198" t="s">
        <v>25</v>
      </c>
      <c r="C17" s="194">
        <v>287818985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f t="shared" si="10"/>
        <v>287818985</v>
      </c>
      <c r="J17" s="194">
        <v>25348538</v>
      </c>
      <c r="K17" s="194">
        <v>50747075</v>
      </c>
      <c r="L17" s="194">
        <f t="shared" si="5"/>
        <v>237071910</v>
      </c>
      <c r="M17" s="194">
        <v>25348538</v>
      </c>
      <c r="N17" s="194">
        <v>50747075</v>
      </c>
      <c r="O17" s="194">
        <f t="shared" si="6"/>
        <v>0</v>
      </c>
      <c r="P17" s="194">
        <v>25348538</v>
      </c>
      <c r="Q17" s="194">
        <v>50747075</v>
      </c>
      <c r="R17" s="194">
        <f t="shared" si="7"/>
        <v>0</v>
      </c>
      <c r="S17" s="195">
        <f t="shared" si="8"/>
        <v>237071910</v>
      </c>
      <c r="T17" s="194">
        <f t="shared" si="9"/>
        <v>50747075</v>
      </c>
      <c r="V17" s="197" t="s">
        <v>24</v>
      </c>
      <c r="W17" s="198" t="s">
        <v>25</v>
      </c>
      <c r="X17" s="194">
        <v>287818985</v>
      </c>
      <c r="Y17" s="194">
        <v>0</v>
      </c>
      <c r="Z17" s="194">
        <v>0</v>
      </c>
      <c r="AA17" s="194">
        <v>0</v>
      </c>
      <c r="AB17" s="194">
        <v>0</v>
      </c>
      <c r="AC17" s="194">
        <v>0</v>
      </c>
      <c r="AD17" s="194">
        <v>287818985</v>
      </c>
      <c r="AE17" s="194">
        <v>25348538</v>
      </c>
      <c r="AF17" s="194">
        <v>50747075</v>
      </c>
      <c r="AG17" s="194">
        <v>237071910</v>
      </c>
      <c r="AH17" s="194">
        <v>25348538</v>
      </c>
      <c r="AI17" s="194">
        <v>50747075</v>
      </c>
      <c r="AJ17" s="194">
        <v>0</v>
      </c>
      <c r="AK17" s="194">
        <v>25348538</v>
      </c>
      <c r="AL17" s="194">
        <v>50747075</v>
      </c>
      <c r="AM17" s="194">
        <v>0</v>
      </c>
      <c r="AN17" s="194">
        <v>237071910</v>
      </c>
      <c r="AO17" s="194">
        <v>0</v>
      </c>
    </row>
    <row r="18" spans="1:41" x14ac:dyDescent="0.25">
      <c r="A18" s="192" t="s">
        <v>26</v>
      </c>
      <c r="B18" s="198" t="s">
        <v>27</v>
      </c>
      <c r="C18" s="194">
        <v>3901842973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f t="shared" si="10"/>
        <v>3901842973</v>
      </c>
      <c r="J18" s="194">
        <v>0</v>
      </c>
      <c r="K18" s="194">
        <v>30656</v>
      </c>
      <c r="L18" s="194">
        <f t="shared" si="5"/>
        <v>3901812317</v>
      </c>
      <c r="M18" s="194">
        <v>0</v>
      </c>
      <c r="N18" s="194">
        <v>30656</v>
      </c>
      <c r="O18" s="194">
        <f t="shared" si="6"/>
        <v>0</v>
      </c>
      <c r="P18" s="194">
        <v>0</v>
      </c>
      <c r="Q18" s="194">
        <v>30656</v>
      </c>
      <c r="R18" s="194">
        <f t="shared" si="7"/>
        <v>0</v>
      </c>
      <c r="S18" s="195">
        <f t="shared" si="8"/>
        <v>3901812317</v>
      </c>
      <c r="T18" s="194">
        <f t="shared" si="9"/>
        <v>30656</v>
      </c>
      <c r="V18" s="197" t="s">
        <v>26</v>
      </c>
      <c r="W18" s="198" t="s">
        <v>27</v>
      </c>
      <c r="X18" s="194">
        <v>3901842973</v>
      </c>
      <c r="Y18" s="194">
        <v>0</v>
      </c>
      <c r="Z18" s="194">
        <v>0</v>
      </c>
      <c r="AA18" s="194">
        <v>0</v>
      </c>
      <c r="AB18" s="194">
        <v>0</v>
      </c>
      <c r="AC18" s="194">
        <v>0</v>
      </c>
      <c r="AD18" s="194">
        <v>3901842973</v>
      </c>
      <c r="AE18" s="194">
        <v>0</v>
      </c>
      <c r="AF18" s="194">
        <v>30656</v>
      </c>
      <c r="AG18" s="194">
        <v>3901812317</v>
      </c>
      <c r="AH18" s="194">
        <v>0</v>
      </c>
      <c r="AI18" s="194">
        <v>30656</v>
      </c>
      <c r="AJ18" s="194">
        <v>0</v>
      </c>
      <c r="AK18" s="194">
        <v>0</v>
      </c>
      <c r="AL18" s="194">
        <v>30656</v>
      </c>
      <c r="AM18" s="194">
        <v>0</v>
      </c>
      <c r="AN18" s="194">
        <v>3901812317</v>
      </c>
      <c r="AO18" s="194">
        <v>0</v>
      </c>
    </row>
    <row r="19" spans="1:41" x14ac:dyDescent="0.25">
      <c r="A19" s="192" t="s">
        <v>28</v>
      </c>
      <c r="B19" s="198" t="s">
        <v>29</v>
      </c>
      <c r="C19" s="194">
        <v>1879741074</v>
      </c>
      <c r="D19" s="194">
        <v>0</v>
      </c>
      <c r="E19" s="194">
        <v>0</v>
      </c>
      <c r="F19" s="194">
        <v>0</v>
      </c>
      <c r="G19" s="194">
        <v>0</v>
      </c>
      <c r="H19" s="194">
        <v>0</v>
      </c>
      <c r="I19" s="194">
        <f t="shared" si="10"/>
        <v>1879741074</v>
      </c>
      <c r="J19" s="194">
        <v>124019174</v>
      </c>
      <c r="K19" s="194">
        <v>368735793</v>
      </c>
      <c r="L19" s="194">
        <f t="shared" si="5"/>
        <v>1511005281</v>
      </c>
      <c r="M19" s="194">
        <v>124019174</v>
      </c>
      <c r="N19" s="194">
        <v>368735793</v>
      </c>
      <c r="O19" s="194">
        <f t="shared" si="6"/>
        <v>0</v>
      </c>
      <c r="P19" s="194">
        <v>124019174</v>
      </c>
      <c r="Q19" s="194">
        <v>368735793</v>
      </c>
      <c r="R19" s="194">
        <f t="shared" si="7"/>
        <v>0</v>
      </c>
      <c r="S19" s="195">
        <f t="shared" si="8"/>
        <v>1511005281</v>
      </c>
      <c r="T19" s="194">
        <f t="shared" si="9"/>
        <v>368735793</v>
      </c>
      <c r="V19" s="197" t="s">
        <v>28</v>
      </c>
      <c r="W19" s="198" t="s">
        <v>29</v>
      </c>
      <c r="X19" s="194">
        <v>1879741074</v>
      </c>
      <c r="Y19" s="194">
        <v>0</v>
      </c>
      <c r="Z19" s="194">
        <v>0</v>
      </c>
      <c r="AA19" s="194">
        <v>0</v>
      </c>
      <c r="AB19" s="194">
        <v>0</v>
      </c>
      <c r="AC19" s="194">
        <v>0</v>
      </c>
      <c r="AD19" s="194">
        <v>1879741074</v>
      </c>
      <c r="AE19" s="194">
        <v>124019174</v>
      </c>
      <c r="AF19" s="194">
        <v>368735793</v>
      </c>
      <c r="AG19" s="194">
        <v>1511005281</v>
      </c>
      <c r="AH19" s="194">
        <v>124019174</v>
      </c>
      <c r="AI19" s="194">
        <v>368735793</v>
      </c>
      <c r="AJ19" s="194">
        <v>0</v>
      </c>
      <c r="AK19" s="194">
        <v>124019174</v>
      </c>
      <c r="AL19" s="194">
        <v>368735793</v>
      </c>
      <c r="AM19" s="194">
        <v>0</v>
      </c>
      <c r="AN19" s="194">
        <v>1511005281</v>
      </c>
      <c r="AO19" s="194">
        <v>0</v>
      </c>
    </row>
    <row r="20" spans="1:41" ht="30" x14ac:dyDescent="0.25">
      <c r="A20" s="192" t="s">
        <v>30</v>
      </c>
      <c r="B20" s="193" t="s">
        <v>31</v>
      </c>
      <c r="C20" s="194">
        <v>1001884022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f t="shared" si="10"/>
        <v>1001884022</v>
      </c>
      <c r="J20" s="194">
        <v>102564634</v>
      </c>
      <c r="K20" s="194">
        <v>175912950</v>
      </c>
      <c r="L20" s="194">
        <f t="shared" si="5"/>
        <v>825971072</v>
      </c>
      <c r="M20" s="194">
        <v>102564634</v>
      </c>
      <c r="N20" s="194">
        <v>175912950</v>
      </c>
      <c r="O20" s="194">
        <f t="shared" si="6"/>
        <v>0</v>
      </c>
      <c r="P20" s="194">
        <v>102564634</v>
      </c>
      <c r="Q20" s="194">
        <v>175912950</v>
      </c>
      <c r="R20" s="194">
        <f t="shared" si="7"/>
        <v>0</v>
      </c>
      <c r="S20" s="195">
        <f t="shared" si="8"/>
        <v>825971072</v>
      </c>
      <c r="T20" s="194">
        <f t="shared" si="9"/>
        <v>175912950</v>
      </c>
      <c r="V20" s="197" t="s">
        <v>30</v>
      </c>
      <c r="W20" s="198" t="s">
        <v>31</v>
      </c>
      <c r="X20" s="194">
        <v>1001884022</v>
      </c>
      <c r="Y20" s="194">
        <v>0</v>
      </c>
      <c r="Z20" s="194">
        <v>0</v>
      </c>
      <c r="AA20" s="194">
        <v>0</v>
      </c>
      <c r="AB20" s="194">
        <v>0</v>
      </c>
      <c r="AC20" s="194">
        <v>0</v>
      </c>
      <c r="AD20" s="194">
        <v>1001884022</v>
      </c>
      <c r="AE20" s="194">
        <v>102564634</v>
      </c>
      <c r="AF20" s="194">
        <v>175912950</v>
      </c>
      <c r="AG20" s="194">
        <v>825971072</v>
      </c>
      <c r="AH20" s="194">
        <v>102564634</v>
      </c>
      <c r="AI20" s="194">
        <v>175912950</v>
      </c>
      <c r="AJ20" s="194">
        <v>0</v>
      </c>
      <c r="AK20" s="194">
        <v>102564634</v>
      </c>
      <c r="AL20" s="194">
        <v>175912950</v>
      </c>
      <c r="AM20" s="194">
        <v>0</v>
      </c>
      <c r="AN20" s="194">
        <v>825971072</v>
      </c>
      <c r="AO20" s="194">
        <v>0</v>
      </c>
    </row>
    <row r="21" spans="1:41" x14ac:dyDescent="0.25">
      <c r="A21" s="192" t="s">
        <v>32</v>
      </c>
      <c r="B21" s="198" t="s">
        <v>33</v>
      </c>
      <c r="C21" s="194">
        <v>4284224700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f t="shared" si="10"/>
        <v>4284224700</v>
      </c>
      <c r="J21" s="194">
        <v>0</v>
      </c>
      <c r="K21" s="194">
        <v>398419</v>
      </c>
      <c r="L21" s="194">
        <f t="shared" si="5"/>
        <v>4283826281</v>
      </c>
      <c r="M21" s="194">
        <v>0</v>
      </c>
      <c r="N21" s="194">
        <v>398419</v>
      </c>
      <c r="O21" s="194">
        <f t="shared" si="6"/>
        <v>0</v>
      </c>
      <c r="P21" s="194">
        <v>0</v>
      </c>
      <c r="Q21" s="194">
        <v>398419</v>
      </c>
      <c r="R21" s="194">
        <f t="shared" si="7"/>
        <v>0</v>
      </c>
      <c r="S21" s="195">
        <f t="shared" si="8"/>
        <v>4283826281</v>
      </c>
      <c r="T21" s="194">
        <f t="shared" si="9"/>
        <v>398419</v>
      </c>
      <c r="V21" s="197" t="s">
        <v>32</v>
      </c>
      <c r="W21" s="198" t="s">
        <v>33</v>
      </c>
      <c r="X21" s="194">
        <v>4284224700</v>
      </c>
      <c r="Y21" s="194">
        <v>0</v>
      </c>
      <c r="Z21" s="194">
        <v>0</v>
      </c>
      <c r="AA21" s="194">
        <v>0</v>
      </c>
      <c r="AB21" s="194">
        <v>0</v>
      </c>
      <c r="AC21" s="194">
        <v>0</v>
      </c>
      <c r="AD21" s="194">
        <v>4284224700</v>
      </c>
      <c r="AE21" s="194">
        <v>0</v>
      </c>
      <c r="AF21" s="194">
        <v>398419</v>
      </c>
      <c r="AG21" s="194">
        <v>4283826281</v>
      </c>
      <c r="AH21" s="194">
        <v>0</v>
      </c>
      <c r="AI21" s="194">
        <v>398419</v>
      </c>
      <c r="AJ21" s="194">
        <v>0</v>
      </c>
      <c r="AK21" s="194">
        <v>0</v>
      </c>
      <c r="AL21" s="194">
        <v>398419</v>
      </c>
      <c r="AM21" s="194">
        <v>0</v>
      </c>
      <c r="AN21" s="194">
        <v>4283826281</v>
      </c>
      <c r="AO21" s="194">
        <v>0</v>
      </c>
    </row>
    <row r="22" spans="1:41" x14ac:dyDescent="0.25">
      <c r="A22" s="192" t="s">
        <v>34</v>
      </c>
      <c r="B22" s="198" t="s">
        <v>35</v>
      </c>
      <c r="C22" s="194">
        <v>2668330350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f t="shared" si="10"/>
        <v>2668330350</v>
      </c>
      <c r="J22" s="194">
        <v>2060422</v>
      </c>
      <c r="K22" s="194">
        <v>4120531</v>
      </c>
      <c r="L22" s="194">
        <f t="shared" si="5"/>
        <v>2664209819</v>
      </c>
      <c r="M22" s="194">
        <v>2060422</v>
      </c>
      <c r="N22" s="194">
        <v>4120531</v>
      </c>
      <c r="O22" s="194">
        <f t="shared" si="6"/>
        <v>0</v>
      </c>
      <c r="P22" s="194">
        <v>2060422</v>
      </c>
      <c r="Q22" s="194">
        <v>4120531</v>
      </c>
      <c r="R22" s="194">
        <f t="shared" si="7"/>
        <v>0</v>
      </c>
      <c r="S22" s="195">
        <f t="shared" si="8"/>
        <v>2664209819</v>
      </c>
      <c r="T22" s="194">
        <f t="shared" si="9"/>
        <v>4120531</v>
      </c>
      <c r="V22" s="197" t="s">
        <v>34</v>
      </c>
      <c r="W22" s="198" t="s">
        <v>35</v>
      </c>
      <c r="X22" s="194">
        <v>2668330350</v>
      </c>
      <c r="Y22" s="194">
        <v>0</v>
      </c>
      <c r="Z22" s="194">
        <v>0</v>
      </c>
      <c r="AA22" s="194">
        <v>0</v>
      </c>
      <c r="AB22" s="194">
        <v>0</v>
      </c>
      <c r="AC22" s="194">
        <v>0</v>
      </c>
      <c r="AD22" s="194">
        <v>2668330350</v>
      </c>
      <c r="AE22" s="194">
        <v>2060422</v>
      </c>
      <c r="AF22" s="194">
        <v>4120531</v>
      </c>
      <c r="AG22" s="194">
        <v>2664209819</v>
      </c>
      <c r="AH22" s="194">
        <v>2060422</v>
      </c>
      <c r="AI22" s="194">
        <v>4120531</v>
      </c>
      <c r="AJ22" s="194">
        <v>0</v>
      </c>
      <c r="AK22" s="194">
        <v>2060422</v>
      </c>
      <c r="AL22" s="194">
        <v>4120531</v>
      </c>
      <c r="AM22" s="194">
        <v>0</v>
      </c>
      <c r="AN22" s="194">
        <v>2664209819</v>
      </c>
      <c r="AO22" s="194">
        <v>0</v>
      </c>
    </row>
    <row r="23" spans="1:41" s="207" customFormat="1" x14ac:dyDescent="0.25">
      <c r="A23" s="212" t="s">
        <v>36</v>
      </c>
      <c r="B23" s="213" t="s">
        <v>37</v>
      </c>
      <c r="C23" s="214">
        <f>+C24</f>
        <v>82739754</v>
      </c>
      <c r="D23" s="214">
        <f t="shared" ref="D23:T23" si="11">+D24</f>
        <v>0</v>
      </c>
      <c r="E23" s="214">
        <f t="shared" si="11"/>
        <v>0</v>
      </c>
      <c r="F23" s="214">
        <f t="shared" si="11"/>
        <v>0</v>
      </c>
      <c r="G23" s="214">
        <f t="shared" si="11"/>
        <v>0</v>
      </c>
      <c r="H23" s="214">
        <f t="shared" si="11"/>
        <v>0</v>
      </c>
      <c r="I23" s="214">
        <f t="shared" si="11"/>
        <v>82739754</v>
      </c>
      <c r="J23" s="214">
        <f t="shared" si="11"/>
        <v>6761626</v>
      </c>
      <c r="K23" s="214">
        <f t="shared" si="11"/>
        <v>13524252</v>
      </c>
      <c r="L23" s="214">
        <f t="shared" si="11"/>
        <v>69215502</v>
      </c>
      <c r="M23" s="214">
        <f t="shared" si="11"/>
        <v>6761626</v>
      </c>
      <c r="N23" s="214">
        <f t="shared" si="11"/>
        <v>13524252</v>
      </c>
      <c r="O23" s="214">
        <f t="shared" si="11"/>
        <v>0</v>
      </c>
      <c r="P23" s="214">
        <f t="shared" si="11"/>
        <v>6761626</v>
      </c>
      <c r="Q23" s="214">
        <f t="shared" si="11"/>
        <v>13524252</v>
      </c>
      <c r="R23" s="214">
        <f t="shared" si="11"/>
        <v>0</v>
      </c>
      <c r="S23" s="215">
        <f t="shared" si="11"/>
        <v>69215502</v>
      </c>
      <c r="T23" s="214">
        <f t="shared" si="11"/>
        <v>13524252</v>
      </c>
      <c r="V23" s="197" t="s">
        <v>36</v>
      </c>
      <c r="W23" s="198" t="s">
        <v>37</v>
      </c>
      <c r="X23" s="194">
        <v>82739754</v>
      </c>
      <c r="Y23" s="194">
        <v>0</v>
      </c>
      <c r="Z23" s="194">
        <v>0</v>
      </c>
      <c r="AA23" s="194">
        <v>0</v>
      </c>
      <c r="AB23" s="194">
        <v>0</v>
      </c>
      <c r="AC23" s="194">
        <v>0</v>
      </c>
      <c r="AD23" s="194">
        <v>82739754</v>
      </c>
      <c r="AE23" s="194">
        <v>6761626</v>
      </c>
      <c r="AF23" s="194">
        <v>13524252</v>
      </c>
      <c r="AG23" s="194">
        <v>69215502</v>
      </c>
      <c r="AH23" s="194">
        <v>6761626</v>
      </c>
      <c r="AI23" s="194">
        <v>13524252</v>
      </c>
      <c r="AJ23" s="194">
        <v>0</v>
      </c>
      <c r="AK23" s="194">
        <v>6761626</v>
      </c>
      <c r="AL23" s="194">
        <v>13524252</v>
      </c>
      <c r="AM23" s="194">
        <v>0</v>
      </c>
      <c r="AN23" s="194">
        <v>69215502</v>
      </c>
      <c r="AO23" s="194">
        <v>0</v>
      </c>
    </row>
    <row r="24" spans="1:41" x14ac:dyDescent="0.25">
      <c r="A24" s="192" t="s">
        <v>38</v>
      </c>
      <c r="B24" s="198" t="s">
        <v>39</v>
      </c>
      <c r="C24" s="194">
        <v>82739754</v>
      </c>
      <c r="D24" s="194">
        <v>0</v>
      </c>
      <c r="E24" s="194">
        <v>0</v>
      </c>
      <c r="F24" s="194">
        <v>0</v>
      </c>
      <c r="G24" s="194">
        <v>0</v>
      </c>
      <c r="H24" s="194">
        <v>0</v>
      </c>
      <c r="I24" s="194">
        <f t="shared" si="10"/>
        <v>82739754</v>
      </c>
      <c r="J24" s="194">
        <v>6761626</v>
      </c>
      <c r="K24" s="194">
        <v>13524252</v>
      </c>
      <c r="L24" s="194">
        <f t="shared" si="5"/>
        <v>69215502</v>
      </c>
      <c r="M24" s="194">
        <v>6761626</v>
      </c>
      <c r="N24" s="194">
        <v>13524252</v>
      </c>
      <c r="O24" s="194">
        <f t="shared" si="6"/>
        <v>0</v>
      </c>
      <c r="P24" s="194">
        <v>6761626</v>
      </c>
      <c r="Q24" s="194">
        <v>13524252</v>
      </c>
      <c r="R24" s="194">
        <f t="shared" si="7"/>
        <v>0</v>
      </c>
      <c r="S24" s="195">
        <f t="shared" si="8"/>
        <v>69215502</v>
      </c>
      <c r="T24" s="194">
        <f t="shared" si="9"/>
        <v>13524252</v>
      </c>
      <c r="V24" s="197" t="s">
        <v>38</v>
      </c>
      <c r="W24" s="198" t="s">
        <v>39</v>
      </c>
      <c r="X24" s="194">
        <v>82739754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82739754</v>
      </c>
      <c r="AE24" s="194">
        <v>6761626</v>
      </c>
      <c r="AF24" s="194">
        <v>13524252</v>
      </c>
      <c r="AG24" s="194">
        <v>69215502</v>
      </c>
      <c r="AH24" s="194">
        <v>6761626</v>
      </c>
      <c r="AI24" s="194">
        <v>13524252</v>
      </c>
      <c r="AJ24" s="194">
        <v>0</v>
      </c>
      <c r="AK24" s="194">
        <v>6761626</v>
      </c>
      <c r="AL24" s="194">
        <v>13524252</v>
      </c>
      <c r="AM24" s="194">
        <v>0</v>
      </c>
      <c r="AN24" s="194">
        <v>69215502</v>
      </c>
      <c r="AO24" s="194">
        <v>0</v>
      </c>
    </row>
    <row r="25" spans="1:41" s="207" customFormat="1" x14ac:dyDescent="0.25">
      <c r="A25" s="208" t="s">
        <v>40</v>
      </c>
      <c r="B25" s="209" t="s">
        <v>41</v>
      </c>
      <c r="C25" s="210">
        <f>+C26+C28+C30+C32+C34+C36</f>
        <v>20008799503</v>
      </c>
      <c r="D25" s="210">
        <f t="shared" ref="D25:T25" si="12">+D26+D28+D30+D32+D34+D36</f>
        <v>0</v>
      </c>
      <c r="E25" s="210">
        <f t="shared" si="12"/>
        <v>0</v>
      </c>
      <c r="F25" s="210">
        <f t="shared" si="12"/>
        <v>0</v>
      </c>
      <c r="G25" s="210">
        <f t="shared" si="12"/>
        <v>0</v>
      </c>
      <c r="H25" s="210">
        <f t="shared" si="12"/>
        <v>0</v>
      </c>
      <c r="I25" s="210">
        <f t="shared" si="12"/>
        <v>20008799503</v>
      </c>
      <c r="J25" s="210">
        <f t="shared" si="12"/>
        <v>5849941957</v>
      </c>
      <c r="K25" s="210">
        <f t="shared" si="12"/>
        <v>7601817486</v>
      </c>
      <c r="L25" s="210">
        <f t="shared" si="12"/>
        <v>12406982017</v>
      </c>
      <c r="M25" s="210">
        <f t="shared" si="12"/>
        <v>5849941957</v>
      </c>
      <c r="N25" s="210">
        <f t="shared" si="12"/>
        <v>7601817486</v>
      </c>
      <c r="O25" s="210">
        <f t="shared" si="12"/>
        <v>0</v>
      </c>
      <c r="P25" s="210">
        <f t="shared" si="12"/>
        <v>1141629772</v>
      </c>
      <c r="Q25" s="210">
        <f t="shared" si="12"/>
        <v>7614325755</v>
      </c>
      <c r="R25" s="210">
        <f t="shared" si="12"/>
        <v>12508269</v>
      </c>
      <c r="S25" s="211">
        <f t="shared" si="12"/>
        <v>12394473748</v>
      </c>
      <c r="T25" s="210">
        <f t="shared" si="12"/>
        <v>7601817486</v>
      </c>
      <c r="V25" s="197" t="s">
        <v>40</v>
      </c>
      <c r="W25" s="198" t="s">
        <v>41</v>
      </c>
      <c r="X25" s="194">
        <v>20008799503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20008799503</v>
      </c>
      <c r="AE25" s="194">
        <v>5849941957</v>
      </c>
      <c r="AF25" s="194">
        <v>7601817486</v>
      </c>
      <c r="AG25" s="194">
        <v>12406982017</v>
      </c>
      <c r="AH25" s="194">
        <v>5849941957</v>
      </c>
      <c r="AI25" s="194">
        <v>7601817486</v>
      </c>
      <c r="AJ25" s="194">
        <v>0</v>
      </c>
      <c r="AK25" s="194">
        <v>1141629772</v>
      </c>
      <c r="AL25" s="194">
        <v>7614325755</v>
      </c>
      <c r="AM25" s="194">
        <v>12508269</v>
      </c>
      <c r="AN25" s="194">
        <v>12394473748</v>
      </c>
      <c r="AO25" s="194">
        <v>0</v>
      </c>
    </row>
    <row r="26" spans="1:41" s="207" customFormat="1" x14ac:dyDescent="0.25">
      <c r="A26" s="212" t="s">
        <v>42</v>
      </c>
      <c r="B26" s="213" t="s">
        <v>43</v>
      </c>
      <c r="C26" s="214">
        <f>+C27</f>
        <v>6048805267</v>
      </c>
      <c r="D26" s="214">
        <f t="shared" ref="D26:T26" si="13">+D27</f>
        <v>0</v>
      </c>
      <c r="E26" s="214">
        <f t="shared" si="13"/>
        <v>0</v>
      </c>
      <c r="F26" s="214">
        <f t="shared" si="13"/>
        <v>0</v>
      </c>
      <c r="G26" s="214">
        <f t="shared" si="13"/>
        <v>0</v>
      </c>
      <c r="H26" s="214">
        <f t="shared" si="13"/>
        <v>0</v>
      </c>
      <c r="I26" s="214">
        <f t="shared" si="13"/>
        <v>6048805267</v>
      </c>
      <c r="J26" s="214">
        <f t="shared" si="13"/>
        <v>477931944.72000003</v>
      </c>
      <c r="K26" s="214">
        <f t="shared" si="13"/>
        <v>954485767.72000003</v>
      </c>
      <c r="L26" s="214">
        <f t="shared" si="13"/>
        <v>5094319499.2799997</v>
      </c>
      <c r="M26" s="214">
        <f t="shared" si="13"/>
        <v>477931944.72000003</v>
      </c>
      <c r="N26" s="214">
        <f t="shared" si="13"/>
        <v>954485767.72000003</v>
      </c>
      <c r="O26" s="214">
        <f t="shared" si="13"/>
        <v>0</v>
      </c>
      <c r="P26" s="214">
        <f t="shared" si="13"/>
        <v>477931944.72000003</v>
      </c>
      <c r="Q26" s="214">
        <f t="shared" si="13"/>
        <v>954485767.72000003</v>
      </c>
      <c r="R26" s="214">
        <f t="shared" si="13"/>
        <v>0</v>
      </c>
      <c r="S26" s="215">
        <f t="shared" si="13"/>
        <v>5094319499.2799997</v>
      </c>
      <c r="T26" s="214">
        <f t="shared" si="13"/>
        <v>954485767.72000003</v>
      </c>
      <c r="V26" s="197" t="s">
        <v>42</v>
      </c>
      <c r="W26" s="198" t="s">
        <v>43</v>
      </c>
      <c r="X26" s="194">
        <v>6048805267</v>
      </c>
      <c r="Y26" s="194">
        <v>0</v>
      </c>
      <c r="Z26" s="194">
        <v>0</v>
      </c>
      <c r="AA26" s="194">
        <v>0</v>
      </c>
      <c r="AB26" s="194">
        <v>0</v>
      </c>
      <c r="AC26" s="194">
        <v>0</v>
      </c>
      <c r="AD26" s="194">
        <v>6048805267</v>
      </c>
      <c r="AE26" s="194">
        <v>477931944.72000003</v>
      </c>
      <c r="AF26" s="194">
        <v>954485767.72000003</v>
      </c>
      <c r="AG26" s="194">
        <v>5094319499.2799997</v>
      </c>
      <c r="AH26" s="194">
        <v>477931944.72000003</v>
      </c>
      <c r="AI26" s="194">
        <v>954485767.72000003</v>
      </c>
      <c r="AJ26" s="194">
        <v>0</v>
      </c>
      <c r="AK26" s="194">
        <v>477931944.72000003</v>
      </c>
      <c r="AL26" s="194">
        <v>954485767.72000003</v>
      </c>
      <c r="AM26" s="194">
        <v>0</v>
      </c>
      <c r="AN26" s="194">
        <v>5094319499.2799997</v>
      </c>
      <c r="AO26" s="194">
        <v>0</v>
      </c>
    </row>
    <row r="27" spans="1:41" x14ac:dyDescent="0.25">
      <c r="A27" s="192" t="s">
        <v>44</v>
      </c>
      <c r="B27" s="198" t="s">
        <v>43</v>
      </c>
      <c r="C27" s="194">
        <v>6048805267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f t="shared" si="10"/>
        <v>6048805267</v>
      </c>
      <c r="J27" s="194">
        <v>477931944.72000003</v>
      </c>
      <c r="K27" s="194">
        <v>954485767.72000003</v>
      </c>
      <c r="L27" s="194">
        <f t="shared" si="5"/>
        <v>5094319499.2799997</v>
      </c>
      <c r="M27" s="194">
        <v>477931944.72000003</v>
      </c>
      <c r="N27" s="194">
        <v>954485767.72000003</v>
      </c>
      <c r="O27" s="194">
        <f t="shared" si="6"/>
        <v>0</v>
      </c>
      <c r="P27" s="194">
        <v>477931944.72000003</v>
      </c>
      <c r="Q27" s="194">
        <v>954485767.72000003</v>
      </c>
      <c r="R27" s="194">
        <f t="shared" si="7"/>
        <v>0</v>
      </c>
      <c r="S27" s="195">
        <f t="shared" si="8"/>
        <v>5094319499.2799997</v>
      </c>
      <c r="T27" s="194">
        <f t="shared" si="9"/>
        <v>954485767.72000003</v>
      </c>
      <c r="V27" s="197" t="s">
        <v>44</v>
      </c>
      <c r="W27" s="198" t="s">
        <v>43</v>
      </c>
      <c r="X27" s="194">
        <v>6048805267</v>
      </c>
      <c r="Y27" s="194">
        <v>0</v>
      </c>
      <c r="Z27" s="194">
        <v>0</v>
      </c>
      <c r="AA27" s="194">
        <v>0</v>
      </c>
      <c r="AB27" s="194">
        <v>0</v>
      </c>
      <c r="AC27" s="194">
        <v>0</v>
      </c>
      <c r="AD27" s="194">
        <v>6048805267</v>
      </c>
      <c r="AE27" s="194">
        <v>477931944.72000003</v>
      </c>
      <c r="AF27" s="194">
        <v>954485767.72000003</v>
      </c>
      <c r="AG27" s="194">
        <v>5094319499.2799997</v>
      </c>
      <c r="AH27" s="194">
        <v>477931944.72000003</v>
      </c>
      <c r="AI27" s="194">
        <v>954485767.72000003</v>
      </c>
      <c r="AJ27" s="194">
        <v>0</v>
      </c>
      <c r="AK27" s="194">
        <v>477931944.72000003</v>
      </c>
      <c r="AL27" s="194">
        <v>954485767.72000003</v>
      </c>
      <c r="AM27" s="194">
        <v>0</v>
      </c>
      <c r="AN27" s="194">
        <v>5094319499.2799997</v>
      </c>
      <c r="AO27" s="194">
        <v>0</v>
      </c>
    </row>
    <row r="28" spans="1:41" s="207" customFormat="1" x14ac:dyDescent="0.25">
      <c r="A28" s="212" t="s">
        <v>45</v>
      </c>
      <c r="B28" s="213" t="s">
        <v>46</v>
      </c>
      <c r="C28" s="214">
        <f>+C29</f>
        <v>4422518992</v>
      </c>
      <c r="D28" s="214">
        <f t="shared" ref="D28:T28" si="14">+D29</f>
        <v>0</v>
      </c>
      <c r="E28" s="214">
        <f t="shared" si="14"/>
        <v>0</v>
      </c>
      <c r="F28" s="214">
        <f t="shared" si="14"/>
        <v>0</v>
      </c>
      <c r="G28" s="214">
        <f t="shared" si="14"/>
        <v>0</v>
      </c>
      <c r="H28" s="214">
        <f t="shared" si="14"/>
        <v>0</v>
      </c>
      <c r="I28" s="214">
        <f t="shared" si="14"/>
        <v>4422518992</v>
      </c>
      <c r="J28" s="214">
        <f t="shared" si="14"/>
        <v>360545151.27999997</v>
      </c>
      <c r="K28" s="214">
        <f t="shared" si="14"/>
        <v>720050667.27999997</v>
      </c>
      <c r="L28" s="214">
        <f t="shared" si="14"/>
        <v>3702468324.7200003</v>
      </c>
      <c r="M28" s="214">
        <f t="shared" si="14"/>
        <v>360545151.27999997</v>
      </c>
      <c r="N28" s="214">
        <f t="shared" si="14"/>
        <v>720050667.27999997</v>
      </c>
      <c r="O28" s="214">
        <f t="shared" si="14"/>
        <v>0</v>
      </c>
      <c r="P28" s="214">
        <f t="shared" si="14"/>
        <v>360545151.27999997</v>
      </c>
      <c r="Q28" s="214">
        <f t="shared" si="14"/>
        <v>720050667.27999997</v>
      </c>
      <c r="R28" s="214">
        <f t="shared" si="14"/>
        <v>0</v>
      </c>
      <c r="S28" s="215">
        <f t="shared" si="14"/>
        <v>3702468324.7200003</v>
      </c>
      <c r="T28" s="214">
        <f t="shared" si="14"/>
        <v>720050667.27999997</v>
      </c>
      <c r="V28" s="197" t="s">
        <v>45</v>
      </c>
      <c r="W28" s="198" t="s">
        <v>46</v>
      </c>
      <c r="X28" s="194">
        <v>4422518992</v>
      </c>
      <c r="Y28" s="194">
        <v>0</v>
      </c>
      <c r="Z28" s="194">
        <v>0</v>
      </c>
      <c r="AA28" s="194">
        <v>0</v>
      </c>
      <c r="AB28" s="194">
        <v>0</v>
      </c>
      <c r="AC28" s="194">
        <v>0</v>
      </c>
      <c r="AD28" s="194">
        <v>4422518992</v>
      </c>
      <c r="AE28" s="194">
        <v>360545151.27999997</v>
      </c>
      <c r="AF28" s="194">
        <v>720050667.27999997</v>
      </c>
      <c r="AG28" s="194">
        <v>3702468324.7200003</v>
      </c>
      <c r="AH28" s="194">
        <v>360545151.27999997</v>
      </c>
      <c r="AI28" s="194">
        <v>720050667.27999997</v>
      </c>
      <c r="AJ28" s="194">
        <v>0</v>
      </c>
      <c r="AK28" s="194">
        <v>360545151.27999997</v>
      </c>
      <c r="AL28" s="194">
        <v>720050667.27999997</v>
      </c>
      <c r="AM28" s="194">
        <v>0</v>
      </c>
      <c r="AN28" s="194">
        <v>3702468324.7200003</v>
      </c>
      <c r="AO28" s="194">
        <v>0</v>
      </c>
    </row>
    <row r="29" spans="1:41" x14ac:dyDescent="0.25">
      <c r="A29" s="192" t="s">
        <v>47</v>
      </c>
      <c r="B29" s="198" t="s">
        <v>46</v>
      </c>
      <c r="C29" s="194">
        <v>4422518992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f t="shared" si="10"/>
        <v>4422518992</v>
      </c>
      <c r="J29" s="194">
        <v>360545151.27999997</v>
      </c>
      <c r="K29" s="194">
        <v>720050667.27999997</v>
      </c>
      <c r="L29" s="194">
        <f t="shared" si="5"/>
        <v>3702468324.7200003</v>
      </c>
      <c r="M29" s="194">
        <v>360545151.27999997</v>
      </c>
      <c r="N29" s="194">
        <v>720050667.27999997</v>
      </c>
      <c r="O29" s="194">
        <f t="shared" si="6"/>
        <v>0</v>
      </c>
      <c r="P29" s="194">
        <v>360545151.27999997</v>
      </c>
      <c r="Q29" s="194">
        <v>720050667.27999997</v>
      </c>
      <c r="R29" s="194">
        <f t="shared" si="7"/>
        <v>0</v>
      </c>
      <c r="S29" s="195">
        <f t="shared" si="8"/>
        <v>3702468324.7200003</v>
      </c>
      <c r="T29" s="194">
        <f t="shared" si="9"/>
        <v>720050667.27999997</v>
      </c>
      <c r="V29" s="197" t="s">
        <v>47</v>
      </c>
      <c r="W29" s="198" t="s">
        <v>46</v>
      </c>
      <c r="X29" s="194">
        <v>4422518992</v>
      </c>
      <c r="Y29" s="194">
        <v>0</v>
      </c>
      <c r="Z29" s="194">
        <v>0</v>
      </c>
      <c r="AA29" s="194">
        <v>0</v>
      </c>
      <c r="AB29" s="194">
        <v>0</v>
      </c>
      <c r="AC29" s="194">
        <v>0</v>
      </c>
      <c r="AD29" s="194">
        <v>4422518992</v>
      </c>
      <c r="AE29" s="194">
        <v>360545151.27999997</v>
      </c>
      <c r="AF29" s="194">
        <v>720050667.27999997</v>
      </c>
      <c r="AG29" s="194">
        <v>3702468324.7200003</v>
      </c>
      <c r="AH29" s="194">
        <v>360545151.27999997</v>
      </c>
      <c r="AI29" s="194">
        <v>720050667.27999997</v>
      </c>
      <c r="AJ29" s="194">
        <v>0</v>
      </c>
      <c r="AK29" s="194">
        <v>360545151.27999997</v>
      </c>
      <c r="AL29" s="194">
        <v>720050667.27999997</v>
      </c>
      <c r="AM29" s="194">
        <v>0</v>
      </c>
      <c r="AN29" s="194">
        <v>3702468324.7200003</v>
      </c>
      <c r="AO29" s="194">
        <v>0</v>
      </c>
    </row>
    <row r="30" spans="1:41" s="207" customFormat="1" x14ac:dyDescent="0.25">
      <c r="A30" s="212" t="s">
        <v>48</v>
      </c>
      <c r="B30" s="213" t="s">
        <v>49</v>
      </c>
      <c r="C30" s="214">
        <f>+C31</f>
        <v>5493342166</v>
      </c>
      <c r="D30" s="214">
        <f t="shared" ref="D30:T30" si="15">+D31</f>
        <v>0</v>
      </c>
      <c r="E30" s="214">
        <f t="shared" si="15"/>
        <v>0</v>
      </c>
      <c r="F30" s="214">
        <f t="shared" si="15"/>
        <v>0</v>
      </c>
      <c r="G30" s="214">
        <f t="shared" si="15"/>
        <v>0</v>
      </c>
      <c r="H30" s="214">
        <f t="shared" si="15"/>
        <v>0</v>
      </c>
      <c r="I30" s="214">
        <f t="shared" si="15"/>
        <v>5493342166</v>
      </c>
      <c r="J30" s="214">
        <f t="shared" si="15"/>
        <v>4708312185</v>
      </c>
      <c r="K30" s="214">
        <f t="shared" si="15"/>
        <v>5270969546</v>
      </c>
      <c r="L30" s="214">
        <f t="shared" si="15"/>
        <v>222372620</v>
      </c>
      <c r="M30" s="214">
        <f t="shared" si="15"/>
        <v>4708312185</v>
      </c>
      <c r="N30" s="214">
        <f t="shared" si="15"/>
        <v>5270969546</v>
      </c>
      <c r="O30" s="214">
        <f t="shared" si="15"/>
        <v>0</v>
      </c>
      <c r="P30" s="214">
        <f t="shared" si="15"/>
        <v>0</v>
      </c>
      <c r="Q30" s="214">
        <f t="shared" si="15"/>
        <v>5283477815</v>
      </c>
      <c r="R30" s="214">
        <f t="shared" si="15"/>
        <v>12508269</v>
      </c>
      <c r="S30" s="215">
        <f t="shared" si="15"/>
        <v>209864351</v>
      </c>
      <c r="T30" s="214">
        <f t="shared" si="15"/>
        <v>5270969546</v>
      </c>
      <c r="V30" s="197" t="s">
        <v>48</v>
      </c>
      <c r="W30" s="198" t="s">
        <v>49</v>
      </c>
      <c r="X30" s="194">
        <v>5493342166</v>
      </c>
      <c r="Y30" s="194">
        <v>0</v>
      </c>
      <c r="Z30" s="194">
        <v>0</v>
      </c>
      <c r="AA30" s="194">
        <v>0</v>
      </c>
      <c r="AB30" s="194">
        <v>0</v>
      </c>
      <c r="AC30" s="194">
        <v>0</v>
      </c>
      <c r="AD30" s="194">
        <v>5493342166</v>
      </c>
      <c r="AE30" s="194">
        <v>4708312185</v>
      </c>
      <c r="AF30" s="194">
        <v>5270969546</v>
      </c>
      <c r="AG30" s="194">
        <v>222372620</v>
      </c>
      <c r="AH30" s="194">
        <v>4708312185</v>
      </c>
      <c r="AI30" s="194">
        <v>5270969546</v>
      </c>
      <c r="AJ30" s="194">
        <v>0</v>
      </c>
      <c r="AK30" s="194">
        <v>0</v>
      </c>
      <c r="AL30" s="194">
        <v>5283477815</v>
      </c>
      <c r="AM30" s="194">
        <v>12508269</v>
      </c>
      <c r="AN30" s="194">
        <v>209864351</v>
      </c>
      <c r="AO30" s="194">
        <v>0</v>
      </c>
    </row>
    <row r="31" spans="1:41" x14ac:dyDescent="0.25">
      <c r="A31" s="192" t="s">
        <v>50</v>
      </c>
      <c r="B31" s="198" t="s">
        <v>49</v>
      </c>
      <c r="C31" s="194">
        <v>5493342166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f t="shared" si="10"/>
        <v>5493342166</v>
      </c>
      <c r="J31" s="194">
        <v>4708312185</v>
      </c>
      <c r="K31" s="194">
        <v>5270969546</v>
      </c>
      <c r="L31" s="194">
        <f t="shared" si="5"/>
        <v>222372620</v>
      </c>
      <c r="M31" s="194">
        <v>4708312185</v>
      </c>
      <c r="N31" s="194">
        <v>5270969546</v>
      </c>
      <c r="O31" s="194">
        <f t="shared" si="6"/>
        <v>0</v>
      </c>
      <c r="P31" s="194">
        <v>0</v>
      </c>
      <c r="Q31" s="194">
        <v>5283477815</v>
      </c>
      <c r="R31" s="194">
        <f t="shared" si="7"/>
        <v>12508269</v>
      </c>
      <c r="S31" s="195">
        <f t="shared" si="8"/>
        <v>209864351</v>
      </c>
      <c r="T31" s="194">
        <f t="shared" si="9"/>
        <v>5270969546</v>
      </c>
      <c r="V31" s="197" t="s">
        <v>50</v>
      </c>
      <c r="W31" s="198" t="s">
        <v>49</v>
      </c>
      <c r="X31" s="194">
        <v>5493342166</v>
      </c>
      <c r="Y31" s="194">
        <v>0</v>
      </c>
      <c r="Z31" s="194">
        <v>0</v>
      </c>
      <c r="AA31" s="194">
        <v>0</v>
      </c>
      <c r="AB31" s="194">
        <v>0</v>
      </c>
      <c r="AC31" s="194">
        <v>0</v>
      </c>
      <c r="AD31" s="194">
        <v>5493342166</v>
      </c>
      <c r="AE31" s="194">
        <v>4708312185</v>
      </c>
      <c r="AF31" s="194">
        <v>5270969546</v>
      </c>
      <c r="AG31" s="194">
        <v>222372620</v>
      </c>
      <c r="AH31" s="194">
        <v>4708312185</v>
      </c>
      <c r="AI31" s="194">
        <v>5270969546</v>
      </c>
      <c r="AJ31" s="194">
        <v>0</v>
      </c>
      <c r="AK31" s="194">
        <v>0</v>
      </c>
      <c r="AL31" s="194">
        <v>5283477815</v>
      </c>
      <c r="AM31" s="194">
        <v>12508269</v>
      </c>
      <c r="AN31" s="194">
        <v>209864351</v>
      </c>
      <c r="AO31" s="194">
        <v>0</v>
      </c>
    </row>
    <row r="32" spans="1:41" s="207" customFormat="1" x14ac:dyDescent="0.25">
      <c r="A32" s="212" t="s">
        <v>51</v>
      </c>
      <c r="B32" s="213" t="s">
        <v>52</v>
      </c>
      <c r="C32" s="214">
        <f>+C33</f>
        <v>2057327168</v>
      </c>
      <c r="D32" s="214">
        <f t="shared" ref="D32:T32" si="16">+D33</f>
        <v>0</v>
      </c>
      <c r="E32" s="214">
        <f t="shared" si="16"/>
        <v>0</v>
      </c>
      <c r="F32" s="214">
        <f t="shared" si="16"/>
        <v>0</v>
      </c>
      <c r="G32" s="214">
        <f t="shared" si="16"/>
        <v>0</v>
      </c>
      <c r="H32" s="214">
        <f t="shared" si="16"/>
        <v>0</v>
      </c>
      <c r="I32" s="214">
        <f t="shared" si="16"/>
        <v>2057327168</v>
      </c>
      <c r="J32" s="214">
        <f t="shared" si="16"/>
        <v>157123165.31999999</v>
      </c>
      <c r="K32" s="214">
        <f t="shared" si="16"/>
        <v>342366741.31999999</v>
      </c>
      <c r="L32" s="214">
        <f t="shared" si="16"/>
        <v>1714960426.6800001</v>
      </c>
      <c r="M32" s="214">
        <f t="shared" si="16"/>
        <v>157123165.31999999</v>
      </c>
      <c r="N32" s="214">
        <f t="shared" si="16"/>
        <v>342366741.31999999</v>
      </c>
      <c r="O32" s="214">
        <f t="shared" si="16"/>
        <v>0</v>
      </c>
      <c r="P32" s="214">
        <f t="shared" si="16"/>
        <v>157123165.31999999</v>
      </c>
      <c r="Q32" s="214">
        <f t="shared" si="16"/>
        <v>342366741.31999999</v>
      </c>
      <c r="R32" s="214">
        <f t="shared" si="16"/>
        <v>0</v>
      </c>
      <c r="S32" s="215">
        <f t="shared" si="16"/>
        <v>1714960426.6800001</v>
      </c>
      <c r="T32" s="214">
        <f t="shared" si="16"/>
        <v>342366741.31999999</v>
      </c>
      <c r="V32" s="197" t="s">
        <v>51</v>
      </c>
      <c r="W32" s="198" t="s">
        <v>52</v>
      </c>
      <c r="X32" s="194">
        <v>2057327168</v>
      </c>
      <c r="Y32" s="194">
        <v>0</v>
      </c>
      <c r="Z32" s="194">
        <v>0</v>
      </c>
      <c r="AA32" s="194">
        <v>0</v>
      </c>
      <c r="AB32" s="194">
        <v>0</v>
      </c>
      <c r="AC32" s="194">
        <v>0</v>
      </c>
      <c r="AD32" s="194">
        <v>2057327168</v>
      </c>
      <c r="AE32" s="194">
        <v>157123165.31999999</v>
      </c>
      <c r="AF32" s="194">
        <v>342366741.31999999</v>
      </c>
      <c r="AG32" s="194">
        <v>1714960426.6800001</v>
      </c>
      <c r="AH32" s="194">
        <v>157123165.31999999</v>
      </c>
      <c r="AI32" s="194">
        <v>342366741.31999999</v>
      </c>
      <c r="AJ32" s="194">
        <v>0</v>
      </c>
      <c r="AK32" s="194">
        <v>157123165.31999999</v>
      </c>
      <c r="AL32" s="194">
        <v>342366741.31999999</v>
      </c>
      <c r="AM32" s="194">
        <v>0</v>
      </c>
      <c r="AN32" s="194">
        <v>1714960426.6800001</v>
      </c>
      <c r="AO32" s="194">
        <v>0</v>
      </c>
    </row>
    <row r="33" spans="1:41" x14ac:dyDescent="0.25">
      <c r="A33" s="192" t="s">
        <v>53</v>
      </c>
      <c r="B33" s="198" t="s">
        <v>52</v>
      </c>
      <c r="C33" s="194">
        <v>2057327168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f t="shared" si="10"/>
        <v>2057327168</v>
      </c>
      <c r="J33" s="194">
        <v>157123165.31999999</v>
      </c>
      <c r="K33" s="194">
        <v>342366741.31999999</v>
      </c>
      <c r="L33" s="194">
        <f t="shared" si="5"/>
        <v>1714960426.6800001</v>
      </c>
      <c r="M33" s="194">
        <v>157123165.31999999</v>
      </c>
      <c r="N33" s="194">
        <v>342366741.31999999</v>
      </c>
      <c r="O33" s="194">
        <f t="shared" si="6"/>
        <v>0</v>
      </c>
      <c r="P33" s="194">
        <v>157123165.31999999</v>
      </c>
      <c r="Q33" s="194">
        <v>342366741.31999999</v>
      </c>
      <c r="R33" s="194">
        <f t="shared" si="7"/>
        <v>0</v>
      </c>
      <c r="S33" s="195">
        <f t="shared" si="8"/>
        <v>1714960426.6800001</v>
      </c>
      <c r="T33" s="194">
        <f t="shared" si="9"/>
        <v>342366741.31999999</v>
      </c>
      <c r="V33" s="197" t="s">
        <v>53</v>
      </c>
      <c r="W33" s="198" t="s">
        <v>52</v>
      </c>
      <c r="X33" s="194">
        <v>2057327168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2057327168</v>
      </c>
      <c r="AE33" s="194">
        <v>157123165.31999999</v>
      </c>
      <c r="AF33" s="194">
        <v>342366741.31999999</v>
      </c>
      <c r="AG33" s="194">
        <v>1714960426.6800001</v>
      </c>
      <c r="AH33" s="194">
        <v>157123165.31999999</v>
      </c>
      <c r="AI33" s="194">
        <v>342366741.31999999</v>
      </c>
      <c r="AJ33" s="194">
        <v>0</v>
      </c>
      <c r="AK33" s="194">
        <v>157123165.31999999</v>
      </c>
      <c r="AL33" s="194">
        <v>342366741.31999999</v>
      </c>
      <c r="AM33" s="194">
        <v>0</v>
      </c>
      <c r="AN33" s="194">
        <v>1714960426.6800001</v>
      </c>
      <c r="AO33" s="194">
        <v>0</v>
      </c>
    </row>
    <row r="34" spans="1:41" s="207" customFormat="1" ht="30" x14ac:dyDescent="0.25">
      <c r="A34" s="212" t="s">
        <v>54</v>
      </c>
      <c r="B34" s="216" t="s">
        <v>55</v>
      </c>
      <c r="C34" s="214">
        <f>+C35</f>
        <v>459524776</v>
      </c>
      <c r="D34" s="214">
        <f t="shared" ref="D34:T34" si="17">+D35</f>
        <v>0</v>
      </c>
      <c r="E34" s="214">
        <f t="shared" si="17"/>
        <v>0</v>
      </c>
      <c r="F34" s="214">
        <f t="shared" si="17"/>
        <v>0</v>
      </c>
      <c r="G34" s="214">
        <f t="shared" si="17"/>
        <v>0</v>
      </c>
      <c r="H34" s="214">
        <f t="shared" si="17"/>
        <v>0</v>
      </c>
      <c r="I34" s="214">
        <f t="shared" si="17"/>
        <v>459524776</v>
      </c>
      <c r="J34" s="214">
        <f t="shared" si="17"/>
        <v>27498000</v>
      </c>
      <c r="K34" s="214">
        <f t="shared" si="17"/>
        <v>55668100</v>
      </c>
      <c r="L34" s="214">
        <f t="shared" si="17"/>
        <v>403856676</v>
      </c>
      <c r="M34" s="214">
        <f t="shared" si="17"/>
        <v>27498000</v>
      </c>
      <c r="N34" s="214">
        <f t="shared" si="17"/>
        <v>55668100</v>
      </c>
      <c r="O34" s="214">
        <f t="shared" si="17"/>
        <v>0</v>
      </c>
      <c r="P34" s="214">
        <f t="shared" si="17"/>
        <v>27498000</v>
      </c>
      <c r="Q34" s="214">
        <f t="shared" si="17"/>
        <v>55668100</v>
      </c>
      <c r="R34" s="214">
        <f t="shared" si="17"/>
        <v>0</v>
      </c>
      <c r="S34" s="215">
        <f t="shared" si="17"/>
        <v>403856676</v>
      </c>
      <c r="T34" s="214">
        <f t="shared" si="17"/>
        <v>55668100</v>
      </c>
      <c r="V34" s="197" t="s">
        <v>54</v>
      </c>
      <c r="W34" s="198" t="s">
        <v>55</v>
      </c>
      <c r="X34" s="194">
        <v>459524776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459524776</v>
      </c>
      <c r="AE34" s="194">
        <v>27498000</v>
      </c>
      <c r="AF34" s="194">
        <v>55668100</v>
      </c>
      <c r="AG34" s="194">
        <v>403856676</v>
      </c>
      <c r="AH34" s="194">
        <v>27498000</v>
      </c>
      <c r="AI34" s="194">
        <v>55668100</v>
      </c>
      <c r="AJ34" s="194">
        <v>0</v>
      </c>
      <c r="AK34" s="194">
        <v>27498000</v>
      </c>
      <c r="AL34" s="194">
        <v>55668100</v>
      </c>
      <c r="AM34" s="194">
        <v>0</v>
      </c>
      <c r="AN34" s="194">
        <v>403856676</v>
      </c>
      <c r="AO34" s="194">
        <v>0</v>
      </c>
    </row>
    <row r="35" spans="1:41" ht="30" x14ac:dyDescent="0.25">
      <c r="A35" s="192" t="s">
        <v>56</v>
      </c>
      <c r="B35" s="193" t="s">
        <v>55</v>
      </c>
      <c r="C35" s="194">
        <v>459524776</v>
      </c>
      <c r="D35" s="194">
        <v>0</v>
      </c>
      <c r="E35" s="194">
        <v>0</v>
      </c>
      <c r="F35" s="194">
        <v>0</v>
      </c>
      <c r="G35" s="194">
        <v>0</v>
      </c>
      <c r="H35" s="194">
        <v>0</v>
      </c>
      <c r="I35" s="194">
        <f t="shared" si="10"/>
        <v>459524776</v>
      </c>
      <c r="J35" s="194">
        <v>27498000</v>
      </c>
      <c r="K35" s="194">
        <v>55668100</v>
      </c>
      <c r="L35" s="194">
        <f t="shared" si="5"/>
        <v>403856676</v>
      </c>
      <c r="M35" s="194">
        <v>27498000</v>
      </c>
      <c r="N35" s="194">
        <v>55668100</v>
      </c>
      <c r="O35" s="194">
        <f t="shared" si="6"/>
        <v>0</v>
      </c>
      <c r="P35" s="194">
        <v>27498000</v>
      </c>
      <c r="Q35" s="194">
        <v>55668100</v>
      </c>
      <c r="R35" s="194">
        <f t="shared" si="7"/>
        <v>0</v>
      </c>
      <c r="S35" s="195">
        <f t="shared" si="8"/>
        <v>403856676</v>
      </c>
      <c r="T35" s="194">
        <f t="shared" si="9"/>
        <v>55668100</v>
      </c>
      <c r="V35" s="197" t="s">
        <v>56</v>
      </c>
      <c r="W35" s="198" t="s">
        <v>55</v>
      </c>
      <c r="X35" s="194">
        <v>459524776</v>
      </c>
      <c r="Y35" s="194">
        <v>0</v>
      </c>
      <c r="Z35" s="194">
        <v>0</v>
      </c>
      <c r="AA35" s="194">
        <v>0</v>
      </c>
      <c r="AB35" s="194">
        <v>0</v>
      </c>
      <c r="AC35" s="194">
        <v>0</v>
      </c>
      <c r="AD35" s="194">
        <v>459524776</v>
      </c>
      <c r="AE35" s="194">
        <v>27498000</v>
      </c>
      <c r="AF35" s="194">
        <v>55668100</v>
      </c>
      <c r="AG35" s="194">
        <v>403856676</v>
      </c>
      <c r="AH35" s="194">
        <v>27498000</v>
      </c>
      <c r="AI35" s="194">
        <v>55668100</v>
      </c>
      <c r="AJ35" s="194">
        <v>0</v>
      </c>
      <c r="AK35" s="194">
        <v>27498000</v>
      </c>
      <c r="AL35" s="194">
        <v>55668100</v>
      </c>
      <c r="AM35" s="194">
        <v>0</v>
      </c>
      <c r="AN35" s="194">
        <v>403856676</v>
      </c>
      <c r="AO35" s="194">
        <v>0</v>
      </c>
    </row>
    <row r="36" spans="1:41" s="207" customFormat="1" x14ac:dyDescent="0.25">
      <c r="A36" s="212" t="s">
        <v>57</v>
      </c>
      <c r="B36" s="213" t="s">
        <v>58</v>
      </c>
      <c r="C36" s="214">
        <f>+C37</f>
        <v>1527281134</v>
      </c>
      <c r="D36" s="214">
        <f t="shared" ref="D36:T36" si="18">+D37</f>
        <v>0</v>
      </c>
      <c r="E36" s="214">
        <f t="shared" si="18"/>
        <v>0</v>
      </c>
      <c r="F36" s="214">
        <f t="shared" si="18"/>
        <v>0</v>
      </c>
      <c r="G36" s="214">
        <f t="shared" si="18"/>
        <v>0</v>
      </c>
      <c r="H36" s="214">
        <f t="shared" si="18"/>
        <v>0</v>
      </c>
      <c r="I36" s="214">
        <f t="shared" si="18"/>
        <v>1527281134</v>
      </c>
      <c r="J36" s="214">
        <f t="shared" si="18"/>
        <v>118531510.68000001</v>
      </c>
      <c r="K36" s="214">
        <f t="shared" si="18"/>
        <v>258276663.68000001</v>
      </c>
      <c r="L36" s="214">
        <f t="shared" si="18"/>
        <v>1269004470.3199999</v>
      </c>
      <c r="M36" s="214">
        <f t="shared" si="18"/>
        <v>118531510.68000001</v>
      </c>
      <c r="N36" s="214">
        <f t="shared" si="18"/>
        <v>258276663.68000001</v>
      </c>
      <c r="O36" s="214">
        <f t="shared" si="18"/>
        <v>0</v>
      </c>
      <c r="P36" s="214">
        <f t="shared" si="18"/>
        <v>118531510.68000001</v>
      </c>
      <c r="Q36" s="214">
        <f t="shared" si="18"/>
        <v>258276663.68000001</v>
      </c>
      <c r="R36" s="214">
        <f t="shared" si="18"/>
        <v>0</v>
      </c>
      <c r="S36" s="215">
        <f t="shared" si="18"/>
        <v>1269004470.3199999</v>
      </c>
      <c r="T36" s="214">
        <f t="shared" si="18"/>
        <v>258276663.68000001</v>
      </c>
      <c r="V36" s="197" t="s">
        <v>57</v>
      </c>
      <c r="W36" s="198" t="s">
        <v>58</v>
      </c>
      <c r="X36" s="194">
        <v>1527281134</v>
      </c>
      <c r="Y36" s="194">
        <v>0</v>
      </c>
      <c r="Z36" s="194">
        <v>0</v>
      </c>
      <c r="AA36" s="194">
        <v>0</v>
      </c>
      <c r="AB36" s="194">
        <v>0</v>
      </c>
      <c r="AC36" s="194">
        <v>0</v>
      </c>
      <c r="AD36" s="194">
        <v>1527281134</v>
      </c>
      <c r="AE36" s="194">
        <v>118531510.68000001</v>
      </c>
      <c r="AF36" s="194">
        <v>258276663.68000001</v>
      </c>
      <c r="AG36" s="194">
        <v>1269004470.3199999</v>
      </c>
      <c r="AH36" s="194">
        <v>118531510.68000001</v>
      </c>
      <c r="AI36" s="194">
        <v>258276663.68000001</v>
      </c>
      <c r="AJ36" s="194">
        <v>0</v>
      </c>
      <c r="AK36" s="194">
        <v>118531510.68000001</v>
      </c>
      <c r="AL36" s="194">
        <v>258276663.68000001</v>
      </c>
      <c r="AM36" s="194">
        <v>0</v>
      </c>
      <c r="AN36" s="194">
        <v>1269004470.3199999</v>
      </c>
      <c r="AO36" s="194">
        <v>0</v>
      </c>
    </row>
    <row r="37" spans="1:41" x14ac:dyDescent="0.25">
      <c r="A37" s="192" t="s">
        <v>59</v>
      </c>
      <c r="B37" s="198" t="s">
        <v>58</v>
      </c>
      <c r="C37" s="194">
        <v>1527281134</v>
      </c>
      <c r="D37" s="194">
        <v>0</v>
      </c>
      <c r="E37" s="194">
        <v>0</v>
      </c>
      <c r="F37" s="194">
        <v>0</v>
      </c>
      <c r="G37" s="194">
        <v>0</v>
      </c>
      <c r="H37" s="194">
        <v>0</v>
      </c>
      <c r="I37" s="194">
        <f t="shared" si="10"/>
        <v>1527281134</v>
      </c>
      <c r="J37" s="194">
        <v>118531510.68000001</v>
      </c>
      <c r="K37" s="194">
        <v>258276663.68000001</v>
      </c>
      <c r="L37" s="194">
        <f t="shared" si="5"/>
        <v>1269004470.3199999</v>
      </c>
      <c r="M37" s="194">
        <v>118531510.68000001</v>
      </c>
      <c r="N37" s="194">
        <v>258276663.68000001</v>
      </c>
      <c r="O37" s="194">
        <f t="shared" si="6"/>
        <v>0</v>
      </c>
      <c r="P37" s="194">
        <v>118531510.68000001</v>
      </c>
      <c r="Q37" s="194">
        <v>258276663.68000001</v>
      </c>
      <c r="R37" s="194">
        <f t="shared" si="7"/>
        <v>0</v>
      </c>
      <c r="S37" s="195">
        <f t="shared" si="8"/>
        <v>1269004470.3199999</v>
      </c>
      <c r="T37" s="194">
        <f t="shared" si="9"/>
        <v>258276663.68000001</v>
      </c>
      <c r="V37" s="197" t="s">
        <v>59</v>
      </c>
      <c r="W37" s="198" t="s">
        <v>58</v>
      </c>
      <c r="X37" s="194">
        <v>1527281134</v>
      </c>
      <c r="Y37" s="194">
        <v>0</v>
      </c>
      <c r="Z37" s="194">
        <v>0</v>
      </c>
      <c r="AA37" s="194">
        <v>0</v>
      </c>
      <c r="AB37" s="194">
        <v>0</v>
      </c>
      <c r="AC37" s="194">
        <v>0</v>
      </c>
      <c r="AD37" s="194">
        <v>1527281134</v>
      </c>
      <c r="AE37" s="194">
        <v>118531510.68000001</v>
      </c>
      <c r="AF37" s="194">
        <v>258276663.68000001</v>
      </c>
      <c r="AG37" s="194">
        <v>1269004470.3199999</v>
      </c>
      <c r="AH37" s="194">
        <v>118531510.68000001</v>
      </c>
      <c r="AI37" s="194">
        <v>258276663.68000001</v>
      </c>
      <c r="AJ37" s="194">
        <v>0</v>
      </c>
      <c r="AK37" s="194">
        <v>118531510.68000001</v>
      </c>
      <c r="AL37" s="194">
        <v>258276663.68000001</v>
      </c>
      <c r="AM37" s="194">
        <v>0</v>
      </c>
      <c r="AN37" s="194">
        <v>1269004470.3199999</v>
      </c>
      <c r="AO37" s="194">
        <v>0</v>
      </c>
    </row>
    <row r="38" spans="1:41" s="207" customFormat="1" x14ac:dyDescent="0.25">
      <c r="A38" s="208" t="s">
        <v>60</v>
      </c>
      <c r="B38" s="209" t="s">
        <v>61</v>
      </c>
      <c r="C38" s="210">
        <f>+C39</f>
        <v>2425209150</v>
      </c>
      <c r="D38" s="210">
        <f t="shared" ref="D38:T38" si="19">+D39</f>
        <v>0</v>
      </c>
      <c r="E38" s="210">
        <f t="shared" si="19"/>
        <v>0</v>
      </c>
      <c r="F38" s="210">
        <f t="shared" si="19"/>
        <v>0</v>
      </c>
      <c r="G38" s="210">
        <f t="shared" si="19"/>
        <v>0</v>
      </c>
      <c r="H38" s="210">
        <f t="shared" si="19"/>
        <v>0</v>
      </c>
      <c r="I38" s="210">
        <f t="shared" si="19"/>
        <v>2425209150</v>
      </c>
      <c r="J38" s="210">
        <f t="shared" si="19"/>
        <v>39376476</v>
      </c>
      <c r="K38" s="210">
        <f t="shared" si="19"/>
        <v>148354596</v>
      </c>
      <c r="L38" s="210">
        <f t="shared" si="19"/>
        <v>2276854554</v>
      </c>
      <c r="M38" s="210">
        <f t="shared" si="19"/>
        <v>39376476</v>
      </c>
      <c r="N38" s="210">
        <f t="shared" si="19"/>
        <v>148354596</v>
      </c>
      <c r="O38" s="210">
        <f t="shared" si="19"/>
        <v>0</v>
      </c>
      <c r="P38" s="210">
        <f t="shared" si="19"/>
        <v>39226476</v>
      </c>
      <c r="Q38" s="210">
        <f t="shared" si="19"/>
        <v>150004596</v>
      </c>
      <c r="R38" s="210">
        <f t="shared" si="19"/>
        <v>1650000</v>
      </c>
      <c r="S38" s="211">
        <f t="shared" si="19"/>
        <v>2275204554</v>
      </c>
      <c r="T38" s="210">
        <f t="shared" si="19"/>
        <v>148354596</v>
      </c>
      <c r="V38" s="197" t="s">
        <v>60</v>
      </c>
      <c r="W38" s="198" t="s">
        <v>61</v>
      </c>
      <c r="X38" s="194">
        <v>2425209150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2425209150</v>
      </c>
      <c r="AE38" s="194">
        <v>39376476</v>
      </c>
      <c r="AF38" s="194">
        <v>148354596</v>
      </c>
      <c r="AG38" s="194">
        <v>2276854554</v>
      </c>
      <c r="AH38" s="194">
        <v>39376476</v>
      </c>
      <c r="AI38" s="194">
        <v>148354596</v>
      </c>
      <c r="AJ38" s="194">
        <v>0</v>
      </c>
      <c r="AK38" s="194">
        <v>39226476</v>
      </c>
      <c r="AL38" s="194">
        <v>150004596</v>
      </c>
      <c r="AM38" s="194">
        <v>1650000</v>
      </c>
      <c r="AN38" s="194">
        <v>2275204554</v>
      </c>
      <c r="AO38" s="194">
        <v>0</v>
      </c>
    </row>
    <row r="39" spans="1:41" s="207" customFormat="1" x14ac:dyDescent="0.25">
      <c r="A39" s="212" t="s">
        <v>62</v>
      </c>
      <c r="B39" s="213" t="s">
        <v>63</v>
      </c>
      <c r="C39" s="214">
        <f>SUM(C40:C46)</f>
        <v>2425209150</v>
      </c>
      <c r="D39" s="214">
        <f t="shared" ref="D39:T39" si="20">SUM(D40:D46)</f>
        <v>0</v>
      </c>
      <c r="E39" s="214">
        <f t="shared" si="20"/>
        <v>0</v>
      </c>
      <c r="F39" s="214">
        <f t="shared" si="20"/>
        <v>0</v>
      </c>
      <c r="G39" s="214">
        <f t="shared" si="20"/>
        <v>0</v>
      </c>
      <c r="H39" s="214">
        <f t="shared" si="20"/>
        <v>0</v>
      </c>
      <c r="I39" s="214">
        <f t="shared" si="20"/>
        <v>2425209150</v>
      </c>
      <c r="J39" s="214">
        <f t="shared" si="20"/>
        <v>39376476</v>
      </c>
      <c r="K39" s="214">
        <f t="shared" si="20"/>
        <v>148354596</v>
      </c>
      <c r="L39" s="214">
        <f t="shared" si="20"/>
        <v>2276854554</v>
      </c>
      <c r="M39" s="214">
        <f t="shared" si="20"/>
        <v>39376476</v>
      </c>
      <c r="N39" s="214">
        <f t="shared" si="20"/>
        <v>148354596</v>
      </c>
      <c r="O39" s="214">
        <f t="shared" si="20"/>
        <v>0</v>
      </c>
      <c r="P39" s="214">
        <f t="shared" si="20"/>
        <v>39226476</v>
      </c>
      <c r="Q39" s="214">
        <f t="shared" si="20"/>
        <v>150004596</v>
      </c>
      <c r="R39" s="214">
        <f t="shared" si="20"/>
        <v>1650000</v>
      </c>
      <c r="S39" s="215">
        <f t="shared" si="20"/>
        <v>2275204554</v>
      </c>
      <c r="T39" s="214">
        <f t="shared" si="20"/>
        <v>148354596</v>
      </c>
      <c r="V39" s="197" t="s">
        <v>62</v>
      </c>
      <c r="W39" s="198" t="s">
        <v>63</v>
      </c>
      <c r="X39" s="194">
        <v>2425209150</v>
      </c>
      <c r="Y39" s="194">
        <v>0</v>
      </c>
      <c r="Z39" s="194">
        <v>0</v>
      </c>
      <c r="AA39" s="194">
        <v>0</v>
      </c>
      <c r="AB39" s="194">
        <v>0</v>
      </c>
      <c r="AC39" s="194">
        <v>0</v>
      </c>
      <c r="AD39" s="194">
        <v>2425209150</v>
      </c>
      <c r="AE39" s="194">
        <v>39376476</v>
      </c>
      <c r="AF39" s="194">
        <v>148354596</v>
      </c>
      <c r="AG39" s="194">
        <v>2276854554</v>
      </c>
      <c r="AH39" s="194">
        <v>39376476</v>
      </c>
      <c r="AI39" s="194">
        <v>148354596</v>
      </c>
      <c r="AJ39" s="194">
        <v>0</v>
      </c>
      <c r="AK39" s="194">
        <v>39226476</v>
      </c>
      <c r="AL39" s="194">
        <v>150004596</v>
      </c>
      <c r="AM39" s="194">
        <v>1650000</v>
      </c>
      <c r="AN39" s="194">
        <v>2275204554</v>
      </c>
      <c r="AO39" s="194">
        <v>0</v>
      </c>
    </row>
    <row r="40" spans="1:41" x14ac:dyDescent="0.25">
      <c r="A40" s="192" t="s">
        <v>64</v>
      </c>
      <c r="B40" s="198" t="s">
        <v>65</v>
      </c>
      <c r="C40" s="194">
        <v>8643249</v>
      </c>
      <c r="D40" s="194">
        <v>0</v>
      </c>
      <c r="E40" s="194">
        <v>0</v>
      </c>
      <c r="F40" s="194">
        <v>0</v>
      </c>
      <c r="G40" s="194">
        <v>0</v>
      </c>
      <c r="H40" s="194">
        <v>0</v>
      </c>
      <c r="I40" s="194">
        <f t="shared" si="10"/>
        <v>8643249</v>
      </c>
      <c r="J40" s="194">
        <v>0</v>
      </c>
      <c r="K40" s="194">
        <v>0</v>
      </c>
      <c r="L40" s="194">
        <f t="shared" si="5"/>
        <v>8643249</v>
      </c>
      <c r="M40" s="194">
        <v>0</v>
      </c>
      <c r="N40" s="194">
        <v>0</v>
      </c>
      <c r="O40" s="194">
        <f t="shared" si="6"/>
        <v>0</v>
      </c>
      <c r="P40" s="194">
        <v>0</v>
      </c>
      <c r="Q40" s="194">
        <v>0</v>
      </c>
      <c r="R40" s="194">
        <f t="shared" si="7"/>
        <v>0</v>
      </c>
      <c r="S40" s="195">
        <f t="shared" si="8"/>
        <v>8643249</v>
      </c>
      <c r="T40" s="194">
        <f t="shared" si="9"/>
        <v>0</v>
      </c>
      <c r="V40" s="197" t="s">
        <v>64</v>
      </c>
      <c r="W40" s="198" t="s">
        <v>65</v>
      </c>
      <c r="X40" s="194">
        <v>8643249</v>
      </c>
      <c r="Y40" s="194">
        <v>0</v>
      </c>
      <c r="Z40" s="194">
        <v>0</v>
      </c>
      <c r="AA40" s="194">
        <v>0</v>
      </c>
      <c r="AB40" s="194">
        <v>0</v>
      </c>
      <c r="AC40" s="194">
        <v>0</v>
      </c>
      <c r="AD40" s="194">
        <v>8643249</v>
      </c>
      <c r="AE40" s="194">
        <v>0</v>
      </c>
      <c r="AF40" s="194">
        <v>0</v>
      </c>
      <c r="AG40" s="194">
        <v>8643249</v>
      </c>
      <c r="AH40" s="194">
        <v>0</v>
      </c>
      <c r="AI40" s="194">
        <v>0</v>
      </c>
      <c r="AJ40" s="194">
        <v>0</v>
      </c>
      <c r="AK40" s="194">
        <v>0</v>
      </c>
      <c r="AL40" s="194">
        <v>0</v>
      </c>
      <c r="AM40" s="194">
        <v>0</v>
      </c>
      <c r="AN40" s="194">
        <v>8643249</v>
      </c>
      <c r="AO40" s="194">
        <v>0</v>
      </c>
    </row>
    <row r="41" spans="1:41" x14ac:dyDescent="0.25">
      <c r="A41" s="192" t="s">
        <v>66</v>
      </c>
      <c r="B41" s="198" t="s">
        <v>67</v>
      </c>
      <c r="C41" s="194">
        <v>26400</v>
      </c>
      <c r="D41" s="194">
        <v>0</v>
      </c>
      <c r="E41" s="194">
        <v>0</v>
      </c>
      <c r="F41" s="194">
        <v>0</v>
      </c>
      <c r="G41" s="194">
        <v>0</v>
      </c>
      <c r="H41" s="194">
        <v>0</v>
      </c>
      <c r="I41" s="194">
        <f t="shared" si="10"/>
        <v>26400</v>
      </c>
      <c r="J41" s="194">
        <v>0</v>
      </c>
      <c r="K41" s="194">
        <v>0</v>
      </c>
      <c r="L41" s="194">
        <f t="shared" si="5"/>
        <v>26400</v>
      </c>
      <c r="M41" s="194">
        <v>0</v>
      </c>
      <c r="N41" s="194">
        <v>0</v>
      </c>
      <c r="O41" s="194">
        <f t="shared" si="6"/>
        <v>0</v>
      </c>
      <c r="P41" s="194">
        <v>0</v>
      </c>
      <c r="Q41" s="194">
        <v>0</v>
      </c>
      <c r="R41" s="194">
        <f t="shared" si="7"/>
        <v>0</v>
      </c>
      <c r="S41" s="195">
        <f t="shared" si="8"/>
        <v>26400</v>
      </c>
      <c r="T41" s="194">
        <f t="shared" si="9"/>
        <v>0</v>
      </c>
      <c r="V41" s="197" t="s">
        <v>66</v>
      </c>
      <c r="W41" s="198" t="s">
        <v>67</v>
      </c>
      <c r="X41" s="194">
        <v>26400</v>
      </c>
      <c r="Y41" s="194">
        <v>0</v>
      </c>
      <c r="Z41" s="194">
        <v>0</v>
      </c>
      <c r="AA41" s="194">
        <v>0</v>
      </c>
      <c r="AB41" s="194">
        <v>0</v>
      </c>
      <c r="AC41" s="194">
        <v>0</v>
      </c>
      <c r="AD41" s="194">
        <v>26400</v>
      </c>
      <c r="AE41" s="194">
        <v>0</v>
      </c>
      <c r="AF41" s="194">
        <v>0</v>
      </c>
      <c r="AG41" s="194">
        <v>26400</v>
      </c>
      <c r="AH41" s="194">
        <v>0</v>
      </c>
      <c r="AI41" s="194">
        <v>0</v>
      </c>
      <c r="AJ41" s="194">
        <v>0</v>
      </c>
      <c r="AK41" s="194">
        <v>0</v>
      </c>
      <c r="AL41" s="194">
        <v>0</v>
      </c>
      <c r="AM41" s="194">
        <v>0</v>
      </c>
      <c r="AN41" s="194">
        <v>26400</v>
      </c>
      <c r="AO41" s="194">
        <v>0</v>
      </c>
    </row>
    <row r="42" spans="1:41" x14ac:dyDescent="0.25">
      <c r="A42" s="192" t="s">
        <v>68</v>
      </c>
      <c r="B42" s="198" t="s">
        <v>69</v>
      </c>
      <c r="C42" s="194">
        <v>290863076</v>
      </c>
      <c r="D42" s="194">
        <v>0</v>
      </c>
      <c r="E42" s="194">
        <v>0</v>
      </c>
      <c r="F42" s="194">
        <v>0</v>
      </c>
      <c r="G42" s="194">
        <v>0</v>
      </c>
      <c r="H42" s="194">
        <v>0</v>
      </c>
      <c r="I42" s="194">
        <f t="shared" si="10"/>
        <v>290863076</v>
      </c>
      <c r="J42" s="194">
        <v>18652006</v>
      </c>
      <c r="K42" s="194">
        <v>37304012</v>
      </c>
      <c r="L42" s="194">
        <f t="shared" si="5"/>
        <v>253559064</v>
      </c>
      <c r="M42" s="194">
        <v>18652006</v>
      </c>
      <c r="N42" s="194">
        <v>37304012</v>
      </c>
      <c r="O42" s="194">
        <f t="shared" si="6"/>
        <v>0</v>
      </c>
      <c r="P42" s="194">
        <v>18652006</v>
      </c>
      <c r="Q42" s="194">
        <v>37304012</v>
      </c>
      <c r="R42" s="194">
        <f t="shared" si="7"/>
        <v>0</v>
      </c>
      <c r="S42" s="195">
        <f t="shared" si="8"/>
        <v>253559064</v>
      </c>
      <c r="T42" s="194">
        <f t="shared" si="9"/>
        <v>37304012</v>
      </c>
      <c r="V42" s="197" t="s">
        <v>68</v>
      </c>
      <c r="W42" s="198" t="s">
        <v>69</v>
      </c>
      <c r="X42" s="194">
        <v>290863076</v>
      </c>
      <c r="Y42" s="194">
        <v>0</v>
      </c>
      <c r="Z42" s="194">
        <v>0</v>
      </c>
      <c r="AA42" s="194">
        <v>0</v>
      </c>
      <c r="AB42" s="194">
        <v>0</v>
      </c>
      <c r="AC42" s="194">
        <v>0</v>
      </c>
      <c r="AD42" s="194">
        <v>290863076</v>
      </c>
      <c r="AE42" s="194">
        <v>18652006</v>
      </c>
      <c r="AF42" s="194">
        <v>37304012</v>
      </c>
      <c r="AG42" s="194">
        <v>253559064</v>
      </c>
      <c r="AH42" s="194">
        <v>18652006</v>
      </c>
      <c r="AI42" s="194">
        <v>37304012</v>
      </c>
      <c r="AJ42" s="194">
        <v>0</v>
      </c>
      <c r="AK42" s="194">
        <v>18652006</v>
      </c>
      <c r="AL42" s="194">
        <v>37304012</v>
      </c>
      <c r="AM42" s="194">
        <v>0</v>
      </c>
      <c r="AN42" s="194">
        <v>253559064</v>
      </c>
      <c r="AO42" s="194">
        <v>0</v>
      </c>
    </row>
    <row r="43" spans="1:41" x14ac:dyDescent="0.25">
      <c r="A43" s="192" t="s">
        <v>70</v>
      </c>
      <c r="B43" s="198" t="s">
        <v>71</v>
      </c>
      <c r="C43" s="194">
        <v>2458062</v>
      </c>
      <c r="D43" s="194">
        <v>0</v>
      </c>
      <c r="E43" s="194">
        <v>0</v>
      </c>
      <c r="F43" s="194">
        <v>0</v>
      </c>
      <c r="G43" s="194">
        <v>0</v>
      </c>
      <c r="H43" s="194">
        <v>0</v>
      </c>
      <c r="I43" s="194">
        <f t="shared" si="10"/>
        <v>2458062</v>
      </c>
      <c r="J43" s="194">
        <v>150000</v>
      </c>
      <c r="K43" s="194">
        <v>150000</v>
      </c>
      <c r="L43" s="194">
        <f t="shared" si="5"/>
        <v>2308062</v>
      </c>
      <c r="M43" s="194">
        <v>150000</v>
      </c>
      <c r="N43" s="194">
        <v>150000</v>
      </c>
      <c r="O43" s="194">
        <f t="shared" si="6"/>
        <v>0</v>
      </c>
      <c r="P43" s="194">
        <v>0</v>
      </c>
      <c r="Q43" s="194">
        <v>1800000</v>
      </c>
      <c r="R43" s="194">
        <f t="shared" si="7"/>
        <v>1650000</v>
      </c>
      <c r="S43" s="195">
        <f t="shared" si="8"/>
        <v>658062</v>
      </c>
      <c r="T43" s="194">
        <f t="shared" si="9"/>
        <v>150000</v>
      </c>
      <c r="V43" s="197" t="s">
        <v>70</v>
      </c>
      <c r="W43" s="198" t="s">
        <v>71</v>
      </c>
      <c r="X43" s="194">
        <v>2458062</v>
      </c>
      <c r="Y43" s="194">
        <v>0</v>
      </c>
      <c r="Z43" s="194">
        <v>0</v>
      </c>
      <c r="AA43" s="194">
        <v>0</v>
      </c>
      <c r="AB43" s="194">
        <v>0</v>
      </c>
      <c r="AC43" s="194">
        <v>0</v>
      </c>
      <c r="AD43" s="194">
        <v>2458062</v>
      </c>
      <c r="AE43" s="194">
        <v>150000</v>
      </c>
      <c r="AF43" s="194">
        <v>150000</v>
      </c>
      <c r="AG43" s="194">
        <v>2308062</v>
      </c>
      <c r="AH43" s="194">
        <v>150000</v>
      </c>
      <c r="AI43" s="194">
        <v>150000</v>
      </c>
      <c r="AJ43" s="194">
        <v>0</v>
      </c>
      <c r="AK43" s="194">
        <v>0</v>
      </c>
      <c r="AL43" s="194">
        <v>1800000</v>
      </c>
      <c r="AM43" s="194">
        <v>1650000</v>
      </c>
      <c r="AN43" s="194">
        <v>658062</v>
      </c>
      <c r="AO43" s="194">
        <v>0</v>
      </c>
    </row>
    <row r="44" spans="1:41" ht="30" x14ac:dyDescent="0.25">
      <c r="A44" s="192" t="s">
        <v>72</v>
      </c>
      <c r="B44" s="193" t="s">
        <v>73</v>
      </c>
      <c r="C44" s="194">
        <v>1500000000</v>
      </c>
      <c r="D44" s="194">
        <v>0</v>
      </c>
      <c r="E44" s="194">
        <v>0</v>
      </c>
      <c r="F44" s="194">
        <v>0</v>
      </c>
      <c r="G44" s="194">
        <v>0</v>
      </c>
      <c r="H44" s="194">
        <v>0</v>
      </c>
      <c r="I44" s="194">
        <f t="shared" si="10"/>
        <v>1500000000</v>
      </c>
      <c r="J44" s="194">
        <v>0</v>
      </c>
      <c r="K44" s="194">
        <v>47061647</v>
      </c>
      <c r="L44" s="194">
        <f t="shared" si="5"/>
        <v>1452938353</v>
      </c>
      <c r="M44" s="194">
        <v>0</v>
      </c>
      <c r="N44" s="194">
        <v>47061647</v>
      </c>
      <c r="O44" s="194">
        <f t="shared" si="6"/>
        <v>0</v>
      </c>
      <c r="P44" s="194">
        <v>0</v>
      </c>
      <c r="Q44" s="194">
        <v>47061647</v>
      </c>
      <c r="R44" s="194">
        <f t="shared" si="7"/>
        <v>0</v>
      </c>
      <c r="S44" s="195">
        <f t="shared" si="8"/>
        <v>1452938353</v>
      </c>
      <c r="T44" s="194">
        <f t="shared" si="9"/>
        <v>47061647</v>
      </c>
      <c r="V44" s="197" t="s">
        <v>72</v>
      </c>
      <c r="W44" s="198" t="s">
        <v>73</v>
      </c>
      <c r="X44" s="194">
        <v>1500000000</v>
      </c>
      <c r="Y44" s="194">
        <v>0</v>
      </c>
      <c r="Z44" s="194">
        <v>0</v>
      </c>
      <c r="AA44" s="194">
        <v>0</v>
      </c>
      <c r="AB44" s="194">
        <v>0</v>
      </c>
      <c r="AC44" s="194">
        <v>0</v>
      </c>
      <c r="AD44" s="194">
        <v>1500000000</v>
      </c>
      <c r="AE44" s="194">
        <v>0</v>
      </c>
      <c r="AF44" s="194">
        <v>47061647</v>
      </c>
      <c r="AG44" s="194">
        <v>1452938353</v>
      </c>
      <c r="AH44" s="194">
        <v>0</v>
      </c>
      <c r="AI44" s="194">
        <v>47061647</v>
      </c>
      <c r="AJ44" s="194">
        <v>0</v>
      </c>
      <c r="AK44" s="194">
        <v>0</v>
      </c>
      <c r="AL44" s="194">
        <v>47061647</v>
      </c>
      <c r="AM44" s="194">
        <v>0</v>
      </c>
      <c r="AN44" s="194">
        <v>1452938353</v>
      </c>
      <c r="AO44" s="194">
        <v>0</v>
      </c>
    </row>
    <row r="45" spans="1:41" x14ac:dyDescent="0.25">
      <c r="A45" s="192" t="s">
        <v>74</v>
      </c>
      <c r="B45" s="198" t="s">
        <v>75</v>
      </c>
      <c r="C45" s="194">
        <v>214680675</v>
      </c>
      <c r="D45" s="194">
        <v>0</v>
      </c>
      <c r="E45" s="194">
        <v>0</v>
      </c>
      <c r="F45" s="194">
        <v>0</v>
      </c>
      <c r="G45" s="194">
        <v>0</v>
      </c>
      <c r="H45" s="194">
        <v>0</v>
      </c>
      <c r="I45" s="194">
        <f t="shared" si="10"/>
        <v>214680675</v>
      </c>
      <c r="J45" s="194">
        <v>20574470</v>
      </c>
      <c r="K45" s="194">
        <v>63838937</v>
      </c>
      <c r="L45" s="194">
        <f t="shared" si="5"/>
        <v>150841738</v>
      </c>
      <c r="M45" s="194">
        <v>20574470</v>
      </c>
      <c r="N45" s="194">
        <v>63838937</v>
      </c>
      <c r="O45" s="194">
        <f t="shared" si="6"/>
        <v>0</v>
      </c>
      <c r="P45" s="194">
        <v>20574470</v>
      </c>
      <c r="Q45" s="194">
        <v>63838937</v>
      </c>
      <c r="R45" s="194">
        <f t="shared" si="7"/>
        <v>0</v>
      </c>
      <c r="S45" s="195">
        <f t="shared" si="8"/>
        <v>150841738</v>
      </c>
      <c r="T45" s="194">
        <f t="shared" si="9"/>
        <v>63838937</v>
      </c>
      <c r="V45" s="197" t="s">
        <v>74</v>
      </c>
      <c r="W45" s="198" t="s">
        <v>75</v>
      </c>
      <c r="X45" s="194">
        <v>214680675</v>
      </c>
      <c r="Y45" s="194">
        <v>0</v>
      </c>
      <c r="Z45" s="194">
        <v>0</v>
      </c>
      <c r="AA45" s="194">
        <v>0</v>
      </c>
      <c r="AB45" s="194">
        <v>0</v>
      </c>
      <c r="AC45" s="194">
        <v>0</v>
      </c>
      <c r="AD45" s="194">
        <v>214680675</v>
      </c>
      <c r="AE45" s="194">
        <v>20574470</v>
      </c>
      <c r="AF45" s="194">
        <v>63838937</v>
      </c>
      <c r="AG45" s="194">
        <v>150841738</v>
      </c>
      <c r="AH45" s="194">
        <v>20574470</v>
      </c>
      <c r="AI45" s="194">
        <v>63838937</v>
      </c>
      <c r="AJ45" s="194">
        <v>0</v>
      </c>
      <c r="AK45" s="194">
        <v>20574470</v>
      </c>
      <c r="AL45" s="194">
        <v>63838937</v>
      </c>
      <c r="AM45" s="194">
        <v>0</v>
      </c>
      <c r="AN45" s="194">
        <v>150841738</v>
      </c>
      <c r="AO45" s="194">
        <v>0</v>
      </c>
    </row>
    <row r="46" spans="1:41" x14ac:dyDescent="0.25">
      <c r="A46" s="192" t="s">
        <v>76</v>
      </c>
      <c r="B46" s="198" t="s">
        <v>77</v>
      </c>
      <c r="C46" s="194">
        <v>408537688</v>
      </c>
      <c r="D46" s="194">
        <v>0</v>
      </c>
      <c r="E46" s="194">
        <v>0</v>
      </c>
      <c r="F46" s="194">
        <v>0</v>
      </c>
      <c r="G46" s="194">
        <v>0</v>
      </c>
      <c r="H46" s="194">
        <v>0</v>
      </c>
      <c r="I46" s="194">
        <f t="shared" si="10"/>
        <v>408537688</v>
      </c>
      <c r="J46" s="194">
        <v>0</v>
      </c>
      <c r="K46" s="194">
        <v>0</v>
      </c>
      <c r="L46" s="194">
        <f t="shared" si="5"/>
        <v>408537688</v>
      </c>
      <c r="M46" s="194">
        <v>0</v>
      </c>
      <c r="N46" s="194">
        <v>0</v>
      </c>
      <c r="O46" s="194">
        <f t="shared" si="6"/>
        <v>0</v>
      </c>
      <c r="P46" s="194">
        <v>0</v>
      </c>
      <c r="Q46" s="194">
        <v>0</v>
      </c>
      <c r="R46" s="194">
        <f t="shared" si="7"/>
        <v>0</v>
      </c>
      <c r="S46" s="195">
        <f t="shared" si="8"/>
        <v>408537688</v>
      </c>
      <c r="T46" s="194">
        <f t="shared" si="9"/>
        <v>0</v>
      </c>
      <c r="V46" s="197" t="s">
        <v>76</v>
      </c>
      <c r="W46" s="198" t="s">
        <v>77</v>
      </c>
      <c r="X46" s="194">
        <v>408537688</v>
      </c>
      <c r="Y46" s="194">
        <v>0</v>
      </c>
      <c r="Z46" s="194">
        <v>0</v>
      </c>
      <c r="AA46" s="194">
        <v>0</v>
      </c>
      <c r="AB46" s="194">
        <v>0</v>
      </c>
      <c r="AC46" s="194">
        <v>0</v>
      </c>
      <c r="AD46" s="194">
        <v>408537688</v>
      </c>
      <c r="AE46" s="194">
        <v>0</v>
      </c>
      <c r="AF46" s="194">
        <v>0</v>
      </c>
      <c r="AG46" s="194">
        <v>408537688</v>
      </c>
      <c r="AH46" s="194">
        <v>0</v>
      </c>
      <c r="AI46" s="194">
        <v>0</v>
      </c>
      <c r="AJ46" s="194">
        <v>0</v>
      </c>
      <c r="AK46" s="194">
        <v>0</v>
      </c>
      <c r="AL46" s="194">
        <v>0</v>
      </c>
      <c r="AM46" s="194">
        <v>0</v>
      </c>
      <c r="AN46" s="194">
        <v>408537688</v>
      </c>
      <c r="AO46" s="194">
        <v>0</v>
      </c>
    </row>
    <row r="47" spans="1:41" s="207" customFormat="1" x14ac:dyDescent="0.25">
      <c r="A47" s="208" t="s">
        <v>78</v>
      </c>
      <c r="B47" s="209" t="s">
        <v>79</v>
      </c>
      <c r="C47" s="210">
        <f>+C48+C59+C72</f>
        <v>33395301979</v>
      </c>
      <c r="D47" s="210">
        <f t="shared" ref="D47:T47" si="21">+D48+D59+D72</f>
        <v>0</v>
      </c>
      <c r="E47" s="210">
        <f t="shared" si="21"/>
        <v>0</v>
      </c>
      <c r="F47" s="210">
        <f t="shared" si="21"/>
        <v>0</v>
      </c>
      <c r="G47" s="210">
        <f t="shared" si="21"/>
        <v>0</v>
      </c>
      <c r="H47" s="210">
        <f t="shared" si="21"/>
        <v>900000000</v>
      </c>
      <c r="I47" s="210">
        <f t="shared" si="21"/>
        <v>34295301979</v>
      </c>
      <c r="J47" s="210">
        <f t="shared" si="21"/>
        <v>244022580</v>
      </c>
      <c r="K47" s="210">
        <f t="shared" si="21"/>
        <v>12200163946</v>
      </c>
      <c r="L47" s="210">
        <f t="shared" si="21"/>
        <v>22095138033</v>
      </c>
      <c r="M47" s="210">
        <f t="shared" si="21"/>
        <v>2304791646</v>
      </c>
      <c r="N47" s="210">
        <f t="shared" si="21"/>
        <v>3934290687</v>
      </c>
      <c r="O47" s="210">
        <f t="shared" si="21"/>
        <v>8265873259</v>
      </c>
      <c r="P47" s="210">
        <f t="shared" si="21"/>
        <v>1481983342</v>
      </c>
      <c r="Q47" s="210">
        <f t="shared" si="21"/>
        <v>14771187522</v>
      </c>
      <c r="R47" s="210">
        <f t="shared" si="21"/>
        <v>2571023576</v>
      </c>
      <c r="S47" s="211">
        <f t="shared" si="21"/>
        <v>19524114457</v>
      </c>
      <c r="T47" s="210">
        <f t="shared" si="21"/>
        <v>3934290687</v>
      </c>
      <c r="U47" s="217"/>
      <c r="V47" s="197" t="s">
        <v>78</v>
      </c>
      <c r="W47" s="198" t="s">
        <v>79</v>
      </c>
      <c r="X47" s="194">
        <v>33395301979</v>
      </c>
      <c r="Y47" s="194">
        <v>0</v>
      </c>
      <c r="Z47" s="194">
        <v>0</v>
      </c>
      <c r="AA47" s="194">
        <v>0</v>
      </c>
      <c r="AB47" s="194">
        <v>0</v>
      </c>
      <c r="AC47" s="194">
        <v>900000000</v>
      </c>
      <c r="AD47" s="194">
        <v>34295301979</v>
      </c>
      <c r="AE47" s="194">
        <v>244022580</v>
      </c>
      <c r="AF47" s="194">
        <v>12200163946</v>
      </c>
      <c r="AG47" s="194">
        <v>22095138033</v>
      </c>
      <c r="AH47" s="194">
        <v>2304791646</v>
      </c>
      <c r="AI47" s="194">
        <v>3934290687</v>
      </c>
      <c r="AJ47" s="194">
        <v>8265873259</v>
      </c>
      <c r="AK47" s="194">
        <v>1481983342</v>
      </c>
      <c r="AL47" s="194">
        <v>14771187522</v>
      </c>
      <c r="AM47" s="194">
        <v>2571023576</v>
      </c>
      <c r="AN47" s="194">
        <v>19524114457</v>
      </c>
      <c r="AO47" s="194">
        <v>0</v>
      </c>
    </row>
    <row r="48" spans="1:41" s="207" customFormat="1" x14ac:dyDescent="0.25">
      <c r="A48" s="208" t="s">
        <v>80</v>
      </c>
      <c r="B48" s="209" t="s">
        <v>15</v>
      </c>
      <c r="C48" s="210">
        <f>+C49</f>
        <v>24632285825</v>
      </c>
      <c r="D48" s="210">
        <f t="shared" ref="D48:T48" si="22">+D49</f>
        <v>0</v>
      </c>
      <c r="E48" s="210">
        <f t="shared" si="22"/>
        <v>0</v>
      </c>
      <c r="F48" s="210">
        <f t="shared" si="22"/>
        <v>0</v>
      </c>
      <c r="G48" s="210">
        <f t="shared" si="22"/>
        <v>0</v>
      </c>
      <c r="H48" s="210">
        <f t="shared" si="22"/>
        <v>900000000</v>
      </c>
      <c r="I48" s="210">
        <f t="shared" si="22"/>
        <v>25532285825</v>
      </c>
      <c r="J48" s="210">
        <f t="shared" si="22"/>
        <v>238136180</v>
      </c>
      <c r="K48" s="210">
        <f t="shared" si="22"/>
        <v>9859823454</v>
      </c>
      <c r="L48" s="210">
        <f t="shared" si="22"/>
        <v>15672462371</v>
      </c>
      <c r="M48" s="210">
        <f t="shared" si="22"/>
        <v>2004791646</v>
      </c>
      <c r="N48" s="210">
        <f t="shared" si="22"/>
        <v>3429290687</v>
      </c>
      <c r="O48" s="210">
        <f t="shared" si="22"/>
        <v>6430532767</v>
      </c>
      <c r="P48" s="210">
        <f t="shared" si="22"/>
        <v>1476081282</v>
      </c>
      <c r="Q48" s="210">
        <f t="shared" si="22"/>
        <v>12430446599</v>
      </c>
      <c r="R48" s="210">
        <f t="shared" si="22"/>
        <v>2570623145</v>
      </c>
      <c r="S48" s="211">
        <f t="shared" si="22"/>
        <v>13101839226</v>
      </c>
      <c r="T48" s="210">
        <f t="shared" si="22"/>
        <v>3429290687</v>
      </c>
      <c r="U48" s="217"/>
      <c r="V48" s="197" t="s">
        <v>80</v>
      </c>
      <c r="W48" s="198" t="s">
        <v>15</v>
      </c>
      <c r="X48" s="194">
        <v>24632285825</v>
      </c>
      <c r="Y48" s="194">
        <v>0</v>
      </c>
      <c r="Z48" s="194">
        <v>0</v>
      </c>
      <c r="AA48" s="194">
        <v>0</v>
      </c>
      <c r="AB48" s="194">
        <v>0</v>
      </c>
      <c r="AC48" s="194">
        <v>900000000</v>
      </c>
      <c r="AD48" s="194">
        <v>25532285825</v>
      </c>
      <c r="AE48" s="194">
        <v>238136180</v>
      </c>
      <c r="AF48" s="194">
        <v>9859823454</v>
      </c>
      <c r="AG48" s="194">
        <v>15672462371</v>
      </c>
      <c r="AH48" s="194">
        <v>2004791646</v>
      </c>
      <c r="AI48" s="194">
        <v>3429290687</v>
      </c>
      <c r="AJ48" s="194">
        <v>6430532767</v>
      </c>
      <c r="AK48" s="194">
        <v>1476081282</v>
      </c>
      <c r="AL48" s="194">
        <v>12430446599</v>
      </c>
      <c r="AM48" s="194">
        <v>2570623145</v>
      </c>
      <c r="AN48" s="194">
        <v>13101839226</v>
      </c>
      <c r="AO48" s="194">
        <v>0</v>
      </c>
    </row>
    <row r="49" spans="1:41" s="207" customFormat="1" x14ac:dyDescent="0.25">
      <c r="A49" s="212" t="s">
        <v>81</v>
      </c>
      <c r="B49" s="213" t="s">
        <v>17</v>
      </c>
      <c r="C49" s="214">
        <f>SUM(C50:C58)</f>
        <v>24632285825</v>
      </c>
      <c r="D49" s="214">
        <f t="shared" ref="D49:T49" si="23">SUM(D50:D58)</f>
        <v>0</v>
      </c>
      <c r="E49" s="214">
        <f t="shared" si="23"/>
        <v>0</v>
      </c>
      <c r="F49" s="214">
        <f t="shared" si="23"/>
        <v>0</v>
      </c>
      <c r="G49" s="214">
        <f t="shared" si="23"/>
        <v>0</v>
      </c>
      <c r="H49" s="214">
        <f t="shared" si="23"/>
        <v>900000000</v>
      </c>
      <c r="I49" s="214">
        <f t="shared" si="23"/>
        <v>25532285825</v>
      </c>
      <c r="J49" s="214">
        <f t="shared" si="23"/>
        <v>238136180</v>
      </c>
      <c r="K49" s="214">
        <f t="shared" si="23"/>
        <v>9859823454</v>
      </c>
      <c r="L49" s="214">
        <f t="shared" si="23"/>
        <v>15672462371</v>
      </c>
      <c r="M49" s="214">
        <f t="shared" si="23"/>
        <v>2004791646</v>
      </c>
      <c r="N49" s="214">
        <f t="shared" si="23"/>
        <v>3429290687</v>
      </c>
      <c r="O49" s="214">
        <f t="shared" si="23"/>
        <v>6430532767</v>
      </c>
      <c r="P49" s="214">
        <f t="shared" si="23"/>
        <v>1476081282</v>
      </c>
      <c r="Q49" s="214">
        <f t="shared" si="23"/>
        <v>12430446599</v>
      </c>
      <c r="R49" s="214">
        <f t="shared" si="23"/>
        <v>2570623145</v>
      </c>
      <c r="S49" s="215">
        <f t="shared" si="23"/>
        <v>13101839226</v>
      </c>
      <c r="T49" s="214">
        <f t="shared" si="23"/>
        <v>3429290687</v>
      </c>
      <c r="V49" s="197" t="s">
        <v>81</v>
      </c>
      <c r="W49" s="198" t="s">
        <v>17</v>
      </c>
      <c r="X49" s="194">
        <v>24632285825</v>
      </c>
      <c r="Y49" s="194">
        <v>0</v>
      </c>
      <c r="Z49" s="194">
        <v>0</v>
      </c>
      <c r="AA49" s="194">
        <v>0</v>
      </c>
      <c r="AB49" s="194">
        <v>0</v>
      </c>
      <c r="AC49" s="194">
        <v>900000000</v>
      </c>
      <c r="AD49" s="194">
        <v>25532285825</v>
      </c>
      <c r="AE49" s="194">
        <v>238136180</v>
      </c>
      <c r="AF49" s="194">
        <v>9859823454</v>
      </c>
      <c r="AG49" s="194">
        <v>15672462371</v>
      </c>
      <c r="AH49" s="194">
        <v>2004791646</v>
      </c>
      <c r="AI49" s="194">
        <v>3429290687</v>
      </c>
      <c r="AJ49" s="194">
        <v>6430532767</v>
      </c>
      <c r="AK49" s="194">
        <v>1476081282</v>
      </c>
      <c r="AL49" s="194">
        <v>12430446599</v>
      </c>
      <c r="AM49" s="194">
        <v>2570623145</v>
      </c>
      <c r="AN49" s="194">
        <v>13101839226</v>
      </c>
      <c r="AO49" s="194">
        <v>0</v>
      </c>
    </row>
    <row r="50" spans="1:41" x14ac:dyDescent="0.25">
      <c r="A50" s="192" t="s">
        <v>82</v>
      </c>
      <c r="B50" s="198" t="s">
        <v>83</v>
      </c>
      <c r="C50" s="194">
        <v>21793648437</v>
      </c>
      <c r="D50" s="194">
        <v>0</v>
      </c>
      <c r="E50" s="194">
        <v>0</v>
      </c>
      <c r="F50" s="194">
        <v>0</v>
      </c>
      <c r="G50" s="194">
        <v>0</v>
      </c>
      <c r="H50" s="194">
        <v>900000000</v>
      </c>
      <c r="I50" s="194">
        <f t="shared" si="10"/>
        <v>22693648437</v>
      </c>
      <c r="J50" s="194">
        <v>238136180</v>
      </c>
      <c r="K50" s="194">
        <v>9359823454</v>
      </c>
      <c r="L50" s="194">
        <f t="shared" si="5"/>
        <v>13333824983</v>
      </c>
      <c r="M50" s="194">
        <v>1904791646</v>
      </c>
      <c r="N50" s="194">
        <v>3279290687</v>
      </c>
      <c r="O50" s="194">
        <f t="shared" si="6"/>
        <v>6080532767</v>
      </c>
      <c r="P50" s="194">
        <v>1476081282</v>
      </c>
      <c r="Q50" s="194">
        <v>11930446599</v>
      </c>
      <c r="R50" s="194">
        <f t="shared" si="7"/>
        <v>2570623145</v>
      </c>
      <c r="S50" s="195">
        <f t="shared" si="8"/>
        <v>10763201838</v>
      </c>
      <c r="T50" s="194">
        <f t="shared" si="9"/>
        <v>3279290687</v>
      </c>
      <c r="U50" s="218"/>
      <c r="V50" s="197" t="s">
        <v>82</v>
      </c>
      <c r="W50" s="198" t="s">
        <v>83</v>
      </c>
      <c r="X50" s="194">
        <v>21793648437</v>
      </c>
      <c r="Y50" s="194">
        <v>0</v>
      </c>
      <c r="Z50" s="194">
        <v>0</v>
      </c>
      <c r="AA50" s="194">
        <v>0</v>
      </c>
      <c r="AB50" s="194">
        <v>0</v>
      </c>
      <c r="AC50" s="194">
        <v>900000000</v>
      </c>
      <c r="AD50" s="194">
        <v>22693648437</v>
      </c>
      <c r="AE50" s="194">
        <v>238136180</v>
      </c>
      <c r="AF50" s="194">
        <v>9359823454</v>
      </c>
      <c r="AG50" s="194">
        <v>13333824983</v>
      </c>
      <c r="AH50" s="194">
        <v>1904791646</v>
      </c>
      <c r="AI50" s="194">
        <v>3279290687</v>
      </c>
      <c r="AJ50" s="194">
        <v>6080532767</v>
      </c>
      <c r="AK50" s="194">
        <v>1476081282</v>
      </c>
      <c r="AL50" s="194">
        <v>11930446599</v>
      </c>
      <c r="AM50" s="194">
        <v>2570623145</v>
      </c>
      <c r="AN50" s="194">
        <v>10763201838</v>
      </c>
      <c r="AO50" s="194">
        <v>0</v>
      </c>
    </row>
    <row r="51" spans="1:41" x14ac:dyDescent="0.25">
      <c r="A51" s="192" t="s">
        <v>84</v>
      </c>
      <c r="B51" s="198" t="s">
        <v>23</v>
      </c>
      <c r="C51" s="194">
        <v>40760855</v>
      </c>
      <c r="D51" s="194">
        <v>0</v>
      </c>
      <c r="E51" s="194">
        <v>0</v>
      </c>
      <c r="F51" s="194">
        <v>0</v>
      </c>
      <c r="G51" s="194">
        <v>0</v>
      </c>
      <c r="H51" s="194">
        <v>0</v>
      </c>
      <c r="I51" s="194">
        <f t="shared" si="10"/>
        <v>40760855</v>
      </c>
      <c r="J51" s="194">
        <v>0</v>
      </c>
      <c r="K51" s="194">
        <v>0</v>
      </c>
      <c r="L51" s="194">
        <f t="shared" si="5"/>
        <v>40760855</v>
      </c>
      <c r="M51" s="194">
        <v>0</v>
      </c>
      <c r="N51" s="194">
        <v>0</v>
      </c>
      <c r="O51" s="194">
        <f t="shared" si="6"/>
        <v>0</v>
      </c>
      <c r="P51" s="194">
        <v>0</v>
      </c>
      <c r="Q51" s="194">
        <v>0</v>
      </c>
      <c r="R51" s="194">
        <f t="shared" si="7"/>
        <v>0</v>
      </c>
      <c r="S51" s="195">
        <f t="shared" si="8"/>
        <v>40760855</v>
      </c>
      <c r="T51" s="194">
        <f t="shared" si="9"/>
        <v>0</v>
      </c>
      <c r="V51" s="197" t="s">
        <v>84</v>
      </c>
      <c r="W51" s="198" t="s">
        <v>23</v>
      </c>
      <c r="X51" s="194">
        <v>40760855</v>
      </c>
      <c r="Y51" s="194">
        <v>0</v>
      </c>
      <c r="Z51" s="194">
        <v>0</v>
      </c>
      <c r="AA51" s="194">
        <v>0</v>
      </c>
      <c r="AB51" s="194">
        <v>0</v>
      </c>
      <c r="AC51" s="194">
        <v>0</v>
      </c>
      <c r="AD51" s="194">
        <v>40760855</v>
      </c>
      <c r="AE51" s="194">
        <v>0</v>
      </c>
      <c r="AF51" s="194">
        <v>0</v>
      </c>
      <c r="AG51" s="194">
        <v>40760855</v>
      </c>
      <c r="AH51" s="194">
        <v>0</v>
      </c>
      <c r="AI51" s="194">
        <v>0</v>
      </c>
      <c r="AJ51" s="194">
        <v>0</v>
      </c>
      <c r="AK51" s="194">
        <v>0</v>
      </c>
      <c r="AL51" s="194">
        <v>0</v>
      </c>
      <c r="AM51" s="194">
        <v>0</v>
      </c>
      <c r="AN51" s="194">
        <v>40760855</v>
      </c>
      <c r="AO51" s="194">
        <v>0</v>
      </c>
    </row>
    <row r="52" spans="1:41" x14ac:dyDescent="0.25">
      <c r="A52" s="192" t="s">
        <v>85</v>
      </c>
      <c r="B52" s="198" t="s">
        <v>25</v>
      </c>
      <c r="C52" s="194">
        <v>59633419</v>
      </c>
      <c r="D52" s="194">
        <v>0</v>
      </c>
      <c r="E52" s="194">
        <v>0</v>
      </c>
      <c r="F52" s="194">
        <v>0</v>
      </c>
      <c r="G52" s="194">
        <v>0</v>
      </c>
      <c r="H52" s="194">
        <v>0</v>
      </c>
      <c r="I52" s="194">
        <f t="shared" si="10"/>
        <v>59633419</v>
      </c>
      <c r="J52" s="194">
        <v>0</v>
      </c>
      <c r="K52" s="194">
        <v>0</v>
      </c>
      <c r="L52" s="194">
        <f t="shared" si="5"/>
        <v>59633419</v>
      </c>
      <c r="M52" s="194">
        <v>0</v>
      </c>
      <c r="N52" s="194">
        <v>0</v>
      </c>
      <c r="O52" s="194">
        <f t="shared" si="6"/>
        <v>0</v>
      </c>
      <c r="P52" s="194">
        <v>0</v>
      </c>
      <c r="Q52" s="194">
        <v>0</v>
      </c>
      <c r="R52" s="194">
        <f t="shared" si="7"/>
        <v>0</v>
      </c>
      <c r="S52" s="195">
        <f t="shared" si="8"/>
        <v>59633419</v>
      </c>
      <c r="T52" s="194">
        <f t="shared" si="9"/>
        <v>0</v>
      </c>
      <c r="V52" s="197" t="s">
        <v>85</v>
      </c>
      <c r="W52" s="198" t="s">
        <v>25</v>
      </c>
      <c r="X52" s="194">
        <v>59633419</v>
      </c>
      <c r="Y52" s="194">
        <v>0</v>
      </c>
      <c r="Z52" s="194">
        <v>0</v>
      </c>
      <c r="AA52" s="194">
        <v>0</v>
      </c>
      <c r="AB52" s="194">
        <v>0</v>
      </c>
      <c r="AC52" s="194">
        <v>0</v>
      </c>
      <c r="AD52" s="194">
        <v>59633419</v>
      </c>
      <c r="AE52" s="194">
        <v>0</v>
      </c>
      <c r="AF52" s="194">
        <v>0</v>
      </c>
      <c r="AG52" s="194">
        <v>59633419</v>
      </c>
      <c r="AH52" s="194">
        <v>0</v>
      </c>
      <c r="AI52" s="194">
        <v>0</v>
      </c>
      <c r="AJ52" s="194">
        <v>0</v>
      </c>
      <c r="AK52" s="194">
        <v>0</v>
      </c>
      <c r="AL52" s="194">
        <v>0</v>
      </c>
      <c r="AM52" s="194">
        <v>0</v>
      </c>
      <c r="AN52" s="194">
        <v>59633419</v>
      </c>
      <c r="AO52" s="194">
        <v>0</v>
      </c>
    </row>
    <row r="53" spans="1:41" x14ac:dyDescent="0.25">
      <c r="A53" s="192" t="s">
        <v>86</v>
      </c>
      <c r="B53" s="198" t="s">
        <v>27</v>
      </c>
      <c r="C53" s="194">
        <v>305376287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f t="shared" si="10"/>
        <v>305376287</v>
      </c>
      <c r="J53" s="194">
        <v>0</v>
      </c>
      <c r="K53" s="194">
        <v>0</v>
      </c>
      <c r="L53" s="194">
        <f t="shared" si="5"/>
        <v>305376287</v>
      </c>
      <c r="M53" s="194">
        <v>0</v>
      </c>
      <c r="N53" s="194">
        <v>0</v>
      </c>
      <c r="O53" s="194">
        <f t="shared" si="6"/>
        <v>0</v>
      </c>
      <c r="P53" s="194">
        <v>0</v>
      </c>
      <c r="Q53" s="194">
        <v>0</v>
      </c>
      <c r="R53" s="194">
        <f t="shared" si="7"/>
        <v>0</v>
      </c>
      <c r="S53" s="195">
        <f t="shared" si="8"/>
        <v>305376287</v>
      </c>
      <c r="T53" s="194">
        <f t="shared" si="9"/>
        <v>0</v>
      </c>
      <c r="V53" s="197" t="s">
        <v>86</v>
      </c>
      <c r="W53" s="198" t="s">
        <v>27</v>
      </c>
      <c r="X53" s="194">
        <v>305376287</v>
      </c>
      <c r="Y53" s="194">
        <v>0</v>
      </c>
      <c r="Z53" s="194">
        <v>0</v>
      </c>
      <c r="AA53" s="194">
        <v>0</v>
      </c>
      <c r="AB53" s="194">
        <v>0</v>
      </c>
      <c r="AC53" s="194">
        <v>0</v>
      </c>
      <c r="AD53" s="194">
        <v>305376287</v>
      </c>
      <c r="AE53" s="194">
        <v>0</v>
      </c>
      <c r="AF53" s="194">
        <v>0</v>
      </c>
      <c r="AG53" s="194">
        <v>305376287</v>
      </c>
      <c r="AH53" s="194">
        <v>0</v>
      </c>
      <c r="AI53" s="194">
        <v>0</v>
      </c>
      <c r="AJ53" s="194">
        <v>0</v>
      </c>
      <c r="AK53" s="194">
        <v>0</v>
      </c>
      <c r="AL53" s="194">
        <v>0</v>
      </c>
      <c r="AM53" s="194">
        <v>0</v>
      </c>
      <c r="AN53" s="194">
        <v>305376287</v>
      </c>
      <c r="AO53" s="194">
        <v>0</v>
      </c>
    </row>
    <row r="54" spans="1:41" x14ac:dyDescent="0.25">
      <c r="A54" s="192" t="s">
        <v>87</v>
      </c>
      <c r="B54" s="198" t="s">
        <v>29</v>
      </c>
      <c r="C54" s="194">
        <v>84891685</v>
      </c>
      <c r="D54" s="194">
        <v>0</v>
      </c>
      <c r="E54" s="194">
        <v>0</v>
      </c>
      <c r="F54" s="194">
        <v>0</v>
      </c>
      <c r="G54" s="194">
        <v>0</v>
      </c>
      <c r="H54" s="194">
        <v>0</v>
      </c>
      <c r="I54" s="194">
        <f t="shared" si="10"/>
        <v>84891685</v>
      </c>
      <c r="J54" s="194">
        <v>0</v>
      </c>
      <c r="K54" s="194">
        <v>0</v>
      </c>
      <c r="L54" s="194">
        <f t="shared" si="5"/>
        <v>84891685</v>
      </c>
      <c r="M54" s="194">
        <v>0</v>
      </c>
      <c r="N54" s="194">
        <v>0</v>
      </c>
      <c r="O54" s="194">
        <f t="shared" si="6"/>
        <v>0</v>
      </c>
      <c r="P54" s="194">
        <v>0</v>
      </c>
      <c r="Q54" s="194">
        <v>0</v>
      </c>
      <c r="R54" s="194">
        <f t="shared" si="7"/>
        <v>0</v>
      </c>
      <c r="S54" s="195">
        <f t="shared" si="8"/>
        <v>84891685</v>
      </c>
      <c r="T54" s="194">
        <f t="shared" si="9"/>
        <v>0</v>
      </c>
      <c r="V54" s="197" t="s">
        <v>87</v>
      </c>
      <c r="W54" s="198" t="s">
        <v>29</v>
      </c>
      <c r="X54" s="194">
        <v>84891685</v>
      </c>
      <c r="Y54" s="194">
        <v>0</v>
      </c>
      <c r="Z54" s="194">
        <v>0</v>
      </c>
      <c r="AA54" s="194">
        <v>0</v>
      </c>
      <c r="AB54" s="194">
        <v>0</v>
      </c>
      <c r="AC54" s="194">
        <v>0</v>
      </c>
      <c r="AD54" s="194">
        <v>84891685</v>
      </c>
      <c r="AE54" s="194">
        <v>0</v>
      </c>
      <c r="AF54" s="194">
        <v>0</v>
      </c>
      <c r="AG54" s="194">
        <v>84891685</v>
      </c>
      <c r="AH54" s="194">
        <v>0</v>
      </c>
      <c r="AI54" s="194">
        <v>0</v>
      </c>
      <c r="AJ54" s="194">
        <v>0</v>
      </c>
      <c r="AK54" s="194">
        <v>0</v>
      </c>
      <c r="AL54" s="194">
        <v>0</v>
      </c>
      <c r="AM54" s="194">
        <v>0</v>
      </c>
      <c r="AN54" s="194">
        <v>84891685</v>
      </c>
      <c r="AO54" s="194">
        <v>0</v>
      </c>
    </row>
    <row r="55" spans="1:41" ht="30" x14ac:dyDescent="0.25">
      <c r="A55" s="192" t="s">
        <v>88</v>
      </c>
      <c r="B55" s="193" t="s">
        <v>31</v>
      </c>
      <c r="C55" s="194">
        <v>118077452</v>
      </c>
      <c r="D55" s="194">
        <v>0</v>
      </c>
      <c r="E55" s="194">
        <v>0</v>
      </c>
      <c r="F55" s="194">
        <v>0</v>
      </c>
      <c r="G55" s="194">
        <v>0</v>
      </c>
      <c r="H55" s="194">
        <v>0</v>
      </c>
      <c r="I55" s="194">
        <f t="shared" si="10"/>
        <v>118077452</v>
      </c>
      <c r="J55" s="194">
        <v>0</v>
      </c>
      <c r="K55" s="194">
        <v>0</v>
      </c>
      <c r="L55" s="194">
        <f t="shared" si="5"/>
        <v>118077452</v>
      </c>
      <c r="M55" s="194">
        <v>0</v>
      </c>
      <c r="N55" s="194">
        <v>0</v>
      </c>
      <c r="O55" s="194">
        <f t="shared" si="6"/>
        <v>0</v>
      </c>
      <c r="P55" s="194">
        <v>0</v>
      </c>
      <c r="Q55" s="194">
        <v>0</v>
      </c>
      <c r="R55" s="194">
        <f t="shared" si="7"/>
        <v>0</v>
      </c>
      <c r="S55" s="195">
        <f t="shared" si="8"/>
        <v>118077452</v>
      </c>
      <c r="T55" s="194">
        <f t="shared" si="9"/>
        <v>0</v>
      </c>
      <c r="V55" s="197" t="s">
        <v>88</v>
      </c>
      <c r="W55" s="198" t="s">
        <v>31</v>
      </c>
      <c r="X55" s="194">
        <v>118077452</v>
      </c>
      <c r="Y55" s="194">
        <v>0</v>
      </c>
      <c r="Z55" s="194">
        <v>0</v>
      </c>
      <c r="AA55" s="194">
        <v>0</v>
      </c>
      <c r="AB55" s="194">
        <v>0</v>
      </c>
      <c r="AC55" s="194">
        <v>0</v>
      </c>
      <c r="AD55" s="194">
        <v>118077452</v>
      </c>
      <c r="AE55" s="194">
        <v>0</v>
      </c>
      <c r="AF55" s="194">
        <v>0</v>
      </c>
      <c r="AG55" s="194">
        <v>118077452</v>
      </c>
      <c r="AH55" s="194">
        <v>0</v>
      </c>
      <c r="AI55" s="194">
        <v>0</v>
      </c>
      <c r="AJ55" s="194">
        <v>0</v>
      </c>
      <c r="AK55" s="194">
        <v>0</v>
      </c>
      <c r="AL55" s="194">
        <v>0</v>
      </c>
      <c r="AM55" s="194">
        <v>0</v>
      </c>
      <c r="AN55" s="194">
        <v>118077452</v>
      </c>
      <c r="AO55" s="194">
        <v>0</v>
      </c>
    </row>
    <row r="56" spans="1:41" x14ac:dyDescent="0.25">
      <c r="A56" s="192" t="s">
        <v>89</v>
      </c>
      <c r="B56" s="198" t="s">
        <v>33</v>
      </c>
      <c r="C56" s="194">
        <v>1110470437</v>
      </c>
      <c r="D56" s="194">
        <v>0</v>
      </c>
      <c r="E56" s="194">
        <v>0</v>
      </c>
      <c r="F56" s="194">
        <v>0</v>
      </c>
      <c r="G56" s="194">
        <v>0</v>
      </c>
      <c r="H56" s="194">
        <v>0</v>
      </c>
      <c r="I56" s="194">
        <f t="shared" si="10"/>
        <v>1110470437</v>
      </c>
      <c r="J56" s="194">
        <v>0</v>
      </c>
      <c r="K56" s="194">
        <v>250000000</v>
      </c>
      <c r="L56" s="194">
        <f t="shared" si="5"/>
        <v>860470437</v>
      </c>
      <c r="M56" s="194">
        <v>50000000</v>
      </c>
      <c r="N56" s="194">
        <v>75000000</v>
      </c>
      <c r="O56" s="194">
        <f t="shared" si="6"/>
        <v>175000000</v>
      </c>
      <c r="P56" s="194">
        <v>0</v>
      </c>
      <c r="Q56" s="194">
        <v>250000000</v>
      </c>
      <c r="R56" s="194">
        <f t="shared" si="7"/>
        <v>0</v>
      </c>
      <c r="S56" s="195">
        <f t="shared" si="8"/>
        <v>860470437</v>
      </c>
      <c r="T56" s="194">
        <f t="shared" si="9"/>
        <v>75000000</v>
      </c>
      <c r="V56" s="197" t="s">
        <v>89</v>
      </c>
      <c r="W56" s="198" t="s">
        <v>33</v>
      </c>
      <c r="X56" s="194">
        <v>1110470437</v>
      </c>
      <c r="Y56" s="194">
        <v>0</v>
      </c>
      <c r="Z56" s="194">
        <v>0</v>
      </c>
      <c r="AA56" s="194">
        <v>0</v>
      </c>
      <c r="AB56" s="194">
        <v>0</v>
      </c>
      <c r="AC56" s="194">
        <v>0</v>
      </c>
      <c r="AD56" s="194">
        <v>1110470437</v>
      </c>
      <c r="AE56" s="194">
        <v>0</v>
      </c>
      <c r="AF56" s="194">
        <v>250000000</v>
      </c>
      <c r="AG56" s="194">
        <v>860470437</v>
      </c>
      <c r="AH56" s="194">
        <v>50000000</v>
      </c>
      <c r="AI56" s="194">
        <v>75000000</v>
      </c>
      <c r="AJ56" s="194">
        <v>175000000</v>
      </c>
      <c r="AK56" s="194">
        <v>0</v>
      </c>
      <c r="AL56" s="194">
        <v>250000000</v>
      </c>
      <c r="AM56" s="194">
        <v>0</v>
      </c>
      <c r="AN56" s="194">
        <v>860470437</v>
      </c>
      <c r="AO56" s="194">
        <v>0</v>
      </c>
    </row>
    <row r="57" spans="1:41" x14ac:dyDescent="0.25">
      <c r="A57" s="192" t="s">
        <v>90</v>
      </c>
      <c r="B57" s="198" t="s">
        <v>35</v>
      </c>
      <c r="C57" s="194">
        <v>1082677253</v>
      </c>
      <c r="D57" s="194">
        <v>0</v>
      </c>
      <c r="E57" s="194">
        <v>0</v>
      </c>
      <c r="F57" s="194">
        <v>0</v>
      </c>
      <c r="G57" s="194">
        <v>0</v>
      </c>
      <c r="H57" s="194">
        <v>0</v>
      </c>
      <c r="I57" s="194">
        <f t="shared" si="10"/>
        <v>1082677253</v>
      </c>
      <c r="J57" s="194">
        <v>0</v>
      </c>
      <c r="K57" s="194">
        <v>250000000</v>
      </c>
      <c r="L57" s="194">
        <f t="shared" si="5"/>
        <v>832677253</v>
      </c>
      <c r="M57" s="194">
        <v>50000000</v>
      </c>
      <c r="N57" s="194">
        <v>75000000</v>
      </c>
      <c r="O57" s="194">
        <f t="shared" si="6"/>
        <v>175000000</v>
      </c>
      <c r="P57" s="194">
        <v>0</v>
      </c>
      <c r="Q57" s="194">
        <v>250000000</v>
      </c>
      <c r="R57" s="194">
        <f t="shared" si="7"/>
        <v>0</v>
      </c>
      <c r="S57" s="195">
        <f t="shared" si="8"/>
        <v>832677253</v>
      </c>
      <c r="T57" s="194">
        <f t="shared" si="9"/>
        <v>75000000</v>
      </c>
      <c r="V57" s="197" t="s">
        <v>90</v>
      </c>
      <c r="W57" s="198" t="s">
        <v>35</v>
      </c>
      <c r="X57" s="194">
        <v>1082677253</v>
      </c>
      <c r="Y57" s="194">
        <v>0</v>
      </c>
      <c r="Z57" s="194">
        <v>0</v>
      </c>
      <c r="AA57" s="194">
        <v>0</v>
      </c>
      <c r="AB57" s="194">
        <v>0</v>
      </c>
      <c r="AC57" s="194">
        <v>0</v>
      </c>
      <c r="AD57" s="194">
        <v>1082677253</v>
      </c>
      <c r="AE57" s="194">
        <v>0</v>
      </c>
      <c r="AF57" s="194">
        <v>250000000</v>
      </c>
      <c r="AG57" s="194">
        <v>832677253</v>
      </c>
      <c r="AH57" s="194">
        <v>50000000</v>
      </c>
      <c r="AI57" s="194">
        <v>75000000</v>
      </c>
      <c r="AJ57" s="194">
        <v>175000000</v>
      </c>
      <c r="AK57" s="194">
        <v>0</v>
      </c>
      <c r="AL57" s="194">
        <v>250000000</v>
      </c>
      <c r="AM57" s="194">
        <v>0</v>
      </c>
      <c r="AN57" s="194">
        <v>832677253</v>
      </c>
      <c r="AO57" s="194">
        <v>0</v>
      </c>
    </row>
    <row r="58" spans="1:41" x14ac:dyDescent="0.25">
      <c r="A58" s="192" t="s">
        <v>91</v>
      </c>
      <c r="B58" s="198" t="s">
        <v>92</v>
      </c>
      <c r="C58" s="194">
        <v>36750000</v>
      </c>
      <c r="D58" s="194">
        <v>0</v>
      </c>
      <c r="E58" s="194">
        <v>0</v>
      </c>
      <c r="F58" s="194">
        <v>0</v>
      </c>
      <c r="G58" s="194">
        <v>0</v>
      </c>
      <c r="H58" s="194">
        <v>0</v>
      </c>
      <c r="I58" s="194">
        <f t="shared" si="10"/>
        <v>36750000</v>
      </c>
      <c r="J58" s="194">
        <v>0</v>
      </c>
      <c r="K58" s="194">
        <v>0</v>
      </c>
      <c r="L58" s="194">
        <f t="shared" si="5"/>
        <v>36750000</v>
      </c>
      <c r="M58" s="194">
        <v>0</v>
      </c>
      <c r="N58" s="194">
        <v>0</v>
      </c>
      <c r="O58" s="194">
        <f t="shared" si="6"/>
        <v>0</v>
      </c>
      <c r="P58" s="194">
        <v>0</v>
      </c>
      <c r="Q58" s="194">
        <v>0</v>
      </c>
      <c r="R58" s="194">
        <f t="shared" si="7"/>
        <v>0</v>
      </c>
      <c r="S58" s="195">
        <f t="shared" si="8"/>
        <v>36750000</v>
      </c>
      <c r="T58" s="194">
        <f t="shared" si="9"/>
        <v>0</v>
      </c>
      <c r="V58" s="197" t="s">
        <v>91</v>
      </c>
      <c r="W58" s="198" t="s">
        <v>92</v>
      </c>
      <c r="X58" s="194">
        <v>36750000</v>
      </c>
      <c r="Y58" s="194">
        <v>0</v>
      </c>
      <c r="Z58" s="194">
        <v>0</v>
      </c>
      <c r="AA58" s="194">
        <v>0</v>
      </c>
      <c r="AB58" s="194">
        <v>0</v>
      </c>
      <c r="AC58" s="194">
        <v>0</v>
      </c>
      <c r="AD58" s="194">
        <v>36750000</v>
      </c>
      <c r="AE58" s="194">
        <v>0</v>
      </c>
      <c r="AF58" s="194">
        <v>0</v>
      </c>
      <c r="AG58" s="194">
        <v>36750000</v>
      </c>
      <c r="AH58" s="194">
        <v>0</v>
      </c>
      <c r="AI58" s="194">
        <v>0</v>
      </c>
      <c r="AJ58" s="194">
        <v>0</v>
      </c>
      <c r="AK58" s="194">
        <v>0</v>
      </c>
      <c r="AL58" s="194">
        <v>0</v>
      </c>
      <c r="AM58" s="194">
        <v>0</v>
      </c>
      <c r="AN58" s="194">
        <v>36750000</v>
      </c>
      <c r="AO58" s="194">
        <v>0</v>
      </c>
    </row>
    <row r="59" spans="1:41" s="207" customFormat="1" x14ac:dyDescent="0.25">
      <c r="A59" s="208" t="s">
        <v>93</v>
      </c>
      <c r="B59" s="209" t="s">
        <v>41</v>
      </c>
      <c r="C59" s="210">
        <f>+C60+C62+C64+C66+C68+C70</f>
        <v>7165869263</v>
      </c>
      <c r="D59" s="210">
        <f t="shared" ref="D59:T59" si="24">+D60+D62+D64+D66+D68+D70</f>
        <v>0</v>
      </c>
      <c r="E59" s="210">
        <f t="shared" si="24"/>
        <v>0</v>
      </c>
      <c r="F59" s="210">
        <f t="shared" si="24"/>
        <v>0</v>
      </c>
      <c r="G59" s="210">
        <f t="shared" si="24"/>
        <v>0</v>
      </c>
      <c r="H59" s="210">
        <f t="shared" si="24"/>
        <v>0</v>
      </c>
      <c r="I59" s="210">
        <f t="shared" si="24"/>
        <v>7165869263</v>
      </c>
      <c r="J59" s="210">
        <f t="shared" si="24"/>
        <v>5886400</v>
      </c>
      <c r="K59" s="210">
        <f t="shared" si="24"/>
        <v>2340340492</v>
      </c>
      <c r="L59" s="210">
        <f t="shared" si="24"/>
        <v>4825528771</v>
      </c>
      <c r="M59" s="210">
        <f t="shared" si="24"/>
        <v>300000000</v>
      </c>
      <c r="N59" s="210">
        <f t="shared" si="24"/>
        <v>505000000</v>
      </c>
      <c r="O59" s="210">
        <f t="shared" si="24"/>
        <v>1835340492</v>
      </c>
      <c r="P59" s="210">
        <f t="shared" si="24"/>
        <v>5902060</v>
      </c>
      <c r="Q59" s="210">
        <f t="shared" si="24"/>
        <v>2340740923</v>
      </c>
      <c r="R59" s="210">
        <f t="shared" si="24"/>
        <v>400431</v>
      </c>
      <c r="S59" s="211">
        <f t="shared" si="24"/>
        <v>4825128340</v>
      </c>
      <c r="T59" s="210">
        <f t="shared" si="24"/>
        <v>505000000</v>
      </c>
      <c r="V59" s="197" t="s">
        <v>93</v>
      </c>
      <c r="W59" s="198" t="s">
        <v>41</v>
      </c>
      <c r="X59" s="194">
        <v>7165869263</v>
      </c>
      <c r="Y59" s="194">
        <v>0</v>
      </c>
      <c r="Z59" s="194">
        <v>0</v>
      </c>
      <c r="AA59" s="194">
        <v>0</v>
      </c>
      <c r="AB59" s="194">
        <v>0</v>
      </c>
      <c r="AC59" s="194">
        <v>0</v>
      </c>
      <c r="AD59" s="194">
        <v>7165869263</v>
      </c>
      <c r="AE59" s="194">
        <v>5886400</v>
      </c>
      <c r="AF59" s="194">
        <v>2340340492</v>
      </c>
      <c r="AG59" s="194">
        <v>4825528771</v>
      </c>
      <c r="AH59" s="194">
        <v>300000000</v>
      </c>
      <c r="AI59" s="194">
        <v>505000000</v>
      </c>
      <c r="AJ59" s="194">
        <v>1835340492</v>
      </c>
      <c r="AK59" s="194">
        <v>5902060</v>
      </c>
      <c r="AL59" s="194">
        <v>2340740923</v>
      </c>
      <c r="AM59" s="194">
        <v>400431</v>
      </c>
      <c r="AN59" s="194">
        <v>4825128340</v>
      </c>
      <c r="AO59" s="194">
        <v>0</v>
      </c>
    </row>
    <row r="60" spans="1:41" s="207" customFormat="1" x14ac:dyDescent="0.25">
      <c r="A60" s="212" t="s">
        <v>94</v>
      </c>
      <c r="B60" s="213" t="s">
        <v>43</v>
      </c>
      <c r="C60" s="214">
        <f>+C61</f>
        <v>1748410868</v>
      </c>
      <c r="D60" s="214">
        <f t="shared" ref="D60:T60" si="25">+D61</f>
        <v>0</v>
      </c>
      <c r="E60" s="214">
        <f t="shared" si="25"/>
        <v>0</v>
      </c>
      <c r="F60" s="214">
        <f t="shared" si="25"/>
        <v>0</v>
      </c>
      <c r="G60" s="214">
        <f t="shared" si="25"/>
        <v>0</v>
      </c>
      <c r="H60" s="214">
        <f t="shared" si="25"/>
        <v>0</v>
      </c>
      <c r="I60" s="214">
        <f t="shared" si="25"/>
        <v>1748410868</v>
      </c>
      <c r="J60" s="214">
        <f t="shared" si="25"/>
        <v>0</v>
      </c>
      <c r="K60" s="214">
        <f t="shared" si="25"/>
        <v>646343120</v>
      </c>
      <c r="L60" s="214">
        <f t="shared" si="25"/>
        <v>1102067748</v>
      </c>
      <c r="M60" s="214">
        <f t="shared" si="25"/>
        <v>75000000</v>
      </c>
      <c r="N60" s="214">
        <f t="shared" si="25"/>
        <v>155000000</v>
      </c>
      <c r="O60" s="214">
        <f t="shared" si="25"/>
        <v>491343120</v>
      </c>
      <c r="P60" s="214">
        <f t="shared" si="25"/>
        <v>0</v>
      </c>
      <c r="Q60" s="214">
        <f t="shared" si="25"/>
        <v>646343120</v>
      </c>
      <c r="R60" s="214">
        <f t="shared" si="25"/>
        <v>0</v>
      </c>
      <c r="S60" s="215">
        <f t="shared" si="25"/>
        <v>1102067748</v>
      </c>
      <c r="T60" s="214">
        <f t="shared" si="25"/>
        <v>155000000</v>
      </c>
      <c r="V60" s="197" t="s">
        <v>94</v>
      </c>
      <c r="W60" s="198" t="s">
        <v>43</v>
      </c>
      <c r="X60" s="194">
        <v>1748410868</v>
      </c>
      <c r="Y60" s="194">
        <v>0</v>
      </c>
      <c r="Z60" s="194">
        <v>0</v>
      </c>
      <c r="AA60" s="194">
        <v>0</v>
      </c>
      <c r="AB60" s="194">
        <v>0</v>
      </c>
      <c r="AC60" s="194">
        <v>0</v>
      </c>
      <c r="AD60" s="194">
        <v>1748410868</v>
      </c>
      <c r="AE60" s="194">
        <v>0</v>
      </c>
      <c r="AF60" s="194">
        <v>646343120</v>
      </c>
      <c r="AG60" s="194">
        <v>1102067748</v>
      </c>
      <c r="AH60" s="194">
        <v>75000000</v>
      </c>
      <c r="AI60" s="194">
        <v>155000000</v>
      </c>
      <c r="AJ60" s="194">
        <v>491343120</v>
      </c>
      <c r="AK60" s="194">
        <v>0</v>
      </c>
      <c r="AL60" s="194">
        <v>646343120</v>
      </c>
      <c r="AM60" s="194">
        <v>0</v>
      </c>
      <c r="AN60" s="194">
        <v>1102067748</v>
      </c>
      <c r="AO60" s="194">
        <v>0</v>
      </c>
    </row>
    <row r="61" spans="1:41" x14ac:dyDescent="0.25">
      <c r="A61" s="192" t="s">
        <v>95</v>
      </c>
      <c r="B61" s="198" t="s">
        <v>43</v>
      </c>
      <c r="C61" s="194">
        <v>1748410868</v>
      </c>
      <c r="D61" s="194">
        <v>0</v>
      </c>
      <c r="E61" s="194">
        <v>0</v>
      </c>
      <c r="F61" s="194">
        <v>0</v>
      </c>
      <c r="G61" s="194">
        <v>0</v>
      </c>
      <c r="H61" s="194">
        <v>0</v>
      </c>
      <c r="I61" s="194">
        <f t="shared" si="10"/>
        <v>1748410868</v>
      </c>
      <c r="J61" s="194">
        <v>0</v>
      </c>
      <c r="K61" s="194">
        <v>646343120</v>
      </c>
      <c r="L61" s="194">
        <f t="shared" si="5"/>
        <v>1102067748</v>
      </c>
      <c r="M61" s="194">
        <v>75000000</v>
      </c>
      <c r="N61" s="194">
        <v>155000000</v>
      </c>
      <c r="O61" s="194">
        <f t="shared" si="6"/>
        <v>491343120</v>
      </c>
      <c r="P61" s="194">
        <v>0</v>
      </c>
      <c r="Q61" s="194">
        <v>646343120</v>
      </c>
      <c r="R61" s="194">
        <f t="shared" si="7"/>
        <v>0</v>
      </c>
      <c r="S61" s="195">
        <f t="shared" si="8"/>
        <v>1102067748</v>
      </c>
      <c r="T61" s="194">
        <f t="shared" si="9"/>
        <v>155000000</v>
      </c>
      <c r="V61" s="197" t="s">
        <v>95</v>
      </c>
      <c r="W61" s="198" t="s">
        <v>43</v>
      </c>
      <c r="X61" s="194">
        <v>1748410868</v>
      </c>
      <c r="Y61" s="194">
        <v>0</v>
      </c>
      <c r="Z61" s="194">
        <v>0</v>
      </c>
      <c r="AA61" s="194">
        <v>0</v>
      </c>
      <c r="AB61" s="194">
        <v>0</v>
      </c>
      <c r="AC61" s="194">
        <v>0</v>
      </c>
      <c r="AD61" s="194">
        <v>1748410868</v>
      </c>
      <c r="AE61" s="194">
        <v>0</v>
      </c>
      <c r="AF61" s="194">
        <v>646343120</v>
      </c>
      <c r="AG61" s="194">
        <v>1102067748</v>
      </c>
      <c r="AH61" s="194">
        <v>75000000</v>
      </c>
      <c r="AI61" s="194">
        <v>155000000</v>
      </c>
      <c r="AJ61" s="194">
        <v>491343120</v>
      </c>
      <c r="AK61" s="194">
        <v>0</v>
      </c>
      <c r="AL61" s="194">
        <v>646343120</v>
      </c>
      <c r="AM61" s="194">
        <v>0</v>
      </c>
      <c r="AN61" s="194">
        <v>1102067748</v>
      </c>
      <c r="AO61" s="194">
        <v>0</v>
      </c>
    </row>
    <row r="62" spans="1:41" s="207" customFormat="1" x14ac:dyDescent="0.25">
      <c r="A62" s="212" t="s">
        <v>96</v>
      </c>
      <c r="B62" s="213" t="s">
        <v>46</v>
      </c>
      <c r="C62" s="214">
        <f>+C63</f>
        <v>1139920238</v>
      </c>
      <c r="D62" s="214">
        <f t="shared" ref="D62:T62" si="26">+D63</f>
        <v>0</v>
      </c>
      <c r="E62" s="214">
        <f t="shared" si="26"/>
        <v>0</v>
      </c>
      <c r="F62" s="214">
        <f t="shared" si="26"/>
        <v>0</v>
      </c>
      <c r="G62" s="214">
        <f t="shared" si="26"/>
        <v>0</v>
      </c>
      <c r="H62" s="214">
        <f t="shared" si="26"/>
        <v>0</v>
      </c>
      <c r="I62" s="214">
        <f t="shared" si="26"/>
        <v>1139920238</v>
      </c>
      <c r="J62" s="214">
        <f t="shared" si="26"/>
        <v>0</v>
      </c>
      <c r="K62" s="214">
        <f t="shared" si="26"/>
        <v>646343120</v>
      </c>
      <c r="L62" s="214">
        <f t="shared" si="26"/>
        <v>493577118</v>
      </c>
      <c r="M62" s="214">
        <f t="shared" si="26"/>
        <v>75000000</v>
      </c>
      <c r="N62" s="214">
        <f t="shared" si="26"/>
        <v>155000000</v>
      </c>
      <c r="O62" s="214">
        <f t="shared" si="26"/>
        <v>491343120</v>
      </c>
      <c r="P62" s="214">
        <f t="shared" si="26"/>
        <v>0</v>
      </c>
      <c r="Q62" s="214">
        <f t="shared" si="26"/>
        <v>646343120</v>
      </c>
      <c r="R62" s="214">
        <f t="shared" si="26"/>
        <v>0</v>
      </c>
      <c r="S62" s="215">
        <f t="shared" si="26"/>
        <v>493577118</v>
      </c>
      <c r="T62" s="214">
        <f t="shared" si="26"/>
        <v>155000000</v>
      </c>
      <c r="V62" s="197" t="s">
        <v>96</v>
      </c>
      <c r="W62" s="198" t="s">
        <v>46</v>
      </c>
      <c r="X62" s="194">
        <v>1139920238</v>
      </c>
      <c r="Y62" s="194">
        <v>0</v>
      </c>
      <c r="Z62" s="194">
        <v>0</v>
      </c>
      <c r="AA62" s="194">
        <v>0</v>
      </c>
      <c r="AB62" s="194">
        <v>0</v>
      </c>
      <c r="AC62" s="194">
        <v>0</v>
      </c>
      <c r="AD62" s="194">
        <v>1139920238</v>
      </c>
      <c r="AE62" s="194">
        <v>0</v>
      </c>
      <c r="AF62" s="194">
        <v>646343120</v>
      </c>
      <c r="AG62" s="194">
        <v>493577118</v>
      </c>
      <c r="AH62" s="194">
        <v>75000000</v>
      </c>
      <c r="AI62" s="194">
        <v>155000000</v>
      </c>
      <c r="AJ62" s="194">
        <v>491343120</v>
      </c>
      <c r="AK62" s="194">
        <v>0</v>
      </c>
      <c r="AL62" s="194">
        <v>646343120</v>
      </c>
      <c r="AM62" s="194">
        <v>0</v>
      </c>
      <c r="AN62" s="194">
        <v>493577118</v>
      </c>
      <c r="AO62" s="194">
        <v>0</v>
      </c>
    </row>
    <row r="63" spans="1:41" x14ac:dyDescent="0.25">
      <c r="A63" s="192" t="s">
        <v>97</v>
      </c>
      <c r="B63" s="198" t="s">
        <v>46</v>
      </c>
      <c r="C63" s="194">
        <v>1139920238</v>
      </c>
      <c r="D63" s="194">
        <v>0</v>
      </c>
      <c r="E63" s="194">
        <v>0</v>
      </c>
      <c r="F63" s="194">
        <v>0</v>
      </c>
      <c r="G63" s="194">
        <v>0</v>
      </c>
      <c r="H63" s="194">
        <v>0</v>
      </c>
      <c r="I63" s="194">
        <f t="shared" si="10"/>
        <v>1139920238</v>
      </c>
      <c r="J63" s="194">
        <v>0</v>
      </c>
      <c r="K63" s="194">
        <v>646343120</v>
      </c>
      <c r="L63" s="194">
        <f t="shared" si="5"/>
        <v>493577118</v>
      </c>
      <c r="M63" s="194">
        <v>75000000</v>
      </c>
      <c r="N63" s="194">
        <v>155000000</v>
      </c>
      <c r="O63" s="194">
        <f t="shared" si="6"/>
        <v>491343120</v>
      </c>
      <c r="P63" s="194">
        <v>0</v>
      </c>
      <c r="Q63" s="194">
        <v>646343120</v>
      </c>
      <c r="R63" s="194">
        <f t="shared" si="7"/>
        <v>0</v>
      </c>
      <c r="S63" s="195">
        <f t="shared" si="8"/>
        <v>493577118</v>
      </c>
      <c r="T63" s="194">
        <f t="shared" si="9"/>
        <v>155000000</v>
      </c>
      <c r="V63" s="197" t="s">
        <v>97</v>
      </c>
      <c r="W63" s="198" t="s">
        <v>46</v>
      </c>
      <c r="X63" s="194">
        <v>1139920238</v>
      </c>
      <c r="Y63" s="194">
        <v>0</v>
      </c>
      <c r="Z63" s="194">
        <v>0</v>
      </c>
      <c r="AA63" s="194">
        <v>0</v>
      </c>
      <c r="AB63" s="194">
        <v>0</v>
      </c>
      <c r="AC63" s="194">
        <v>0</v>
      </c>
      <c r="AD63" s="194">
        <v>1139920238</v>
      </c>
      <c r="AE63" s="194">
        <v>0</v>
      </c>
      <c r="AF63" s="194">
        <v>646343120</v>
      </c>
      <c r="AG63" s="194">
        <v>493577118</v>
      </c>
      <c r="AH63" s="194">
        <v>75000000</v>
      </c>
      <c r="AI63" s="194">
        <v>155000000</v>
      </c>
      <c r="AJ63" s="194">
        <v>491343120</v>
      </c>
      <c r="AK63" s="194">
        <v>0</v>
      </c>
      <c r="AL63" s="194">
        <v>646343120</v>
      </c>
      <c r="AM63" s="194">
        <v>0</v>
      </c>
      <c r="AN63" s="194">
        <v>493577118</v>
      </c>
      <c r="AO63" s="194">
        <v>0</v>
      </c>
    </row>
    <row r="64" spans="1:41" s="207" customFormat="1" x14ac:dyDescent="0.25">
      <c r="A64" s="212" t="s">
        <v>98</v>
      </c>
      <c r="B64" s="213" t="s">
        <v>49</v>
      </c>
      <c r="C64" s="214">
        <f>+C65</f>
        <v>1735544970</v>
      </c>
      <c r="D64" s="214">
        <f t="shared" ref="D64:T64" si="27">+D65</f>
        <v>0</v>
      </c>
      <c r="E64" s="214">
        <f t="shared" si="27"/>
        <v>0</v>
      </c>
      <c r="F64" s="214">
        <f t="shared" si="27"/>
        <v>0</v>
      </c>
      <c r="G64" s="214">
        <f t="shared" si="27"/>
        <v>0</v>
      </c>
      <c r="H64" s="214">
        <f t="shared" si="27"/>
        <v>0</v>
      </c>
      <c r="I64" s="214">
        <f t="shared" si="27"/>
        <v>1735544970</v>
      </c>
      <c r="J64" s="214">
        <f t="shared" si="27"/>
        <v>0</v>
      </c>
      <c r="K64" s="214">
        <f t="shared" si="27"/>
        <v>500000000</v>
      </c>
      <c r="L64" s="214">
        <f t="shared" si="27"/>
        <v>1235544970</v>
      </c>
      <c r="M64" s="214">
        <f t="shared" si="27"/>
        <v>150000000</v>
      </c>
      <c r="N64" s="214">
        <f t="shared" si="27"/>
        <v>150000000</v>
      </c>
      <c r="O64" s="214">
        <f t="shared" si="27"/>
        <v>350000000</v>
      </c>
      <c r="P64" s="214">
        <f t="shared" si="27"/>
        <v>0</v>
      </c>
      <c r="Q64" s="214">
        <f t="shared" si="27"/>
        <v>500000000</v>
      </c>
      <c r="R64" s="214">
        <f t="shared" si="27"/>
        <v>0</v>
      </c>
      <c r="S64" s="215">
        <f t="shared" si="27"/>
        <v>1235544970</v>
      </c>
      <c r="T64" s="214">
        <f t="shared" si="27"/>
        <v>150000000</v>
      </c>
      <c r="V64" s="197" t="s">
        <v>98</v>
      </c>
      <c r="W64" s="198" t="s">
        <v>49</v>
      </c>
      <c r="X64" s="194">
        <v>1735544970</v>
      </c>
      <c r="Y64" s="194">
        <v>0</v>
      </c>
      <c r="Z64" s="194">
        <v>0</v>
      </c>
      <c r="AA64" s="194">
        <v>0</v>
      </c>
      <c r="AB64" s="194">
        <v>0</v>
      </c>
      <c r="AC64" s="194">
        <v>0</v>
      </c>
      <c r="AD64" s="194">
        <v>1735544970</v>
      </c>
      <c r="AE64" s="194">
        <v>0</v>
      </c>
      <c r="AF64" s="194">
        <v>500000000</v>
      </c>
      <c r="AG64" s="194">
        <v>1235544970</v>
      </c>
      <c r="AH64" s="194">
        <v>150000000</v>
      </c>
      <c r="AI64" s="194">
        <v>150000000</v>
      </c>
      <c r="AJ64" s="194">
        <v>350000000</v>
      </c>
      <c r="AK64" s="194">
        <v>0</v>
      </c>
      <c r="AL64" s="194">
        <v>500000000</v>
      </c>
      <c r="AM64" s="194">
        <v>0</v>
      </c>
      <c r="AN64" s="194">
        <v>1235544970</v>
      </c>
      <c r="AO64" s="194">
        <v>0</v>
      </c>
    </row>
    <row r="65" spans="1:41" x14ac:dyDescent="0.25">
      <c r="A65" s="192" t="s">
        <v>99</v>
      </c>
      <c r="B65" s="198" t="s">
        <v>49</v>
      </c>
      <c r="C65" s="194">
        <v>1735544970</v>
      </c>
      <c r="D65" s="194">
        <v>0</v>
      </c>
      <c r="E65" s="194">
        <v>0</v>
      </c>
      <c r="F65" s="194">
        <v>0</v>
      </c>
      <c r="G65" s="194">
        <v>0</v>
      </c>
      <c r="H65" s="194">
        <v>0</v>
      </c>
      <c r="I65" s="194">
        <f t="shared" si="10"/>
        <v>1735544970</v>
      </c>
      <c r="J65" s="194">
        <v>0</v>
      </c>
      <c r="K65" s="194">
        <v>500000000</v>
      </c>
      <c r="L65" s="194">
        <f t="shared" si="5"/>
        <v>1235544970</v>
      </c>
      <c r="M65" s="194">
        <v>150000000</v>
      </c>
      <c r="N65" s="194">
        <v>150000000</v>
      </c>
      <c r="O65" s="194">
        <f t="shared" si="6"/>
        <v>350000000</v>
      </c>
      <c r="P65" s="194">
        <v>0</v>
      </c>
      <c r="Q65" s="194">
        <v>500000000</v>
      </c>
      <c r="R65" s="194">
        <f t="shared" si="7"/>
        <v>0</v>
      </c>
      <c r="S65" s="195">
        <f t="shared" si="8"/>
        <v>1235544970</v>
      </c>
      <c r="T65" s="194">
        <f t="shared" si="9"/>
        <v>150000000</v>
      </c>
      <c r="V65" s="197" t="s">
        <v>99</v>
      </c>
      <c r="W65" s="198" t="s">
        <v>49</v>
      </c>
      <c r="X65" s="194">
        <v>1735544970</v>
      </c>
      <c r="Y65" s="194">
        <v>0</v>
      </c>
      <c r="Z65" s="194">
        <v>0</v>
      </c>
      <c r="AA65" s="194">
        <v>0</v>
      </c>
      <c r="AB65" s="194">
        <v>0</v>
      </c>
      <c r="AC65" s="194">
        <v>0</v>
      </c>
      <c r="AD65" s="194">
        <v>1735544970</v>
      </c>
      <c r="AE65" s="194">
        <v>0</v>
      </c>
      <c r="AF65" s="194">
        <v>500000000</v>
      </c>
      <c r="AG65" s="194">
        <v>1235544970</v>
      </c>
      <c r="AH65" s="194">
        <v>150000000</v>
      </c>
      <c r="AI65" s="194">
        <v>150000000</v>
      </c>
      <c r="AJ65" s="194">
        <v>350000000</v>
      </c>
      <c r="AK65" s="194">
        <v>0</v>
      </c>
      <c r="AL65" s="194">
        <v>500000000</v>
      </c>
      <c r="AM65" s="194">
        <v>0</v>
      </c>
      <c r="AN65" s="194">
        <v>1235544970</v>
      </c>
      <c r="AO65" s="194">
        <v>0</v>
      </c>
    </row>
    <row r="66" spans="1:41" s="207" customFormat="1" x14ac:dyDescent="0.25">
      <c r="A66" s="212" t="s">
        <v>100</v>
      </c>
      <c r="B66" s="213" t="s">
        <v>52</v>
      </c>
      <c r="C66" s="214">
        <f>+C67</f>
        <v>935566121</v>
      </c>
      <c r="D66" s="214">
        <f t="shared" ref="D66:T66" si="28">+D67</f>
        <v>0</v>
      </c>
      <c r="E66" s="214">
        <f t="shared" si="28"/>
        <v>0</v>
      </c>
      <c r="F66" s="214">
        <f t="shared" si="28"/>
        <v>0</v>
      </c>
      <c r="G66" s="214">
        <f t="shared" si="28"/>
        <v>0</v>
      </c>
      <c r="H66" s="214">
        <f t="shared" si="28"/>
        <v>0</v>
      </c>
      <c r="I66" s="214">
        <f t="shared" si="28"/>
        <v>935566121</v>
      </c>
      <c r="J66" s="214">
        <f t="shared" si="28"/>
        <v>0</v>
      </c>
      <c r="K66" s="214">
        <f t="shared" si="28"/>
        <v>250000000</v>
      </c>
      <c r="L66" s="214">
        <f t="shared" si="28"/>
        <v>685566121</v>
      </c>
      <c r="M66" s="214">
        <f t="shared" si="28"/>
        <v>0</v>
      </c>
      <c r="N66" s="214">
        <f t="shared" si="28"/>
        <v>25000000</v>
      </c>
      <c r="O66" s="214">
        <f t="shared" si="28"/>
        <v>225000000</v>
      </c>
      <c r="P66" s="214">
        <f t="shared" si="28"/>
        <v>0</v>
      </c>
      <c r="Q66" s="214">
        <f t="shared" si="28"/>
        <v>250000000</v>
      </c>
      <c r="R66" s="214">
        <f t="shared" si="28"/>
        <v>0</v>
      </c>
      <c r="S66" s="215">
        <f t="shared" si="28"/>
        <v>685566121</v>
      </c>
      <c r="T66" s="214">
        <f t="shared" si="28"/>
        <v>25000000</v>
      </c>
      <c r="V66" s="197" t="s">
        <v>100</v>
      </c>
      <c r="W66" s="198" t="s">
        <v>52</v>
      </c>
      <c r="X66" s="194">
        <v>935566121</v>
      </c>
      <c r="Y66" s="194">
        <v>0</v>
      </c>
      <c r="Z66" s="194">
        <v>0</v>
      </c>
      <c r="AA66" s="194">
        <v>0</v>
      </c>
      <c r="AB66" s="194">
        <v>0</v>
      </c>
      <c r="AC66" s="194">
        <v>0</v>
      </c>
      <c r="AD66" s="194">
        <v>935566121</v>
      </c>
      <c r="AE66" s="194">
        <v>0</v>
      </c>
      <c r="AF66" s="194">
        <v>250000000</v>
      </c>
      <c r="AG66" s="194">
        <v>685566121</v>
      </c>
      <c r="AH66" s="194">
        <v>0</v>
      </c>
      <c r="AI66" s="194">
        <v>25000000</v>
      </c>
      <c r="AJ66" s="194">
        <v>225000000</v>
      </c>
      <c r="AK66" s="194">
        <v>0</v>
      </c>
      <c r="AL66" s="194">
        <v>250000000</v>
      </c>
      <c r="AM66" s="194">
        <v>0</v>
      </c>
      <c r="AN66" s="194">
        <v>685566121</v>
      </c>
      <c r="AO66" s="194">
        <v>0</v>
      </c>
    </row>
    <row r="67" spans="1:41" x14ac:dyDescent="0.25">
      <c r="A67" s="192" t="s">
        <v>101</v>
      </c>
      <c r="B67" s="198" t="s">
        <v>52</v>
      </c>
      <c r="C67" s="194">
        <v>935566121</v>
      </c>
      <c r="D67" s="194">
        <v>0</v>
      </c>
      <c r="E67" s="194">
        <v>0</v>
      </c>
      <c r="F67" s="194">
        <v>0</v>
      </c>
      <c r="G67" s="194">
        <v>0</v>
      </c>
      <c r="H67" s="194">
        <v>0</v>
      </c>
      <c r="I67" s="194">
        <f t="shared" si="10"/>
        <v>935566121</v>
      </c>
      <c r="J67" s="194">
        <v>0</v>
      </c>
      <c r="K67" s="194">
        <v>250000000</v>
      </c>
      <c r="L67" s="194">
        <f t="shared" si="5"/>
        <v>685566121</v>
      </c>
      <c r="M67" s="194">
        <v>0</v>
      </c>
      <c r="N67" s="194">
        <v>25000000</v>
      </c>
      <c r="O67" s="194">
        <f t="shared" si="6"/>
        <v>225000000</v>
      </c>
      <c r="P67" s="194">
        <v>0</v>
      </c>
      <c r="Q67" s="194">
        <v>250000000</v>
      </c>
      <c r="R67" s="194">
        <f t="shared" si="7"/>
        <v>0</v>
      </c>
      <c r="S67" s="195">
        <f t="shared" si="8"/>
        <v>685566121</v>
      </c>
      <c r="T67" s="194">
        <f t="shared" si="9"/>
        <v>25000000</v>
      </c>
      <c r="V67" s="197" t="s">
        <v>101</v>
      </c>
      <c r="W67" s="198" t="s">
        <v>52</v>
      </c>
      <c r="X67" s="194">
        <v>935566121</v>
      </c>
      <c r="Y67" s="194">
        <v>0</v>
      </c>
      <c r="Z67" s="194">
        <v>0</v>
      </c>
      <c r="AA67" s="194">
        <v>0</v>
      </c>
      <c r="AB67" s="194">
        <v>0</v>
      </c>
      <c r="AC67" s="194">
        <v>0</v>
      </c>
      <c r="AD67" s="194">
        <v>935566121</v>
      </c>
      <c r="AE67" s="194">
        <v>0</v>
      </c>
      <c r="AF67" s="194">
        <v>250000000</v>
      </c>
      <c r="AG67" s="194">
        <v>685566121</v>
      </c>
      <c r="AH67" s="194">
        <v>0</v>
      </c>
      <c r="AI67" s="194">
        <v>25000000</v>
      </c>
      <c r="AJ67" s="194">
        <v>225000000</v>
      </c>
      <c r="AK67" s="194">
        <v>0</v>
      </c>
      <c r="AL67" s="194">
        <v>250000000</v>
      </c>
      <c r="AM67" s="194">
        <v>0</v>
      </c>
      <c r="AN67" s="194">
        <v>685566121</v>
      </c>
      <c r="AO67" s="194">
        <v>0</v>
      </c>
    </row>
    <row r="68" spans="1:41" s="207" customFormat="1" ht="30" x14ac:dyDescent="0.25">
      <c r="A68" s="212" t="s">
        <v>102</v>
      </c>
      <c r="B68" s="216" t="s">
        <v>55</v>
      </c>
      <c r="C68" s="214">
        <f>+C69</f>
        <v>935566121</v>
      </c>
      <c r="D68" s="214">
        <f t="shared" ref="D68:T68" si="29">+D69</f>
        <v>0</v>
      </c>
      <c r="E68" s="214">
        <f t="shared" si="29"/>
        <v>0</v>
      </c>
      <c r="F68" s="214">
        <f t="shared" si="29"/>
        <v>0</v>
      </c>
      <c r="G68" s="214">
        <f t="shared" si="29"/>
        <v>0</v>
      </c>
      <c r="H68" s="214">
        <f t="shared" si="29"/>
        <v>0</v>
      </c>
      <c r="I68" s="214">
        <f t="shared" si="29"/>
        <v>935566121</v>
      </c>
      <c r="J68" s="214">
        <f t="shared" si="29"/>
        <v>5886400</v>
      </c>
      <c r="K68" s="214">
        <f t="shared" si="29"/>
        <v>47654252</v>
      </c>
      <c r="L68" s="214">
        <f t="shared" si="29"/>
        <v>887911869</v>
      </c>
      <c r="M68" s="214">
        <f t="shared" si="29"/>
        <v>0</v>
      </c>
      <c r="N68" s="214">
        <f t="shared" si="29"/>
        <v>0</v>
      </c>
      <c r="O68" s="214">
        <f t="shared" si="29"/>
        <v>47654252</v>
      </c>
      <c r="P68" s="214">
        <f t="shared" si="29"/>
        <v>5902060</v>
      </c>
      <c r="Q68" s="214">
        <f t="shared" si="29"/>
        <v>48054683</v>
      </c>
      <c r="R68" s="214">
        <f t="shared" si="29"/>
        <v>400431</v>
      </c>
      <c r="S68" s="215">
        <f t="shared" si="29"/>
        <v>887511438</v>
      </c>
      <c r="T68" s="214">
        <f t="shared" si="29"/>
        <v>0</v>
      </c>
      <c r="V68" s="197" t="s">
        <v>102</v>
      </c>
      <c r="W68" s="198" t="s">
        <v>55</v>
      </c>
      <c r="X68" s="194">
        <v>935566121</v>
      </c>
      <c r="Y68" s="194">
        <v>0</v>
      </c>
      <c r="Z68" s="194">
        <v>0</v>
      </c>
      <c r="AA68" s="194">
        <v>0</v>
      </c>
      <c r="AB68" s="194">
        <v>0</v>
      </c>
      <c r="AC68" s="194">
        <v>0</v>
      </c>
      <c r="AD68" s="194">
        <v>935566121</v>
      </c>
      <c r="AE68" s="194">
        <v>5886400</v>
      </c>
      <c r="AF68" s="194">
        <v>47654252</v>
      </c>
      <c r="AG68" s="194">
        <v>887911869</v>
      </c>
      <c r="AH68" s="194">
        <v>0</v>
      </c>
      <c r="AI68" s="194">
        <v>0</v>
      </c>
      <c r="AJ68" s="194">
        <v>47654252</v>
      </c>
      <c r="AK68" s="194">
        <v>5902060</v>
      </c>
      <c r="AL68" s="194">
        <v>48054683</v>
      </c>
      <c r="AM68" s="194">
        <v>400431</v>
      </c>
      <c r="AN68" s="194">
        <v>887511438</v>
      </c>
      <c r="AO68" s="194">
        <v>0</v>
      </c>
    </row>
    <row r="69" spans="1:41" ht="30" x14ac:dyDescent="0.25">
      <c r="A69" s="192" t="s">
        <v>103</v>
      </c>
      <c r="B69" s="193" t="s">
        <v>55</v>
      </c>
      <c r="C69" s="194">
        <v>935566121</v>
      </c>
      <c r="D69" s="194">
        <v>0</v>
      </c>
      <c r="E69" s="194">
        <v>0</v>
      </c>
      <c r="F69" s="194">
        <v>0</v>
      </c>
      <c r="G69" s="194">
        <v>0</v>
      </c>
      <c r="H69" s="194">
        <v>0</v>
      </c>
      <c r="I69" s="194">
        <f t="shared" si="10"/>
        <v>935566121</v>
      </c>
      <c r="J69" s="194">
        <v>5886400</v>
      </c>
      <c r="K69" s="194">
        <v>47654252</v>
      </c>
      <c r="L69" s="194">
        <f t="shared" si="5"/>
        <v>887911869</v>
      </c>
      <c r="M69" s="194">
        <v>0</v>
      </c>
      <c r="N69" s="194">
        <v>0</v>
      </c>
      <c r="O69" s="194">
        <f t="shared" si="6"/>
        <v>47654252</v>
      </c>
      <c r="P69" s="194">
        <v>5902060</v>
      </c>
      <c r="Q69" s="194">
        <v>48054683</v>
      </c>
      <c r="R69" s="194">
        <f t="shared" si="7"/>
        <v>400431</v>
      </c>
      <c r="S69" s="195">
        <f t="shared" si="8"/>
        <v>887511438</v>
      </c>
      <c r="T69" s="194">
        <f t="shared" si="9"/>
        <v>0</v>
      </c>
      <c r="V69" s="197" t="s">
        <v>103</v>
      </c>
      <c r="W69" s="198" t="s">
        <v>55</v>
      </c>
      <c r="X69" s="194">
        <v>935566121</v>
      </c>
      <c r="Y69" s="194">
        <v>0</v>
      </c>
      <c r="Z69" s="194">
        <v>0</v>
      </c>
      <c r="AA69" s="194">
        <v>0</v>
      </c>
      <c r="AB69" s="194">
        <v>0</v>
      </c>
      <c r="AC69" s="194">
        <v>0</v>
      </c>
      <c r="AD69" s="194">
        <v>935566121</v>
      </c>
      <c r="AE69" s="194">
        <v>5886400</v>
      </c>
      <c r="AF69" s="194">
        <v>47654252</v>
      </c>
      <c r="AG69" s="194">
        <v>887911869</v>
      </c>
      <c r="AH69" s="194">
        <v>0</v>
      </c>
      <c r="AI69" s="194">
        <v>0</v>
      </c>
      <c r="AJ69" s="194">
        <v>47654252</v>
      </c>
      <c r="AK69" s="194">
        <v>5902060</v>
      </c>
      <c r="AL69" s="194">
        <v>48054683</v>
      </c>
      <c r="AM69" s="194">
        <v>400431</v>
      </c>
      <c r="AN69" s="194">
        <v>887511438</v>
      </c>
      <c r="AO69" s="194">
        <v>0</v>
      </c>
    </row>
    <row r="70" spans="1:41" s="207" customFormat="1" x14ac:dyDescent="0.25">
      <c r="A70" s="212" t="s">
        <v>104</v>
      </c>
      <c r="B70" s="213" t="s">
        <v>58</v>
      </c>
      <c r="C70" s="214">
        <f>+C71</f>
        <v>670860945</v>
      </c>
      <c r="D70" s="214">
        <f t="shared" ref="D70:T70" si="30">+D71</f>
        <v>0</v>
      </c>
      <c r="E70" s="214">
        <f t="shared" si="30"/>
        <v>0</v>
      </c>
      <c r="F70" s="214">
        <f t="shared" si="30"/>
        <v>0</v>
      </c>
      <c r="G70" s="214">
        <f t="shared" si="30"/>
        <v>0</v>
      </c>
      <c r="H70" s="214">
        <f t="shared" si="30"/>
        <v>0</v>
      </c>
      <c r="I70" s="214">
        <f t="shared" si="30"/>
        <v>670860945</v>
      </c>
      <c r="J70" s="214">
        <f t="shared" si="30"/>
        <v>0</v>
      </c>
      <c r="K70" s="214">
        <f t="shared" si="30"/>
        <v>250000000</v>
      </c>
      <c r="L70" s="214">
        <f t="shared" si="30"/>
        <v>420860945</v>
      </c>
      <c r="M70" s="214">
        <f t="shared" si="30"/>
        <v>0</v>
      </c>
      <c r="N70" s="214">
        <f t="shared" si="30"/>
        <v>20000000</v>
      </c>
      <c r="O70" s="214">
        <f t="shared" si="30"/>
        <v>230000000</v>
      </c>
      <c r="P70" s="214">
        <f t="shared" si="30"/>
        <v>0</v>
      </c>
      <c r="Q70" s="214">
        <f t="shared" si="30"/>
        <v>250000000</v>
      </c>
      <c r="R70" s="214">
        <f t="shared" si="30"/>
        <v>0</v>
      </c>
      <c r="S70" s="215">
        <f t="shared" si="30"/>
        <v>420860945</v>
      </c>
      <c r="T70" s="214">
        <f t="shared" si="30"/>
        <v>20000000</v>
      </c>
      <c r="V70" s="197" t="s">
        <v>104</v>
      </c>
      <c r="W70" s="198" t="s">
        <v>58</v>
      </c>
      <c r="X70" s="194">
        <v>670860945</v>
      </c>
      <c r="Y70" s="194">
        <v>0</v>
      </c>
      <c r="Z70" s="194">
        <v>0</v>
      </c>
      <c r="AA70" s="194">
        <v>0</v>
      </c>
      <c r="AB70" s="194">
        <v>0</v>
      </c>
      <c r="AC70" s="194">
        <v>0</v>
      </c>
      <c r="AD70" s="194">
        <v>670860945</v>
      </c>
      <c r="AE70" s="194">
        <v>0</v>
      </c>
      <c r="AF70" s="194">
        <v>250000000</v>
      </c>
      <c r="AG70" s="194">
        <v>420860945</v>
      </c>
      <c r="AH70" s="194">
        <v>0</v>
      </c>
      <c r="AI70" s="194">
        <v>20000000</v>
      </c>
      <c r="AJ70" s="194">
        <v>230000000</v>
      </c>
      <c r="AK70" s="194">
        <v>0</v>
      </c>
      <c r="AL70" s="194">
        <v>250000000</v>
      </c>
      <c r="AM70" s="194">
        <v>0</v>
      </c>
      <c r="AN70" s="194">
        <v>420860945</v>
      </c>
      <c r="AO70" s="194">
        <v>0</v>
      </c>
    </row>
    <row r="71" spans="1:41" x14ac:dyDescent="0.25">
      <c r="A71" s="192" t="s">
        <v>105</v>
      </c>
      <c r="B71" s="198" t="s">
        <v>58</v>
      </c>
      <c r="C71" s="194">
        <v>670860945</v>
      </c>
      <c r="D71" s="194">
        <v>0</v>
      </c>
      <c r="E71" s="194">
        <v>0</v>
      </c>
      <c r="F71" s="194">
        <v>0</v>
      </c>
      <c r="G71" s="194">
        <v>0</v>
      </c>
      <c r="H71" s="194">
        <v>0</v>
      </c>
      <c r="I71" s="194">
        <f t="shared" si="10"/>
        <v>670860945</v>
      </c>
      <c r="J71" s="194">
        <v>0</v>
      </c>
      <c r="K71" s="194">
        <v>250000000</v>
      </c>
      <c r="L71" s="194">
        <f t="shared" si="5"/>
        <v>420860945</v>
      </c>
      <c r="M71" s="194">
        <v>0</v>
      </c>
      <c r="N71" s="194">
        <v>20000000</v>
      </c>
      <c r="O71" s="194">
        <f t="shared" si="6"/>
        <v>230000000</v>
      </c>
      <c r="P71" s="194">
        <v>0</v>
      </c>
      <c r="Q71" s="194">
        <v>250000000</v>
      </c>
      <c r="R71" s="194">
        <f t="shared" si="7"/>
        <v>0</v>
      </c>
      <c r="S71" s="195">
        <f t="shared" si="8"/>
        <v>420860945</v>
      </c>
      <c r="T71" s="194">
        <f t="shared" si="9"/>
        <v>20000000</v>
      </c>
      <c r="V71" s="197" t="s">
        <v>105</v>
      </c>
      <c r="W71" s="198" t="s">
        <v>58</v>
      </c>
      <c r="X71" s="194">
        <v>670860945</v>
      </c>
      <c r="Y71" s="194">
        <v>0</v>
      </c>
      <c r="Z71" s="194">
        <v>0</v>
      </c>
      <c r="AA71" s="194">
        <v>0</v>
      </c>
      <c r="AB71" s="194">
        <v>0</v>
      </c>
      <c r="AC71" s="194">
        <v>0</v>
      </c>
      <c r="AD71" s="194">
        <v>670860945</v>
      </c>
      <c r="AE71" s="194">
        <v>0</v>
      </c>
      <c r="AF71" s="194">
        <v>250000000</v>
      </c>
      <c r="AG71" s="194">
        <v>420860945</v>
      </c>
      <c r="AH71" s="194">
        <v>0</v>
      </c>
      <c r="AI71" s="194">
        <v>20000000</v>
      </c>
      <c r="AJ71" s="194">
        <v>230000000</v>
      </c>
      <c r="AK71" s="194">
        <v>0</v>
      </c>
      <c r="AL71" s="194">
        <v>250000000</v>
      </c>
      <c r="AM71" s="194">
        <v>0</v>
      </c>
      <c r="AN71" s="194">
        <v>420860945</v>
      </c>
      <c r="AO71" s="194">
        <v>0</v>
      </c>
    </row>
    <row r="72" spans="1:41" s="207" customFormat="1" ht="30" x14ac:dyDescent="0.25">
      <c r="A72" s="208" t="s">
        <v>106</v>
      </c>
      <c r="B72" s="219" t="s">
        <v>61</v>
      </c>
      <c r="C72" s="210">
        <f>+C73</f>
        <v>1597146891</v>
      </c>
      <c r="D72" s="210">
        <f t="shared" ref="D72:T72" si="31">+D73</f>
        <v>0</v>
      </c>
      <c r="E72" s="210">
        <f t="shared" si="31"/>
        <v>0</v>
      </c>
      <c r="F72" s="210">
        <f t="shared" si="31"/>
        <v>0</v>
      </c>
      <c r="G72" s="210">
        <f t="shared" si="31"/>
        <v>0</v>
      </c>
      <c r="H72" s="210">
        <f t="shared" si="31"/>
        <v>0</v>
      </c>
      <c r="I72" s="210">
        <f t="shared" si="31"/>
        <v>1597146891</v>
      </c>
      <c r="J72" s="210">
        <f t="shared" si="31"/>
        <v>0</v>
      </c>
      <c r="K72" s="210">
        <f t="shared" si="31"/>
        <v>0</v>
      </c>
      <c r="L72" s="210">
        <f t="shared" si="31"/>
        <v>1597146891</v>
      </c>
      <c r="M72" s="210">
        <f t="shared" si="31"/>
        <v>0</v>
      </c>
      <c r="N72" s="210">
        <f t="shared" si="31"/>
        <v>0</v>
      </c>
      <c r="O72" s="210">
        <f t="shared" si="31"/>
        <v>0</v>
      </c>
      <c r="P72" s="210">
        <f t="shared" si="31"/>
        <v>0</v>
      </c>
      <c r="Q72" s="210">
        <f t="shared" si="31"/>
        <v>0</v>
      </c>
      <c r="R72" s="210">
        <f t="shared" si="31"/>
        <v>0</v>
      </c>
      <c r="S72" s="211">
        <f t="shared" si="31"/>
        <v>1597146891</v>
      </c>
      <c r="T72" s="210">
        <f t="shared" si="31"/>
        <v>0</v>
      </c>
      <c r="V72" s="197" t="s">
        <v>106</v>
      </c>
      <c r="W72" s="198" t="s">
        <v>61</v>
      </c>
      <c r="X72" s="194">
        <v>1597146891</v>
      </c>
      <c r="Y72" s="194">
        <v>0</v>
      </c>
      <c r="Z72" s="194">
        <v>0</v>
      </c>
      <c r="AA72" s="194">
        <v>0</v>
      </c>
      <c r="AB72" s="194">
        <v>0</v>
      </c>
      <c r="AC72" s="194">
        <v>0</v>
      </c>
      <c r="AD72" s="194">
        <v>1597146891</v>
      </c>
      <c r="AE72" s="194">
        <v>0</v>
      </c>
      <c r="AF72" s="194">
        <v>0</v>
      </c>
      <c r="AG72" s="194">
        <v>1597146891</v>
      </c>
      <c r="AH72" s="194">
        <v>0</v>
      </c>
      <c r="AI72" s="194">
        <v>0</v>
      </c>
      <c r="AJ72" s="194">
        <v>0</v>
      </c>
      <c r="AK72" s="194">
        <v>0</v>
      </c>
      <c r="AL72" s="194">
        <v>0</v>
      </c>
      <c r="AM72" s="194">
        <v>0</v>
      </c>
      <c r="AN72" s="194">
        <v>1597146891</v>
      </c>
      <c r="AO72" s="194">
        <v>0</v>
      </c>
    </row>
    <row r="73" spans="1:41" s="207" customFormat="1" x14ac:dyDescent="0.25">
      <c r="A73" s="212" t="s">
        <v>107</v>
      </c>
      <c r="B73" s="213" t="s">
        <v>63</v>
      </c>
      <c r="C73" s="214">
        <f>+C74+C75</f>
        <v>1597146891</v>
      </c>
      <c r="D73" s="214">
        <f t="shared" ref="D73:T73" si="32">+D74+D75</f>
        <v>0</v>
      </c>
      <c r="E73" s="214">
        <f t="shared" si="32"/>
        <v>0</v>
      </c>
      <c r="F73" s="214">
        <f t="shared" si="32"/>
        <v>0</v>
      </c>
      <c r="G73" s="214">
        <f t="shared" si="32"/>
        <v>0</v>
      </c>
      <c r="H73" s="214">
        <f t="shared" si="32"/>
        <v>0</v>
      </c>
      <c r="I73" s="214">
        <f t="shared" si="32"/>
        <v>1597146891</v>
      </c>
      <c r="J73" s="214">
        <f t="shared" si="32"/>
        <v>0</v>
      </c>
      <c r="K73" s="214">
        <f t="shared" si="32"/>
        <v>0</v>
      </c>
      <c r="L73" s="214">
        <f t="shared" si="32"/>
        <v>1597146891</v>
      </c>
      <c r="M73" s="214">
        <f t="shared" si="32"/>
        <v>0</v>
      </c>
      <c r="N73" s="214">
        <f t="shared" si="32"/>
        <v>0</v>
      </c>
      <c r="O73" s="214">
        <f t="shared" si="32"/>
        <v>0</v>
      </c>
      <c r="P73" s="214">
        <f t="shared" si="32"/>
        <v>0</v>
      </c>
      <c r="Q73" s="214">
        <f t="shared" si="32"/>
        <v>0</v>
      </c>
      <c r="R73" s="214">
        <f t="shared" si="32"/>
        <v>0</v>
      </c>
      <c r="S73" s="215">
        <f t="shared" si="32"/>
        <v>1597146891</v>
      </c>
      <c r="T73" s="214">
        <f t="shared" si="32"/>
        <v>0</v>
      </c>
      <c r="V73" s="197" t="s">
        <v>107</v>
      </c>
      <c r="W73" s="198" t="s">
        <v>63</v>
      </c>
      <c r="X73" s="194">
        <v>1597146891</v>
      </c>
      <c r="Y73" s="194">
        <v>0</v>
      </c>
      <c r="Z73" s="194">
        <v>0</v>
      </c>
      <c r="AA73" s="194">
        <v>0</v>
      </c>
      <c r="AB73" s="194">
        <v>0</v>
      </c>
      <c r="AC73" s="194">
        <v>0</v>
      </c>
      <c r="AD73" s="194">
        <v>1597146891</v>
      </c>
      <c r="AE73" s="194">
        <v>0</v>
      </c>
      <c r="AF73" s="194">
        <v>0</v>
      </c>
      <c r="AG73" s="194">
        <v>1597146891</v>
      </c>
      <c r="AH73" s="194">
        <v>0</v>
      </c>
      <c r="AI73" s="194">
        <v>0</v>
      </c>
      <c r="AJ73" s="194">
        <v>0</v>
      </c>
      <c r="AK73" s="194">
        <v>0</v>
      </c>
      <c r="AL73" s="194">
        <v>0</v>
      </c>
      <c r="AM73" s="194">
        <v>0</v>
      </c>
      <c r="AN73" s="194">
        <v>1597146891</v>
      </c>
      <c r="AO73" s="194">
        <v>0</v>
      </c>
    </row>
    <row r="74" spans="1:41" x14ac:dyDescent="0.25">
      <c r="A74" s="192" t="s">
        <v>108</v>
      </c>
      <c r="B74" s="198" t="s">
        <v>65</v>
      </c>
      <c r="C74" s="194">
        <v>809646891</v>
      </c>
      <c r="D74" s="194">
        <v>0</v>
      </c>
      <c r="E74" s="194">
        <v>0</v>
      </c>
      <c r="F74" s="194">
        <v>0</v>
      </c>
      <c r="G74" s="194">
        <v>0</v>
      </c>
      <c r="H74" s="194">
        <v>0</v>
      </c>
      <c r="I74" s="194">
        <f t="shared" si="10"/>
        <v>809646891</v>
      </c>
      <c r="J74" s="194">
        <v>0</v>
      </c>
      <c r="K74" s="194">
        <v>0</v>
      </c>
      <c r="L74" s="194">
        <f t="shared" si="5"/>
        <v>809646891</v>
      </c>
      <c r="M74" s="194">
        <v>0</v>
      </c>
      <c r="N74" s="194">
        <v>0</v>
      </c>
      <c r="O74" s="194">
        <f t="shared" si="6"/>
        <v>0</v>
      </c>
      <c r="P74" s="194">
        <v>0</v>
      </c>
      <c r="Q74" s="194">
        <v>0</v>
      </c>
      <c r="R74" s="194">
        <f t="shared" ref="R74:R136" si="33">+Q74-K74</f>
        <v>0</v>
      </c>
      <c r="S74" s="195">
        <f t="shared" ref="S74:S136" si="34">+I74-Q74</f>
        <v>809646891</v>
      </c>
      <c r="T74" s="194">
        <f t="shared" ref="T74:T136" si="35">+N74</f>
        <v>0</v>
      </c>
      <c r="V74" s="197" t="s">
        <v>108</v>
      </c>
      <c r="W74" s="198" t="s">
        <v>65</v>
      </c>
      <c r="X74" s="194">
        <v>809646891</v>
      </c>
      <c r="Y74" s="194">
        <v>0</v>
      </c>
      <c r="Z74" s="194">
        <v>0</v>
      </c>
      <c r="AA74" s="194">
        <v>0</v>
      </c>
      <c r="AB74" s="194">
        <v>0</v>
      </c>
      <c r="AC74" s="194">
        <v>0</v>
      </c>
      <c r="AD74" s="194">
        <v>809646891</v>
      </c>
      <c r="AE74" s="194">
        <v>0</v>
      </c>
      <c r="AF74" s="194">
        <v>0</v>
      </c>
      <c r="AG74" s="194">
        <v>809646891</v>
      </c>
      <c r="AH74" s="194">
        <v>0</v>
      </c>
      <c r="AI74" s="194">
        <v>0</v>
      </c>
      <c r="AJ74" s="194">
        <v>0</v>
      </c>
      <c r="AK74" s="194">
        <v>0</v>
      </c>
      <c r="AL74" s="194">
        <v>0</v>
      </c>
      <c r="AM74" s="194">
        <v>0</v>
      </c>
      <c r="AN74" s="194">
        <v>809646891</v>
      </c>
      <c r="AO74" s="194">
        <v>0</v>
      </c>
    </row>
    <row r="75" spans="1:41" x14ac:dyDescent="0.25">
      <c r="A75" s="192" t="s">
        <v>109</v>
      </c>
      <c r="B75" s="198" t="s">
        <v>67</v>
      </c>
      <c r="C75" s="194">
        <v>787500000</v>
      </c>
      <c r="D75" s="194">
        <v>0</v>
      </c>
      <c r="E75" s="194">
        <v>0</v>
      </c>
      <c r="F75" s="194">
        <v>0</v>
      </c>
      <c r="G75" s="194">
        <v>0</v>
      </c>
      <c r="H75" s="194">
        <v>0</v>
      </c>
      <c r="I75" s="194">
        <f t="shared" si="10"/>
        <v>787500000</v>
      </c>
      <c r="J75" s="194">
        <v>0</v>
      </c>
      <c r="K75" s="194">
        <v>0</v>
      </c>
      <c r="L75" s="194">
        <f t="shared" si="5"/>
        <v>787500000</v>
      </c>
      <c r="M75" s="194">
        <v>0</v>
      </c>
      <c r="N75" s="194">
        <v>0</v>
      </c>
      <c r="O75" s="194">
        <f t="shared" ref="O75:O138" si="36">+K75-N75</f>
        <v>0</v>
      </c>
      <c r="P75" s="194">
        <v>0</v>
      </c>
      <c r="Q75" s="194">
        <v>0</v>
      </c>
      <c r="R75" s="194">
        <f t="shared" si="33"/>
        <v>0</v>
      </c>
      <c r="S75" s="195">
        <f t="shared" si="34"/>
        <v>787500000</v>
      </c>
      <c r="T75" s="194">
        <f t="shared" si="35"/>
        <v>0</v>
      </c>
      <c r="V75" s="197" t="s">
        <v>109</v>
      </c>
      <c r="W75" s="198" t="s">
        <v>67</v>
      </c>
      <c r="X75" s="194">
        <v>787500000</v>
      </c>
      <c r="Y75" s="194">
        <v>0</v>
      </c>
      <c r="Z75" s="194">
        <v>0</v>
      </c>
      <c r="AA75" s="194">
        <v>0</v>
      </c>
      <c r="AB75" s="194">
        <v>0</v>
      </c>
      <c r="AC75" s="194">
        <v>0</v>
      </c>
      <c r="AD75" s="194">
        <v>787500000</v>
      </c>
      <c r="AE75" s="194">
        <v>0</v>
      </c>
      <c r="AF75" s="194">
        <v>0</v>
      </c>
      <c r="AG75" s="194">
        <v>787500000</v>
      </c>
      <c r="AH75" s="194">
        <v>0</v>
      </c>
      <c r="AI75" s="194">
        <v>0</v>
      </c>
      <c r="AJ75" s="194">
        <v>0</v>
      </c>
      <c r="AK75" s="194">
        <v>0</v>
      </c>
      <c r="AL75" s="194">
        <v>0</v>
      </c>
      <c r="AM75" s="194">
        <v>0</v>
      </c>
      <c r="AN75" s="194">
        <v>787500000</v>
      </c>
      <c r="AO75" s="194">
        <v>0</v>
      </c>
    </row>
    <row r="76" spans="1:41" s="207" customFormat="1" x14ac:dyDescent="0.25">
      <c r="A76" s="208" t="s">
        <v>110</v>
      </c>
      <c r="B76" s="209" t="s">
        <v>111</v>
      </c>
      <c r="C76" s="210">
        <f>+C77+C117</f>
        <v>10833689226</v>
      </c>
      <c r="D76" s="210">
        <f t="shared" ref="D76:T76" si="37">+D77+D117</f>
        <v>906032905</v>
      </c>
      <c r="E76" s="210">
        <f t="shared" si="37"/>
        <v>112000000</v>
      </c>
      <c r="F76" s="210">
        <f t="shared" si="37"/>
        <v>0</v>
      </c>
      <c r="G76" s="210">
        <f t="shared" si="37"/>
        <v>0</v>
      </c>
      <c r="H76" s="210">
        <f t="shared" si="37"/>
        <v>1800000000</v>
      </c>
      <c r="I76" s="210">
        <f t="shared" si="37"/>
        <v>13427722131</v>
      </c>
      <c r="J76" s="210">
        <f t="shared" si="37"/>
        <v>1088490010.3099999</v>
      </c>
      <c r="K76" s="210">
        <f t="shared" si="37"/>
        <v>3871599692.5200005</v>
      </c>
      <c r="L76" s="210">
        <f t="shared" si="37"/>
        <v>9556122438.4799995</v>
      </c>
      <c r="M76" s="210">
        <f t="shared" si="37"/>
        <v>390614808.94999999</v>
      </c>
      <c r="N76" s="210">
        <f t="shared" si="37"/>
        <v>517591232.94999999</v>
      </c>
      <c r="O76" s="210">
        <f t="shared" si="37"/>
        <v>3354008459.5700002</v>
      </c>
      <c r="P76" s="210">
        <f t="shared" si="37"/>
        <v>1691019328</v>
      </c>
      <c r="Q76" s="210">
        <f t="shared" si="37"/>
        <v>7426894497</v>
      </c>
      <c r="R76" s="210">
        <f t="shared" si="37"/>
        <v>3555294804.48</v>
      </c>
      <c r="S76" s="211">
        <f t="shared" si="37"/>
        <v>6000827634</v>
      </c>
      <c r="T76" s="210">
        <f t="shared" si="37"/>
        <v>517591232.94999999</v>
      </c>
      <c r="V76" s="197" t="s">
        <v>110</v>
      </c>
      <c r="W76" s="198" t="s">
        <v>111</v>
      </c>
      <c r="X76" s="194">
        <v>10658770574</v>
      </c>
      <c r="Y76" s="194">
        <v>906032905</v>
      </c>
      <c r="Z76" s="194">
        <v>112000000</v>
      </c>
      <c r="AA76" s="194">
        <v>0</v>
      </c>
      <c r="AB76" s="194">
        <v>0</v>
      </c>
      <c r="AC76" s="194">
        <v>1800000000</v>
      </c>
      <c r="AD76" s="194">
        <v>13252803479</v>
      </c>
      <c r="AE76" s="194">
        <v>1055521970.3099999</v>
      </c>
      <c r="AF76" s="194">
        <v>3832879281.52</v>
      </c>
      <c r="AG76" s="194">
        <v>9419924197.4799995</v>
      </c>
      <c r="AH76" s="194">
        <v>359305660.94999999</v>
      </c>
      <c r="AI76" s="194">
        <v>479088016.94999999</v>
      </c>
      <c r="AJ76" s="194">
        <v>3364753510.5700002</v>
      </c>
      <c r="AK76" s="194">
        <v>1643619239</v>
      </c>
      <c r="AL76" s="194">
        <v>7364012929.1599998</v>
      </c>
      <c r="AM76" s="194">
        <v>3531133647.6399999</v>
      </c>
      <c r="AN76" s="194">
        <v>5888790549.8400002</v>
      </c>
      <c r="AO76" s="194">
        <v>0</v>
      </c>
    </row>
    <row r="77" spans="1:41" s="207" customFormat="1" x14ac:dyDescent="0.25">
      <c r="A77" s="208" t="s">
        <v>112</v>
      </c>
      <c r="B77" s="209" t="s">
        <v>113</v>
      </c>
      <c r="C77" s="210">
        <f>+C78</f>
        <v>385455550</v>
      </c>
      <c r="D77" s="210">
        <f t="shared" ref="D77:T77" si="38">+D78</f>
        <v>0</v>
      </c>
      <c r="E77" s="210">
        <f t="shared" si="38"/>
        <v>27000000</v>
      </c>
      <c r="F77" s="210">
        <f t="shared" si="38"/>
        <v>0</v>
      </c>
      <c r="G77" s="210">
        <f t="shared" si="38"/>
        <v>0</v>
      </c>
      <c r="H77" s="210">
        <f t="shared" si="38"/>
        <v>1800000000</v>
      </c>
      <c r="I77" s="210">
        <f t="shared" si="38"/>
        <v>2158455550</v>
      </c>
      <c r="J77" s="210">
        <f t="shared" si="38"/>
        <v>11517163</v>
      </c>
      <c r="K77" s="210">
        <f t="shared" si="38"/>
        <v>33284485</v>
      </c>
      <c r="L77" s="210">
        <f t="shared" si="38"/>
        <v>2125171065</v>
      </c>
      <c r="M77" s="210">
        <f t="shared" si="38"/>
        <v>13413163</v>
      </c>
      <c r="N77" s="210">
        <f t="shared" si="38"/>
        <v>19409183</v>
      </c>
      <c r="O77" s="210">
        <f t="shared" si="38"/>
        <v>13875302</v>
      </c>
      <c r="P77" s="210">
        <f t="shared" si="38"/>
        <v>585792163</v>
      </c>
      <c r="Q77" s="210">
        <f t="shared" si="38"/>
        <v>617389485</v>
      </c>
      <c r="R77" s="210">
        <f t="shared" si="38"/>
        <v>584105000</v>
      </c>
      <c r="S77" s="211">
        <f t="shared" si="38"/>
        <v>1541066065</v>
      </c>
      <c r="T77" s="210">
        <f t="shared" si="38"/>
        <v>19409183</v>
      </c>
      <c r="V77" s="197" t="s">
        <v>112</v>
      </c>
      <c r="W77" s="198" t="s">
        <v>113</v>
      </c>
      <c r="X77" s="194">
        <v>403855550</v>
      </c>
      <c r="Y77" s="194">
        <v>0</v>
      </c>
      <c r="Z77" s="194">
        <v>27000000</v>
      </c>
      <c r="AA77" s="194">
        <v>0</v>
      </c>
      <c r="AB77" s="194">
        <v>0</v>
      </c>
      <c r="AC77" s="194">
        <v>1800000000</v>
      </c>
      <c r="AD77" s="194">
        <v>2176855550</v>
      </c>
      <c r="AE77" s="194">
        <v>11517163</v>
      </c>
      <c r="AF77" s="194">
        <v>33284485</v>
      </c>
      <c r="AG77" s="194">
        <v>2143571065</v>
      </c>
      <c r="AH77" s="194">
        <v>13413163</v>
      </c>
      <c r="AI77" s="194">
        <v>19409183</v>
      </c>
      <c r="AJ77" s="194">
        <v>13875302</v>
      </c>
      <c r="AK77" s="194">
        <v>585792163</v>
      </c>
      <c r="AL77" s="194">
        <v>617389485</v>
      </c>
      <c r="AM77" s="194">
        <v>584105000</v>
      </c>
      <c r="AN77" s="194">
        <v>1559466065</v>
      </c>
      <c r="AO77" s="194">
        <v>0</v>
      </c>
    </row>
    <row r="78" spans="1:41" s="207" customFormat="1" x14ac:dyDescent="0.25">
      <c r="A78" s="208" t="s">
        <v>114</v>
      </c>
      <c r="B78" s="209" t="s">
        <v>115</v>
      </c>
      <c r="C78" s="210">
        <f>+C79+C87+C111</f>
        <v>385455550</v>
      </c>
      <c r="D78" s="210">
        <f t="shared" ref="D78:T78" si="39">+D79+D87+D111</f>
        <v>0</v>
      </c>
      <c r="E78" s="210">
        <f t="shared" si="39"/>
        <v>27000000</v>
      </c>
      <c r="F78" s="210">
        <f t="shared" si="39"/>
        <v>0</v>
      </c>
      <c r="G78" s="210">
        <f t="shared" si="39"/>
        <v>0</v>
      </c>
      <c r="H78" s="210">
        <f t="shared" si="39"/>
        <v>1800000000</v>
      </c>
      <c r="I78" s="210">
        <f t="shared" si="39"/>
        <v>2158455550</v>
      </c>
      <c r="J78" s="210">
        <f t="shared" si="39"/>
        <v>11517163</v>
      </c>
      <c r="K78" s="210">
        <f t="shared" si="39"/>
        <v>33284485</v>
      </c>
      <c r="L78" s="210">
        <f t="shared" si="39"/>
        <v>2125171065</v>
      </c>
      <c r="M78" s="210">
        <f t="shared" si="39"/>
        <v>13413163</v>
      </c>
      <c r="N78" s="210">
        <f t="shared" si="39"/>
        <v>19409183</v>
      </c>
      <c r="O78" s="210">
        <f t="shared" si="39"/>
        <v>13875302</v>
      </c>
      <c r="P78" s="210">
        <f t="shared" si="39"/>
        <v>585792163</v>
      </c>
      <c r="Q78" s="210">
        <f t="shared" si="39"/>
        <v>617389485</v>
      </c>
      <c r="R78" s="210">
        <f t="shared" si="39"/>
        <v>584105000</v>
      </c>
      <c r="S78" s="211">
        <f t="shared" si="39"/>
        <v>1541066065</v>
      </c>
      <c r="T78" s="210">
        <f t="shared" si="39"/>
        <v>19409183</v>
      </c>
      <c r="V78" s="197" t="s">
        <v>114</v>
      </c>
      <c r="W78" s="198" t="s">
        <v>115</v>
      </c>
      <c r="X78" s="194">
        <v>403855550</v>
      </c>
      <c r="Y78" s="194">
        <v>0</v>
      </c>
      <c r="Z78" s="194">
        <v>27000000</v>
      </c>
      <c r="AA78" s="194">
        <v>0</v>
      </c>
      <c r="AB78" s="194">
        <v>0</v>
      </c>
      <c r="AC78" s="194">
        <v>1800000000</v>
      </c>
      <c r="AD78" s="194">
        <v>2176855550</v>
      </c>
      <c r="AE78" s="194">
        <v>11517163</v>
      </c>
      <c r="AF78" s="194">
        <v>33284485</v>
      </c>
      <c r="AG78" s="194">
        <v>2143571065</v>
      </c>
      <c r="AH78" s="194">
        <v>13413163</v>
      </c>
      <c r="AI78" s="194">
        <v>19409183</v>
      </c>
      <c r="AJ78" s="194">
        <v>13875302</v>
      </c>
      <c r="AK78" s="194">
        <v>585792163</v>
      </c>
      <c r="AL78" s="194">
        <v>617389485</v>
      </c>
      <c r="AM78" s="194">
        <v>584105000</v>
      </c>
      <c r="AN78" s="194">
        <v>1559466065</v>
      </c>
      <c r="AO78" s="194">
        <v>0</v>
      </c>
    </row>
    <row r="79" spans="1:41" s="207" customFormat="1" ht="30" x14ac:dyDescent="0.25">
      <c r="A79" s="212" t="s">
        <v>116</v>
      </c>
      <c r="B79" s="216" t="s">
        <v>117</v>
      </c>
      <c r="C79" s="214">
        <f>+C80</f>
        <v>20400000</v>
      </c>
      <c r="D79" s="214">
        <f t="shared" ref="D79:T79" si="40">+D80</f>
        <v>0</v>
      </c>
      <c r="E79" s="214">
        <f t="shared" si="40"/>
        <v>0</v>
      </c>
      <c r="F79" s="214">
        <f t="shared" si="40"/>
        <v>0</v>
      </c>
      <c r="G79" s="214">
        <f t="shared" si="40"/>
        <v>0</v>
      </c>
      <c r="H79" s="214">
        <f t="shared" si="40"/>
        <v>0</v>
      </c>
      <c r="I79" s="214">
        <f t="shared" si="40"/>
        <v>20400000</v>
      </c>
      <c r="J79" s="214">
        <f t="shared" si="40"/>
        <v>0</v>
      </c>
      <c r="K79" s="214">
        <f t="shared" si="40"/>
        <v>0</v>
      </c>
      <c r="L79" s="214">
        <f t="shared" si="40"/>
        <v>20400000</v>
      </c>
      <c r="M79" s="214">
        <f t="shared" si="40"/>
        <v>0</v>
      </c>
      <c r="N79" s="214">
        <f t="shared" si="40"/>
        <v>0</v>
      </c>
      <c r="O79" s="214">
        <f t="shared" si="40"/>
        <v>0</v>
      </c>
      <c r="P79" s="214">
        <f t="shared" si="40"/>
        <v>0</v>
      </c>
      <c r="Q79" s="214">
        <f t="shared" si="40"/>
        <v>0</v>
      </c>
      <c r="R79" s="214">
        <f t="shared" si="40"/>
        <v>0</v>
      </c>
      <c r="S79" s="215">
        <f t="shared" si="40"/>
        <v>20400000</v>
      </c>
      <c r="T79" s="214">
        <f t="shared" si="40"/>
        <v>0</v>
      </c>
      <c r="V79" s="197" t="s">
        <v>116</v>
      </c>
      <c r="W79" s="198" t="s">
        <v>117</v>
      </c>
      <c r="X79" s="194">
        <v>38800000</v>
      </c>
      <c r="Y79" s="194">
        <v>0</v>
      </c>
      <c r="Z79" s="194">
        <v>0</v>
      </c>
      <c r="AA79" s="194">
        <v>0</v>
      </c>
      <c r="AB79" s="194">
        <v>0</v>
      </c>
      <c r="AC79" s="194">
        <v>0</v>
      </c>
      <c r="AD79" s="194">
        <v>38800000</v>
      </c>
      <c r="AE79" s="194">
        <v>0</v>
      </c>
      <c r="AF79" s="194">
        <v>0</v>
      </c>
      <c r="AG79" s="194">
        <v>38800000</v>
      </c>
      <c r="AH79" s="194">
        <v>0</v>
      </c>
      <c r="AI79" s="194">
        <v>0</v>
      </c>
      <c r="AJ79" s="194">
        <v>0</v>
      </c>
      <c r="AK79" s="194">
        <v>0</v>
      </c>
      <c r="AL79" s="194">
        <v>0</v>
      </c>
      <c r="AM79" s="194">
        <v>0</v>
      </c>
      <c r="AN79" s="194">
        <v>38800000</v>
      </c>
      <c r="AO79" s="194">
        <v>0</v>
      </c>
    </row>
    <row r="80" spans="1:41" s="207" customFormat="1" ht="30" x14ac:dyDescent="0.25">
      <c r="A80" s="212" t="s">
        <v>118</v>
      </c>
      <c r="B80" s="216" t="s">
        <v>119</v>
      </c>
      <c r="C80" s="214">
        <f>+C81+C86</f>
        <v>20400000</v>
      </c>
      <c r="D80" s="214">
        <f t="shared" ref="D80:T80" si="41">+D81+D86</f>
        <v>0</v>
      </c>
      <c r="E80" s="214">
        <f t="shared" si="41"/>
        <v>0</v>
      </c>
      <c r="F80" s="214">
        <f t="shared" si="41"/>
        <v>0</v>
      </c>
      <c r="G80" s="214">
        <f t="shared" si="41"/>
        <v>0</v>
      </c>
      <c r="H80" s="214">
        <f t="shared" si="41"/>
        <v>0</v>
      </c>
      <c r="I80" s="214">
        <f t="shared" si="41"/>
        <v>20400000</v>
      </c>
      <c r="J80" s="214">
        <f t="shared" si="41"/>
        <v>0</v>
      </c>
      <c r="K80" s="214">
        <f t="shared" si="41"/>
        <v>0</v>
      </c>
      <c r="L80" s="214">
        <f t="shared" si="41"/>
        <v>20400000</v>
      </c>
      <c r="M80" s="214">
        <f t="shared" si="41"/>
        <v>0</v>
      </c>
      <c r="N80" s="214">
        <f t="shared" si="41"/>
        <v>0</v>
      </c>
      <c r="O80" s="214">
        <f t="shared" si="41"/>
        <v>0</v>
      </c>
      <c r="P80" s="214">
        <f t="shared" si="41"/>
        <v>0</v>
      </c>
      <c r="Q80" s="214">
        <f t="shared" si="41"/>
        <v>0</v>
      </c>
      <c r="R80" s="214">
        <f t="shared" si="41"/>
        <v>0</v>
      </c>
      <c r="S80" s="215">
        <f t="shared" si="41"/>
        <v>20400000</v>
      </c>
      <c r="T80" s="214">
        <f t="shared" si="41"/>
        <v>0</v>
      </c>
      <c r="V80" s="197" t="s">
        <v>118</v>
      </c>
      <c r="W80" s="198" t="s">
        <v>119</v>
      </c>
      <c r="X80" s="194">
        <v>38800000</v>
      </c>
      <c r="Y80" s="194">
        <v>0</v>
      </c>
      <c r="Z80" s="194">
        <v>0</v>
      </c>
      <c r="AA80" s="194">
        <v>0</v>
      </c>
      <c r="AB80" s="194">
        <v>0</v>
      </c>
      <c r="AC80" s="194">
        <v>0</v>
      </c>
      <c r="AD80" s="194">
        <v>38800000</v>
      </c>
      <c r="AE80" s="194">
        <v>0</v>
      </c>
      <c r="AF80" s="194">
        <v>0</v>
      </c>
      <c r="AG80" s="194">
        <v>38800000</v>
      </c>
      <c r="AH80" s="194">
        <v>0</v>
      </c>
      <c r="AI80" s="194">
        <v>0</v>
      </c>
      <c r="AJ80" s="194">
        <v>0</v>
      </c>
      <c r="AK80" s="194">
        <v>0</v>
      </c>
      <c r="AL80" s="194">
        <v>0</v>
      </c>
      <c r="AM80" s="194">
        <v>0</v>
      </c>
      <c r="AN80" s="194">
        <v>38800000</v>
      </c>
      <c r="AO80" s="194">
        <v>0</v>
      </c>
    </row>
    <row r="81" spans="1:41" s="207" customFormat="1" x14ac:dyDescent="0.25">
      <c r="A81" s="212" t="s">
        <v>120</v>
      </c>
      <c r="B81" s="213" t="s">
        <v>121</v>
      </c>
      <c r="C81" s="214">
        <f>SUM(C82:C85)</f>
        <v>18400000</v>
      </c>
      <c r="D81" s="214">
        <f t="shared" ref="D81:T81" si="42">SUM(D82:D85)</f>
        <v>0</v>
      </c>
      <c r="E81" s="214">
        <f t="shared" si="42"/>
        <v>0</v>
      </c>
      <c r="F81" s="214">
        <f t="shared" si="42"/>
        <v>0</v>
      </c>
      <c r="G81" s="214">
        <f t="shared" si="42"/>
        <v>0</v>
      </c>
      <c r="H81" s="214">
        <f t="shared" si="42"/>
        <v>0</v>
      </c>
      <c r="I81" s="214">
        <f t="shared" si="42"/>
        <v>18400000</v>
      </c>
      <c r="J81" s="214">
        <f t="shared" si="42"/>
        <v>0</v>
      </c>
      <c r="K81" s="214">
        <f t="shared" si="42"/>
        <v>0</v>
      </c>
      <c r="L81" s="214">
        <f t="shared" si="42"/>
        <v>18400000</v>
      </c>
      <c r="M81" s="214">
        <f t="shared" si="42"/>
        <v>0</v>
      </c>
      <c r="N81" s="214">
        <f t="shared" si="42"/>
        <v>0</v>
      </c>
      <c r="O81" s="214">
        <f t="shared" si="42"/>
        <v>0</v>
      </c>
      <c r="P81" s="214">
        <f t="shared" si="42"/>
        <v>0</v>
      </c>
      <c r="Q81" s="214">
        <f t="shared" si="42"/>
        <v>0</v>
      </c>
      <c r="R81" s="214">
        <f t="shared" si="42"/>
        <v>0</v>
      </c>
      <c r="S81" s="215">
        <f t="shared" si="42"/>
        <v>18400000</v>
      </c>
      <c r="T81" s="214">
        <f t="shared" si="42"/>
        <v>0</v>
      </c>
      <c r="V81" s="197" t="s">
        <v>120</v>
      </c>
      <c r="W81" s="198" t="s">
        <v>121</v>
      </c>
      <c r="X81" s="194">
        <v>18400000</v>
      </c>
      <c r="Y81" s="194">
        <v>0</v>
      </c>
      <c r="Z81" s="194">
        <v>0</v>
      </c>
      <c r="AA81" s="194">
        <v>0</v>
      </c>
      <c r="AB81" s="194">
        <v>0</v>
      </c>
      <c r="AC81" s="194">
        <v>0</v>
      </c>
      <c r="AD81" s="194">
        <v>18400000</v>
      </c>
      <c r="AE81" s="194">
        <v>0</v>
      </c>
      <c r="AF81" s="194">
        <v>0</v>
      </c>
      <c r="AG81" s="194">
        <v>18400000</v>
      </c>
      <c r="AH81" s="194">
        <v>0</v>
      </c>
      <c r="AI81" s="194">
        <v>0</v>
      </c>
      <c r="AJ81" s="194">
        <v>0</v>
      </c>
      <c r="AK81" s="194">
        <v>0</v>
      </c>
      <c r="AL81" s="194">
        <v>0</v>
      </c>
      <c r="AM81" s="194">
        <v>0</v>
      </c>
      <c r="AN81" s="194">
        <v>18400000</v>
      </c>
      <c r="AO81" s="194">
        <v>0</v>
      </c>
    </row>
    <row r="82" spans="1:41" x14ac:dyDescent="0.25">
      <c r="A82" s="192" t="s">
        <v>122</v>
      </c>
      <c r="B82" s="198" t="s">
        <v>123</v>
      </c>
      <c r="C82" s="194">
        <v>2400000</v>
      </c>
      <c r="D82" s="194">
        <v>0</v>
      </c>
      <c r="E82" s="194">
        <v>0</v>
      </c>
      <c r="F82" s="194">
        <v>0</v>
      </c>
      <c r="G82" s="194">
        <v>0</v>
      </c>
      <c r="H82" s="194">
        <v>0</v>
      </c>
      <c r="I82" s="194">
        <f t="shared" ref="I82:I142" si="43">+C82+D82-E82+H82</f>
        <v>2400000</v>
      </c>
      <c r="J82" s="194">
        <v>0</v>
      </c>
      <c r="K82" s="194">
        <v>0</v>
      </c>
      <c r="L82" s="194">
        <f t="shared" ref="L82:L139" si="44">+I82-K82</f>
        <v>2400000</v>
      </c>
      <c r="M82" s="194">
        <v>0</v>
      </c>
      <c r="N82" s="194">
        <v>0</v>
      </c>
      <c r="O82" s="194">
        <f t="shared" si="36"/>
        <v>0</v>
      </c>
      <c r="P82" s="194">
        <v>0</v>
      </c>
      <c r="Q82" s="194">
        <v>0</v>
      </c>
      <c r="R82" s="194">
        <f t="shared" si="33"/>
        <v>0</v>
      </c>
      <c r="S82" s="195">
        <f t="shared" si="34"/>
        <v>2400000</v>
      </c>
      <c r="T82" s="194">
        <f t="shared" si="35"/>
        <v>0</v>
      </c>
      <c r="V82" s="197" t="s">
        <v>122</v>
      </c>
      <c r="W82" s="198" t="s">
        <v>123</v>
      </c>
      <c r="X82" s="194">
        <v>2400000</v>
      </c>
      <c r="Y82" s="194">
        <v>0</v>
      </c>
      <c r="Z82" s="194">
        <v>0</v>
      </c>
      <c r="AA82" s="194">
        <v>0</v>
      </c>
      <c r="AB82" s="194">
        <v>0</v>
      </c>
      <c r="AC82" s="194">
        <v>0</v>
      </c>
      <c r="AD82" s="194">
        <v>2400000</v>
      </c>
      <c r="AE82" s="194">
        <v>0</v>
      </c>
      <c r="AF82" s="194">
        <v>0</v>
      </c>
      <c r="AG82" s="194">
        <v>2400000</v>
      </c>
      <c r="AH82" s="194">
        <v>0</v>
      </c>
      <c r="AI82" s="194">
        <v>0</v>
      </c>
      <c r="AJ82" s="194">
        <v>0</v>
      </c>
      <c r="AK82" s="194">
        <v>0</v>
      </c>
      <c r="AL82" s="194">
        <v>0</v>
      </c>
      <c r="AM82" s="194">
        <v>0</v>
      </c>
      <c r="AN82" s="194">
        <v>2400000</v>
      </c>
      <c r="AO82" s="194">
        <v>0</v>
      </c>
    </row>
    <row r="83" spans="1:41" x14ac:dyDescent="0.25">
      <c r="A83" s="192" t="s">
        <v>124</v>
      </c>
      <c r="B83" s="198" t="s">
        <v>125</v>
      </c>
      <c r="C83" s="194">
        <v>6000000</v>
      </c>
      <c r="D83" s="194">
        <v>0</v>
      </c>
      <c r="E83" s="194">
        <v>0</v>
      </c>
      <c r="F83" s="194">
        <v>0</v>
      </c>
      <c r="G83" s="194">
        <v>0</v>
      </c>
      <c r="H83" s="194">
        <v>0</v>
      </c>
      <c r="I83" s="194">
        <f t="shared" si="43"/>
        <v>6000000</v>
      </c>
      <c r="J83" s="194">
        <v>0</v>
      </c>
      <c r="K83" s="194">
        <v>0</v>
      </c>
      <c r="L83" s="194">
        <f t="shared" si="44"/>
        <v>6000000</v>
      </c>
      <c r="M83" s="194">
        <v>0</v>
      </c>
      <c r="N83" s="194">
        <v>0</v>
      </c>
      <c r="O83" s="194">
        <f t="shared" si="36"/>
        <v>0</v>
      </c>
      <c r="P83" s="194">
        <v>0</v>
      </c>
      <c r="Q83" s="194">
        <v>0</v>
      </c>
      <c r="R83" s="194">
        <f t="shared" si="33"/>
        <v>0</v>
      </c>
      <c r="S83" s="195">
        <f t="shared" si="34"/>
        <v>6000000</v>
      </c>
      <c r="T83" s="194">
        <f t="shared" si="35"/>
        <v>0</v>
      </c>
      <c r="V83" s="197" t="s">
        <v>124</v>
      </c>
      <c r="W83" s="198" t="s">
        <v>125</v>
      </c>
      <c r="X83" s="194">
        <v>6000000</v>
      </c>
      <c r="Y83" s="194">
        <v>0</v>
      </c>
      <c r="Z83" s="194">
        <v>0</v>
      </c>
      <c r="AA83" s="194">
        <v>0</v>
      </c>
      <c r="AB83" s="194">
        <v>0</v>
      </c>
      <c r="AC83" s="194">
        <v>0</v>
      </c>
      <c r="AD83" s="194">
        <v>6000000</v>
      </c>
      <c r="AE83" s="194">
        <v>0</v>
      </c>
      <c r="AF83" s="194">
        <v>0</v>
      </c>
      <c r="AG83" s="194">
        <v>6000000</v>
      </c>
      <c r="AH83" s="194">
        <v>0</v>
      </c>
      <c r="AI83" s="194">
        <v>0</v>
      </c>
      <c r="AJ83" s="194">
        <v>0</v>
      </c>
      <c r="AK83" s="194">
        <v>0</v>
      </c>
      <c r="AL83" s="194">
        <v>0</v>
      </c>
      <c r="AM83" s="194">
        <v>0</v>
      </c>
      <c r="AN83" s="194">
        <v>6000000</v>
      </c>
      <c r="AO83" s="194">
        <v>0</v>
      </c>
    </row>
    <row r="84" spans="1:41" ht="30" x14ac:dyDescent="0.25">
      <c r="A84" s="192" t="s">
        <v>126</v>
      </c>
      <c r="B84" s="193" t="s">
        <v>127</v>
      </c>
      <c r="C84" s="194">
        <v>6000000</v>
      </c>
      <c r="D84" s="194">
        <v>0</v>
      </c>
      <c r="E84" s="194">
        <v>0</v>
      </c>
      <c r="F84" s="194">
        <v>0</v>
      </c>
      <c r="G84" s="194">
        <v>0</v>
      </c>
      <c r="H84" s="194">
        <v>0</v>
      </c>
      <c r="I84" s="194">
        <f t="shared" si="43"/>
        <v>6000000</v>
      </c>
      <c r="J84" s="194">
        <v>0</v>
      </c>
      <c r="K84" s="194">
        <v>0</v>
      </c>
      <c r="L84" s="194">
        <f t="shared" si="44"/>
        <v>6000000</v>
      </c>
      <c r="M84" s="194">
        <v>0</v>
      </c>
      <c r="N84" s="194">
        <v>0</v>
      </c>
      <c r="O84" s="194">
        <f t="shared" si="36"/>
        <v>0</v>
      </c>
      <c r="P84" s="194">
        <v>0</v>
      </c>
      <c r="Q84" s="194">
        <v>0</v>
      </c>
      <c r="R84" s="194">
        <f t="shared" si="33"/>
        <v>0</v>
      </c>
      <c r="S84" s="195">
        <f t="shared" si="34"/>
        <v>6000000</v>
      </c>
      <c r="T84" s="194">
        <f t="shared" si="35"/>
        <v>0</v>
      </c>
      <c r="V84" s="197" t="s">
        <v>126</v>
      </c>
      <c r="W84" s="198" t="s">
        <v>127</v>
      </c>
      <c r="X84" s="194">
        <v>6000000</v>
      </c>
      <c r="Y84" s="194">
        <v>0</v>
      </c>
      <c r="Z84" s="194">
        <v>0</v>
      </c>
      <c r="AA84" s="194">
        <v>0</v>
      </c>
      <c r="AB84" s="194">
        <v>0</v>
      </c>
      <c r="AC84" s="194">
        <v>0</v>
      </c>
      <c r="AD84" s="194">
        <v>6000000</v>
      </c>
      <c r="AE84" s="194">
        <v>0</v>
      </c>
      <c r="AF84" s="194">
        <v>0</v>
      </c>
      <c r="AG84" s="194">
        <v>6000000</v>
      </c>
      <c r="AH84" s="194">
        <v>0</v>
      </c>
      <c r="AI84" s="194">
        <v>0</v>
      </c>
      <c r="AJ84" s="194">
        <v>0</v>
      </c>
      <c r="AK84" s="194">
        <v>0</v>
      </c>
      <c r="AL84" s="194">
        <v>0</v>
      </c>
      <c r="AM84" s="194">
        <v>0</v>
      </c>
      <c r="AN84" s="194">
        <v>6000000</v>
      </c>
      <c r="AO84" s="194">
        <v>0</v>
      </c>
    </row>
    <row r="85" spans="1:41" x14ac:dyDescent="0.25">
      <c r="A85" s="192" t="s">
        <v>128</v>
      </c>
      <c r="B85" s="198" t="s">
        <v>129</v>
      </c>
      <c r="C85" s="194">
        <v>4000000</v>
      </c>
      <c r="D85" s="194">
        <v>0</v>
      </c>
      <c r="E85" s="194">
        <v>0</v>
      </c>
      <c r="F85" s="194">
        <v>0</v>
      </c>
      <c r="G85" s="194">
        <v>0</v>
      </c>
      <c r="H85" s="194">
        <v>0</v>
      </c>
      <c r="I85" s="194">
        <f t="shared" si="43"/>
        <v>4000000</v>
      </c>
      <c r="J85" s="194">
        <v>0</v>
      </c>
      <c r="K85" s="194">
        <v>0</v>
      </c>
      <c r="L85" s="194">
        <f t="shared" si="44"/>
        <v>4000000</v>
      </c>
      <c r="M85" s="194">
        <v>0</v>
      </c>
      <c r="N85" s="194">
        <v>0</v>
      </c>
      <c r="O85" s="194">
        <f t="shared" si="36"/>
        <v>0</v>
      </c>
      <c r="P85" s="194">
        <v>0</v>
      </c>
      <c r="Q85" s="194">
        <v>0</v>
      </c>
      <c r="R85" s="194">
        <f t="shared" si="33"/>
        <v>0</v>
      </c>
      <c r="S85" s="195">
        <f t="shared" si="34"/>
        <v>4000000</v>
      </c>
      <c r="T85" s="194">
        <f t="shared" si="35"/>
        <v>0</v>
      </c>
      <c r="V85" s="197" t="s">
        <v>128</v>
      </c>
      <c r="W85" s="198" t="s">
        <v>129</v>
      </c>
      <c r="X85" s="194">
        <v>4000000</v>
      </c>
      <c r="Y85" s="194">
        <v>0</v>
      </c>
      <c r="Z85" s="194">
        <v>0</v>
      </c>
      <c r="AA85" s="194">
        <v>0</v>
      </c>
      <c r="AB85" s="194">
        <v>0</v>
      </c>
      <c r="AC85" s="194">
        <v>0</v>
      </c>
      <c r="AD85" s="194">
        <v>4000000</v>
      </c>
      <c r="AE85" s="194">
        <v>0</v>
      </c>
      <c r="AF85" s="194">
        <v>0</v>
      </c>
      <c r="AG85" s="194">
        <v>4000000</v>
      </c>
      <c r="AH85" s="194">
        <v>0</v>
      </c>
      <c r="AI85" s="194">
        <v>0</v>
      </c>
      <c r="AJ85" s="194">
        <v>0</v>
      </c>
      <c r="AK85" s="194">
        <v>0</v>
      </c>
      <c r="AL85" s="194">
        <v>0</v>
      </c>
      <c r="AM85" s="194">
        <v>0</v>
      </c>
      <c r="AN85" s="194">
        <v>4000000</v>
      </c>
      <c r="AO85" s="194">
        <v>0</v>
      </c>
    </row>
    <row r="86" spans="1:41" x14ac:dyDescent="0.25">
      <c r="A86" s="192" t="s">
        <v>130</v>
      </c>
      <c r="B86" s="198" t="s">
        <v>131</v>
      </c>
      <c r="C86" s="194">
        <v>2000000</v>
      </c>
      <c r="D86" s="194">
        <v>0</v>
      </c>
      <c r="E86" s="194">
        <v>0</v>
      </c>
      <c r="F86" s="194">
        <v>0</v>
      </c>
      <c r="G86" s="194">
        <v>0</v>
      </c>
      <c r="H86" s="194">
        <v>0</v>
      </c>
      <c r="I86" s="194">
        <f t="shared" si="43"/>
        <v>2000000</v>
      </c>
      <c r="J86" s="194">
        <v>0</v>
      </c>
      <c r="K86" s="194">
        <v>0</v>
      </c>
      <c r="L86" s="194">
        <f t="shared" si="44"/>
        <v>2000000</v>
      </c>
      <c r="M86" s="194">
        <v>0</v>
      </c>
      <c r="N86" s="194">
        <v>0</v>
      </c>
      <c r="O86" s="194">
        <f t="shared" si="36"/>
        <v>0</v>
      </c>
      <c r="P86" s="194">
        <v>0</v>
      </c>
      <c r="Q86" s="194">
        <v>0</v>
      </c>
      <c r="R86" s="194">
        <f t="shared" si="33"/>
        <v>0</v>
      </c>
      <c r="S86" s="195">
        <f t="shared" si="34"/>
        <v>2000000</v>
      </c>
      <c r="T86" s="194">
        <f t="shared" si="35"/>
        <v>0</v>
      </c>
      <c r="V86" s="197" t="s">
        <v>130</v>
      </c>
      <c r="W86" s="198" t="s">
        <v>131</v>
      </c>
      <c r="X86" s="194">
        <v>2000000</v>
      </c>
      <c r="Y86" s="194">
        <v>0</v>
      </c>
      <c r="Z86" s="194">
        <v>0</v>
      </c>
      <c r="AA86" s="194">
        <v>0</v>
      </c>
      <c r="AB86" s="194">
        <v>0</v>
      </c>
      <c r="AC86" s="194">
        <v>0</v>
      </c>
      <c r="AD86" s="194">
        <v>2000000</v>
      </c>
      <c r="AE86" s="194">
        <v>0</v>
      </c>
      <c r="AF86" s="194">
        <v>0</v>
      </c>
      <c r="AG86" s="194">
        <v>2000000</v>
      </c>
      <c r="AH86" s="194">
        <v>0</v>
      </c>
      <c r="AI86" s="194">
        <v>0</v>
      </c>
      <c r="AJ86" s="194">
        <v>0</v>
      </c>
      <c r="AK86" s="194">
        <v>0</v>
      </c>
      <c r="AL86" s="194">
        <v>0</v>
      </c>
      <c r="AM86" s="194">
        <v>0</v>
      </c>
      <c r="AN86" s="194">
        <v>2000000</v>
      </c>
      <c r="AO86" s="194">
        <v>0</v>
      </c>
    </row>
    <row r="87" spans="1:41" s="207" customFormat="1" x14ac:dyDescent="0.25">
      <c r="A87" s="212" t="s">
        <v>132</v>
      </c>
      <c r="B87" s="213" t="s">
        <v>133</v>
      </c>
      <c r="C87" s="214">
        <f>+C88+C91+C95+C98+C103+C105+C109</f>
        <v>275055550</v>
      </c>
      <c r="D87" s="214">
        <f t="shared" ref="D87:T87" si="45">+D88+D91+D95+D98+D103+D105+D109</f>
        <v>0</v>
      </c>
      <c r="E87" s="214">
        <f t="shared" si="45"/>
        <v>27000000</v>
      </c>
      <c r="F87" s="214">
        <f t="shared" si="45"/>
        <v>0</v>
      </c>
      <c r="G87" s="214">
        <f t="shared" si="45"/>
        <v>0</v>
      </c>
      <c r="H87" s="214">
        <f t="shared" si="45"/>
        <v>0</v>
      </c>
      <c r="I87" s="214">
        <f t="shared" si="45"/>
        <v>248055550</v>
      </c>
      <c r="J87" s="214">
        <f t="shared" si="45"/>
        <v>0</v>
      </c>
      <c r="K87" s="214">
        <f t="shared" si="45"/>
        <v>21767322</v>
      </c>
      <c r="L87" s="214">
        <f t="shared" si="45"/>
        <v>226288228</v>
      </c>
      <c r="M87" s="214">
        <f t="shared" si="45"/>
        <v>1896000</v>
      </c>
      <c r="N87" s="214">
        <f t="shared" si="45"/>
        <v>7892020</v>
      </c>
      <c r="O87" s="214">
        <f t="shared" si="45"/>
        <v>13875302</v>
      </c>
      <c r="P87" s="214">
        <f t="shared" si="45"/>
        <v>0</v>
      </c>
      <c r="Q87" s="214">
        <f t="shared" si="45"/>
        <v>31597322</v>
      </c>
      <c r="R87" s="214">
        <f t="shared" si="45"/>
        <v>9830000</v>
      </c>
      <c r="S87" s="215">
        <f t="shared" si="45"/>
        <v>216458228</v>
      </c>
      <c r="T87" s="214">
        <f t="shared" si="45"/>
        <v>7892020</v>
      </c>
      <c r="V87" s="197" t="s">
        <v>132</v>
      </c>
      <c r="W87" s="198" t="s">
        <v>133</v>
      </c>
      <c r="X87" s="194">
        <v>275055550</v>
      </c>
      <c r="Y87" s="194">
        <v>0</v>
      </c>
      <c r="Z87" s="194">
        <v>27000000</v>
      </c>
      <c r="AA87" s="194">
        <v>0</v>
      </c>
      <c r="AB87" s="194">
        <v>0</v>
      </c>
      <c r="AC87" s="194">
        <v>0</v>
      </c>
      <c r="AD87" s="194">
        <v>248055550</v>
      </c>
      <c r="AE87" s="194">
        <v>0</v>
      </c>
      <c r="AF87" s="194">
        <v>21767322</v>
      </c>
      <c r="AG87" s="194">
        <v>226288228</v>
      </c>
      <c r="AH87" s="194">
        <v>1896000</v>
      </c>
      <c r="AI87" s="194">
        <v>7892020</v>
      </c>
      <c r="AJ87" s="194">
        <v>13875302</v>
      </c>
      <c r="AK87" s="194">
        <v>0</v>
      </c>
      <c r="AL87" s="194">
        <v>31597322</v>
      </c>
      <c r="AM87" s="194">
        <v>9830000</v>
      </c>
      <c r="AN87" s="194">
        <v>216458228</v>
      </c>
      <c r="AO87" s="194">
        <v>0</v>
      </c>
    </row>
    <row r="88" spans="1:41" s="207" customFormat="1" x14ac:dyDescent="0.25">
      <c r="A88" s="212" t="s">
        <v>134</v>
      </c>
      <c r="B88" s="213" t="s">
        <v>135</v>
      </c>
      <c r="C88" s="214">
        <f>+C89+C90</f>
        <v>60955550</v>
      </c>
      <c r="D88" s="214">
        <f t="shared" ref="D88:T88" si="46">+D89+D90</f>
        <v>0</v>
      </c>
      <c r="E88" s="214">
        <f t="shared" si="46"/>
        <v>27000000</v>
      </c>
      <c r="F88" s="214">
        <f t="shared" si="46"/>
        <v>0</v>
      </c>
      <c r="G88" s="214">
        <f t="shared" si="46"/>
        <v>0</v>
      </c>
      <c r="H88" s="214">
        <f t="shared" si="46"/>
        <v>0</v>
      </c>
      <c r="I88" s="214">
        <f t="shared" si="46"/>
        <v>33955550</v>
      </c>
      <c r="J88" s="214">
        <f t="shared" si="46"/>
        <v>0</v>
      </c>
      <c r="K88" s="214">
        <f t="shared" si="46"/>
        <v>2916214</v>
      </c>
      <c r="L88" s="214">
        <f t="shared" si="46"/>
        <v>31039336</v>
      </c>
      <c r="M88" s="214">
        <f t="shared" si="46"/>
        <v>435000</v>
      </c>
      <c r="N88" s="214">
        <f t="shared" si="46"/>
        <v>435000</v>
      </c>
      <c r="O88" s="214">
        <f t="shared" si="46"/>
        <v>2481214</v>
      </c>
      <c r="P88" s="214">
        <f t="shared" si="46"/>
        <v>0</v>
      </c>
      <c r="Q88" s="214">
        <f t="shared" si="46"/>
        <v>2916214</v>
      </c>
      <c r="R88" s="214">
        <f t="shared" si="46"/>
        <v>0</v>
      </c>
      <c r="S88" s="215">
        <f t="shared" si="46"/>
        <v>31039336</v>
      </c>
      <c r="T88" s="214">
        <f t="shared" si="46"/>
        <v>435000</v>
      </c>
      <c r="V88" s="197" t="s">
        <v>134</v>
      </c>
      <c r="W88" s="198" t="s">
        <v>135</v>
      </c>
      <c r="X88" s="194">
        <v>60955550</v>
      </c>
      <c r="Y88" s="194">
        <v>0</v>
      </c>
      <c r="Z88" s="194">
        <v>27000000</v>
      </c>
      <c r="AA88" s="194">
        <v>0</v>
      </c>
      <c r="AB88" s="194">
        <v>0</v>
      </c>
      <c r="AC88" s="194">
        <v>0</v>
      </c>
      <c r="AD88" s="194">
        <v>33955550</v>
      </c>
      <c r="AE88" s="194">
        <v>0</v>
      </c>
      <c r="AF88" s="194">
        <v>2916214</v>
      </c>
      <c r="AG88" s="194">
        <v>31039336</v>
      </c>
      <c r="AH88" s="194">
        <v>435000</v>
      </c>
      <c r="AI88" s="194">
        <v>435000</v>
      </c>
      <c r="AJ88" s="194">
        <v>2481214</v>
      </c>
      <c r="AK88" s="194">
        <v>0</v>
      </c>
      <c r="AL88" s="194">
        <v>2916214</v>
      </c>
      <c r="AM88" s="194">
        <v>0</v>
      </c>
      <c r="AN88" s="194">
        <v>31039336</v>
      </c>
      <c r="AO88" s="194">
        <v>0</v>
      </c>
    </row>
    <row r="89" spans="1:41" ht="45" x14ac:dyDescent="0.25">
      <c r="A89" s="192" t="s">
        <v>136</v>
      </c>
      <c r="B89" s="193" t="s">
        <v>137</v>
      </c>
      <c r="C89" s="194">
        <v>3000000</v>
      </c>
      <c r="D89" s="194">
        <v>0</v>
      </c>
      <c r="E89" s="194">
        <v>0</v>
      </c>
      <c r="F89" s="194">
        <v>0</v>
      </c>
      <c r="G89" s="194">
        <v>0</v>
      </c>
      <c r="H89" s="194">
        <v>0</v>
      </c>
      <c r="I89" s="194">
        <f t="shared" si="43"/>
        <v>3000000</v>
      </c>
      <c r="J89" s="194">
        <v>0</v>
      </c>
      <c r="K89" s="194">
        <v>0</v>
      </c>
      <c r="L89" s="194">
        <f t="shared" si="44"/>
        <v>3000000</v>
      </c>
      <c r="M89" s="194">
        <v>0</v>
      </c>
      <c r="N89" s="194">
        <v>0</v>
      </c>
      <c r="O89" s="194">
        <f t="shared" si="36"/>
        <v>0</v>
      </c>
      <c r="P89" s="194">
        <v>0</v>
      </c>
      <c r="Q89" s="194">
        <v>0</v>
      </c>
      <c r="R89" s="194">
        <f t="shared" si="33"/>
        <v>0</v>
      </c>
      <c r="S89" s="195">
        <f t="shared" si="34"/>
        <v>3000000</v>
      </c>
      <c r="T89" s="194">
        <f t="shared" si="35"/>
        <v>0</v>
      </c>
      <c r="V89" s="197" t="s">
        <v>136</v>
      </c>
      <c r="W89" s="198" t="s">
        <v>137</v>
      </c>
      <c r="X89" s="194">
        <v>3000000</v>
      </c>
      <c r="Y89" s="194">
        <v>0</v>
      </c>
      <c r="Z89" s="194">
        <v>0</v>
      </c>
      <c r="AA89" s="194">
        <v>0</v>
      </c>
      <c r="AB89" s="194">
        <v>0</v>
      </c>
      <c r="AC89" s="194">
        <v>0</v>
      </c>
      <c r="AD89" s="194">
        <v>3000000</v>
      </c>
      <c r="AE89" s="194">
        <v>0</v>
      </c>
      <c r="AF89" s="194">
        <v>0</v>
      </c>
      <c r="AG89" s="194">
        <v>3000000</v>
      </c>
      <c r="AH89" s="194">
        <v>0</v>
      </c>
      <c r="AI89" s="194">
        <v>0</v>
      </c>
      <c r="AJ89" s="194">
        <v>0</v>
      </c>
      <c r="AK89" s="194">
        <v>0</v>
      </c>
      <c r="AL89" s="194">
        <v>0</v>
      </c>
      <c r="AM89" s="194">
        <v>0</v>
      </c>
      <c r="AN89" s="194">
        <v>3000000</v>
      </c>
      <c r="AO89" s="194">
        <v>0</v>
      </c>
    </row>
    <row r="90" spans="1:41" ht="30" x14ac:dyDescent="0.25">
      <c r="A90" s="192" t="s">
        <v>138</v>
      </c>
      <c r="B90" s="193" t="s">
        <v>139</v>
      </c>
      <c r="C90" s="194">
        <v>57955550</v>
      </c>
      <c r="D90" s="194">
        <v>0</v>
      </c>
      <c r="E90" s="194">
        <v>27000000</v>
      </c>
      <c r="F90" s="194">
        <v>0</v>
      </c>
      <c r="G90" s="194">
        <v>0</v>
      </c>
      <c r="H90" s="194">
        <v>0</v>
      </c>
      <c r="I90" s="194">
        <f t="shared" si="43"/>
        <v>30955550</v>
      </c>
      <c r="J90" s="194">
        <v>0</v>
      </c>
      <c r="K90" s="194">
        <v>2916214</v>
      </c>
      <c r="L90" s="194">
        <f t="shared" si="44"/>
        <v>28039336</v>
      </c>
      <c r="M90" s="194">
        <v>435000</v>
      </c>
      <c r="N90" s="194">
        <v>435000</v>
      </c>
      <c r="O90" s="194">
        <f t="shared" si="36"/>
        <v>2481214</v>
      </c>
      <c r="P90" s="194">
        <v>0</v>
      </c>
      <c r="Q90" s="194">
        <v>2916214</v>
      </c>
      <c r="R90" s="194">
        <f t="shared" si="33"/>
        <v>0</v>
      </c>
      <c r="S90" s="195">
        <f t="shared" si="34"/>
        <v>28039336</v>
      </c>
      <c r="T90" s="194">
        <f t="shared" si="35"/>
        <v>435000</v>
      </c>
      <c r="V90" s="197" t="s">
        <v>138</v>
      </c>
      <c r="W90" s="198" t="s">
        <v>139</v>
      </c>
      <c r="X90" s="194">
        <v>57955550</v>
      </c>
      <c r="Y90" s="194">
        <v>0</v>
      </c>
      <c r="Z90" s="194">
        <v>27000000</v>
      </c>
      <c r="AA90" s="194">
        <v>0</v>
      </c>
      <c r="AB90" s="194">
        <v>0</v>
      </c>
      <c r="AC90" s="194">
        <v>0</v>
      </c>
      <c r="AD90" s="194">
        <v>30955550</v>
      </c>
      <c r="AE90" s="194">
        <v>0</v>
      </c>
      <c r="AF90" s="194">
        <v>2916214</v>
      </c>
      <c r="AG90" s="194">
        <v>28039336</v>
      </c>
      <c r="AH90" s="194">
        <v>435000</v>
      </c>
      <c r="AI90" s="194">
        <v>435000</v>
      </c>
      <c r="AJ90" s="194">
        <v>2481214</v>
      </c>
      <c r="AK90" s="194">
        <v>0</v>
      </c>
      <c r="AL90" s="194">
        <v>2916214</v>
      </c>
      <c r="AM90" s="194">
        <v>0</v>
      </c>
      <c r="AN90" s="194">
        <v>28039336</v>
      </c>
      <c r="AO90" s="194">
        <v>0</v>
      </c>
    </row>
    <row r="91" spans="1:41" s="207" customFormat="1" x14ac:dyDescent="0.25">
      <c r="A91" s="212" t="s">
        <v>140</v>
      </c>
      <c r="B91" s="216" t="s">
        <v>141</v>
      </c>
      <c r="C91" s="214">
        <f>+C92+C93+C94</f>
        <v>65000000</v>
      </c>
      <c r="D91" s="214">
        <f t="shared" ref="D91:T91" si="47">+D92+D93+D94</f>
        <v>0</v>
      </c>
      <c r="E91" s="214">
        <f t="shared" si="47"/>
        <v>0</v>
      </c>
      <c r="F91" s="214">
        <f t="shared" si="47"/>
        <v>0</v>
      </c>
      <c r="G91" s="214">
        <f t="shared" si="47"/>
        <v>0</v>
      </c>
      <c r="H91" s="214">
        <f t="shared" si="47"/>
        <v>0</v>
      </c>
      <c r="I91" s="214">
        <f t="shared" si="47"/>
        <v>65000000</v>
      </c>
      <c r="J91" s="214">
        <f t="shared" si="47"/>
        <v>0</v>
      </c>
      <c r="K91" s="214">
        <f t="shared" si="47"/>
        <v>7900000</v>
      </c>
      <c r="L91" s="214">
        <f t="shared" si="47"/>
        <v>57100000</v>
      </c>
      <c r="M91" s="214">
        <f t="shared" si="47"/>
        <v>1111000</v>
      </c>
      <c r="N91" s="214">
        <f t="shared" si="47"/>
        <v>1111000</v>
      </c>
      <c r="O91" s="214">
        <f t="shared" si="47"/>
        <v>6789000</v>
      </c>
      <c r="P91" s="214">
        <f t="shared" si="47"/>
        <v>0</v>
      </c>
      <c r="Q91" s="214">
        <f t="shared" si="47"/>
        <v>7900000</v>
      </c>
      <c r="R91" s="214">
        <f t="shared" si="47"/>
        <v>0</v>
      </c>
      <c r="S91" s="215">
        <f t="shared" si="47"/>
        <v>57100000</v>
      </c>
      <c r="T91" s="214">
        <f t="shared" si="47"/>
        <v>1111000</v>
      </c>
      <c r="V91" s="197" t="s">
        <v>140</v>
      </c>
      <c r="W91" s="198" t="s">
        <v>141</v>
      </c>
      <c r="X91" s="194">
        <v>65000000</v>
      </c>
      <c r="Y91" s="194">
        <v>0</v>
      </c>
      <c r="Z91" s="194">
        <v>0</v>
      </c>
      <c r="AA91" s="194">
        <v>0</v>
      </c>
      <c r="AB91" s="194">
        <v>0</v>
      </c>
      <c r="AC91" s="194">
        <v>0</v>
      </c>
      <c r="AD91" s="194">
        <v>65000000</v>
      </c>
      <c r="AE91" s="194">
        <v>0</v>
      </c>
      <c r="AF91" s="194">
        <v>7900000</v>
      </c>
      <c r="AG91" s="194">
        <v>57100000</v>
      </c>
      <c r="AH91" s="194">
        <v>1111000</v>
      </c>
      <c r="AI91" s="194">
        <v>1111000</v>
      </c>
      <c r="AJ91" s="194">
        <v>6789000</v>
      </c>
      <c r="AK91" s="194">
        <v>0</v>
      </c>
      <c r="AL91" s="194">
        <v>7900000</v>
      </c>
      <c r="AM91" s="194">
        <v>0</v>
      </c>
      <c r="AN91" s="194">
        <v>57100000</v>
      </c>
      <c r="AO91" s="194">
        <v>0</v>
      </c>
    </row>
    <row r="92" spans="1:41" ht="30" x14ac:dyDescent="0.25">
      <c r="A92" s="192" t="s">
        <v>142</v>
      </c>
      <c r="B92" s="193" t="s">
        <v>143</v>
      </c>
      <c r="C92" s="194">
        <v>30000000</v>
      </c>
      <c r="D92" s="194">
        <v>0</v>
      </c>
      <c r="E92" s="194">
        <v>0</v>
      </c>
      <c r="F92" s="194">
        <v>0</v>
      </c>
      <c r="G92" s="194">
        <v>0</v>
      </c>
      <c r="H92" s="194">
        <v>0</v>
      </c>
      <c r="I92" s="194">
        <f t="shared" si="43"/>
        <v>30000000</v>
      </c>
      <c r="J92" s="194">
        <v>0</v>
      </c>
      <c r="K92" s="194">
        <v>6500000</v>
      </c>
      <c r="L92" s="194">
        <f t="shared" si="44"/>
        <v>23500000</v>
      </c>
      <c r="M92" s="194">
        <v>831000</v>
      </c>
      <c r="N92" s="194">
        <v>831000</v>
      </c>
      <c r="O92" s="194">
        <f t="shared" si="36"/>
        <v>5669000</v>
      </c>
      <c r="P92" s="194">
        <v>0</v>
      </c>
      <c r="Q92" s="194">
        <v>6500000</v>
      </c>
      <c r="R92" s="194">
        <f t="shared" si="33"/>
        <v>0</v>
      </c>
      <c r="S92" s="195">
        <f t="shared" si="34"/>
        <v>23500000</v>
      </c>
      <c r="T92" s="194">
        <f t="shared" si="35"/>
        <v>831000</v>
      </c>
      <c r="V92" s="197" t="s">
        <v>142</v>
      </c>
      <c r="W92" s="198" t="s">
        <v>143</v>
      </c>
      <c r="X92" s="194">
        <v>30000000</v>
      </c>
      <c r="Y92" s="194">
        <v>0</v>
      </c>
      <c r="Z92" s="194">
        <v>0</v>
      </c>
      <c r="AA92" s="194">
        <v>0</v>
      </c>
      <c r="AB92" s="194">
        <v>0</v>
      </c>
      <c r="AC92" s="194">
        <v>0</v>
      </c>
      <c r="AD92" s="194">
        <v>30000000</v>
      </c>
      <c r="AE92" s="194">
        <v>0</v>
      </c>
      <c r="AF92" s="194">
        <v>6500000</v>
      </c>
      <c r="AG92" s="194">
        <v>23500000</v>
      </c>
      <c r="AH92" s="194">
        <v>831000</v>
      </c>
      <c r="AI92" s="194">
        <v>831000</v>
      </c>
      <c r="AJ92" s="194">
        <v>5669000</v>
      </c>
      <c r="AK92" s="194">
        <v>0</v>
      </c>
      <c r="AL92" s="194">
        <v>6500000</v>
      </c>
      <c r="AM92" s="194">
        <v>0</v>
      </c>
      <c r="AN92" s="194">
        <v>23500000</v>
      </c>
      <c r="AO92" s="194">
        <v>0</v>
      </c>
    </row>
    <row r="93" spans="1:41" ht="30" x14ac:dyDescent="0.25">
      <c r="A93" s="192" t="s">
        <v>144</v>
      </c>
      <c r="B93" s="193" t="s">
        <v>145</v>
      </c>
      <c r="C93" s="194">
        <v>5000000</v>
      </c>
      <c r="D93" s="194">
        <v>0</v>
      </c>
      <c r="E93" s="194">
        <v>0</v>
      </c>
      <c r="F93" s="194">
        <v>0</v>
      </c>
      <c r="G93" s="194">
        <v>0</v>
      </c>
      <c r="H93" s="194">
        <v>0</v>
      </c>
      <c r="I93" s="194">
        <f t="shared" si="43"/>
        <v>5000000</v>
      </c>
      <c r="J93" s="194">
        <v>0</v>
      </c>
      <c r="K93" s="194">
        <v>0</v>
      </c>
      <c r="L93" s="194">
        <f t="shared" si="44"/>
        <v>5000000</v>
      </c>
      <c r="M93" s="194">
        <v>0</v>
      </c>
      <c r="N93" s="194">
        <v>0</v>
      </c>
      <c r="O93" s="194">
        <f t="shared" si="36"/>
        <v>0</v>
      </c>
      <c r="P93" s="194">
        <v>0</v>
      </c>
      <c r="Q93" s="194">
        <v>0</v>
      </c>
      <c r="R93" s="194">
        <f t="shared" si="33"/>
        <v>0</v>
      </c>
      <c r="S93" s="195">
        <f t="shared" si="34"/>
        <v>5000000</v>
      </c>
      <c r="T93" s="194">
        <f t="shared" si="35"/>
        <v>0</v>
      </c>
      <c r="V93" s="197" t="s">
        <v>144</v>
      </c>
      <c r="W93" s="198" t="s">
        <v>145</v>
      </c>
      <c r="X93" s="194">
        <v>5000000</v>
      </c>
      <c r="Y93" s="194">
        <v>0</v>
      </c>
      <c r="Z93" s="194">
        <v>0</v>
      </c>
      <c r="AA93" s="194">
        <v>0</v>
      </c>
      <c r="AB93" s="194">
        <v>0</v>
      </c>
      <c r="AC93" s="194">
        <v>0</v>
      </c>
      <c r="AD93" s="194">
        <v>5000000</v>
      </c>
      <c r="AE93" s="194">
        <v>0</v>
      </c>
      <c r="AF93" s="194">
        <v>0</v>
      </c>
      <c r="AG93" s="194">
        <v>5000000</v>
      </c>
      <c r="AH93" s="194">
        <v>0</v>
      </c>
      <c r="AI93" s="194">
        <v>0</v>
      </c>
      <c r="AJ93" s="194">
        <v>0</v>
      </c>
      <c r="AK93" s="194">
        <v>0</v>
      </c>
      <c r="AL93" s="194">
        <v>0</v>
      </c>
      <c r="AM93" s="194">
        <v>0</v>
      </c>
      <c r="AN93" s="194">
        <v>5000000</v>
      </c>
      <c r="AO93" s="194">
        <v>0</v>
      </c>
    </row>
    <row r="94" spans="1:41" ht="30" x14ac:dyDescent="0.25">
      <c r="A94" s="192" t="s">
        <v>146</v>
      </c>
      <c r="B94" s="193" t="s">
        <v>147</v>
      </c>
      <c r="C94" s="194">
        <v>30000000</v>
      </c>
      <c r="D94" s="194">
        <v>0</v>
      </c>
      <c r="E94" s="194">
        <v>0</v>
      </c>
      <c r="F94" s="194">
        <v>0</v>
      </c>
      <c r="G94" s="194">
        <v>0</v>
      </c>
      <c r="H94" s="194">
        <v>0</v>
      </c>
      <c r="I94" s="194">
        <f t="shared" si="43"/>
        <v>30000000</v>
      </c>
      <c r="J94" s="194">
        <v>0</v>
      </c>
      <c r="K94" s="194">
        <v>1400000</v>
      </c>
      <c r="L94" s="194">
        <f t="shared" si="44"/>
        <v>28600000</v>
      </c>
      <c r="M94" s="194">
        <v>280000</v>
      </c>
      <c r="N94" s="194">
        <v>280000</v>
      </c>
      <c r="O94" s="194">
        <f t="shared" si="36"/>
        <v>1120000</v>
      </c>
      <c r="P94" s="194">
        <v>0</v>
      </c>
      <c r="Q94" s="194">
        <v>1400000</v>
      </c>
      <c r="R94" s="194">
        <f t="shared" si="33"/>
        <v>0</v>
      </c>
      <c r="S94" s="195">
        <f t="shared" si="34"/>
        <v>28600000</v>
      </c>
      <c r="T94" s="194">
        <f t="shared" si="35"/>
        <v>280000</v>
      </c>
      <c r="V94" s="197" t="s">
        <v>146</v>
      </c>
      <c r="W94" s="198" t="s">
        <v>147</v>
      </c>
      <c r="X94" s="194">
        <v>30000000</v>
      </c>
      <c r="Y94" s="194">
        <v>0</v>
      </c>
      <c r="Z94" s="194">
        <v>0</v>
      </c>
      <c r="AA94" s="194">
        <v>0</v>
      </c>
      <c r="AB94" s="194">
        <v>0</v>
      </c>
      <c r="AC94" s="194">
        <v>0</v>
      </c>
      <c r="AD94" s="194">
        <v>30000000</v>
      </c>
      <c r="AE94" s="194">
        <v>0</v>
      </c>
      <c r="AF94" s="194">
        <v>1400000</v>
      </c>
      <c r="AG94" s="194">
        <v>28600000</v>
      </c>
      <c r="AH94" s="194">
        <v>280000</v>
      </c>
      <c r="AI94" s="194">
        <v>280000</v>
      </c>
      <c r="AJ94" s="194">
        <v>1120000</v>
      </c>
      <c r="AK94" s="194">
        <v>0</v>
      </c>
      <c r="AL94" s="194">
        <v>1400000</v>
      </c>
      <c r="AM94" s="194">
        <v>0</v>
      </c>
      <c r="AN94" s="194">
        <v>28600000</v>
      </c>
      <c r="AO94" s="194">
        <v>0</v>
      </c>
    </row>
    <row r="95" spans="1:41" s="207" customFormat="1" ht="30" x14ac:dyDescent="0.25">
      <c r="A95" s="212" t="s">
        <v>148</v>
      </c>
      <c r="B95" s="216" t="s">
        <v>149</v>
      </c>
      <c r="C95" s="214">
        <f>+C96+C97</f>
        <v>60000000</v>
      </c>
      <c r="D95" s="214">
        <f t="shared" ref="D95:T95" si="48">+D96+D97</f>
        <v>0</v>
      </c>
      <c r="E95" s="214">
        <f t="shared" si="48"/>
        <v>0</v>
      </c>
      <c r="F95" s="214">
        <f t="shared" si="48"/>
        <v>0</v>
      </c>
      <c r="G95" s="214">
        <f t="shared" si="48"/>
        <v>0</v>
      </c>
      <c r="H95" s="214">
        <f t="shared" si="48"/>
        <v>0</v>
      </c>
      <c r="I95" s="214">
        <f t="shared" si="48"/>
        <v>60000000</v>
      </c>
      <c r="J95" s="214">
        <f t="shared" si="48"/>
        <v>0</v>
      </c>
      <c r="K95" s="214">
        <f t="shared" si="48"/>
        <v>4300000</v>
      </c>
      <c r="L95" s="214">
        <f t="shared" si="48"/>
        <v>55700000</v>
      </c>
      <c r="M95" s="214">
        <f t="shared" si="48"/>
        <v>0</v>
      </c>
      <c r="N95" s="214">
        <f t="shared" si="48"/>
        <v>0</v>
      </c>
      <c r="O95" s="214">
        <f t="shared" si="48"/>
        <v>4300000</v>
      </c>
      <c r="P95" s="214">
        <f t="shared" si="48"/>
        <v>0</v>
      </c>
      <c r="Q95" s="214">
        <f t="shared" si="48"/>
        <v>4300000</v>
      </c>
      <c r="R95" s="214">
        <f t="shared" si="48"/>
        <v>0</v>
      </c>
      <c r="S95" s="215">
        <f t="shared" si="48"/>
        <v>55700000</v>
      </c>
      <c r="T95" s="214">
        <f t="shared" si="48"/>
        <v>0</v>
      </c>
      <c r="V95" s="197" t="s">
        <v>148</v>
      </c>
      <c r="W95" s="198" t="s">
        <v>149</v>
      </c>
      <c r="X95" s="194">
        <v>60000000</v>
      </c>
      <c r="Y95" s="194">
        <v>0</v>
      </c>
      <c r="Z95" s="194">
        <v>0</v>
      </c>
      <c r="AA95" s="194">
        <v>0</v>
      </c>
      <c r="AB95" s="194">
        <v>0</v>
      </c>
      <c r="AC95" s="194">
        <v>0</v>
      </c>
      <c r="AD95" s="194">
        <v>60000000</v>
      </c>
      <c r="AE95" s="194">
        <v>0</v>
      </c>
      <c r="AF95" s="194">
        <v>4300000</v>
      </c>
      <c r="AG95" s="194">
        <v>55700000</v>
      </c>
      <c r="AH95" s="194">
        <v>0</v>
      </c>
      <c r="AI95" s="194">
        <v>0</v>
      </c>
      <c r="AJ95" s="194">
        <v>4300000</v>
      </c>
      <c r="AK95" s="194">
        <v>0</v>
      </c>
      <c r="AL95" s="194">
        <v>4300000</v>
      </c>
      <c r="AM95" s="194">
        <v>0</v>
      </c>
      <c r="AN95" s="194">
        <v>55700000</v>
      </c>
      <c r="AO95" s="194">
        <v>0</v>
      </c>
    </row>
    <row r="96" spans="1:41" ht="30" x14ac:dyDescent="0.25">
      <c r="A96" s="192" t="s">
        <v>150</v>
      </c>
      <c r="B96" s="193" t="s">
        <v>151</v>
      </c>
      <c r="C96" s="194">
        <v>30000000</v>
      </c>
      <c r="D96" s="194">
        <v>0</v>
      </c>
      <c r="E96" s="194">
        <v>0</v>
      </c>
      <c r="F96" s="194">
        <v>0</v>
      </c>
      <c r="G96" s="194">
        <v>0</v>
      </c>
      <c r="H96" s="194">
        <v>0</v>
      </c>
      <c r="I96" s="194">
        <f t="shared" si="43"/>
        <v>30000000</v>
      </c>
      <c r="J96" s="194">
        <v>0</v>
      </c>
      <c r="K96" s="194">
        <v>1500000</v>
      </c>
      <c r="L96" s="194">
        <f t="shared" si="44"/>
        <v>28500000</v>
      </c>
      <c r="M96" s="194">
        <v>0</v>
      </c>
      <c r="N96" s="194">
        <v>0</v>
      </c>
      <c r="O96" s="194">
        <f t="shared" si="36"/>
        <v>1500000</v>
      </c>
      <c r="P96" s="194">
        <v>0</v>
      </c>
      <c r="Q96" s="220">
        <v>1500000</v>
      </c>
      <c r="R96" s="194">
        <f t="shared" si="33"/>
        <v>0</v>
      </c>
      <c r="S96" s="195">
        <f t="shared" si="34"/>
        <v>28500000</v>
      </c>
      <c r="T96" s="194">
        <f t="shared" si="35"/>
        <v>0</v>
      </c>
      <c r="V96" s="197" t="s">
        <v>150</v>
      </c>
      <c r="W96" s="198" t="s">
        <v>151</v>
      </c>
      <c r="X96" s="194">
        <v>30000000</v>
      </c>
      <c r="Y96" s="194">
        <v>0</v>
      </c>
      <c r="Z96" s="194">
        <v>0</v>
      </c>
      <c r="AA96" s="194">
        <v>0</v>
      </c>
      <c r="AB96" s="194">
        <v>0</v>
      </c>
      <c r="AC96" s="194">
        <v>0</v>
      </c>
      <c r="AD96" s="194">
        <v>30000000</v>
      </c>
      <c r="AE96" s="194">
        <v>0</v>
      </c>
      <c r="AF96" s="194">
        <v>1500000</v>
      </c>
      <c r="AG96" s="194">
        <v>28500000</v>
      </c>
      <c r="AH96" s="194">
        <v>0</v>
      </c>
      <c r="AI96" s="194">
        <v>0</v>
      </c>
      <c r="AJ96" s="194">
        <v>1500000</v>
      </c>
      <c r="AK96" s="194">
        <v>0</v>
      </c>
      <c r="AL96" s="194">
        <v>1500000</v>
      </c>
      <c r="AM96" s="194">
        <v>0</v>
      </c>
      <c r="AN96" s="194">
        <v>28500000</v>
      </c>
      <c r="AO96" s="194">
        <v>0</v>
      </c>
    </row>
    <row r="97" spans="1:41" ht="30" x14ac:dyDescent="0.25">
      <c r="A97" s="192" t="s">
        <v>152</v>
      </c>
      <c r="B97" s="193" t="s">
        <v>153</v>
      </c>
      <c r="C97" s="194">
        <v>30000000</v>
      </c>
      <c r="D97" s="194">
        <v>0</v>
      </c>
      <c r="E97" s="194">
        <v>0</v>
      </c>
      <c r="F97" s="194">
        <v>0</v>
      </c>
      <c r="G97" s="194">
        <v>0</v>
      </c>
      <c r="H97" s="194">
        <v>0</v>
      </c>
      <c r="I97" s="194">
        <f t="shared" si="43"/>
        <v>30000000</v>
      </c>
      <c r="J97" s="194">
        <v>0</v>
      </c>
      <c r="K97" s="194">
        <v>2800000</v>
      </c>
      <c r="L97" s="194">
        <f t="shared" si="44"/>
        <v>27200000</v>
      </c>
      <c r="M97" s="194">
        <v>0</v>
      </c>
      <c r="N97" s="194">
        <v>0</v>
      </c>
      <c r="O97" s="194">
        <f t="shared" si="36"/>
        <v>2800000</v>
      </c>
      <c r="P97" s="194">
        <v>0</v>
      </c>
      <c r="Q97" s="194">
        <v>2800000</v>
      </c>
      <c r="R97" s="194">
        <f t="shared" si="33"/>
        <v>0</v>
      </c>
      <c r="S97" s="195">
        <f t="shared" si="34"/>
        <v>27200000</v>
      </c>
      <c r="T97" s="194">
        <f t="shared" si="35"/>
        <v>0</v>
      </c>
      <c r="V97" s="197" t="s">
        <v>152</v>
      </c>
      <c r="W97" s="198" t="s">
        <v>153</v>
      </c>
      <c r="X97" s="194">
        <v>30000000</v>
      </c>
      <c r="Y97" s="194">
        <v>0</v>
      </c>
      <c r="Z97" s="194">
        <v>0</v>
      </c>
      <c r="AA97" s="194">
        <v>0</v>
      </c>
      <c r="AB97" s="194">
        <v>0</v>
      </c>
      <c r="AC97" s="194">
        <v>0</v>
      </c>
      <c r="AD97" s="194">
        <v>30000000</v>
      </c>
      <c r="AE97" s="194">
        <v>0</v>
      </c>
      <c r="AF97" s="194">
        <v>2800000</v>
      </c>
      <c r="AG97" s="194">
        <v>27200000</v>
      </c>
      <c r="AH97" s="194">
        <v>0</v>
      </c>
      <c r="AI97" s="194">
        <v>0</v>
      </c>
      <c r="AJ97" s="194">
        <v>2800000</v>
      </c>
      <c r="AK97" s="194">
        <v>0</v>
      </c>
      <c r="AL97" s="194">
        <v>2800000</v>
      </c>
      <c r="AM97" s="194">
        <v>0</v>
      </c>
      <c r="AN97" s="194">
        <v>27200000</v>
      </c>
      <c r="AO97" s="194">
        <v>0</v>
      </c>
    </row>
    <row r="98" spans="1:41" s="207" customFormat="1" x14ac:dyDescent="0.25">
      <c r="A98" s="212" t="s">
        <v>154</v>
      </c>
      <c r="B98" s="216" t="s">
        <v>155</v>
      </c>
      <c r="C98" s="214">
        <f>SUM(C99:C102)</f>
        <v>44100000</v>
      </c>
      <c r="D98" s="214">
        <f t="shared" ref="D98:T98" si="49">SUM(D99:D102)</f>
        <v>0</v>
      </c>
      <c r="E98" s="214">
        <f t="shared" si="49"/>
        <v>0</v>
      </c>
      <c r="F98" s="214">
        <f t="shared" si="49"/>
        <v>0</v>
      </c>
      <c r="G98" s="214">
        <f t="shared" si="49"/>
        <v>0</v>
      </c>
      <c r="H98" s="214">
        <f t="shared" si="49"/>
        <v>0</v>
      </c>
      <c r="I98" s="214">
        <f t="shared" si="49"/>
        <v>44100000</v>
      </c>
      <c r="J98" s="214">
        <f t="shared" si="49"/>
        <v>0</v>
      </c>
      <c r="K98" s="214">
        <f t="shared" si="49"/>
        <v>4240000</v>
      </c>
      <c r="L98" s="214">
        <f t="shared" si="49"/>
        <v>39860000</v>
      </c>
      <c r="M98" s="214">
        <f t="shared" si="49"/>
        <v>350000</v>
      </c>
      <c r="N98" s="214">
        <f t="shared" si="49"/>
        <v>350000</v>
      </c>
      <c r="O98" s="214">
        <f t="shared" si="49"/>
        <v>3890000</v>
      </c>
      <c r="P98" s="214">
        <f t="shared" si="49"/>
        <v>0</v>
      </c>
      <c r="Q98" s="214">
        <f t="shared" si="49"/>
        <v>4240000</v>
      </c>
      <c r="R98" s="214">
        <f t="shared" si="49"/>
        <v>0</v>
      </c>
      <c r="S98" s="215">
        <f t="shared" si="49"/>
        <v>39860000</v>
      </c>
      <c r="T98" s="214">
        <f t="shared" si="49"/>
        <v>350000</v>
      </c>
      <c r="V98" s="197" t="s">
        <v>154</v>
      </c>
      <c r="W98" s="198" t="s">
        <v>155</v>
      </c>
      <c r="X98" s="194">
        <v>44100000</v>
      </c>
      <c r="Y98" s="194">
        <v>0</v>
      </c>
      <c r="Z98" s="194">
        <v>0</v>
      </c>
      <c r="AA98" s="194">
        <v>0</v>
      </c>
      <c r="AB98" s="194">
        <v>0</v>
      </c>
      <c r="AC98" s="194">
        <v>0</v>
      </c>
      <c r="AD98" s="194">
        <v>44100000</v>
      </c>
      <c r="AE98" s="194">
        <v>0</v>
      </c>
      <c r="AF98" s="194">
        <v>4240000</v>
      </c>
      <c r="AG98" s="194">
        <v>39860000</v>
      </c>
      <c r="AH98" s="194">
        <v>350000</v>
      </c>
      <c r="AI98" s="194">
        <v>350000</v>
      </c>
      <c r="AJ98" s="194">
        <v>3890000</v>
      </c>
      <c r="AK98" s="194">
        <v>0</v>
      </c>
      <c r="AL98" s="194">
        <v>4240000</v>
      </c>
      <c r="AM98" s="194">
        <v>0</v>
      </c>
      <c r="AN98" s="194">
        <v>39860000</v>
      </c>
      <c r="AO98" s="194">
        <v>0</v>
      </c>
    </row>
    <row r="99" spans="1:41" ht="45" x14ac:dyDescent="0.25">
      <c r="A99" s="192" t="s">
        <v>156</v>
      </c>
      <c r="B99" s="193" t="s">
        <v>157</v>
      </c>
      <c r="C99" s="194">
        <v>200000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f t="shared" si="43"/>
        <v>200000</v>
      </c>
      <c r="J99" s="194">
        <v>0</v>
      </c>
      <c r="K99" s="194">
        <v>0</v>
      </c>
      <c r="L99" s="194">
        <f t="shared" si="44"/>
        <v>200000</v>
      </c>
      <c r="M99" s="194">
        <v>0</v>
      </c>
      <c r="N99" s="194">
        <v>0</v>
      </c>
      <c r="O99" s="194">
        <f t="shared" si="36"/>
        <v>0</v>
      </c>
      <c r="P99" s="194">
        <v>0</v>
      </c>
      <c r="Q99" s="194">
        <v>0</v>
      </c>
      <c r="R99" s="194">
        <f t="shared" si="33"/>
        <v>0</v>
      </c>
      <c r="S99" s="195">
        <f t="shared" si="34"/>
        <v>200000</v>
      </c>
      <c r="T99" s="194">
        <f t="shared" si="35"/>
        <v>0</v>
      </c>
      <c r="V99" s="197" t="s">
        <v>156</v>
      </c>
      <c r="W99" s="198" t="s">
        <v>157</v>
      </c>
      <c r="X99" s="194">
        <v>200000</v>
      </c>
      <c r="Y99" s="194">
        <v>0</v>
      </c>
      <c r="Z99" s="194">
        <v>0</v>
      </c>
      <c r="AA99" s="194">
        <v>0</v>
      </c>
      <c r="AB99" s="194">
        <v>0</v>
      </c>
      <c r="AC99" s="194">
        <v>0</v>
      </c>
      <c r="AD99" s="194">
        <v>200000</v>
      </c>
      <c r="AE99" s="194">
        <v>0</v>
      </c>
      <c r="AF99" s="194">
        <v>0</v>
      </c>
      <c r="AG99" s="194">
        <v>200000</v>
      </c>
      <c r="AH99" s="194">
        <v>0</v>
      </c>
      <c r="AI99" s="194">
        <v>0</v>
      </c>
      <c r="AJ99" s="194">
        <v>0</v>
      </c>
      <c r="AK99" s="194">
        <v>0</v>
      </c>
      <c r="AL99" s="194">
        <v>0</v>
      </c>
      <c r="AM99" s="194">
        <v>0</v>
      </c>
      <c r="AN99" s="194">
        <v>200000</v>
      </c>
      <c r="AO99" s="194">
        <v>0</v>
      </c>
    </row>
    <row r="100" spans="1:41" ht="30" x14ac:dyDescent="0.25">
      <c r="A100" s="192" t="s">
        <v>158</v>
      </c>
      <c r="B100" s="193" t="s">
        <v>159</v>
      </c>
      <c r="C100" s="194">
        <v>2000000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f t="shared" si="43"/>
        <v>2000000</v>
      </c>
      <c r="J100" s="194">
        <v>0</v>
      </c>
      <c r="K100" s="194">
        <v>0</v>
      </c>
      <c r="L100" s="194">
        <f t="shared" si="44"/>
        <v>2000000</v>
      </c>
      <c r="M100" s="194">
        <v>0</v>
      </c>
      <c r="N100" s="194">
        <v>0</v>
      </c>
      <c r="O100" s="194">
        <f t="shared" si="36"/>
        <v>0</v>
      </c>
      <c r="P100" s="194">
        <v>0</v>
      </c>
      <c r="Q100" s="194">
        <v>0</v>
      </c>
      <c r="R100" s="194">
        <f t="shared" si="33"/>
        <v>0</v>
      </c>
      <c r="S100" s="195">
        <f t="shared" si="34"/>
        <v>2000000</v>
      </c>
      <c r="T100" s="194">
        <f t="shared" si="35"/>
        <v>0</v>
      </c>
      <c r="V100" s="197" t="s">
        <v>158</v>
      </c>
      <c r="W100" s="198" t="s">
        <v>159</v>
      </c>
      <c r="X100" s="194">
        <v>2000000</v>
      </c>
      <c r="Y100" s="194">
        <v>0</v>
      </c>
      <c r="Z100" s="194">
        <v>0</v>
      </c>
      <c r="AA100" s="194">
        <v>0</v>
      </c>
      <c r="AB100" s="194">
        <v>0</v>
      </c>
      <c r="AC100" s="194">
        <v>0</v>
      </c>
      <c r="AD100" s="194">
        <v>2000000</v>
      </c>
      <c r="AE100" s="194">
        <v>0</v>
      </c>
      <c r="AF100" s="194">
        <v>0</v>
      </c>
      <c r="AG100" s="194">
        <v>2000000</v>
      </c>
      <c r="AH100" s="194">
        <v>0</v>
      </c>
      <c r="AI100" s="194">
        <v>0</v>
      </c>
      <c r="AJ100" s="194">
        <v>0</v>
      </c>
      <c r="AK100" s="194">
        <v>0</v>
      </c>
      <c r="AL100" s="194">
        <v>0</v>
      </c>
      <c r="AM100" s="194">
        <v>0</v>
      </c>
      <c r="AN100" s="194">
        <v>2000000</v>
      </c>
      <c r="AO100" s="194">
        <v>0</v>
      </c>
    </row>
    <row r="101" spans="1:41" ht="45" x14ac:dyDescent="0.25">
      <c r="A101" s="192" t="s">
        <v>160</v>
      </c>
      <c r="B101" s="193" t="s">
        <v>161</v>
      </c>
      <c r="C101" s="194">
        <v>12500000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f t="shared" si="43"/>
        <v>12500000</v>
      </c>
      <c r="J101" s="194">
        <v>0</v>
      </c>
      <c r="K101" s="194">
        <v>1000000</v>
      </c>
      <c r="L101" s="194">
        <f t="shared" si="44"/>
        <v>11500000</v>
      </c>
      <c r="M101" s="194">
        <v>0</v>
      </c>
      <c r="N101" s="194">
        <v>0</v>
      </c>
      <c r="O101" s="194">
        <f t="shared" si="36"/>
        <v>1000000</v>
      </c>
      <c r="P101" s="194">
        <v>0</v>
      </c>
      <c r="Q101" s="194">
        <v>1000000</v>
      </c>
      <c r="R101" s="194">
        <f t="shared" si="33"/>
        <v>0</v>
      </c>
      <c r="S101" s="195">
        <f t="shared" si="34"/>
        <v>11500000</v>
      </c>
      <c r="T101" s="194">
        <f t="shared" si="35"/>
        <v>0</v>
      </c>
      <c r="V101" s="197" t="s">
        <v>160</v>
      </c>
      <c r="W101" s="198" t="s">
        <v>161</v>
      </c>
      <c r="X101" s="194">
        <v>12500000</v>
      </c>
      <c r="Y101" s="194">
        <v>0</v>
      </c>
      <c r="Z101" s="194">
        <v>0</v>
      </c>
      <c r="AA101" s="194">
        <v>0</v>
      </c>
      <c r="AB101" s="194">
        <v>0</v>
      </c>
      <c r="AC101" s="194">
        <v>0</v>
      </c>
      <c r="AD101" s="194">
        <v>12500000</v>
      </c>
      <c r="AE101" s="194">
        <v>0</v>
      </c>
      <c r="AF101" s="194">
        <v>1000000</v>
      </c>
      <c r="AG101" s="194">
        <v>11500000</v>
      </c>
      <c r="AH101" s="194">
        <v>0</v>
      </c>
      <c r="AI101" s="194">
        <v>0</v>
      </c>
      <c r="AJ101" s="194">
        <v>1000000</v>
      </c>
      <c r="AK101" s="194">
        <v>0</v>
      </c>
      <c r="AL101" s="194">
        <v>1000000</v>
      </c>
      <c r="AM101" s="194">
        <v>0</v>
      </c>
      <c r="AN101" s="194">
        <v>11500000</v>
      </c>
      <c r="AO101" s="194">
        <v>0</v>
      </c>
    </row>
    <row r="102" spans="1:41" x14ac:dyDescent="0.25">
      <c r="A102" s="192" t="s">
        <v>162</v>
      </c>
      <c r="B102" s="193" t="s">
        <v>163</v>
      </c>
      <c r="C102" s="194">
        <v>29400000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f t="shared" si="43"/>
        <v>29400000</v>
      </c>
      <c r="J102" s="194">
        <v>0</v>
      </c>
      <c r="K102" s="194">
        <v>3240000</v>
      </c>
      <c r="L102" s="194">
        <f t="shared" si="44"/>
        <v>26160000</v>
      </c>
      <c r="M102" s="194">
        <v>350000</v>
      </c>
      <c r="N102" s="194">
        <v>350000</v>
      </c>
      <c r="O102" s="194">
        <f t="shared" si="36"/>
        <v>2890000</v>
      </c>
      <c r="P102" s="194">
        <v>0</v>
      </c>
      <c r="Q102" s="194">
        <v>3240000</v>
      </c>
      <c r="R102" s="194">
        <f t="shared" si="33"/>
        <v>0</v>
      </c>
      <c r="S102" s="195">
        <f t="shared" si="34"/>
        <v>26160000</v>
      </c>
      <c r="T102" s="194">
        <f t="shared" si="35"/>
        <v>350000</v>
      </c>
      <c r="V102" s="197" t="s">
        <v>162</v>
      </c>
      <c r="W102" s="198" t="s">
        <v>163</v>
      </c>
      <c r="X102" s="194">
        <v>29400000</v>
      </c>
      <c r="Y102" s="194">
        <v>0</v>
      </c>
      <c r="Z102" s="194">
        <v>0</v>
      </c>
      <c r="AA102" s="194">
        <v>0</v>
      </c>
      <c r="AB102" s="194">
        <v>0</v>
      </c>
      <c r="AC102" s="194">
        <v>0</v>
      </c>
      <c r="AD102" s="194">
        <v>29400000</v>
      </c>
      <c r="AE102" s="194">
        <v>0</v>
      </c>
      <c r="AF102" s="194">
        <v>3240000</v>
      </c>
      <c r="AG102" s="194">
        <v>26160000</v>
      </c>
      <c r="AH102" s="194">
        <v>350000</v>
      </c>
      <c r="AI102" s="194">
        <v>350000</v>
      </c>
      <c r="AJ102" s="194">
        <v>2890000</v>
      </c>
      <c r="AK102" s="194">
        <v>0</v>
      </c>
      <c r="AL102" s="194">
        <v>3240000</v>
      </c>
      <c r="AM102" s="194">
        <v>0</v>
      </c>
      <c r="AN102" s="194">
        <v>26160000</v>
      </c>
      <c r="AO102" s="194">
        <v>0</v>
      </c>
    </row>
    <row r="103" spans="1:41" s="207" customFormat="1" ht="30" x14ac:dyDescent="0.25">
      <c r="A103" s="212" t="s">
        <v>164</v>
      </c>
      <c r="B103" s="216" t="s">
        <v>165</v>
      </c>
      <c r="C103" s="214">
        <f>+C104</f>
        <v>1000000</v>
      </c>
      <c r="D103" s="214">
        <f t="shared" ref="D103:T103" si="50">+D104</f>
        <v>0</v>
      </c>
      <c r="E103" s="214">
        <f t="shared" si="50"/>
        <v>0</v>
      </c>
      <c r="F103" s="214">
        <f t="shared" si="50"/>
        <v>0</v>
      </c>
      <c r="G103" s="214">
        <f t="shared" si="50"/>
        <v>0</v>
      </c>
      <c r="H103" s="214">
        <f t="shared" si="50"/>
        <v>0</v>
      </c>
      <c r="I103" s="214">
        <f t="shared" si="50"/>
        <v>1000000</v>
      </c>
      <c r="J103" s="214">
        <f t="shared" si="50"/>
        <v>0</v>
      </c>
      <c r="K103" s="214">
        <f t="shared" si="50"/>
        <v>0</v>
      </c>
      <c r="L103" s="214">
        <f t="shared" si="50"/>
        <v>1000000</v>
      </c>
      <c r="M103" s="214">
        <f t="shared" si="50"/>
        <v>0</v>
      </c>
      <c r="N103" s="214">
        <f t="shared" si="50"/>
        <v>0</v>
      </c>
      <c r="O103" s="214">
        <f t="shared" si="50"/>
        <v>0</v>
      </c>
      <c r="P103" s="214">
        <f t="shared" si="50"/>
        <v>0</v>
      </c>
      <c r="Q103" s="214">
        <f t="shared" si="50"/>
        <v>0</v>
      </c>
      <c r="R103" s="214">
        <f t="shared" si="50"/>
        <v>0</v>
      </c>
      <c r="S103" s="215">
        <f t="shared" si="50"/>
        <v>1000000</v>
      </c>
      <c r="T103" s="214">
        <f t="shared" si="50"/>
        <v>0</v>
      </c>
      <c r="V103" s="197" t="s">
        <v>164</v>
      </c>
      <c r="W103" s="198" t="s">
        <v>165</v>
      </c>
      <c r="X103" s="194">
        <v>1000000</v>
      </c>
      <c r="Y103" s="194">
        <v>0</v>
      </c>
      <c r="Z103" s="194">
        <v>0</v>
      </c>
      <c r="AA103" s="194">
        <v>0</v>
      </c>
      <c r="AB103" s="194">
        <v>0</v>
      </c>
      <c r="AC103" s="194">
        <v>0</v>
      </c>
      <c r="AD103" s="194">
        <v>1000000</v>
      </c>
      <c r="AE103" s="194">
        <v>0</v>
      </c>
      <c r="AF103" s="194">
        <v>0</v>
      </c>
      <c r="AG103" s="194">
        <v>1000000</v>
      </c>
      <c r="AH103" s="194">
        <v>0</v>
      </c>
      <c r="AI103" s="194">
        <v>0</v>
      </c>
      <c r="AJ103" s="194">
        <v>0</v>
      </c>
      <c r="AK103" s="194">
        <v>0</v>
      </c>
      <c r="AL103" s="194">
        <v>0</v>
      </c>
      <c r="AM103" s="194">
        <v>0</v>
      </c>
      <c r="AN103" s="194">
        <v>1000000</v>
      </c>
      <c r="AO103" s="194">
        <v>0</v>
      </c>
    </row>
    <row r="104" spans="1:41" ht="45" x14ac:dyDescent="0.25">
      <c r="A104" s="192" t="s">
        <v>166</v>
      </c>
      <c r="B104" s="193" t="s">
        <v>167</v>
      </c>
      <c r="C104" s="194">
        <v>1000000</v>
      </c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f t="shared" si="43"/>
        <v>1000000</v>
      </c>
      <c r="J104" s="194">
        <v>0</v>
      </c>
      <c r="K104" s="194">
        <v>0</v>
      </c>
      <c r="L104" s="194">
        <f t="shared" si="44"/>
        <v>1000000</v>
      </c>
      <c r="M104" s="194">
        <v>0</v>
      </c>
      <c r="N104" s="194">
        <v>0</v>
      </c>
      <c r="O104" s="194">
        <f t="shared" si="36"/>
        <v>0</v>
      </c>
      <c r="P104" s="194">
        <v>0</v>
      </c>
      <c r="Q104" s="194">
        <v>0</v>
      </c>
      <c r="R104" s="194">
        <f t="shared" si="33"/>
        <v>0</v>
      </c>
      <c r="S104" s="195">
        <f t="shared" si="34"/>
        <v>1000000</v>
      </c>
      <c r="T104" s="194">
        <f t="shared" si="35"/>
        <v>0</v>
      </c>
      <c r="V104" s="197" t="s">
        <v>166</v>
      </c>
      <c r="W104" s="198" t="s">
        <v>167</v>
      </c>
      <c r="X104" s="194">
        <v>1000000</v>
      </c>
      <c r="Y104" s="194">
        <v>0</v>
      </c>
      <c r="Z104" s="194">
        <v>0</v>
      </c>
      <c r="AA104" s="194">
        <v>0</v>
      </c>
      <c r="AB104" s="194">
        <v>0</v>
      </c>
      <c r="AC104" s="194">
        <v>0</v>
      </c>
      <c r="AD104" s="194">
        <v>1000000</v>
      </c>
      <c r="AE104" s="194">
        <v>0</v>
      </c>
      <c r="AF104" s="194">
        <v>0</v>
      </c>
      <c r="AG104" s="194">
        <v>1000000</v>
      </c>
      <c r="AH104" s="194">
        <v>0</v>
      </c>
      <c r="AI104" s="194">
        <v>0</v>
      </c>
      <c r="AJ104" s="194">
        <v>0</v>
      </c>
      <c r="AK104" s="194">
        <v>0</v>
      </c>
      <c r="AL104" s="194">
        <v>0</v>
      </c>
      <c r="AM104" s="194">
        <v>0</v>
      </c>
      <c r="AN104" s="194">
        <v>1000000</v>
      </c>
      <c r="AO104" s="194">
        <v>0</v>
      </c>
    </row>
    <row r="105" spans="1:41" s="207" customFormat="1" ht="30" x14ac:dyDescent="0.25">
      <c r="A105" s="212" t="s">
        <v>168</v>
      </c>
      <c r="B105" s="216" t="s">
        <v>169</v>
      </c>
      <c r="C105" s="214">
        <f>SUM(C106:C108)</f>
        <v>43000000</v>
      </c>
      <c r="D105" s="214">
        <f t="shared" ref="D105:T105" si="51">SUM(D106:D108)</f>
        <v>0</v>
      </c>
      <c r="E105" s="214">
        <f t="shared" si="51"/>
        <v>0</v>
      </c>
      <c r="F105" s="214">
        <f t="shared" si="51"/>
        <v>0</v>
      </c>
      <c r="G105" s="214">
        <f t="shared" si="51"/>
        <v>0</v>
      </c>
      <c r="H105" s="214">
        <f t="shared" si="51"/>
        <v>0</v>
      </c>
      <c r="I105" s="214">
        <f t="shared" si="51"/>
        <v>43000000</v>
      </c>
      <c r="J105" s="214">
        <f t="shared" si="51"/>
        <v>0</v>
      </c>
      <c r="K105" s="214">
        <f t="shared" si="51"/>
        <v>2411108</v>
      </c>
      <c r="L105" s="214">
        <f t="shared" si="51"/>
        <v>40588892</v>
      </c>
      <c r="M105" s="214">
        <f t="shared" si="51"/>
        <v>0</v>
      </c>
      <c r="N105" s="214">
        <f t="shared" si="51"/>
        <v>5996020</v>
      </c>
      <c r="O105" s="214">
        <f t="shared" si="51"/>
        <v>-3584912</v>
      </c>
      <c r="P105" s="214">
        <f t="shared" si="51"/>
        <v>0</v>
      </c>
      <c r="Q105" s="214">
        <f t="shared" si="51"/>
        <v>12241108</v>
      </c>
      <c r="R105" s="214">
        <f t="shared" si="51"/>
        <v>9830000</v>
      </c>
      <c r="S105" s="215">
        <f t="shared" si="51"/>
        <v>30758892</v>
      </c>
      <c r="T105" s="214">
        <f t="shared" si="51"/>
        <v>5996020</v>
      </c>
      <c r="V105" s="197" t="s">
        <v>168</v>
      </c>
      <c r="W105" s="198" t="s">
        <v>169</v>
      </c>
      <c r="X105" s="194">
        <v>43000000</v>
      </c>
      <c r="Y105" s="194">
        <v>0</v>
      </c>
      <c r="Z105" s="194">
        <v>0</v>
      </c>
      <c r="AA105" s="194">
        <v>0</v>
      </c>
      <c r="AB105" s="194">
        <v>0</v>
      </c>
      <c r="AC105" s="194">
        <v>0</v>
      </c>
      <c r="AD105" s="194">
        <v>43000000</v>
      </c>
      <c r="AE105" s="194">
        <v>0</v>
      </c>
      <c r="AF105" s="194">
        <v>2411108</v>
      </c>
      <c r="AG105" s="194">
        <v>40588892</v>
      </c>
      <c r="AH105" s="194">
        <v>0</v>
      </c>
      <c r="AI105" s="194">
        <v>5996020</v>
      </c>
      <c r="AJ105" s="194">
        <v>-3584912</v>
      </c>
      <c r="AK105" s="194">
        <v>0</v>
      </c>
      <c r="AL105" s="194">
        <v>12241108</v>
      </c>
      <c r="AM105" s="194">
        <v>9830000</v>
      </c>
      <c r="AN105" s="194">
        <v>30758892</v>
      </c>
      <c r="AO105" s="194">
        <v>0</v>
      </c>
    </row>
    <row r="106" spans="1:41" ht="45" x14ac:dyDescent="0.25">
      <c r="A106" s="192" t="s">
        <v>170</v>
      </c>
      <c r="B106" s="193" t="s">
        <v>171</v>
      </c>
      <c r="C106" s="194">
        <v>20000000</v>
      </c>
      <c r="D106" s="194">
        <v>0</v>
      </c>
      <c r="E106" s="194">
        <v>0</v>
      </c>
      <c r="F106" s="194">
        <v>0</v>
      </c>
      <c r="G106" s="194">
        <v>0</v>
      </c>
      <c r="H106" s="194">
        <v>0</v>
      </c>
      <c r="I106" s="194">
        <f t="shared" si="43"/>
        <v>20000000</v>
      </c>
      <c r="J106" s="194">
        <v>0</v>
      </c>
      <c r="K106" s="194">
        <v>1711108</v>
      </c>
      <c r="L106" s="194">
        <f t="shared" si="44"/>
        <v>18288892</v>
      </c>
      <c r="M106" s="194">
        <v>0</v>
      </c>
      <c r="N106" s="194">
        <v>2000000</v>
      </c>
      <c r="O106" s="194">
        <f t="shared" si="36"/>
        <v>-288892</v>
      </c>
      <c r="P106" s="194">
        <v>0</v>
      </c>
      <c r="Q106" s="194">
        <v>11541108</v>
      </c>
      <c r="R106" s="194">
        <f t="shared" si="33"/>
        <v>9830000</v>
      </c>
      <c r="S106" s="195">
        <f t="shared" si="34"/>
        <v>8458892</v>
      </c>
      <c r="T106" s="194">
        <f t="shared" si="35"/>
        <v>2000000</v>
      </c>
      <c r="V106" s="197" t="s">
        <v>170</v>
      </c>
      <c r="W106" s="198" t="s">
        <v>171</v>
      </c>
      <c r="X106" s="194">
        <v>20000000</v>
      </c>
      <c r="Y106" s="194">
        <v>0</v>
      </c>
      <c r="Z106" s="194">
        <v>0</v>
      </c>
      <c r="AA106" s="194">
        <v>0</v>
      </c>
      <c r="AB106" s="194">
        <v>0</v>
      </c>
      <c r="AC106" s="194">
        <v>0</v>
      </c>
      <c r="AD106" s="194">
        <v>20000000</v>
      </c>
      <c r="AE106" s="194">
        <v>0</v>
      </c>
      <c r="AF106" s="194">
        <v>1711108</v>
      </c>
      <c r="AG106" s="194">
        <v>18288892</v>
      </c>
      <c r="AH106" s="194">
        <v>0</v>
      </c>
      <c r="AI106" s="194">
        <v>2000000</v>
      </c>
      <c r="AJ106" s="194">
        <v>-288892</v>
      </c>
      <c r="AK106" s="194">
        <v>0</v>
      </c>
      <c r="AL106" s="194">
        <v>11541108</v>
      </c>
      <c r="AM106" s="194">
        <v>9830000</v>
      </c>
      <c r="AN106" s="194">
        <v>8458892</v>
      </c>
      <c r="AO106" s="194">
        <v>0</v>
      </c>
    </row>
    <row r="107" spans="1:41" ht="45" x14ac:dyDescent="0.25">
      <c r="A107" s="192" t="s">
        <v>172</v>
      </c>
      <c r="B107" s="193" t="s">
        <v>173</v>
      </c>
      <c r="C107" s="194">
        <v>8000000</v>
      </c>
      <c r="D107" s="194">
        <v>0</v>
      </c>
      <c r="E107" s="194">
        <v>0</v>
      </c>
      <c r="F107" s="194">
        <v>0</v>
      </c>
      <c r="G107" s="194">
        <v>0</v>
      </c>
      <c r="H107" s="194">
        <v>0</v>
      </c>
      <c r="I107" s="194">
        <f t="shared" si="43"/>
        <v>8000000</v>
      </c>
      <c r="J107" s="194">
        <v>0</v>
      </c>
      <c r="K107" s="194">
        <v>700000</v>
      </c>
      <c r="L107" s="194">
        <f t="shared" si="44"/>
        <v>7300000</v>
      </c>
      <c r="M107" s="194">
        <v>0</v>
      </c>
      <c r="N107" s="194">
        <v>3996020</v>
      </c>
      <c r="O107" s="194">
        <f t="shared" si="36"/>
        <v>-3296020</v>
      </c>
      <c r="P107" s="194">
        <v>0</v>
      </c>
      <c r="Q107" s="194">
        <v>700000</v>
      </c>
      <c r="R107" s="194">
        <f t="shared" si="33"/>
        <v>0</v>
      </c>
      <c r="S107" s="195">
        <f t="shared" si="34"/>
        <v>7300000</v>
      </c>
      <c r="T107" s="194">
        <f t="shared" si="35"/>
        <v>3996020</v>
      </c>
      <c r="V107" s="197" t="s">
        <v>172</v>
      </c>
      <c r="W107" s="198" t="s">
        <v>173</v>
      </c>
      <c r="X107" s="194">
        <v>8000000</v>
      </c>
      <c r="Y107" s="194">
        <v>0</v>
      </c>
      <c r="Z107" s="194">
        <v>0</v>
      </c>
      <c r="AA107" s="194">
        <v>0</v>
      </c>
      <c r="AB107" s="194">
        <v>0</v>
      </c>
      <c r="AC107" s="194">
        <v>0</v>
      </c>
      <c r="AD107" s="194">
        <v>8000000</v>
      </c>
      <c r="AE107" s="194">
        <v>0</v>
      </c>
      <c r="AF107" s="194">
        <v>700000</v>
      </c>
      <c r="AG107" s="194">
        <v>7300000</v>
      </c>
      <c r="AH107" s="194">
        <v>0</v>
      </c>
      <c r="AI107" s="194">
        <v>3996020</v>
      </c>
      <c r="AJ107" s="194">
        <v>-3296020</v>
      </c>
      <c r="AK107" s="194">
        <v>0</v>
      </c>
      <c r="AL107" s="194">
        <v>700000</v>
      </c>
      <c r="AM107" s="194">
        <v>0</v>
      </c>
      <c r="AN107" s="194">
        <v>7300000</v>
      </c>
      <c r="AO107" s="194">
        <v>0</v>
      </c>
    </row>
    <row r="108" spans="1:41" ht="30" x14ac:dyDescent="0.25">
      <c r="A108" s="192" t="s">
        <v>174</v>
      </c>
      <c r="B108" s="193" t="s">
        <v>175</v>
      </c>
      <c r="C108" s="194">
        <v>15000000</v>
      </c>
      <c r="D108" s="194">
        <v>0</v>
      </c>
      <c r="E108" s="194">
        <v>0</v>
      </c>
      <c r="F108" s="194">
        <v>0</v>
      </c>
      <c r="G108" s="194">
        <v>0</v>
      </c>
      <c r="H108" s="194">
        <v>0</v>
      </c>
      <c r="I108" s="194">
        <f t="shared" si="43"/>
        <v>15000000</v>
      </c>
      <c r="J108" s="194">
        <v>0</v>
      </c>
      <c r="K108" s="194">
        <v>0</v>
      </c>
      <c r="L108" s="194">
        <f t="shared" si="44"/>
        <v>15000000</v>
      </c>
      <c r="M108" s="194">
        <v>0</v>
      </c>
      <c r="N108" s="194">
        <v>0</v>
      </c>
      <c r="O108" s="194">
        <f t="shared" si="36"/>
        <v>0</v>
      </c>
      <c r="P108" s="194">
        <v>0</v>
      </c>
      <c r="Q108" s="194">
        <v>0</v>
      </c>
      <c r="R108" s="194">
        <f t="shared" si="33"/>
        <v>0</v>
      </c>
      <c r="S108" s="195">
        <f t="shared" si="34"/>
        <v>15000000</v>
      </c>
      <c r="T108" s="194">
        <f t="shared" si="35"/>
        <v>0</v>
      </c>
      <c r="V108" s="197" t="s">
        <v>174</v>
      </c>
      <c r="W108" s="198" t="s">
        <v>175</v>
      </c>
      <c r="X108" s="194">
        <v>15000000</v>
      </c>
      <c r="Y108" s="194">
        <v>0</v>
      </c>
      <c r="Z108" s="194">
        <v>0</v>
      </c>
      <c r="AA108" s="194">
        <v>0</v>
      </c>
      <c r="AB108" s="194">
        <v>0</v>
      </c>
      <c r="AC108" s="194">
        <v>0</v>
      </c>
      <c r="AD108" s="194">
        <v>15000000</v>
      </c>
      <c r="AE108" s="194">
        <v>0</v>
      </c>
      <c r="AF108" s="194">
        <v>0</v>
      </c>
      <c r="AG108" s="194">
        <v>15000000</v>
      </c>
      <c r="AH108" s="194">
        <v>0</v>
      </c>
      <c r="AI108" s="194">
        <v>0</v>
      </c>
      <c r="AJ108" s="194">
        <v>0</v>
      </c>
      <c r="AK108" s="194">
        <v>0</v>
      </c>
      <c r="AL108" s="194">
        <v>0</v>
      </c>
      <c r="AM108" s="194">
        <v>0</v>
      </c>
      <c r="AN108" s="194">
        <v>15000000</v>
      </c>
      <c r="AO108" s="194">
        <v>0</v>
      </c>
    </row>
    <row r="109" spans="1:41" s="207" customFormat="1" x14ac:dyDescent="0.25">
      <c r="A109" s="212" t="s">
        <v>176</v>
      </c>
      <c r="B109" s="213" t="s">
        <v>177</v>
      </c>
      <c r="C109" s="214">
        <f>+C110</f>
        <v>1000000</v>
      </c>
      <c r="D109" s="214">
        <f t="shared" ref="D109:T109" si="52">+D110</f>
        <v>0</v>
      </c>
      <c r="E109" s="214">
        <f t="shared" si="52"/>
        <v>0</v>
      </c>
      <c r="F109" s="214">
        <f t="shared" si="52"/>
        <v>0</v>
      </c>
      <c r="G109" s="214">
        <f t="shared" si="52"/>
        <v>0</v>
      </c>
      <c r="H109" s="214">
        <f t="shared" si="52"/>
        <v>0</v>
      </c>
      <c r="I109" s="214">
        <f t="shared" si="52"/>
        <v>1000000</v>
      </c>
      <c r="J109" s="214">
        <f t="shared" si="52"/>
        <v>0</v>
      </c>
      <c r="K109" s="214">
        <f t="shared" si="52"/>
        <v>0</v>
      </c>
      <c r="L109" s="214">
        <f t="shared" si="52"/>
        <v>1000000</v>
      </c>
      <c r="M109" s="214">
        <f t="shared" si="52"/>
        <v>0</v>
      </c>
      <c r="N109" s="214">
        <f t="shared" si="52"/>
        <v>0</v>
      </c>
      <c r="O109" s="214">
        <f t="shared" si="52"/>
        <v>0</v>
      </c>
      <c r="P109" s="214">
        <f t="shared" si="52"/>
        <v>0</v>
      </c>
      <c r="Q109" s="214">
        <f t="shared" si="52"/>
        <v>0</v>
      </c>
      <c r="R109" s="214">
        <f t="shared" si="52"/>
        <v>0</v>
      </c>
      <c r="S109" s="215">
        <f t="shared" si="52"/>
        <v>1000000</v>
      </c>
      <c r="T109" s="214">
        <f t="shared" si="52"/>
        <v>0</v>
      </c>
      <c r="V109" s="197" t="s">
        <v>176</v>
      </c>
      <c r="W109" s="198" t="s">
        <v>177</v>
      </c>
      <c r="X109" s="194">
        <v>1000000</v>
      </c>
      <c r="Y109" s="194">
        <v>0</v>
      </c>
      <c r="Z109" s="194">
        <v>0</v>
      </c>
      <c r="AA109" s="194">
        <v>0</v>
      </c>
      <c r="AB109" s="194">
        <v>0</v>
      </c>
      <c r="AC109" s="194">
        <v>0</v>
      </c>
      <c r="AD109" s="194">
        <v>1000000</v>
      </c>
      <c r="AE109" s="194">
        <v>0</v>
      </c>
      <c r="AF109" s="194">
        <v>0</v>
      </c>
      <c r="AG109" s="194">
        <v>1000000</v>
      </c>
      <c r="AH109" s="194">
        <v>0</v>
      </c>
      <c r="AI109" s="194">
        <v>0</v>
      </c>
      <c r="AJ109" s="194">
        <v>0</v>
      </c>
      <c r="AK109" s="194">
        <v>0</v>
      </c>
      <c r="AL109" s="194">
        <v>0</v>
      </c>
      <c r="AM109" s="194">
        <v>0</v>
      </c>
      <c r="AN109" s="194">
        <v>1000000</v>
      </c>
      <c r="AO109" s="194">
        <v>0</v>
      </c>
    </row>
    <row r="110" spans="1:41" x14ac:dyDescent="0.25">
      <c r="A110" s="192" t="s">
        <v>178</v>
      </c>
      <c r="B110" s="198" t="s">
        <v>179</v>
      </c>
      <c r="C110" s="194">
        <v>1000000</v>
      </c>
      <c r="D110" s="194">
        <v>0</v>
      </c>
      <c r="E110" s="194">
        <v>0</v>
      </c>
      <c r="F110" s="194">
        <v>0</v>
      </c>
      <c r="G110" s="194">
        <v>0</v>
      </c>
      <c r="H110" s="194">
        <v>0</v>
      </c>
      <c r="I110" s="194">
        <f t="shared" si="43"/>
        <v>1000000</v>
      </c>
      <c r="J110" s="194">
        <v>0</v>
      </c>
      <c r="K110" s="194">
        <v>0</v>
      </c>
      <c r="L110" s="194">
        <f t="shared" si="44"/>
        <v>1000000</v>
      </c>
      <c r="M110" s="194">
        <v>0</v>
      </c>
      <c r="N110" s="194">
        <v>0</v>
      </c>
      <c r="O110" s="194">
        <f t="shared" si="36"/>
        <v>0</v>
      </c>
      <c r="P110" s="194">
        <v>0</v>
      </c>
      <c r="Q110" s="194">
        <v>0</v>
      </c>
      <c r="R110" s="194">
        <f t="shared" si="33"/>
        <v>0</v>
      </c>
      <c r="S110" s="195">
        <f t="shared" si="34"/>
        <v>1000000</v>
      </c>
      <c r="T110" s="194">
        <f t="shared" si="35"/>
        <v>0</v>
      </c>
      <c r="V110" s="197" t="s">
        <v>178</v>
      </c>
      <c r="W110" s="198" t="s">
        <v>179</v>
      </c>
      <c r="X110" s="194">
        <v>1000000</v>
      </c>
      <c r="Y110" s="194">
        <v>0</v>
      </c>
      <c r="Z110" s="194">
        <v>0</v>
      </c>
      <c r="AA110" s="194">
        <v>0</v>
      </c>
      <c r="AB110" s="194">
        <v>0</v>
      </c>
      <c r="AC110" s="194">
        <v>0</v>
      </c>
      <c r="AD110" s="194">
        <v>1000000</v>
      </c>
      <c r="AE110" s="194">
        <v>0</v>
      </c>
      <c r="AF110" s="194">
        <v>0</v>
      </c>
      <c r="AG110" s="194">
        <v>1000000</v>
      </c>
      <c r="AH110" s="194">
        <v>0</v>
      </c>
      <c r="AI110" s="194">
        <v>0</v>
      </c>
      <c r="AJ110" s="194">
        <v>0</v>
      </c>
      <c r="AK110" s="194">
        <v>0</v>
      </c>
      <c r="AL110" s="194">
        <v>0</v>
      </c>
      <c r="AM110" s="194">
        <v>0</v>
      </c>
      <c r="AN110" s="194">
        <v>1000000</v>
      </c>
      <c r="AO110" s="194">
        <v>0</v>
      </c>
    </row>
    <row r="111" spans="1:41" s="207" customFormat="1" x14ac:dyDescent="0.25">
      <c r="A111" s="212" t="s">
        <v>180</v>
      </c>
      <c r="B111" s="213" t="s">
        <v>181</v>
      </c>
      <c r="C111" s="214">
        <f>+C112</f>
        <v>90000000</v>
      </c>
      <c r="D111" s="214">
        <f t="shared" ref="D111:T111" si="53">+D112</f>
        <v>0</v>
      </c>
      <c r="E111" s="214">
        <f t="shared" si="53"/>
        <v>0</v>
      </c>
      <c r="F111" s="214">
        <f t="shared" si="53"/>
        <v>0</v>
      </c>
      <c r="G111" s="214">
        <f t="shared" si="53"/>
        <v>0</v>
      </c>
      <c r="H111" s="214">
        <f t="shared" si="53"/>
        <v>1800000000</v>
      </c>
      <c r="I111" s="214">
        <f t="shared" si="53"/>
        <v>1890000000</v>
      </c>
      <c r="J111" s="214">
        <f t="shared" si="53"/>
        <v>11517163</v>
      </c>
      <c r="K111" s="214">
        <f t="shared" si="53"/>
        <v>11517163</v>
      </c>
      <c r="L111" s="214">
        <f t="shared" si="53"/>
        <v>1878482837</v>
      </c>
      <c r="M111" s="214">
        <f t="shared" si="53"/>
        <v>11517163</v>
      </c>
      <c r="N111" s="214">
        <f t="shared" si="53"/>
        <v>11517163</v>
      </c>
      <c r="O111" s="214">
        <f t="shared" si="53"/>
        <v>0</v>
      </c>
      <c r="P111" s="214">
        <f t="shared" si="53"/>
        <v>585792163</v>
      </c>
      <c r="Q111" s="214">
        <f t="shared" si="53"/>
        <v>585792163</v>
      </c>
      <c r="R111" s="214">
        <f t="shared" si="53"/>
        <v>574275000</v>
      </c>
      <c r="S111" s="215">
        <f t="shared" si="53"/>
        <v>1304207837</v>
      </c>
      <c r="T111" s="214">
        <f t="shared" si="53"/>
        <v>11517163</v>
      </c>
      <c r="V111" s="197" t="s">
        <v>180</v>
      </c>
      <c r="W111" s="198" t="s">
        <v>181</v>
      </c>
      <c r="X111" s="194">
        <v>90000000</v>
      </c>
      <c r="Y111" s="194">
        <v>0</v>
      </c>
      <c r="Z111" s="194">
        <v>0</v>
      </c>
      <c r="AA111" s="194">
        <v>0</v>
      </c>
      <c r="AB111" s="194">
        <v>0</v>
      </c>
      <c r="AC111" s="194">
        <v>1800000000</v>
      </c>
      <c r="AD111" s="194">
        <v>1890000000</v>
      </c>
      <c r="AE111" s="194">
        <v>11517163</v>
      </c>
      <c r="AF111" s="194">
        <v>11517163</v>
      </c>
      <c r="AG111" s="194">
        <v>1878482837</v>
      </c>
      <c r="AH111" s="194">
        <v>11517163</v>
      </c>
      <c r="AI111" s="194">
        <v>11517163</v>
      </c>
      <c r="AJ111" s="194">
        <v>0</v>
      </c>
      <c r="AK111" s="194">
        <v>585792163</v>
      </c>
      <c r="AL111" s="194">
        <v>585792163</v>
      </c>
      <c r="AM111" s="194">
        <v>574275000</v>
      </c>
      <c r="AN111" s="194">
        <v>1304207837</v>
      </c>
      <c r="AO111" s="194">
        <v>0</v>
      </c>
    </row>
    <row r="112" spans="1:41" s="207" customFormat="1" x14ac:dyDescent="0.25">
      <c r="A112" s="212" t="s">
        <v>182</v>
      </c>
      <c r="B112" s="213" t="s">
        <v>183</v>
      </c>
      <c r="C112" s="214">
        <f>+C113+C114</f>
        <v>90000000</v>
      </c>
      <c r="D112" s="214">
        <f t="shared" ref="D112:T112" si="54">+D113+D114</f>
        <v>0</v>
      </c>
      <c r="E112" s="214">
        <f t="shared" si="54"/>
        <v>0</v>
      </c>
      <c r="F112" s="214">
        <f t="shared" si="54"/>
        <v>0</v>
      </c>
      <c r="G112" s="214">
        <f t="shared" si="54"/>
        <v>0</v>
      </c>
      <c r="H112" s="214">
        <f t="shared" si="54"/>
        <v>1800000000</v>
      </c>
      <c r="I112" s="214">
        <f t="shared" si="54"/>
        <v>1890000000</v>
      </c>
      <c r="J112" s="214">
        <f t="shared" si="54"/>
        <v>11517163</v>
      </c>
      <c r="K112" s="214">
        <f t="shared" si="54"/>
        <v>11517163</v>
      </c>
      <c r="L112" s="214">
        <f t="shared" si="54"/>
        <v>1878482837</v>
      </c>
      <c r="M112" s="214">
        <f t="shared" si="54"/>
        <v>11517163</v>
      </c>
      <c r="N112" s="214">
        <f t="shared" si="54"/>
        <v>11517163</v>
      </c>
      <c r="O112" s="214">
        <f t="shared" si="54"/>
        <v>0</v>
      </c>
      <c r="P112" s="214">
        <f t="shared" si="54"/>
        <v>585792163</v>
      </c>
      <c r="Q112" s="214">
        <f t="shared" si="54"/>
        <v>585792163</v>
      </c>
      <c r="R112" s="214">
        <f t="shared" si="54"/>
        <v>574275000</v>
      </c>
      <c r="S112" s="215">
        <f t="shared" si="54"/>
        <v>1304207837</v>
      </c>
      <c r="T112" s="214">
        <f t="shared" si="54"/>
        <v>11517163</v>
      </c>
      <c r="V112" s="197" t="s">
        <v>182</v>
      </c>
      <c r="W112" s="198" t="s">
        <v>183</v>
      </c>
      <c r="X112" s="194">
        <v>90000000</v>
      </c>
      <c r="Y112" s="194">
        <v>0</v>
      </c>
      <c r="Z112" s="194">
        <v>0</v>
      </c>
      <c r="AA112" s="194">
        <v>0</v>
      </c>
      <c r="AB112" s="194">
        <v>0</v>
      </c>
      <c r="AC112" s="194">
        <v>1800000000</v>
      </c>
      <c r="AD112" s="194">
        <v>1890000000</v>
      </c>
      <c r="AE112" s="194">
        <v>11517163</v>
      </c>
      <c r="AF112" s="194">
        <v>11517163</v>
      </c>
      <c r="AG112" s="194">
        <v>1878482837</v>
      </c>
      <c r="AH112" s="194">
        <v>11517163</v>
      </c>
      <c r="AI112" s="194">
        <v>11517163</v>
      </c>
      <c r="AJ112" s="194">
        <v>0</v>
      </c>
      <c r="AK112" s="194">
        <v>585792163</v>
      </c>
      <c r="AL112" s="194">
        <v>585792163</v>
      </c>
      <c r="AM112" s="194">
        <v>574275000</v>
      </c>
      <c r="AN112" s="194">
        <v>1304207837</v>
      </c>
      <c r="AO112" s="194">
        <v>0</v>
      </c>
    </row>
    <row r="113" spans="1:41" x14ac:dyDescent="0.25">
      <c r="A113" s="192" t="s">
        <v>184</v>
      </c>
      <c r="B113" s="198" t="s">
        <v>185</v>
      </c>
      <c r="C113" s="194">
        <v>50000000</v>
      </c>
      <c r="D113" s="194">
        <v>0</v>
      </c>
      <c r="E113" s="194">
        <v>0</v>
      </c>
      <c r="F113" s="194">
        <v>0</v>
      </c>
      <c r="G113" s="194">
        <v>0</v>
      </c>
      <c r="H113" s="194">
        <v>0</v>
      </c>
      <c r="I113" s="194">
        <f t="shared" si="43"/>
        <v>50000000</v>
      </c>
      <c r="J113" s="194">
        <v>11517163</v>
      </c>
      <c r="K113" s="194">
        <v>11517163</v>
      </c>
      <c r="L113" s="194">
        <f t="shared" si="44"/>
        <v>38482837</v>
      </c>
      <c r="M113" s="194">
        <v>11517163</v>
      </c>
      <c r="N113" s="194">
        <v>11517163</v>
      </c>
      <c r="O113" s="194">
        <f t="shared" si="36"/>
        <v>0</v>
      </c>
      <c r="P113" s="194">
        <v>11517163</v>
      </c>
      <c r="Q113" s="194">
        <v>11517163</v>
      </c>
      <c r="R113" s="194">
        <f t="shared" si="33"/>
        <v>0</v>
      </c>
      <c r="S113" s="195">
        <f t="shared" si="34"/>
        <v>38482837</v>
      </c>
      <c r="T113" s="194">
        <f t="shared" si="35"/>
        <v>11517163</v>
      </c>
      <c r="V113" s="197" t="s">
        <v>184</v>
      </c>
      <c r="W113" s="198" t="s">
        <v>185</v>
      </c>
      <c r="X113" s="194">
        <v>50000000</v>
      </c>
      <c r="Y113" s="194">
        <v>0</v>
      </c>
      <c r="Z113" s="194">
        <v>0</v>
      </c>
      <c r="AA113" s="194">
        <v>0</v>
      </c>
      <c r="AB113" s="194">
        <v>0</v>
      </c>
      <c r="AC113" s="194">
        <v>0</v>
      </c>
      <c r="AD113" s="194">
        <v>50000000</v>
      </c>
      <c r="AE113" s="194">
        <v>11517163</v>
      </c>
      <c r="AF113" s="194">
        <v>11517163</v>
      </c>
      <c r="AG113" s="194">
        <v>38482837</v>
      </c>
      <c r="AH113" s="194">
        <v>11517163</v>
      </c>
      <c r="AI113" s="194">
        <v>11517163</v>
      </c>
      <c r="AJ113" s="194">
        <v>0</v>
      </c>
      <c r="AK113" s="194">
        <v>11517163</v>
      </c>
      <c r="AL113" s="194">
        <v>11517163</v>
      </c>
      <c r="AM113" s="194">
        <v>0</v>
      </c>
      <c r="AN113" s="194">
        <v>38482837</v>
      </c>
      <c r="AO113" s="194">
        <v>0</v>
      </c>
    </row>
    <row r="114" spans="1:41" s="207" customFormat="1" x14ac:dyDescent="0.25">
      <c r="A114" s="212" t="s">
        <v>186</v>
      </c>
      <c r="B114" s="213" t="s">
        <v>187</v>
      </c>
      <c r="C114" s="214">
        <f>+C115</f>
        <v>40000000</v>
      </c>
      <c r="D114" s="214">
        <f t="shared" ref="D114:T115" si="55">+D115</f>
        <v>0</v>
      </c>
      <c r="E114" s="214">
        <f t="shared" si="55"/>
        <v>0</v>
      </c>
      <c r="F114" s="214">
        <f t="shared" si="55"/>
        <v>0</v>
      </c>
      <c r="G114" s="214">
        <f t="shared" si="55"/>
        <v>0</v>
      </c>
      <c r="H114" s="214">
        <f t="shared" si="55"/>
        <v>1800000000</v>
      </c>
      <c r="I114" s="214">
        <f t="shared" si="55"/>
        <v>1840000000</v>
      </c>
      <c r="J114" s="214">
        <f t="shared" si="55"/>
        <v>0</v>
      </c>
      <c r="K114" s="214">
        <f t="shared" si="55"/>
        <v>0</v>
      </c>
      <c r="L114" s="214">
        <f t="shared" si="55"/>
        <v>1840000000</v>
      </c>
      <c r="M114" s="214">
        <f t="shared" si="55"/>
        <v>0</v>
      </c>
      <c r="N114" s="214">
        <f t="shared" si="55"/>
        <v>0</v>
      </c>
      <c r="O114" s="214">
        <f t="shared" si="55"/>
        <v>0</v>
      </c>
      <c r="P114" s="214">
        <f t="shared" si="55"/>
        <v>574275000</v>
      </c>
      <c r="Q114" s="214">
        <f t="shared" si="55"/>
        <v>574275000</v>
      </c>
      <c r="R114" s="214">
        <f t="shared" si="55"/>
        <v>574275000</v>
      </c>
      <c r="S114" s="215">
        <f t="shared" si="55"/>
        <v>1265725000</v>
      </c>
      <c r="T114" s="214">
        <f t="shared" si="55"/>
        <v>0</v>
      </c>
      <c r="V114" s="197" t="s">
        <v>186</v>
      </c>
      <c r="W114" s="198" t="s">
        <v>187</v>
      </c>
      <c r="X114" s="194">
        <v>40000000</v>
      </c>
      <c r="Y114" s="194">
        <v>0</v>
      </c>
      <c r="Z114" s="194">
        <v>0</v>
      </c>
      <c r="AA114" s="194">
        <v>0</v>
      </c>
      <c r="AB114" s="194">
        <v>0</v>
      </c>
      <c r="AC114" s="194">
        <v>1800000000</v>
      </c>
      <c r="AD114" s="194">
        <v>1840000000</v>
      </c>
      <c r="AE114" s="194">
        <v>0</v>
      </c>
      <c r="AF114" s="194">
        <v>0</v>
      </c>
      <c r="AG114" s="194">
        <v>1840000000</v>
      </c>
      <c r="AH114" s="194">
        <v>0</v>
      </c>
      <c r="AI114" s="194">
        <v>0</v>
      </c>
      <c r="AJ114" s="194">
        <v>0</v>
      </c>
      <c r="AK114" s="194">
        <v>574275000</v>
      </c>
      <c r="AL114" s="194">
        <v>574275000</v>
      </c>
      <c r="AM114" s="194">
        <v>574275000</v>
      </c>
      <c r="AN114" s="194">
        <v>1265725000</v>
      </c>
      <c r="AO114" s="194">
        <v>0</v>
      </c>
    </row>
    <row r="115" spans="1:41" s="207" customFormat="1" x14ac:dyDescent="0.25">
      <c r="A115" s="212" t="s">
        <v>188</v>
      </c>
      <c r="B115" s="213" t="s">
        <v>189</v>
      </c>
      <c r="C115" s="214">
        <f>+C116</f>
        <v>40000000</v>
      </c>
      <c r="D115" s="214">
        <f t="shared" si="55"/>
        <v>0</v>
      </c>
      <c r="E115" s="214">
        <f t="shared" si="55"/>
        <v>0</v>
      </c>
      <c r="F115" s="214">
        <f t="shared" si="55"/>
        <v>0</v>
      </c>
      <c r="G115" s="214">
        <f t="shared" si="55"/>
        <v>0</v>
      </c>
      <c r="H115" s="214">
        <f t="shared" si="55"/>
        <v>1800000000</v>
      </c>
      <c r="I115" s="214">
        <f t="shared" si="55"/>
        <v>1840000000</v>
      </c>
      <c r="J115" s="214">
        <f t="shared" si="55"/>
        <v>0</v>
      </c>
      <c r="K115" s="214">
        <f t="shared" si="55"/>
        <v>0</v>
      </c>
      <c r="L115" s="214">
        <f t="shared" si="55"/>
        <v>1840000000</v>
      </c>
      <c r="M115" s="214">
        <f t="shared" si="55"/>
        <v>0</v>
      </c>
      <c r="N115" s="214">
        <f t="shared" si="55"/>
        <v>0</v>
      </c>
      <c r="O115" s="214">
        <f t="shared" si="55"/>
        <v>0</v>
      </c>
      <c r="P115" s="214">
        <f t="shared" si="55"/>
        <v>574275000</v>
      </c>
      <c r="Q115" s="214">
        <f t="shared" si="55"/>
        <v>574275000</v>
      </c>
      <c r="R115" s="214">
        <f t="shared" si="55"/>
        <v>574275000</v>
      </c>
      <c r="S115" s="215">
        <f t="shared" si="55"/>
        <v>1265725000</v>
      </c>
      <c r="T115" s="214">
        <f t="shared" si="55"/>
        <v>0</v>
      </c>
      <c r="V115" s="197" t="s">
        <v>188</v>
      </c>
      <c r="W115" s="198" t="s">
        <v>189</v>
      </c>
      <c r="X115" s="194">
        <v>40000000</v>
      </c>
      <c r="Y115" s="194">
        <v>0</v>
      </c>
      <c r="Z115" s="194">
        <v>0</v>
      </c>
      <c r="AA115" s="194">
        <v>0</v>
      </c>
      <c r="AB115" s="194">
        <v>0</v>
      </c>
      <c r="AC115" s="194">
        <v>1800000000</v>
      </c>
      <c r="AD115" s="194">
        <v>1840000000</v>
      </c>
      <c r="AE115" s="194">
        <v>0</v>
      </c>
      <c r="AF115" s="194">
        <v>0</v>
      </c>
      <c r="AG115" s="194">
        <v>1840000000</v>
      </c>
      <c r="AH115" s="194">
        <v>0</v>
      </c>
      <c r="AI115" s="194">
        <v>0</v>
      </c>
      <c r="AJ115" s="194">
        <v>0</v>
      </c>
      <c r="AK115" s="194">
        <v>574275000</v>
      </c>
      <c r="AL115" s="194">
        <v>574275000</v>
      </c>
      <c r="AM115" s="194">
        <v>574275000</v>
      </c>
      <c r="AN115" s="194">
        <v>1265725000</v>
      </c>
      <c r="AO115" s="194">
        <v>0</v>
      </c>
    </row>
    <row r="116" spans="1:41" x14ac:dyDescent="0.25">
      <c r="A116" s="192" t="s">
        <v>190</v>
      </c>
      <c r="B116" s="198" t="s">
        <v>191</v>
      </c>
      <c r="C116" s="194">
        <v>40000000</v>
      </c>
      <c r="D116" s="194">
        <v>0</v>
      </c>
      <c r="E116" s="194">
        <v>0</v>
      </c>
      <c r="F116" s="194">
        <v>0</v>
      </c>
      <c r="G116" s="194">
        <v>0</v>
      </c>
      <c r="H116" s="194">
        <v>1800000000</v>
      </c>
      <c r="I116" s="194">
        <f t="shared" si="43"/>
        <v>1840000000</v>
      </c>
      <c r="J116" s="194">
        <v>0</v>
      </c>
      <c r="K116" s="194">
        <v>0</v>
      </c>
      <c r="L116" s="194">
        <f t="shared" si="44"/>
        <v>1840000000</v>
      </c>
      <c r="M116" s="194">
        <v>0</v>
      </c>
      <c r="N116" s="194">
        <v>0</v>
      </c>
      <c r="O116" s="194">
        <f t="shared" si="36"/>
        <v>0</v>
      </c>
      <c r="P116" s="194">
        <v>574275000</v>
      </c>
      <c r="Q116" s="194">
        <v>574275000</v>
      </c>
      <c r="R116" s="194">
        <f t="shared" si="33"/>
        <v>574275000</v>
      </c>
      <c r="S116" s="195">
        <f t="shared" si="34"/>
        <v>1265725000</v>
      </c>
      <c r="T116" s="194">
        <f t="shared" si="35"/>
        <v>0</v>
      </c>
      <c r="V116" s="197" t="s">
        <v>190</v>
      </c>
      <c r="W116" s="198" t="s">
        <v>191</v>
      </c>
      <c r="X116" s="194">
        <v>40000000</v>
      </c>
      <c r="Y116" s="194">
        <v>0</v>
      </c>
      <c r="Z116" s="194">
        <v>0</v>
      </c>
      <c r="AA116" s="194">
        <v>0</v>
      </c>
      <c r="AB116" s="194">
        <v>0</v>
      </c>
      <c r="AC116" s="194">
        <v>1800000000</v>
      </c>
      <c r="AD116" s="194">
        <v>1840000000</v>
      </c>
      <c r="AE116" s="194">
        <v>0</v>
      </c>
      <c r="AF116" s="194">
        <v>0</v>
      </c>
      <c r="AG116" s="194">
        <v>1840000000</v>
      </c>
      <c r="AH116" s="194">
        <v>0</v>
      </c>
      <c r="AI116" s="194">
        <v>0</v>
      </c>
      <c r="AJ116" s="194">
        <v>0</v>
      </c>
      <c r="AK116" s="194">
        <v>574275000</v>
      </c>
      <c r="AL116" s="194">
        <v>574275000</v>
      </c>
      <c r="AM116" s="194">
        <v>574275000</v>
      </c>
      <c r="AN116" s="194">
        <v>1265725000</v>
      </c>
      <c r="AO116" s="194">
        <v>0</v>
      </c>
    </row>
    <row r="117" spans="1:41" s="207" customFormat="1" x14ac:dyDescent="0.25">
      <c r="A117" s="208" t="s">
        <v>192</v>
      </c>
      <c r="B117" s="209" t="s">
        <v>193</v>
      </c>
      <c r="C117" s="210">
        <f>+C118+C208</f>
        <v>10448233676</v>
      </c>
      <c r="D117" s="210">
        <f t="shared" ref="D117:T117" si="56">+D118+D208</f>
        <v>906032905</v>
      </c>
      <c r="E117" s="210">
        <f t="shared" si="56"/>
        <v>85000000</v>
      </c>
      <c r="F117" s="210">
        <f t="shared" si="56"/>
        <v>0</v>
      </c>
      <c r="G117" s="210">
        <f t="shared" si="56"/>
        <v>0</v>
      </c>
      <c r="H117" s="210">
        <f t="shared" si="56"/>
        <v>0</v>
      </c>
      <c r="I117" s="210">
        <f t="shared" si="56"/>
        <v>11269266581</v>
      </c>
      <c r="J117" s="210">
        <f t="shared" si="56"/>
        <v>1076972847.3099999</v>
      </c>
      <c r="K117" s="210">
        <f t="shared" si="56"/>
        <v>3838315207.5200005</v>
      </c>
      <c r="L117" s="210">
        <f t="shared" si="56"/>
        <v>7430951373.4799995</v>
      </c>
      <c r="M117" s="210">
        <f t="shared" si="56"/>
        <v>377201645.94999999</v>
      </c>
      <c r="N117" s="210">
        <f t="shared" si="56"/>
        <v>498182049.94999999</v>
      </c>
      <c r="O117" s="210">
        <f t="shared" si="56"/>
        <v>3340133157.5700002</v>
      </c>
      <c r="P117" s="210">
        <f t="shared" si="56"/>
        <v>1105227165</v>
      </c>
      <c r="Q117" s="210">
        <f t="shared" si="56"/>
        <v>6809505012</v>
      </c>
      <c r="R117" s="210">
        <f t="shared" si="56"/>
        <v>2971189804.48</v>
      </c>
      <c r="S117" s="211">
        <f t="shared" si="56"/>
        <v>4459761569</v>
      </c>
      <c r="T117" s="210">
        <f t="shared" si="56"/>
        <v>498182049.94999999</v>
      </c>
      <c r="V117" s="197" t="s">
        <v>192</v>
      </c>
      <c r="W117" s="198" t="s">
        <v>193</v>
      </c>
      <c r="X117" s="194">
        <v>10254915024</v>
      </c>
      <c r="Y117" s="194">
        <v>906032905</v>
      </c>
      <c r="Z117" s="194">
        <v>85000000</v>
      </c>
      <c r="AA117" s="194">
        <v>0</v>
      </c>
      <c r="AB117" s="194">
        <v>0</v>
      </c>
      <c r="AC117" s="194">
        <v>0</v>
      </c>
      <c r="AD117" s="194">
        <v>11075947929</v>
      </c>
      <c r="AE117" s="194">
        <v>1044004807.3099999</v>
      </c>
      <c r="AF117" s="194">
        <v>3799594796.52</v>
      </c>
      <c r="AG117" s="194">
        <v>7276353132.4799995</v>
      </c>
      <c r="AH117" s="194">
        <v>345892497.94999999</v>
      </c>
      <c r="AI117" s="194">
        <v>459678833.94999999</v>
      </c>
      <c r="AJ117" s="194">
        <v>3350878208.5700002</v>
      </c>
      <c r="AK117" s="194">
        <v>1057827076</v>
      </c>
      <c r="AL117" s="194">
        <v>6746623444.1599998</v>
      </c>
      <c r="AM117" s="194">
        <v>2947028647.6399999</v>
      </c>
      <c r="AN117" s="194">
        <v>4329324484.8400002</v>
      </c>
      <c r="AO117" s="194">
        <v>0</v>
      </c>
    </row>
    <row r="118" spans="1:41" s="207" customFormat="1" x14ac:dyDescent="0.25">
      <c r="A118" s="208" t="s">
        <v>194</v>
      </c>
      <c r="B118" s="209" t="s">
        <v>195</v>
      </c>
      <c r="C118" s="210">
        <f>+C119+C134+C140+C154+C194</f>
        <v>1986531850</v>
      </c>
      <c r="D118" s="210">
        <f t="shared" ref="D118:T118" si="57">+D119+D134+D140+D154+D194</f>
        <v>6000000</v>
      </c>
      <c r="E118" s="210">
        <f t="shared" si="57"/>
        <v>0</v>
      </c>
      <c r="F118" s="210">
        <f t="shared" si="57"/>
        <v>0</v>
      </c>
      <c r="G118" s="210">
        <f t="shared" si="57"/>
        <v>0</v>
      </c>
      <c r="H118" s="210">
        <f t="shared" si="57"/>
        <v>0</v>
      </c>
      <c r="I118" s="210">
        <f t="shared" si="57"/>
        <v>1992531850</v>
      </c>
      <c r="J118" s="210">
        <f t="shared" si="57"/>
        <v>11888449</v>
      </c>
      <c r="K118" s="210">
        <f t="shared" si="57"/>
        <v>437896634</v>
      </c>
      <c r="L118" s="210">
        <f t="shared" si="57"/>
        <v>1554635216</v>
      </c>
      <c r="M118" s="210">
        <f t="shared" si="57"/>
        <v>91635267</v>
      </c>
      <c r="N118" s="210">
        <f t="shared" si="57"/>
        <v>116358821</v>
      </c>
      <c r="O118" s="210">
        <f t="shared" si="57"/>
        <v>321537813</v>
      </c>
      <c r="P118" s="210">
        <f t="shared" si="57"/>
        <v>8382821</v>
      </c>
      <c r="Q118" s="210">
        <f t="shared" si="57"/>
        <v>662828016</v>
      </c>
      <c r="R118" s="210">
        <f t="shared" si="57"/>
        <v>224931382</v>
      </c>
      <c r="S118" s="211">
        <f t="shared" si="57"/>
        <v>1329703834</v>
      </c>
      <c r="T118" s="210">
        <f t="shared" si="57"/>
        <v>116358821</v>
      </c>
      <c r="V118" s="197" t="s">
        <v>194</v>
      </c>
      <c r="W118" s="198" t="s">
        <v>195</v>
      </c>
      <c r="X118" s="194">
        <v>1986531850</v>
      </c>
      <c r="Y118" s="194">
        <v>6000000</v>
      </c>
      <c r="Z118" s="194">
        <v>0</v>
      </c>
      <c r="AA118" s="194">
        <v>0</v>
      </c>
      <c r="AB118" s="194">
        <v>0</v>
      </c>
      <c r="AC118" s="194">
        <v>0</v>
      </c>
      <c r="AD118" s="194">
        <v>1992531850</v>
      </c>
      <c r="AE118" s="194">
        <v>11888449</v>
      </c>
      <c r="AF118" s="194">
        <v>437896634</v>
      </c>
      <c r="AG118" s="194">
        <v>1554635216</v>
      </c>
      <c r="AH118" s="194">
        <v>91635267</v>
      </c>
      <c r="AI118" s="194">
        <v>116358821</v>
      </c>
      <c r="AJ118" s="194">
        <v>328537813</v>
      </c>
      <c r="AK118" s="194">
        <v>8382821</v>
      </c>
      <c r="AL118" s="194">
        <v>662828016</v>
      </c>
      <c r="AM118" s="194">
        <v>224931382</v>
      </c>
      <c r="AN118" s="194">
        <v>1329703834</v>
      </c>
      <c r="AO118" s="194">
        <v>0</v>
      </c>
    </row>
    <row r="119" spans="1:41" s="207" customFormat="1" x14ac:dyDescent="0.25">
      <c r="A119" s="212" t="s">
        <v>196</v>
      </c>
      <c r="B119" s="213" t="s">
        <v>197</v>
      </c>
      <c r="C119" s="214">
        <f>+C120+C124+C132</f>
        <v>73100000</v>
      </c>
      <c r="D119" s="214">
        <f t="shared" ref="D119:T119" si="58">+D120+D124+D132</f>
        <v>0</v>
      </c>
      <c r="E119" s="214">
        <f t="shared" si="58"/>
        <v>0</v>
      </c>
      <c r="F119" s="214">
        <f t="shared" si="58"/>
        <v>0</v>
      </c>
      <c r="G119" s="214">
        <f t="shared" si="58"/>
        <v>0</v>
      </c>
      <c r="H119" s="214">
        <f t="shared" si="58"/>
        <v>0</v>
      </c>
      <c r="I119" s="214">
        <f t="shared" si="58"/>
        <v>73100000</v>
      </c>
      <c r="J119" s="214">
        <f t="shared" si="58"/>
        <v>2247000</v>
      </c>
      <c r="K119" s="214">
        <f t="shared" si="58"/>
        <v>2247000</v>
      </c>
      <c r="L119" s="214">
        <f t="shared" si="58"/>
        <v>70853000</v>
      </c>
      <c r="M119" s="214">
        <f t="shared" si="58"/>
        <v>2247000</v>
      </c>
      <c r="N119" s="214">
        <f t="shared" si="58"/>
        <v>2247000</v>
      </c>
      <c r="O119" s="214">
        <f t="shared" si="58"/>
        <v>0</v>
      </c>
      <c r="P119" s="214">
        <f t="shared" si="58"/>
        <v>0</v>
      </c>
      <c r="Q119" s="214">
        <f t="shared" si="58"/>
        <v>67000000</v>
      </c>
      <c r="R119" s="214">
        <f t="shared" si="58"/>
        <v>64753000</v>
      </c>
      <c r="S119" s="215">
        <f t="shared" si="58"/>
        <v>6100000</v>
      </c>
      <c r="T119" s="214">
        <f t="shared" si="58"/>
        <v>2247000</v>
      </c>
      <c r="V119" s="197" t="s">
        <v>196</v>
      </c>
      <c r="W119" s="198" t="s">
        <v>197</v>
      </c>
      <c r="X119" s="194">
        <v>73100000</v>
      </c>
      <c r="Y119" s="194">
        <v>0</v>
      </c>
      <c r="Z119" s="194">
        <v>0</v>
      </c>
      <c r="AA119" s="194">
        <v>0</v>
      </c>
      <c r="AB119" s="194">
        <v>0</v>
      </c>
      <c r="AC119" s="194">
        <v>0</v>
      </c>
      <c r="AD119" s="194">
        <v>73100000</v>
      </c>
      <c r="AE119" s="194">
        <v>2247000</v>
      </c>
      <c r="AF119" s="194">
        <v>2247000</v>
      </c>
      <c r="AG119" s="194">
        <v>70853000</v>
      </c>
      <c r="AH119" s="194">
        <v>2247000</v>
      </c>
      <c r="AI119" s="194">
        <v>2247000</v>
      </c>
      <c r="AJ119" s="194">
        <v>0</v>
      </c>
      <c r="AK119" s="194">
        <v>0</v>
      </c>
      <c r="AL119" s="194">
        <v>67000000</v>
      </c>
      <c r="AM119" s="194">
        <v>64753000</v>
      </c>
      <c r="AN119" s="194">
        <v>6100000</v>
      </c>
      <c r="AO119" s="194">
        <v>0</v>
      </c>
    </row>
    <row r="120" spans="1:41" s="207" customFormat="1" x14ac:dyDescent="0.25">
      <c r="A120" s="212" t="s">
        <v>198</v>
      </c>
      <c r="B120" s="213" t="s">
        <v>199</v>
      </c>
      <c r="C120" s="214">
        <f>+C121+C122+C123</f>
        <v>35800000</v>
      </c>
      <c r="D120" s="214">
        <f t="shared" ref="D120:T120" si="59">+D121+D122+D123</f>
        <v>0</v>
      </c>
      <c r="E120" s="214">
        <f t="shared" si="59"/>
        <v>0</v>
      </c>
      <c r="F120" s="214">
        <f t="shared" si="59"/>
        <v>0</v>
      </c>
      <c r="G120" s="214">
        <f t="shared" si="59"/>
        <v>0</v>
      </c>
      <c r="H120" s="214">
        <f t="shared" si="59"/>
        <v>0</v>
      </c>
      <c r="I120" s="214">
        <f t="shared" si="59"/>
        <v>35800000</v>
      </c>
      <c r="J120" s="214">
        <f t="shared" si="59"/>
        <v>0</v>
      </c>
      <c r="K120" s="214">
        <f t="shared" si="59"/>
        <v>0</v>
      </c>
      <c r="L120" s="214">
        <f t="shared" si="59"/>
        <v>35800000</v>
      </c>
      <c r="M120" s="214">
        <f t="shared" si="59"/>
        <v>0</v>
      </c>
      <c r="N120" s="214">
        <f t="shared" si="59"/>
        <v>0</v>
      </c>
      <c r="O120" s="214">
        <f t="shared" si="59"/>
        <v>0</v>
      </c>
      <c r="P120" s="214">
        <f t="shared" si="59"/>
        <v>0</v>
      </c>
      <c r="Q120" s="214">
        <f t="shared" si="59"/>
        <v>35000000</v>
      </c>
      <c r="R120" s="214">
        <f t="shared" si="59"/>
        <v>35000000</v>
      </c>
      <c r="S120" s="215">
        <f t="shared" si="59"/>
        <v>800000</v>
      </c>
      <c r="T120" s="214">
        <f t="shared" si="59"/>
        <v>0</v>
      </c>
      <c r="V120" s="197" t="s">
        <v>198</v>
      </c>
      <c r="W120" s="198" t="s">
        <v>199</v>
      </c>
      <c r="X120" s="194">
        <v>35800000</v>
      </c>
      <c r="Y120" s="194">
        <v>0</v>
      </c>
      <c r="Z120" s="194">
        <v>0</v>
      </c>
      <c r="AA120" s="194">
        <v>0</v>
      </c>
      <c r="AB120" s="194">
        <v>0</v>
      </c>
      <c r="AC120" s="194">
        <v>0</v>
      </c>
      <c r="AD120" s="194">
        <v>35800000</v>
      </c>
      <c r="AE120" s="194">
        <v>0</v>
      </c>
      <c r="AF120" s="194">
        <v>0</v>
      </c>
      <c r="AG120" s="194">
        <v>35800000</v>
      </c>
      <c r="AH120" s="194">
        <v>0</v>
      </c>
      <c r="AI120" s="194">
        <v>0</v>
      </c>
      <c r="AJ120" s="194">
        <v>0</v>
      </c>
      <c r="AK120" s="194">
        <v>0</v>
      </c>
      <c r="AL120" s="194">
        <v>35000000</v>
      </c>
      <c r="AM120" s="194">
        <v>35000000</v>
      </c>
      <c r="AN120" s="194">
        <v>800000</v>
      </c>
      <c r="AO120" s="194">
        <v>0</v>
      </c>
    </row>
    <row r="121" spans="1:41" x14ac:dyDescent="0.25">
      <c r="A121" s="192" t="s">
        <v>200</v>
      </c>
      <c r="B121" s="198" t="s">
        <v>201</v>
      </c>
      <c r="C121" s="194">
        <v>400000</v>
      </c>
      <c r="D121" s="194">
        <v>0</v>
      </c>
      <c r="E121" s="194">
        <v>0</v>
      </c>
      <c r="F121" s="194">
        <v>0</v>
      </c>
      <c r="G121" s="194">
        <v>0</v>
      </c>
      <c r="H121" s="194">
        <v>0</v>
      </c>
      <c r="I121" s="194">
        <f t="shared" si="43"/>
        <v>400000</v>
      </c>
      <c r="J121" s="194">
        <v>0</v>
      </c>
      <c r="K121" s="194">
        <v>0</v>
      </c>
      <c r="L121" s="194">
        <f t="shared" si="44"/>
        <v>400000</v>
      </c>
      <c r="M121" s="194">
        <v>0</v>
      </c>
      <c r="N121" s="194">
        <v>0</v>
      </c>
      <c r="O121" s="194">
        <f t="shared" si="36"/>
        <v>0</v>
      </c>
      <c r="P121" s="194">
        <v>0</v>
      </c>
      <c r="Q121" s="194">
        <v>0</v>
      </c>
      <c r="R121" s="194">
        <f t="shared" si="33"/>
        <v>0</v>
      </c>
      <c r="S121" s="195">
        <f t="shared" si="34"/>
        <v>400000</v>
      </c>
      <c r="T121" s="194">
        <f t="shared" si="35"/>
        <v>0</v>
      </c>
      <c r="V121" s="197" t="s">
        <v>200</v>
      </c>
      <c r="W121" s="198" t="s">
        <v>201</v>
      </c>
      <c r="X121" s="194">
        <v>400000</v>
      </c>
      <c r="Y121" s="194">
        <v>0</v>
      </c>
      <c r="Z121" s="194">
        <v>0</v>
      </c>
      <c r="AA121" s="194">
        <v>0</v>
      </c>
      <c r="AB121" s="194">
        <v>0</v>
      </c>
      <c r="AC121" s="194">
        <v>0</v>
      </c>
      <c r="AD121" s="194">
        <v>400000</v>
      </c>
      <c r="AE121" s="194">
        <v>0</v>
      </c>
      <c r="AF121" s="194">
        <v>0</v>
      </c>
      <c r="AG121" s="194">
        <v>400000</v>
      </c>
      <c r="AH121" s="194">
        <v>0</v>
      </c>
      <c r="AI121" s="194">
        <v>0</v>
      </c>
      <c r="AJ121" s="194">
        <v>0</v>
      </c>
      <c r="AK121" s="194">
        <v>0</v>
      </c>
      <c r="AL121" s="194">
        <v>0</v>
      </c>
      <c r="AM121" s="194">
        <v>0</v>
      </c>
      <c r="AN121" s="194">
        <v>400000</v>
      </c>
      <c r="AO121" s="194">
        <v>0</v>
      </c>
    </row>
    <row r="122" spans="1:41" x14ac:dyDescent="0.25">
      <c r="A122" s="192" t="s">
        <v>202</v>
      </c>
      <c r="B122" s="198" t="s">
        <v>203</v>
      </c>
      <c r="C122" s="194">
        <v>35000000</v>
      </c>
      <c r="D122" s="194">
        <v>0</v>
      </c>
      <c r="E122" s="194">
        <v>0</v>
      </c>
      <c r="F122" s="194">
        <v>0</v>
      </c>
      <c r="G122" s="194">
        <v>0</v>
      </c>
      <c r="H122" s="194">
        <v>0</v>
      </c>
      <c r="I122" s="194">
        <f t="shared" si="43"/>
        <v>35000000</v>
      </c>
      <c r="J122" s="194">
        <v>0</v>
      </c>
      <c r="K122" s="194">
        <v>0</v>
      </c>
      <c r="L122" s="194">
        <f t="shared" si="44"/>
        <v>35000000</v>
      </c>
      <c r="M122" s="194">
        <v>0</v>
      </c>
      <c r="N122" s="194">
        <v>0</v>
      </c>
      <c r="O122" s="194">
        <f t="shared" si="36"/>
        <v>0</v>
      </c>
      <c r="P122" s="194">
        <v>0</v>
      </c>
      <c r="Q122" s="194">
        <v>35000000</v>
      </c>
      <c r="R122" s="194">
        <f t="shared" si="33"/>
        <v>35000000</v>
      </c>
      <c r="S122" s="195">
        <f t="shared" si="34"/>
        <v>0</v>
      </c>
      <c r="T122" s="194">
        <f t="shared" si="35"/>
        <v>0</v>
      </c>
      <c r="V122" s="197" t="s">
        <v>202</v>
      </c>
      <c r="W122" s="198" t="s">
        <v>203</v>
      </c>
      <c r="X122" s="194">
        <v>35000000</v>
      </c>
      <c r="Y122" s="194">
        <v>0</v>
      </c>
      <c r="Z122" s="194">
        <v>0</v>
      </c>
      <c r="AA122" s="194">
        <v>0</v>
      </c>
      <c r="AB122" s="194">
        <v>0</v>
      </c>
      <c r="AC122" s="194">
        <v>0</v>
      </c>
      <c r="AD122" s="194">
        <v>35000000</v>
      </c>
      <c r="AE122" s="194">
        <v>0</v>
      </c>
      <c r="AF122" s="194">
        <v>0</v>
      </c>
      <c r="AG122" s="194">
        <v>35000000</v>
      </c>
      <c r="AH122" s="194">
        <v>0</v>
      </c>
      <c r="AI122" s="194">
        <v>0</v>
      </c>
      <c r="AJ122" s="194">
        <v>0</v>
      </c>
      <c r="AK122" s="194">
        <v>0</v>
      </c>
      <c r="AL122" s="194">
        <v>35000000</v>
      </c>
      <c r="AM122" s="194">
        <v>35000000</v>
      </c>
      <c r="AN122" s="194">
        <v>0</v>
      </c>
      <c r="AO122" s="194">
        <v>0</v>
      </c>
    </row>
    <row r="123" spans="1:41" x14ac:dyDescent="0.25">
      <c r="A123" s="192" t="s">
        <v>204</v>
      </c>
      <c r="B123" s="198" t="s">
        <v>205</v>
      </c>
      <c r="C123" s="194">
        <v>400000</v>
      </c>
      <c r="D123" s="194">
        <v>0</v>
      </c>
      <c r="E123" s="194">
        <v>0</v>
      </c>
      <c r="F123" s="194">
        <v>0</v>
      </c>
      <c r="G123" s="194">
        <v>0</v>
      </c>
      <c r="H123" s="194">
        <v>0</v>
      </c>
      <c r="I123" s="194">
        <f t="shared" si="43"/>
        <v>400000</v>
      </c>
      <c r="J123" s="194">
        <v>0</v>
      </c>
      <c r="K123" s="194">
        <v>0</v>
      </c>
      <c r="L123" s="194">
        <f t="shared" si="44"/>
        <v>400000</v>
      </c>
      <c r="M123" s="194">
        <v>0</v>
      </c>
      <c r="N123" s="194">
        <v>0</v>
      </c>
      <c r="O123" s="194">
        <f t="shared" si="36"/>
        <v>0</v>
      </c>
      <c r="P123" s="194">
        <v>0</v>
      </c>
      <c r="Q123" s="194">
        <v>0</v>
      </c>
      <c r="R123" s="194">
        <f t="shared" si="33"/>
        <v>0</v>
      </c>
      <c r="S123" s="195">
        <f t="shared" si="34"/>
        <v>400000</v>
      </c>
      <c r="T123" s="194">
        <f t="shared" si="35"/>
        <v>0</v>
      </c>
      <c r="V123" s="197" t="s">
        <v>204</v>
      </c>
      <c r="W123" s="198" t="s">
        <v>205</v>
      </c>
      <c r="X123" s="194">
        <v>400000</v>
      </c>
      <c r="Y123" s="194">
        <v>0</v>
      </c>
      <c r="Z123" s="194">
        <v>0</v>
      </c>
      <c r="AA123" s="194">
        <v>0</v>
      </c>
      <c r="AB123" s="194">
        <v>0</v>
      </c>
      <c r="AC123" s="194">
        <v>0</v>
      </c>
      <c r="AD123" s="194">
        <v>400000</v>
      </c>
      <c r="AE123" s="194">
        <v>0</v>
      </c>
      <c r="AF123" s="194">
        <v>0</v>
      </c>
      <c r="AG123" s="194">
        <v>400000</v>
      </c>
      <c r="AH123" s="194">
        <v>0</v>
      </c>
      <c r="AI123" s="194">
        <v>0</v>
      </c>
      <c r="AJ123" s="194">
        <v>0</v>
      </c>
      <c r="AK123" s="194">
        <v>0</v>
      </c>
      <c r="AL123" s="194">
        <v>0</v>
      </c>
      <c r="AM123" s="194">
        <v>0</v>
      </c>
      <c r="AN123" s="194">
        <v>400000</v>
      </c>
      <c r="AO123" s="194">
        <v>0</v>
      </c>
    </row>
    <row r="124" spans="1:41" s="207" customFormat="1" x14ac:dyDescent="0.25">
      <c r="A124" s="212" t="s">
        <v>206</v>
      </c>
      <c r="B124" s="213" t="s">
        <v>207</v>
      </c>
      <c r="C124" s="214">
        <f>+C125+C131</f>
        <v>32300000</v>
      </c>
      <c r="D124" s="214">
        <f t="shared" ref="D124:T124" si="60">+D125+D131</f>
        <v>0</v>
      </c>
      <c r="E124" s="214">
        <f t="shared" si="60"/>
        <v>0</v>
      </c>
      <c r="F124" s="214">
        <f t="shared" si="60"/>
        <v>0</v>
      </c>
      <c r="G124" s="214">
        <f t="shared" si="60"/>
        <v>0</v>
      </c>
      <c r="H124" s="214">
        <f t="shared" si="60"/>
        <v>0</v>
      </c>
      <c r="I124" s="214">
        <f t="shared" si="60"/>
        <v>32300000</v>
      </c>
      <c r="J124" s="214">
        <f t="shared" si="60"/>
        <v>2247000</v>
      </c>
      <c r="K124" s="214">
        <f t="shared" si="60"/>
        <v>2247000</v>
      </c>
      <c r="L124" s="214">
        <f t="shared" si="60"/>
        <v>30053000</v>
      </c>
      <c r="M124" s="214">
        <f t="shared" si="60"/>
        <v>2247000</v>
      </c>
      <c r="N124" s="214">
        <f t="shared" si="60"/>
        <v>2247000</v>
      </c>
      <c r="O124" s="214">
        <f t="shared" si="60"/>
        <v>0</v>
      </c>
      <c r="P124" s="214">
        <f t="shared" si="60"/>
        <v>0</v>
      </c>
      <c r="Q124" s="214">
        <f t="shared" si="60"/>
        <v>32000000</v>
      </c>
      <c r="R124" s="214">
        <f t="shared" si="60"/>
        <v>29753000</v>
      </c>
      <c r="S124" s="215">
        <f t="shared" si="60"/>
        <v>300000</v>
      </c>
      <c r="T124" s="214">
        <f t="shared" si="60"/>
        <v>2247000</v>
      </c>
      <c r="V124" s="197" t="s">
        <v>206</v>
      </c>
      <c r="W124" s="198" t="s">
        <v>207</v>
      </c>
      <c r="X124" s="194">
        <v>32300000</v>
      </c>
      <c r="Y124" s="194">
        <v>0</v>
      </c>
      <c r="Z124" s="194">
        <v>0</v>
      </c>
      <c r="AA124" s="194">
        <v>0</v>
      </c>
      <c r="AB124" s="194">
        <v>0</v>
      </c>
      <c r="AC124" s="194">
        <v>0</v>
      </c>
      <c r="AD124" s="194">
        <v>32300000</v>
      </c>
      <c r="AE124" s="194">
        <v>2247000</v>
      </c>
      <c r="AF124" s="194">
        <v>2247000</v>
      </c>
      <c r="AG124" s="194">
        <v>30053000</v>
      </c>
      <c r="AH124" s="194">
        <v>2247000</v>
      </c>
      <c r="AI124" s="194">
        <v>2247000</v>
      </c>
      <c r="AJ124" s="194">
        <v>0</v>
      </c>
      <c r="AK124" s="194">
        <v>0</v>
      </c>
      <c r="AL124" s="194">
        <v>32000000</v>
      </c>
      <c r="AM124" s="194">
        <v>29753000</v>
      </c>
      <c r="AN124" s="194">
        <v>300000</v>
      </c>
      <c r="AO124" s="194">
        <v>0</v>
      </c>
    </row>
    <row r="125" spans="1:41" s="207" customFormat="1" x14ac:dyDescent="0.25">
      <c r="A125" s="212" t="s">
        <v>208</v>
      </c>
      <c r="B125" s="213" t="s">
        <v>209</v>
      </c>
      <c r="C125" s="214">
        <f>SUM(C126:C130)</f>
        <v>32000000</v>
      </c>
      <c r="D125" s="214">
        <f t="shared" ref="D125:T125" si="61">SUM(D126:D130)</f>
        <v>0</v>
      </c>
      <c r="E125" s="214">
        <f t="shared" si="61"/>
        <v>0</v>
      </c>
      <c r="F125" s="214">
        <f t="shared" si="61"/>
        <v>0</v>
      </c>
      <c r="G125" s="214">
        <f t="shared" si="61"/>
        <v>0</v>
      </c>
      <c r="H125" s="214">
        <f t="shared" si="61"/>
        <v>0</v>
      </c>
      <c r="I125" s="214">
        <f t="shared" si="61"/>
        <v>32000000</v>
      </c>
      <c r="J125" s="214">
        <f t="shared" si="61"/>
        <v>2247000</v>
      </c>
      <c r="K125" s="214">
        <f t="shared" si="61"/>
        <v>2247000</v>
      </c>
      <c r="L125" s="214">
        <f t="shared" si="61"/>
        <v>29753000</v>
      </c>
      <c r="M125" s="214">
        <f t="shared" si="61"/>
        <v>2247000</v>
      </c>
      <c r="N125" s="214">
        <f t="shared" si="61"/>
        <v>2247000</v>
      </c>
      <c r="O125" s="214">
        <f t="shared" si="61"/>
        <v>0</v>
      </c>
      <c r="P125" s="214">
        <f t="shared" si="61"/>
        <v>0</v>
      </c>
      <c r="Q125" s="214">
        <f t="shared" si="61"/>
        <v>32000000</v>
      </c>
      <c r="R125" s="214">
        <f t="shared" si="61"/>
        <v>29753000</v>
      </c>
      <c r="S125" s="215">
        <f t="shared" si="61"/>
        <v>0</v>
      </c>
      <c r="T125" s="214">
        <f t="shared" si="61"/>
        <v>2247000</v>
      </c>
      <c r="V125" s="197" t="s">
        <v>208</v>
      </c>
      <c r="W125" s="198" t="s">
        <v>209</v>
      </c>
      <c r="X125" s="194">
        <v>32000000</v>
      </c>
      <c r="Y125" s="194">
        <v>0</v>
      </c>
      <c r="Z125" s="194">
        <v>0</v>
      </c>
      <c r="AA125" s="194">
        <v>0</v>
      </c>
      <c r="AB125" s="194">
        <v>0</v>
      </c>
      <c r="AC125" s="194">
        <v>0</v>
      </c>
      <c r="AD125" s="194">
        <v>32000000</v>
      </c>
      <c r="AE125" s="194">
        <v>2247000</v>
      </c>
      <c r="AF125" s="194">
        <v>2247000</v>
      </c>
      <c r="AG125" s="194">
        <v>29753000</v>
      </c>
      <c r="AH125" s="194">
        <v>2247000</v>
      </c>
      <c r="AI125" s="194">
        <v>2247000</v>
      </c>
      <c r="AJ125" s="194">
        <v>0</v>
      </c>
      <c r="AK125" s="194">
        <v>0</v>
      </c>
      <c r="AL125" s="194">
        <v>32000000</v>
      </c>
      <c r="AM125" s="194">
        <v>29753000</v>
      </c>
      <c r="AN125" s="194">
        <v>0</v>
      </c>
      <c r="AO125" s="194">
        <v>0</v>
      </c>
    </row>
    <row r="126" spans="1:41" x14ac:dyDescent="0.25">
      <c r="A126" s="192" t="s">
        <v>210</v>
      </c>
      <c r="B126" s="198" t="s">
        <v>211</v>
      </c>
      <c r="C126" s="194">
        <v>10000000</v>
      </c>
      <c r="D126" s="194">
        <v>0</v>
      </c>
      <c r="E126" s="194">
        <v>0</v>
      </c>
      <c r="F126" s="194">
        <v>0</v>
      </c>
      <c r="G126" s="194">
        <v>0</v>
      </c>
      <c r="H126" s="194">
        <v>0</v>
      </c>
      <c r="I126" s="194">
        <f t="shared" si="43"/>
        <v>10000000</v>
      </c>
      <c r="J126" s="194">
        <v>2247000</v>
      </c>
      <c r="K126" s="194">
        <v>2247000</v>
      </c>
      <c r="L126" s="194">
        <f t="shared" si="44"/>
        <v>7753000</v>
      </c>
      <c r="M126" s="194">
        <v>2247000</v>
      </c>
      <c r="N126" s="194">
        <v>2247000</v>
      </c>
      <c r="O126" s="194">
        <f t="shared" si="36"/>
        <v>0</v>
      </c>
      <c r="P126" s="194">
        <v>0</v>
      </c>
      <c r="Q126" s="194">
        <v>10000000</v>
      </c>
      <c r="R126" s="194">
        <f t="shared" si="33"/>
        <v>7753000</v>
      </c>
      <c r="S126" s="195">
        <f t="shared" si="34"/>
        <v>0</v>
      </c>
      <c r="T126" s="194">
        <f t="shared" si="35"/>
        <v>2247000</v>
      </c>
      <c r="V126" s="197" t="s">
        <v>210</v>
      </c>
      <c r="W126" s="198" t="s">
        <v>211</v>
      </c>
      <c r="X126" s="194">
        <v>10000000</v>
      </c>
      <c r="Y126" s="194">
        <v>0</v>
      </c>
      <c r="Z126" s="194">
        <v>0</v>
      </c>
      <c r="AA126" s="194">
        <v>0</v>
      </c>
      <c r="AB126" s="194">
        <v>0</v>
      </c>
      <c r="AC126" s="194">
        <v>0</v>
      </c>
      <c r="AD126" s="194">
        <v>10000000</v>
      </c>
      <c r="AE126" s="194">
        <v>2247000</v>
      </c>
      <c r="AF126" s="194">
        <v>2247000</v>
      </c>
      <c r="AG126" s="194">
        <v>7753000</v>
      </c>
      <c r="AH126" s="194">
        <v>2247000</v>
      </c>
      <c r="AI126" s="194">
        <v>2247000</v>
      </c>
      <c r="AJ126" s="194">
        <v>0</v>
      </c>
      <c r="AK126" s="194">
        <v>0</v>
      </c>
      <c r="AL126" s="194">
        <v>10000000</v>
      </c>
      <c r="AM126" s="194">
        <v>7753000</v>
      </c>
      <c r="AN126" s="194">
        <v>0</v>
      </c>
      <c r="AO126" s="194">
        <v>0</v>
      </c>
    </row>
    <row r="127" spans="1:41" x14ac:dyDescent="0.25">
      <c r="A127" s="192" t="s">
        <v>212</v>
      </c>
      <c r="B127" s="198" t="s">
        <v>213</v>
      </c>
      <c r="C127" s="194">
        <v>2000000</v>
      </c>
      <c r="D127" s="194">
        <v>0</v>
      </c>
      <c r="E127" s="194">
        <v>0</v>
      </c>
      <c r="F127" s="194">
        <v>0</v>
      </c>
      <c r="G127" s="194">
        <v>0</v>
      </c>
      <c r="H127" s="194">
        <v>0</v>
      </c>
      <c r="I127" s="194">
        <f t="shared" si="43"/>
        <v>2000000</v>
      </c>
      <c r="J127" s="194">
        <v>0</v>
      </c>
      <c r="K127" s="194">
        <v>0</v>
      </c>
      <c r="L127" s="194">
        <f t="shared" si="44"/>
        <v>2000000</v>
      </c>
      <c r="M127" s="194">
        <v>0</v>
      </c>
      <c r="N127" s="194">
        <v>0</v>
      </c>
      <c r="O127" s="194">
        <f t="shared" si="36"/>
        <v>0</v>
      </c>
      <c r="P127" s="194">
        <v>0</v>
      </c>
      <c r="Q127" s="194">
        <v>2000000</v>
      </c>
      <c r="R127" s="194">
        <f t="shared" si="33"/>
        <v>2000000</v>
      </c>
      <c r="S127" s="195">
        <f t="shared" si="34"/>
        <v>0</v>
      </c>
      <c r="T127" s="194">
        <f t="shared" si="35"/>
        <v>0</v>
      </c>
      <c r="V127" s="197" t="s">
        <v>212</v>
      </c>
      <c r="W127" s="198" t="s">
        <v>213</v>
      </c>
      <c r="X127" s="194">
        <v>2000000</v>
      </c>
      <c r="Y127" s="194">
        <v>0</v>
      </c>
      <c r="Z127" s="194">
        <v>0</v>
      </c>
      <c r="AA127" s="194">
        <v>0</v>
      </c>
      <c r="AB127" s="194">
        <v>0</v>
      </c>
      <c r="AC127" s="194">
        <v>0</v>
      </c>
      <c r="AD127" s="194">
        <v>2000000</v>
      </c>
      <c r="AE127" s="194">
        <v>0</v>
      </c>
      <c r="AF127" s="194">
        <v>0</v>
      </c>
      <c r="AG127" s="194">
        <v>2000000</v>
      </c>
      <c r="AH127" s="194">
        <v>0</v>
      </c>
      <c r="AI127" s="194">
        <v>0</v>
      </c>
      <c r="AJ127" s="194">
        <v>0</v>
      </c>
      <c r="AK127" s="194">
        <v>0</v>
      </c>
      <c r="AL127" s="194">
        <v>2000000</v>
      </c>
      <c r="AM127" s="194">
        <v>2000000</v>
      </c>
      <c r="AN127" s="194">
        <v>0</v>
      </c>
      <c r="AO127" s="194">
        <v>0</v>
      </c>
    </row>
    <row r="128" spans="1:41" x14ac:dyDescent="0.25">
      <c r="A128" s="192" t="s">
        <v>214</v>
      </c>
      <c r="B128" s="198" t="s">
        <v>215</v>
      </c>
      <c r="C128" s="194">
        <v>5000000</v>
      </c>
      <c r="D128" s="194">
        <v>0</v>
      </c>
      <c r="E128" s="194">
        <v>0</v>
      </c>
      <c r="F128" s="194">
        <v>0</v>
      </c>
      <c r="G128" s="194">
        <v>0</v>
      </c>
      <c r="H128" s="194">
        <v>0</v>
      </c>
      <c r="I128" s="194">
        <f t="shared" si="43"/>
        <v>5000000</v>
      </c>
      <c r="J128" s="194">
        <v>0</v>
      </c>
      <c r="K128" s="194">
        <v>0</v>
      </c>
      <c r="L128" s="194">
        <f t="shared" si="44"/>
        <v>5000000</v>
      </c>
      <c r="M128" s="194">
        <v>0</v>
      </c>
      <c r="N128" s="194">
        <v>0</v>
      </c>
      <c r="O128" s="194">
        <f t="shared" si="36"/>
        <v>0</v>
      </c>
      <c r="P128" s="194">
        <v>0</v>
      </c>
      <c r="Q128" s="194">
        <v>5000000</v>
      </c>
      <c r="R128" s="194">
        <f t="shared" si="33"/>
        <v>5000000</v>
      </c>
      <c r="S128" s="195">
        <f t="shared" si="34"/>
        <v>0</v>
      </c>
      <c r="T128" s="194">
        <f t="shared" si="35"/>
        <v>0</v>
      </c>
      <c r="V128" s="197" t="s">
        <v>214</v>
      </c>
      <c r="W128" s="198" t="s">
        <v>215</v>
      </c>
      <c r="X128" s="194">
        <v>5000000</v>
      </c>
      <c r="Y128" s="194">
        <v>0</v>
      </c>
      <c r="Z128" s="194">
        <v>0</v>
      </c>
      <c r="AA128" s="194">
        <v>0</v>
      </c>
      <c r="AB128" s="194">
        <v>0</v>
      </c>
      <c r="AC128" s="194">
        <v>0</v>
      </c>
      <c r="AD128" s="194">
        <v>5000000</v>
      </c>
      <c r="AE128" s="194">
        <v>0</v>
      </c>
      <c r="AF128" s="194">
        <v>0</v>
      </c>
      <c r="AG128" s="194">
        <v>5000000</v>
      </c>
      <c r="AH128" s="194">
        <v>0</v>
      </c>
      <c r="AI128" s="194">
        <v>0</v>
      </c>
      <c r="AJ128" s="194">
        <v>0</v>
      </c>
      <c r="AK128" s="194">
        <v>0</v>
      </c>
      <c r="AL128" s="194">
        <v>5000000</v>
      </c>
      <c r="AM128" s="194">
        <v>5000000</v>
      </c>
      <c r="AN128" s="194">
        <v>0</v>
      </c>
      <c r="AO128" s="194">
        <v>0</v>
      </c>
    </row>
    <row r="129" spans="1:41" x14ac:dyDescent="0.25">
      <c r="A129" s="192" t="s">
        <v>216</v>
      </c>
      <c r="B129" s="198" t="s">
        <v>217</v>
      </c>
      <c r="C129" s="194">
        <v>5000000</v>
      </c>
      <c r="D129" s="194">
        <v>0</v>
      </c>
      <c r="E129" s="194">
        <v>0</v>
      </c>
      <c r="F129" s="194">
        <v>0</v>
      </c>
      <c r="G129" s="194">
        <v>0</v>
      </c>
      <c r="H129" s="194">
        <v>0</v>
      </c>
      <c r="I129" s="194">
        <f t="shared" si="43"/>
        <v>5000000</v>
      </c>
      <c r="J129" s="194">
        <v>0</v>
      </c>
      <c r="K129" s="194">
        <v>0</v>
      </c>
      <c r="L129" s="194">
        <f t="shared" si="44"/>
        <v>5000000</v>
      </c>
      <c r="M129" s="194">
        <v>0</v>
      </c>
      <c r="N129" s="194">
        <v>0</v>
      </c>
      <c r="O129" s="194">
        <f t="shared" si="36"/>
        <v>0</v>
      </c>
      <c r="P129" s="194">
        <v>0</v>
      </c>
      <c r="Q129" s="194">
        <v>5000000</v>
      </c>
      <c r="R129" s="194">
        <f t="shared" si="33"/>
        <v>5000000</v>
      </c>
      <c r="S129" s="195">
        <f t="shared" si="34"/>
        <v>0</v>
      </c>
      <c r="T129" s="194">
        <f t="shared" si="35"/>
        <v>0</v>
      </c>
      <c r="V129" s="197" t="s">
        <v>216</v>
      </c>
      <c r="W129" s="198" t="s">
        <v>217</v>
      </c>
      <c r="X129" s="194">
        <v>5000000</v>
      </c>
      <c r="Y129" s="194">
        <v>0</v>
      </c>
      <c r="Z129" s="194">
        <v>0</v>
      </c>
      <c r="AA129" s="194">
        <v>0</v>
      </c>
      <c r="AB129" s="194">
        <v>0</v>
      </c>
      <c r="AC129" s="194">
        <v>0</v>
      </c>
      <c r="AD129" s="194">
        <v>5000000</v>
      </c>
      <c r="AE129" s="194">
        <v>0</v>
      </c>
      <c r="AF129" s="194">
        <v>0</v>
      </c>
      <c r="AG129" s="194">
        <v>5000000</v>
      </c>
      <c r="AH129" s="194">
        <v>0</v>
      </c>
      <c r="AI129" s="194">
        <v>0</v>
      </c>
      <c r="AJ129" s="194">
        <v>0</v>
      </c>
      <c r="AK129" s="194">
        <v>0</v>
      </c>
      <c r="AL129" s="194">
        <v>5000000</v>
      </c>
      <c r="AM129" s="194">
        <v>5000000</v>
      </c>
      <c r="AN129" s="194">
        <v>0</v>
      </c>
      <c r="AO129" s="194">
        <v>0</v>
      </c>
    </row>
    <row r="130" spans="1:41" x14ac:dyDescent="0.25">
      <c r="A130" s="192" t="s">
        <v>218</v>
      </c>
      <c r="B130" s="198" t="s">
        <v>219</v>
      </c>
      <c r="C130" s="194">
        <v>10000000</v>
      </c>
      <c r="D130" s="194">
        <v>0</v>
      </c>
      <c r="E130" s="194">
        <v>0</v>
      </c>
      <c r="F130" s="194">
        <v>0</v>
      </c>
      <c r="G130" s="194">
        <v>0</v>
      </c>
      <c r="H130" s="194">
        <v>0</v>
      </c>
      <c r="I130" s="194">
        <f t="shared" si="43"/>
        <v>10000000</v>
      </c>
      <c r="J130" s="194">
        <v>0</v>
      </c>
      <c r="K130" s="194">
        <v>0</v>
      </c>
      <c r="L130" s="194">
        <f t="shared" si="44"/>
        <v>10000000</v>
      </c>
      <c r="M130" s="194">
        <v>0</v>
      </c>
      <c r="N130" s="194">
        <v>0</v>
      </c>
      <c r="O130" s="194">
        <f t="shared" si="36"/>
        <v>0</v>
      </c>
      <c r="P130" s="194">
        <v>0</v>
      </c>
      <c r="Q130" s="194">
        <v>10000000</v>
      </c>
      <c r="R130" s="194">
        <f t="shared" si="33"/>
        <v>10000000</v>
      </c>
      <c r="S130" s="195">
        <f t="shared" si="34"/>
        <v>0</v>
      </c>
      <c r="T130" s="194">
        <f t="shared" si="35"/>
        <v>0</v>
      </c>
      <c r="V130" s="197" t="s">
        <v>218</v>
      </c>
      <c r="W130" s="198" t="s">
        <v>219</v>
      </c>
      <c r="X130" s="194">
        <v>10000000</v>
      </c>
      <c r="Y130" s="194">
        <v>0</v>
      </c>
      <c r="Z130" s="194">
        <v>0</v>
      </c>
      <c r="AA130" s="194">
        <v>0</v>
      </c>
      <c r="AB130" s="194">
        <v>0</v>
      </c>
      <c r="AC130" s="194">
        <v>0</v>
      </c>
      <c r="AD130" s="194">
        <v>10000000</v>
      </c>
      <c r="AE130" s="194">
        <v>0</v>
      </c>
      <c r="AF130" s="194">
        <v>0</v>
      </c>
      <c r="AG130" s="194">
        <v>10000000</v>
      </c>
      <c r="AH130" s="194">
        <v>0</v>
      </c>
      <c r="AI130" s="194">
        <v>0</v>
      </c>
      <c r="AJ130" s="194">
        <v>0</v>
      </c>
      <c r="AK130" s="194">
        <v>0</v>
      </c>
      <c r="AL130" s="194">
        <v>10000000</v>
      </c>
      <c r="AM130" s="194">
        <v>10000000</v>
      </c>
      <c r="AN130" s="194">
        <v>0</v>
      </c>
      <c r="AO130" s="194">
        <v>0</v>
      </c>
    </row>
    <row r="131" spans="1:41" x14ac:dyDescent="0.25">
      <c r="A131" s="192" t="s">
        <v>220</v>
      </c>
      <c r="B131" s="198" t="s">
        <v>221</v>
      </c>
      <c r="C131" s="194">
        <v>300000</v>
      </c>
      <c r="D131" s="194">
        <v>0</v>
      </c>
      <c r="E131" s="194">
        <v>0</v>
      </c>
      <c r="F131" s="194">
        <v>0</v>
      </c>
      <c r="G131" s="194">
        <v>0</v>
      </c>
      <c r="H131" s="194">
        <v>0</v>
      </c>
      <c r="I131" s="194">
        <f t="shared" si="43"/>
        <v>300000</v>
      </c>
      <c r="J131" s="194">
        <v>0</v>
      </c>
      <c r="K131" s="194">
        <v>0</v>
      </c>
      <c r="L131" s="194">
        <f t="shared" si="44"/>
        <v>300000</v>
      </c>
      <c r="M131" s="194">
        <v>0</v>
      </c>
      <c r="N131" s="194">
        <v>0</v>
      </c>
      <c r="O131" s="194">
        <f t="shared" si="36"/>
        <v>0</v>
      </c>
      <c r="P131" s="194">
        <v>0</v>
      </c>
      <c r="Q131" s="194">
        <v>0</v>
      </c>
      <c r="R131" s="194">
        <f t="shared" si="33"/>
        <v>0</v>
      </c>
      <c r="S131" s="195">
        <f t="shared" si="34"/>
        <v>300000</v>
      </c>
      <c r="T131" s="194">
        <f t="shared" si="35"/>
        <v>0</v>
      </c>
      <c r="V131" s="197" t="s">
        <v>220</v>
      </c>
      <c r="W131" s="198" t="s">
        <v>221</v>
      </c>
      <c r="X131" s="194">
        <v>300000</v>
      </c>
      <c r="Y131" s="194">
        <v>0</v>
      </c>
      <c r="Z131" s="194">
        <v>0</v>
      </c>
      <c r="AA131" s="194">
        <v>0</v>
      </c>
      <c r="AB131" s="194">
        <v>0</v>
      </c>
      <c r="AC131" s="194">
        <v>0</v>
      </c>
      <c r="AD131" s="194">
        <v>300000</v>
      </c>
      <c r="AE131" s="194">
        <v>0</v>
      </c>
      <c r="AF131" s="194">
        <v>0</v>
      </c>
      <c r="AG131" s="194">
        <v>300000</v>
      </c>
      <c r="AH131" s="194">
        <v>0</v>
      </c>
      <c r="AI131" s="194">
        <v>0</v>
      </c>
      <c r="AJ131" s="194">
        <v>0</v>
      </c>
      <c r="AK131" s="194">
        <v>0</v>
      </c>
      <c r="AL131" s="194">
        <v>0</v>
      </c>
      <c r="AM131" s="194">
        <v>0</v>
      </c>
      <c r="AN131" s="194">
        <v>300000</v>
      </c>
      <c r="AO131" s="194">
        <v>0</v>
      </c>
    </row>
    <row r="132" spans="1:41" s="207" customFormat="1" x14ac:dyDescent="0.25">
      <c r="A132" s="212" t="s">
        <v>222</v>
      </c>
      <c r="B132" s="213" t="s">
        <v>223</v>
      </c>
      <c r="C132" s="214">
        <f>+C133</f>
        <v>5000000</v>
      </c>
      <c r="D132" s="214">
        <f t="shared" ref="D132:T132" si="62">+D133</f>
        <v>0</v>
      </c>
      <c r="E132" s="214">
        <f t="shared" si="62"/>
        <v>0</v>
      </c>
      <c r="F132" s="214">
        <f t="shared" si="62"/>
        <v>0</v>
      </c>
      <c r="G132" s="214">
        <f t="shared" si="62"/>
        <v>0</v>
      </c>
      <c r="H132" s="214">
        <f t="shared" si="62"/>
        <v>0</v>
      </c>
      <c r="I132" s="214">
        <f t="shared" si="62"/>
        <v>5000000</v>
      </c>
      <c r="J132" s="214">
        <f t="shared" si="62"/>
        <v>0</v>
      </c>
      <c r="K132" s="214">
        <f t="shared" si="62"/>
        <v>0</v>
      </c>
      <c r="L132" s="214">
        <f t="shared" si="62"/>
        <v>5000000</v>
      </c>
      <c r="M132" s="214">
        <f t="shared" si="62"/>
        <v>0</v>
      </c>
      <c r="N132" s="214">
        <f t="shared" si="62"/>
        <v>0</v>
      </c>
      <c r="O132" s="214">
        <f t="shared" si="62"/>
        <v>0</v>
      </c>
      <c r="P132" s="214">
        <f t="shared" si="62"/>
        <v>0</v>
      </c>
      <c r="Q132" s="214">
        <f t="shared" si="62"/>
        <v>0</v>
      </c>
      <c r="R132" s="214">
        <f t="shared" si="62"/>
        <v>0</v>
      </c>
      <c r="S132" s="215">
        <f t="shared" si="62"/>
        <v>5000000</v>
      </c>
      <c r="T132" s="214">
        <f t="shared" si="62"/>
        <v>0</v>
      </c>
      <c r="V132" s="197" t="s">
        <v>222</v>
      </c>
      <c r="W132" s="198" t="s">
        <v>223</v>
      </c>
      <c r="X132" s="194">
        <v>5000000</v>
      </c>
      <c r="Y132" s="194">
        <v>0</v>
      </c>
      <c r="Z132" s="194">
        <v>0</v>
      </c>
      <c r="AA132" s="194">
        <v>0</v>
      </c>
      <c r="AB132" s="194">
        <v>0</v>
      </c>
      <c r="AC132" s="194">
        <v>0</v>
      </c>
      <c r="AD132" s="194">
        <v>5000000</v>
      </c>
      <c r="AE132" s="194">
        <v>0</v>
      </c>
      <c r="AF132" s="194">
        <v>0</v>
      </c>
      <c r="AG132" s="194">
        <v>5000000</v>
      </c>
      <c r="AH132" s="194">
        <v>0</v>
      </c>
      <c r="AI132" s="194">
        <v>0</v>
      </c>
      <c r="AJ132" s="194">
        <v>0</v>
      </c>
      <c r="AK132" s="194">
        <v>0</v>
      </c>
      <c r="AL132" s="194">
        <v>0</v>
      </c>
      <c r="AM132" s="194">
        <v>0</v>
      </c>
      <c r="AN132" s="194">
        <v>5000000</v>
      </c>
      <c r="AO132" s="194">
        <v>0</v>
      </c>
    </row>
    <row r="133" spans="1:41" x14ac:dyDescent="0.25">
      <c r="A133" s="192" t="s">
        <v>224</v>
      </c>
      <c r="B133" s="198" t="s">
        <v>225</v>
      </c>
      <c r="C133" s="194">
        <v>5000000</v>
      </c>
      <c r="D133" s="194">
        <v>0</v>
      </c>
      <c r="E133" s="194">
        <v>0</v>
      </c>
      <c r="F133" s="194">
        <v>0</v>
      </c>
      <c r="G133" s="194">
        <v>0</v>
      </c>
      <c r="H133" s="194">
        <v>0</v>
      </c>
      <c r="I133" s="194">
        <f t="shared" si="43"/>
        <v>5000000</v>
      </c>
      <c r="J133" s="194">
        <v>0</v>
      </c>
      <c r="K133" s="194">
        <v>0</v>
      </c>
      <c r="L133" s="194">
        <f t="shared" si="44"/>
        <v>5000000</v>
      </c>
      <c r="M133" s="194">
        <v>0</v>
      </c>
      <c r="N133" s="194">
        <v>0</v>
      </c>
      <c r="O133" s="194">
        <f t="shared" si="36"/>
        <v>0</v>
      </c>
      <c r="P133" s="194">
        <v>0</v>
      </c>
      <c r="Q133" s="194">
        <v>0</v>
      </c>
      <c r="R133" s="194">
        <f t="shared" si="33"/>
        <v>0</v>
      </c>
      <c r="S133" s="195">
        <f t="shared" si="34"/>
        <v>5000000</v>
      </c>
      <c r="T133" s="194">
        <f t="shared" si="35"/>
        <v>0</v>
      </c>
      <c r="V133" s="197" t="s">
        <v>224</v>
      </c>
      <c r="W133" s="198" t="s">
        <v>225</v>
      </c>
      <c r="X133" s="194">
        <v>5000000</v>
      </c>
      <c r="Y133" s="194">
        <v>0</v>
      </c>
      <c r="Z133" s="194">
        <v>0</v>
      </c>
      <c r="AA133" s="194">
        <v>0</v>
      </c>
      <c r="AB133" s="194">
        <v>0</v>
      </c>
      <c r="AC133" s="194">
        <v>0</v>
      </c>
      <c r="AD133" s="194">
        <v>5000000</v>
      </c>
      <c r="AE133" s="194">
        <v>0</v>
      </c>
      <c r="AF133" s="194">
        <v>0</v>
      </c>
      <c r="AG133" s="194">
        <v>5000000</v>
      </c>
      <c r="AH133" s="194">
        <v>0</v>
      </c>
      <c r="AI133" s="194">
        <v>0</v>
      </c>
      <c r="AJ133" s="194">
        <v>0</v>
      </c>
      <c r="AK133" s="194">
        <v>0</v>
      </c>
      <c r="AL133" s="194">
        <v>0</v>
      </c>
      <c r="AM133" s="194">
        <v>0</v>
      </c>
      <c r="AN133" s="194">
        <v>5000000</v>
      </c>
      <c r="AO133" s="194">
        <v>0</v>
      </c>
    </row>
    <row r="134" spans="1:41" s="207" customFormat="1" x14ac:dyDescent="0.25">
      <c r="A134" s="212" t="s">
        <v>226</v>
      </c>
      <c r="B134" s="213" t="s">
        <v>227</v>
      </c>
      <c r="C134" s="214">
        <f>+C135+C136+C137+C139</f>
        <v>45600000</v>
      </c>
      <c r="D134" s="214">
        <f t="shared" ref="D134:T134" si="63">+D135+D136+D137+D139</f>
        <v>0</v>
      </c>
      <c r="E134" s="214">
        <f t="shared" si="63"/>
        <v>0</v>
      </c>
      <c r="F134" s="214">
        <f t="shared" si="63"/>
        <v>0</v>
      </c>
      <c r="G134" s="214">
        <f t="shared" si="63"/>
        <v>0</v>
      </c>
      <c r="H134" s="214">
        <f t="shared" si="63"/>
        <v>0</v>
      </c>
      <c r="I134" s="214">
        <f t="shared" si="63"/>
        <v>45600000</v>
      </c>
      <c r="J134" s="214">
        <f t="shared" si="63"/>
        <v>4448628</v>
      </c>
      <c r="K134" s="214">
        <f t="shared" si="63"/>
        <v>7121482</v>
      </c>
      <c r="L134" s="214">
        <f t="shared" si="63"/>
        <v>38478518</v>
      </c>
      <c r="M134" s="214">
        <f t="shared" si="63"/>
        <v>-2551372</v>
      </c>
      <c r="N134" s="214">
        <f t="shared" si="63"/>
        <v>14121482</v>
      </c>
      <c r="O134" s="214">
        <f t="shared" si="63"/>
        <v>-7000000</v>
      </c>
      <c r="P134" s="214">
        <f t="shared" si="63"/>
        <v>0</v>
      </c>
      <c r="Q134" s="214">
        <f t="shared" si="63"/>
        <v>29000000</v>
      </c>
      <c r="R134" s="214">
        <f t="shared" si="63"/>
        <v>21878518</v>
      </c>
      <c r="S134" s="215">
        <f t="shared" si="63"/>
        <v>16600000</v>
      </c>
      <c r="T134" s="214">
        <f t="shared" si="63"/>
        <v>14121482</v>
      </c>
      <c r="V134" s="197" t="s">
        <v>226</v>
      </c>
      <c r="W134" s="198" t="s">
        <v>227</v>
      </c>
      <c r="X134" s="194">
        <v>45600000</v>
      </c>
      <c r="Y134" s="194">
        <v>0</v>
      </c>
      <c r="Z134" s="194">
        <v>0</v>
      </c>
      <c r="AA134" s="194">
        <v>0</v>
      </c>
      <c r="AB134" s="194">
        <v>0</v>
      </c>
      <c r="AC134" s="194">
        <v>0</v>
      </c>
      <c r="AD134" s="194">
        <v>45600000</v>
      </c>
      <c r="AE134" s="194">
        <v>4448628</v>
      </c>
      <c r="AF134" s="194">
        <v>7121482</v>
      </c>
      <c r="AG134" s="194">
        <v>38478518</v>
      </c>
      <c r="AH134" s="194">
        <v>-2551372</v>
      </c>
      <c r="AI134" s="194">
        <v>14121482</v>
      </c>
      <c r="AJ134" s="194">
        <v>0</v>
      </c>
      <c r="AK134" s="194">
        <v>0</v>
      </c>
      <c r="AL134" s="194">
        <v>29000000</v>
      </c>
      <c r="AM134" s="194">
        <v>21878518</v>
      </c>
      <c r="AN134" s="194">
        <v>16600000</v>
      </c>
      <c r="AO134" s="194">
        <v>0</v>
      </c>
    </row>
    <row r="135" spans="1:41" x14ac:dyDescent="0.25">
      <c r="A135" s="192" t="s">
        <v>228</v>
      </c>
      <c r="B135" s="198" t="s">
        <v>229</v>
      </c>
      <c r="C135" s="194">
        <v>12000000</v>
      </c>
      <c r="D135" s="194">
        <v>0</v>
      </c>
      <c r="E135" s="194">
        <v>0</v>
      </c>
      <c r="F135" s="194">
        <v>0</v>
      </c>
      <c r="G135" s="194">
        <v>0</v>
      </c>
      <c r="H135" s="194">
        <v>0</v>
      </c>
      <c r="I135" s="194">
        <f t="shared" si="43"/>
        <v>12000000</v>
      </c>
      <c r="J135" s="194">
        <v>0</v>
      </c>
      <c r="K135" s="194">
        <v>0</v>
      </c>
      <c r="L135" s="194">
        <f t="shared" si="44"/>
        <v>12000000</v>
      </c>
      <c r="M135" s="194">
        <v>0</v>
      </c>
      <c r="N135" s="194">
        <v>0</v>
      </c>
      <c r="O135" s="194">
        <f t="shared" si="36"/>
        <v>0</v>
      </c>
      <c r="P135" s="194">
        <v>0</v>
      </c>
      <c r="Q135" s="194">
        <v>0</v>
      </c>
      <c r="R135" s="194">
        <f t="shared" si="33"/>
        <v>0</v>
      </c>
      <c r="S135" s="195">
        <f t="shared" si="34"/>
        <v>12000000</v>
      </c>
      <c r="T135" s="194">
        <f t="shared" si="35"/>
        <v>0</v>
      </c>
      <c r="V135" s="197" t="s">
        <v>228</v>
      </c>
      <c r="W135" s="198" t="s">
        <v>229</v>
      </c>
      <c r="X135" s="194">
        <v>12000000</v>
      </c>
      <c r="Y135" s="194">
        <v>0</v>
      </c>
      <c r="Z135" s="194">
        <v>0</v>
      </c>
      <c r="AA135" s="194">
        <v>0</v>
      </c>
      <c r="AB135" s="194">
        <v>0</v>
      </c>
      <c r="AC135" s="194">
        <v>0</v>
      </c>
      <c r="AD135" s="194">
        <v>12000000</v>
      </c>
      <c r="AE135" s="194">
        <v>0</v>
      </c>
      <c r="AF135" s="194">
        <v>0</v>
      </c>
      <c r="AG135" s="194">
        <v>12000000</v>
      </c>
      <c r="AH135" s="194">
        <v>0</v>
      </c>
      <c r="AI135" s="194">
        <v>0</v>
      </c>
      <c r="AJ135" s="194">
        <v>0</v>
      </c>
      <c r="AK135" s="194">
        <v>0</v>
      </c>
      <c r="AL135" s="194">
        <v>0</v>
      </c>
      <c r="AM135" s="194">
        <v>0</v>
      </c>
      <c r="AN135" s="194">
        <v>12000000</v>
      </c>
      <c r="AO135" s="194">
        <v>0</v>
      </c>
    </row>
    <row r="136" spans="1:41" x14ac:dyDescent="0.25">
      <c r="A136" s="192" t="s">
        <v>230</v>
      </c>
      <c r="B136" s="198" t="s">
        <v>231</v>
      </c>
      <c r="C136" s="194">
        <v>2000000</v>
      </c>
      <c r="D136" s="194">
        <v>0</v>
      </c>
      <c r="E136" s="194">
        <v>0</v>
      </c>
      <c r="F136" s="194">
        <v>0</v>
      </c>
      <c r="G136" s="194">
        <v>0</v>
      </c>
      <c r="H136" s="194">
        <v>0</v>
      </c>
      <c r="I136" s="194">
        <f t="shared" si="43"/>
        <v>2000000</v>
      </c>
      <c r="J136" s="194">
        <v>0</v>
      </c>
      <c r="K136" s="194">
        <v>0</v>
      </c>
      <c r="L136" s="194">
        <f t="shared" si="44"/>
        <v>2000000</v>
      </c>
      <c r="M136" s="194">
        <v>0</v>
      </c>
      <c r="N136" s="194">
        <v>0</v>
      </c>
      <c r="O136" s="194">
        <f t="shared" si="36"/>
        <v>0</v>
      </c>
      <c r="P136" s="194">
        <v>0</v>
      </c>
      <c r="Q136" s="194">
        <v>0</v>
      </c>
      <c r="R136" s="194">
        <f t="shared" si="33"/>
        <v>0</v>
      </c>
      <c r="S136" s="195">
        <f t="shared" si="34"/>
        <v>2000000</v>
      </c>
      <c r="T136" s="194">
        <f t="shared" si="35"/>
        <v>0</v>
      </c>
      <c r="V136" s="197" t="s">
        <v>230</v>
      </c>
      <c r="W136" s="198" t="s">
        <v>231</v>
      </c>
      <c r="X136" s="194">
        <v>2000000</v>
      </c>
      <c r="Y136" s="194">
        <v>0</v>
      </c>
      <c r="Z136" s="194">
        <v>0</v>
      </c>
      <c r="AA136" s="194">
        <v>0</v>
      </c>
      <c r="AB136" s="194">
        <v>0</v>
      </c>
      <c r="AC136" s="194">
        <v>0</v>
      </c>
      <c r="AD136" s="194">
        <v>2000000</v>
      </c>
      <c r="AE136" s="194">
        <v>0</v>
      </c>
      <c r="AF136" s="194">
        <v>0</v>
      </c>
      <c r="AG136" s="194">
        <v>2000000</v>
      </c>
      <c r="AH136" s="194">
        <v>0</v>
      </c>
      <c r="AI136" s="194">
        <v>0</v>
      </c>
      <c r="AJ136" s="194">
        <v>0</v>
      </c>
      <c r="AK136" s="194">
        <v>0</v>
      </c>
      <c r="AL136" s="194">
        <v>0</v>
      </c>
      <c r="AM136" s="194">
        <v>0</v>
      </c>
      <c r="AN136" s="194">
        <v>2000000</v>
      </c>
      <c r="AO136" s="194">
        <v>0</v>
      </c>
    </row>
    <row r="137" spans="1:41" s="207" customFormat="1" x14ac:dyDescent="0.25">
      <c r="A137" s="212" t="s">
        <v>232</v>
      </c>
      <c r="B137" s="213" t="s">
        <v>233</v>
      </c>
      <c r="C137" s="214">
        <f>+C138</f>
        <v>9600000</v>
      </c>
      <c r="D137" s="214">
        <f t="shared" ref="D137:T137" si="64">+D138</f>
        <v>0</v>
      </c>
      <c r="E137" s="214">
        <f t="shared" si="64"/>
        <v>0</v>
      </c>
      <c r="F137" s="214">
        <f t="shared" si="64"/>
        <v>0</v>
      </c>
      <c r="G137" s="214">
        <f t="shared" si="64"/>
        <v>0</v>
      </c>
      <c r="H137" s="214">
        <f t="shared" si="64"/>
        <v>0</v>
      </c>
      <c r="I137" s="214">
        <f t="shared" si="64"/>
        <v>9600000</v>
      </c>
      <c r="J137" s="214">
        <f t="shared" si="64"/>
        <v>1041150</v>
      </c>
      <c r="K137" s="214">
        <f t="shared" si="64"/>
        <v>1041150</v>
      </c>
      <c r="L137" s="214">
        <f t="shared" si="64"/>
        <v>8558850</v>
      </c>
      <c r="M137" s="214">
        <f t="shared" si="64"/>
        <v>-5958850</v>
      </c>
      <c r="N137" s="214">
        <f t="shared" si="64"/>
        <v>8041150</v>
      </c>
      <c r="O137" s="214">
        <f t="shared" si="64"/>
        <v>-7000000</v>
      </c>
      <c r="P137" s="214">
        <f t="shared" si="64"/>
        <v>0</v>
      </c>
      <c r="Q137" s="214">
        <f t="shared" si="64"/>
        <v>7000000</v>
      </c>
      <c r="R137" s="214">
        <f t="shared" si="64"/>
        <v>5958850</v>
      </c>
      <c r="S137" s="215">
        <f t="shared" si="64"/>
        <v>2600000</v>
      </c>
      <c r="T137" s="214">
        <f t="shared" si="64"/>
        <v>8041150</v>
      </c>
      <c r="V137" s="197" t="s">
        <v>232</v>
      </c>
      <c r="W137" s="198" t="s">
        <v>233</v>
      </c>
      <c r="X137" s="194">
        <v>9600000</v>
      </c>
      <c r="Y137" s="194">
        <v>0</v>
      </c>
      <c r="Z137" s="194">
        <v>0</v>
      </c>
      <c r="AA137" s="194">
        <v>0</v>
      </c>
      <c r="AB137" s="194">
        <v>0</v>
      </c>
      <c r="AC137" s="194">
        <v>0</v>
      </c>
      <c r="AD137" s="194">
        <v>9600000</v>
      </c>
      <c r="AE137" s="194">
        <v>1041150</v>
      </c>
      <c r="AF137" s="194">
        <v>1041150</v>
      </c>
      <c r="AG137" s="194">
        <v>8558850</v>
      </c>
      <c r="AH137" s="194">
        <v>-5958850</v>
      </c>
      <c r="AI137" s="194">
        <v>8041150</v>
      </c>
      <c r="AJ137" s="194">
        <v>0</v>
      </c>
      <c r="AK137" s="194">
        <v>0</v>
      </c>
      <c r="AL137" s="194">
        <v>7000000</v>
      </c>
      <c r="AM137" s="194">
        <v>5958850</v>
      </c>
      <c r="AN137" s="194">
        <v>2600000</v>
      </c>
      <c r="AO137" s="194">
        <v>0</v>
      </c>
    </row>
    <row r="138" spans="1:41" x14ac:dyDescent="0.25">
      <c r="A138" s="192" t="s">
        <v>234</v>
      </c>
      <c r="B138" s="198" t="s">
        <v>235</v>
      </c>
      <c r="C138" s="194">
        <v>9600000</v>
      </c>
      <c r="D138" s="194">
        <v>0</v>
      </c>
      <c r="E138" s="194">
        <v>0</v>
      </c>
      <c r="F138" s="194">
        <v>0</v>
      </c>
      <c r="G138" s="194">
        <v>0</v>
      </c>
      <c r="H138" s="194">
        <v>0</v>
      </c>
      <c r="I138" s="194">
        <f t="shared" si="43"/>
        <v>9600000</v>
      </c>
      <c r="J138" s="194">
        <v>1041150</v>
      </c>
      <c r="K138" s="194">
        <v>1041150</v>
      </c>
      <c r="L138" s="194">
        <f t="shared" si="44"/>
        <v>8558850</v>
      </c>
      <c r="M138" s="194">
        <v>-5958850</v>
      </c>
      <c r="N138" s="194">
        <v>8041150</v>
      </c>
      <c r="O138" s="194">
        <f t="shared" si="36"/>
        <v>-7000000</v>
      </c>
      <c r="P138" s="194">
        <v>0</v>
      </c>
      <c r="Q138" s="194">
        <v>7000000</v>
      </c>
      <c r="R138" s="194">
        <f t="shared" ref="R138:R201" si="65">+Q138-K138</f>
        <v>5958850</v>
      </c>
      <c r="S138" s="195">
        <f t="shared" ref="S138:S201" si="66">+I138-Q138</f>
        <v>2600000</v>
      </c>
      <c r="T138" s="194">
        <f t="shared" ref="T138:T201" si="67">+N138</f>
        <v>8041150</v>
      </c>
      <c r="V138" s="197" t="s">
        <v>234</v>
      </c>
      <c r="W138" s="198" t="s">
        <v>235</v>
      </c>
      <c r="X138" s="194">
        <v>9600000</v>
      </c>
      <c r="Y138" s="194">
        <v>0</v>
      </c>
      <c r="Z138" s="194">
        <v>0</v>
      </c>
      <c r="AA138" s="194">
        <v>0</v>
      </c>
      <c r="AB138" s="194">
        <v>0</v>
      </c>
      <c r="AC138" s="194">
        <v>0</v>
      </c>
      <c r="AD138" s="194">
        <v>9600000</v>
      </c>
      <c r="AE138" s="194">
        <v>1041150</v>
      </c>
      <c r="AF138" s="194">
        <v>1041150</v>
      </c>
      <c r="AG138" s="194">
        <v>8558850</v>
      </c>
      <c r="AH138" s="194">
        <v>-5958850</v>
      </c>
      <c r="AI138" s="194">
        <v>8041150</v>
      </c>
      <c r="AJ138" s="194">
        <v>0</v>
      </c>
      <c r="AK138" s="194">
        <v>0</v>
      </c>
      <c r="AL138" s="194">
        <v>7000000</v>
      </c>
      <c r="AM138" s="194">
        <v>5958850</v>
      </c>
      <c r="AN138" s="194">
        <v>2600000</v>
      </c>
      <c r="AO138" s="194">
        <v>0</v>
      </c>
    </row>
    <row r="139" spans="1:41" x14ac:dyDescent="0.25">
      <c r="A139" s="192" t="s">
        <v>236</v>
      </c>
      <c r="B139" s="198" t="s">
        <v>237</v>
      </c>
      <c r="C139" s="194">
        <v>22000000</v>
      </c>
      <c r="D139" s="194">
        <v>0</v>
      </c>
      <c r="E139" s="194">
        <v>0</v>
      </c>
      <c r="F139" s="194">
        <v>0</v>
      </c>
      <c r="G139" s="194">
        <v>0</v>
      </c>
      <c r="H139" s="194">
        <v>0</v>
      </c>
      <c r="I139" s="194">
        <f t="shared" si="43"/>
        <v>22000000</v>
      </c>
      <c r="J139" s="194">
        <v>3407478</v>
      </c>
      <c r="K139" s="194">
        <v>6080332</v>
      </c>
      <c r="L139" s="194">
        <f t="shared" si="44"/>
        <v>15919668</v>
      </c>
      <c r="M139" s="194">
        <v>3407478</v>
      </c>
      <c r="N139" s="194">
        <v>6080332</v>
      </c>
      <c r="O139" s="194">
        <f t="shared" ref="O139:O202" si="68">+K139-N139</f>
        <v>0</v>
      </c>
      <c r="P139" s="194">
        <v>0</v>
      </c>
      <c r="Q139" s="194">
        <v>22000000</v>
      </c>
      <c r="R139" s="194">
        <f t="shared" si="65"/>
        <v>15919668</v>
      </c>
      <c r="S139" s="195">
        <f t="shared" si="66"/>
        <v>0</v>
      </c>
      <c r="T139" s="194">
        <f t="shared" si="67"/>
        <v>6080332</v>
      </c>
      <c r="V139" s="197" t="s">
        <v>236</v>
      </c>
      <c r="W139" s="198" t="s">
        <v>237</v>
      </c>
      <c r="X139" s="194">
        <v>22000000</v>
      </c>
      <c r="Y139" s="194">
        <v>0</v>
      </c>
      <c r="Z139" s="194">
        <v>0</v>
      </c>
      <c r="AA139" s="194">
        <v>0</v>
      </c>
      <c r="AB139" s="194">
        <v>0</v>
      </c>
      <c r="AC139" s="194">
        <v>0</v>
      </c>
      <c r="AD139" s="194">
        <v>22000000</v>
      </c>
      <c r="AE139" s="194">
        <v>3407478</v>
      </c>
      <c r="AF139" s="194">
        <v>6080332</v>
      </c>
      <c r="AG139" s="194">
        <v>15919668</v>
      </c>
      <c r="AH139" s="194">
        <v>3407478</v>
      </c>
      <c r="AI139" s="194">
        <v>6080332</v>
      </c>
      <c r="AJ139" s="194">
        <v>0</v>
      </c>
      <c r="AK139" s="194">
        <v>0</v>
      </c>
      <c r="AL139" s="194">
        <v>22000000</v>
      </c>
      <c r="AM139" s="194">
        <v>15919668</v>
      </c>
      <c r="AN139" s="194">
        <v>0</v>
      </c>
      <c r="AO139" s="194">
        <v>0</v>
      </c>
    </row>
    <row r="140" spans="1:41" s="207" customFormat="1" x14ac:dyDescent="0.25">
      <c r="A140" s="212" t="s">
        <v>238</v>
      </c>
      <c r="B140" s="213" t="s">
        <v>239</v>
      </c>
      <c r="C140" s="214">
        <f>+C141+C143+C148+C152+C153</f>
        <v>566169400</v>
      </c>
      <c r="D140" s="214">
        <f t="shared" ref="D140:T140" si="69">+D141+D143+D148+D152+D153</f>
        <v>6000000</v>
      </c>
      <c r="E140" s="214">
        <f t="shared" si="69"/>
        <v>0</v>
      </c>
      <c r="F140" s="214">
        <f t="shared" si="69"/>
        <v>0</v>
      </c>
      <c r="G140" s="214">
        <f t="shared" si="69"/>
        <v>0</v>
      </c>
      <c r="H140" s="214">
        <f t="shared" si="69"/>
        <v>0</v>
      </c>
      <c r="I140" s="214">
        <f t="shared" si="69"/>
        <v>572169400</v>
      </c>
      <c r="J140" s="214">
        <f t="shared" si="69"/>
        <v>2192821</v>
      </c>
      <c r="K140" s="214">
        <f t="shared" si="69"/>
        <v>150476421</v>
      </c>
      <c r="L140" s="214">
        <f t="shared" si="69"/>
        <v>421692979</v>
      </c>
      <c r="M140" s="214">
        <f t="shared" si="69"/>
        <v>28818183</v>
      </c>
      <c r="N140" s="214">
        <f t="shared" si="69"/>
        <v>28818183</v>
      </c>
      <c r="O140" s="214">
        <f t="shared" si="69"/>
        <v>121658238</v>
      </c>
      <c r="P140" s="214">
        <f t="shared" si="69"/>
        <v>2192821</v>
      </c>
      <c r="Q140" s="214">
        <f t="shared" si="69"/>
        <v>159898421</v>
      </c>
      <c r="R140" s="214">
        <f t="shared" si="69"/>
        <v>9422000</v>
      </c>
      <c r="S140" s="215">
        <f t="shared" si="69"/>
        <v>412270979</v>
      </c>
      <c r="T140" s="214">
        <f t="shared" si="69"/>
        <v>28818183</v>
      </c>
      <c r="V140" s="197" t="s">
        <v>238</v>
      </c>
      <c r="W140" s="198" t="s">
        <v>239</v>
      </c>
      <c r="X140" s="194">
        <v>566169400</v>
      </c>
      <c r="Y140" s="194">
        <v>6000000</v>
      </c>
      <c r="Z140" s="194">
        <v>0</v>
      </c>
      <c r="AA140" s="194">
        <v>0</v>
      </c>
      <c r="AB140" s="194">
        <v>0</v>
      </c>
      <c r="AC140" s="194">
        <v>0</v>
      </c>
      <c r="AD140" s="194">
        <v>572169400</v>
      </c>
      <c r="AE140" s="194">
        <v>2192821</v>
      </c>
      <c r="AF140" s="194">
        <v>150476421</v>
      </c>
      <c r="AG140" s="194">
        <v>421692979</v>
      </c>
      <c r="AH140" s="194">
        <v>28818183</v>
      </c>
      <c r="AI140" s="194">
        <v>28818183</v>
      </c>
      <c r="AJ140" s="194">
        <v>121658238</v>
      </c>
      <c r="AK140" s="194">
        <v>2192821</v>
      </c>
      <c r="AL140" s="194">
        <v>159898421</v>
      </c>
      <c r="AM140" s="194">
        <v>9422000</v>
      </c>
      <c r="AN140" s="194">
        <v>412270979</v>
      </c>
      <c r="AO140" s="194">
        <v>0</v>
      </c>
    </row>
    <row r="141" spans="1:41" s="207" customFormat="1" x14ac:dyDescent="0.25">
      <c r="A141" s="212" t="s">
        <v>240</v>
      </c>
      <c r="B141" s="213" t="s">
        <v>241</v>
      </c>
      <c r="C141" s="214">
        <f>+C142</f>
        <v>500000</v>
      </c>
      <c r="D141" s="214">
        <f t="shared" ref="D141:T141" si="70">+D142</f>
        <v>0</v>
      </c>
      <c r="E141" s="214">
        <f t="shared" si="70"/>
        <v>0</v>
      </c>
      <c r="F141" s="214">
        <f t="shared" si="70"/>
        <v>0</v>
      </c>
      <c r="G141" s="214">
        <f t="shared" si="70"/>
        <v>0</v>
      </c>
      <c r="H141" s="214">
        <f t="shared" si="70"/>
        <v>0</v>
      </c>
      <c r="I141" s="214">
        <f t="shared" si="70"/>
        <v>500000</v>
      </c>
      <c r="J141" s="214">
        <f t="shared" si="70"/>
        <v>0</v>
      </c>
      <c r="K141" s="214">
        <f t="shared" si="70"/>
        <v>0</v>
      </c>
      <c r="L141" s="214">
        <f t="shared" si="70"/>
        <v>500000</v>
      </c>
      <c r="M141" s="214">
        <f t="shared" si="70"/>
        <v>0</v>
      </c>
      <c r="N141" s="214">
        <f t="shared" si="70"/>
        <v>0</v>
      </c>
      <c r="O141" s="214">
        <f t="shared" si="70"/>
        <v>0</v>
      </c>
      <c r="P141" s="214">
        <f t="shared" si="70"/>
        <v>0</v>
      </c>
      <c r="Q141" s="214">
        <f t="shared" si="70"/>
        <v>0</v>
      </c>
      <c r="R141" s="214">
        <f t="shared" si="70"/>
        <v>0</v>
      </c>
      <c r="S141" s="215">
        <f t="shared" si="70"/>
        <v>500000</v>
      </c>
      <c r="T141" s="214">
        <f t="shared" si="70"/>
        <v>0</v>
      </c>
      <c r="V141" s="197" t="s">
        <v>240</v>
      </c>
      <c r="W141" s="198" t="s">
        <v>241</v>
      </c>
      <c r="X141" s="194">
        <v>500000</v>
      </c>
      <c r="Y141" s="194">
        <v>0</v>
      </c>
      <c r="Z141" s="194">
        <v>0</v>
      </c>
      <c r="AA141" s="194">
        <v>0</v>
      </c>
      <c r="AB141" s="194">
        <v>0</v>
      </c>
      <c r="AC141" s="194">
        <v>0</v>
      </c>
      <c r="AD141" s="194">
        <v>500000</v>
      </c>
      <c r="AE141" s="194">
        <v>0</v>
      </c>
      <c r="AF141" s="194">
        <v>0</v>
      </c>
      <c r="AG141" s="194">
        <v>500000</v>
      </c>
      <c r="AH141" s="194">
        <v>0</v>
      </c>
      <c r="AI141" s="194">
        <v>0</v>
      </c>
      <c r="AJ141" s="194">
        <v>0</v>
      </c>
      <c r="AK141" s="194">
        <v>0</v>
      </c>
      <c r="AL141" s="194">
        <v>0</v>
      </c>
      <c r="AM141" s="194">
        <v>0</v>
      </c>
      <c r="AN141" s="194">
        <v>500000</v>
      </c>
      <c r="AO141" s="194">
        <v>0</v>
      </c>
    </row>
    <row r="142" spans="1:41" x14ac:dyDescent="0.25">
      <c r="A142" s="192" t="s">
        <v>242</v>
      </c>
      <c r="B142" s="198" t="s">
        <v>243</v>
      </c>
      <c r="C142" s="194">
        <v>500000</v>
      </c>
      <c r="D142" s="194">
        <v>0</v>
      </c>
      <c r="E142" s="194">
        <v>0</v>
      </c>
      <c r="F142" s="194">
        <v>0</v>
      </c>
      <c r="G142" s="194">
        <v>0</v>
      </c>
      <c r="H142" s="194">
        <v>0</v>
      </c>
      <c r="I142" s="194">
        <f t="shared" si="43"/>
        <v>500000</v>
      </c>
      <c r="J142" s="194">
        <v>0</v>
      </c>
      <c r="K142" s="194">
        <v>0</v>
      </c>
      <c r="L142" s="194">
        <f t="shared" ref="L142:L205" si="71">+I142-K142</f>
        <v>500000</v>
      </c>
      <c r="M142" s="194">
        <v>0</v>
      </c>
      <c r="N142" s="194">
        <v>0</v>
      </c>
      <c r="O142" s="194">
        <f t="shared" si="68"/>
        <v>0</v>
      </c>
      <c r="P142" s="194">
        <v>0</v>
      </c>
      <c r="Q142" s="194">
        <v>0</v>
      </c>
      <c r="R142" s="194">
        <f t="shared" si="65"/>
        <v>0</v>
      </c>
      <c r="S142" s="195">
        <f t="shared" si="66"/>
        <v>500000</v>
      </c>
      <c r="T142" s="194">
        <f t="shared" si="67"/>
        <v>0</v>
      </c>
      <c r="V142" s="197" t="s">
        <v>242</v>
      </c>
      <c r="W142" s="198" t="s">
        <v>243</v>
      </c>
      <c r="X142" s="194">
        <v>500000</v>
      </c>
      <c r="Y142" s="194">
        <v>0</v>
      </c>
      <c r="Z142" s="194">
        <v>0</v>
      </c>
      <c r="AA142" s="194">
        <v>0</v>
      </c>
      <c r="AB142" s="194">
        <v>0</v>
      </c>
      <c r="AC142" s="194">
        <v>0</v>
      </c>
      <c r="AD142" s="194">
        <v>500000</v>
      </c>
      <c r="AE142" s="194">
        <v>0</v>
      </c>
      <c r="AF142" s="194">
        <v>0</v>
      </c>
      <c r="AG142" s="194">
        <v>500000</v>
      </c>
      <c r="AH142" s="194">
        <v>0</v>
      </c>
      <c r="AI142" s="194">
        <v>0</v>
      </c>
      <c r="AJ142" s="194">
        <v>0</v>
      </c>
      <c r="AK142" s="194">
        <v>0</v>
      </c>
      <c r="AL142" s="194">
        <v>0</v>
      </c>
      <c r="AM142" s="194">
        <v>0</v>
      </c>
      <c r="AN142" s="194">
        <v>500000</v>
      </c>
      <c r="AO142" s="194">
        <v>0</v>
      </c>
    </row>
    <row r="143" spans="1:41" s="207" customFormat="1" x14ac:dyDescent="0.25">
      <c r="A143" s="212" t="s">
        <v>244</v>
      </c>
      <c r="B143" s="213" t="s">
        <v>245</v>
      </c>
      <c r="C143" s="214">
        <f>SUM(C144:C147)</f>
        <v>219500000</v>
      </c>
      <c r="D143" s="214">
        <f t="shared" ref="D143:T143" si="72">SUM(D144:D147)</f>
        <v>6000000</v>
      </c>
      <c r="E143" s="214">
        <f t="shared" si="72"/>
        <v>0</v>
      </c>
      <c r="F143" s="214">
        <f t="shared" si="72"/>
        <v>0</v>
      </c>
      <c r="G143" s="214">
        <f t="shared" si="72"/>
        <v>0</v>
      </c>
      <c r="H143" s="214">
        <f t="shared" si="72"/>
        <v>0</v>
      </c>
      <c r="I143" s="214">
        <f t="shared" si="72"/>
        <v>225500000</v>
      </c>
      <c r="J143" s="214">
        <f t="shared" si="72"/>
        <v>2192821</v>
      </c>
      <c r="K143" s="214">
        <f t="shared" si="72"/>
        <v>150476421</v>
      </c>
      <c r="L143" s="214">
        <f t="shared" si="72"/>
        <v>75023579</v>
      </c>
      <c r="M143" s="214">
        <f t="shared" si="72"/>
        <v>28818183</v>
      </c>
      <c r="N143" s="214">
        <f t="shared" si="72"/>
        <v>28818183</v>
      </c>
      <c r="O143" s="214">
        <f t="shared" si="72"/>
        <v>121658238</v>
      </c>
      <c r="P143" s="214">
        <f t="shared" si="72"/>
        <v>2192821</v>
      </c>
      <c r="Q143" s="214">
        <f t="shared" si="72"/>
        <v>159898421</v>
      </c>
      <c r="R143" s="214">
        <f t="shared" si="72"/>
        <v>9422000</v>
      </c>
      <c r="S143" s="215">
        <f t="shared" si="72"/>
        <v>65601579</v>
      </c>
      <c r="T143" s="214">
        <f t="shared" si="72"/>
        <v>28818183</v>
      </c>
      <c r="V143" s="197" t="s">
        <v>244</v>
      </c>
      <c r="W143" s="198" t="s">
        <v>245</v>
      </c>
      <c r="X143" s="194">
        <v>219500000</v>
      </c>
      <c r="Y143" s="194">
        <v>6000000</v>
      </c>
      <c r="Z143" s="194">
        <v>0</v>
      </c>
      <c r="AA143" s="194">
        <v>0</v>
      </c>
      <c r="AB143" s="194">
        <v>0</v>
      </c>
      <c r="AC143" s="194">
        <v>0</v>
      </c>
      <c r="AD143" s="194">
        <v>225500000</v>
      </c>
      <c r="AE143" s="194">
        <v>2192821</v>
      </c>
      <c r="AF143" s="194">
        <v>150476421</v>
      </c>
      <c r="AG143" s="194">
        <v>75023579</v>
      </c>
      <c r="AH143" s="194">
        <v>28818183</v>
      </c>
      <c r="AI143" s="194">
        <v>28818183</v>
      </c>
      <c r="AJ143" s="194">
        <v>121658238</v>
      </c>
      <c r="AK143" s="194">
        <v>2192821</v>
      </c>
      <c r="AL143" s="194">
        <v>159898421</v>
      </c>
      <c r="AM143" s="194">
        <v>9422000</v>
      </c>
      <c r="AN143" s="194">
        <v>65601579</v>
      </c>
      <c r="AO143" s="194">
        <v>0</v>
      </c>
    </row>
    <row r="144" spans="1:41" x14ac:dyDescent="0.25">
      <c r="A144" s="192" t="s">
        <v>246</v>
      </c>
      <c r="B144" s="198" t="s">
        <v>247</v>
      </c>
      <c r="C144" s="194">
        <v>109400000</v>
      </c>
      <c r="D144" s="194">
        <v>0</v>
      </c>
      <c r="E144" s="194">
        <v>0</v>
      </c>
      <c r="F144" s="194">
        <v>0</v>
      </c>
      <c r="G144" s="194">
        <v>0</v>
      </c>
      <c r="H144" s="194">
        <v>0</v>
      </c>
      <c r="I144" s="194">
        <f t="shared" ref="I144:I206" si="73">+C144+D144-E144+H144</f>
        <v>109400000</v>
      </c>
      <c r="J144" s="194">
        <v>0</v>
      </c>
      <c r="K144" s="194">
        <v>100000000</v>
      </c>
      <c r="L144" s="194">
        <f t="shared" si="71"/>
        <v>9400000</v>
      </c>
      <c r="M144" s="194">
        <v>14259382</v>
      </c>
      <c r="N144" s="194">
        <v>14259382</v>
      </c>
      <c r="O144" s="194">
        <f t="shared" si="68"/>
        <v>85740618</v>
      </c>
      <c r="P144" s="194">
        <v>0</v>
      </c>
      <c r="Q144" s="194">
        <v>109400000</v>
      </c>
      <c r="R144" s="194">
        <f t="shared" si="65"/>
        <v>9400000</v>
      </c>
      <c r="S144" s="195">
        <f t="shared" si="66"/>
        <v>0</v>
      </c>
      <c r="T144" s="194">
        <f t="shared" si="67"/>
        <v>14259382</v>
      </c>
      <c r="V144" s="197" t="s">
        <v>246</v>
      </c>
      <c r="W144" s="198" t="s">
        <v>247</v>
      </c>
      <c r="X144" s="194">
        <v>109400000</v>
      </c>
      <c r="Y144" s="194">
        <v>0</v>
      </c>
      <c r="Z144" s="194">
        <v>0</v>
      </c>
      <c r="AA144" s="194">
        <v>0</v>
      </c>
      <c r="AB144" s="194">
        <v>0</v>
      </c>
      <c r="AC144" s="194">
        <v>0</v>
      </c>
      <c r="AD144" s="194">
        <v>109400000</v>
      </c>
      <c r="AE144" s="194">
        <v>0</v>
      </c>
      <c r="AF144" s="194">
        <v>100000000</v>
      </c>
      <c r="AG144" s="194">
        <v>9400000</v>
      </c>
      <c r="AH144" s="194">
        <v>14259382</v>
      </c>
      <c r="AI144" s="194">
        <v>14259382</v>
      </c>
      <c r="AJ144" s="194">
        <v>85740618</v>
      </c>
      <c r="AK144" s="194">
        <v>0</v>
      </c>
      <c r="AL144" s="194">
        <v>109400000</v>
      </c>
      <c r="AM144" s="194">
        <v>9400000</v>
      </c>
      <c r="AN144" s="194">
        <v>0</v>
      </c>
      <c r="AO144" s="194">
        <v>0</v>
      </c>
    </row>
    <row r="145" spans="1:41" x14ac:dyDescent="0.25">
      <c r="A145" s="192" t="s">
        <v>248</v>
      </c>
      <c r="B145" s="198" t="s">
        <v>249</v>
      </c>
      <c r="C145" s="194">
        <v>400000</v>
      </c>
      <c r="D145" s="194">
        <v>0</v>
      </c>
      <c r="E145" s="194">
        <v>0</v>
      </c>
      <c r="F145" s="194">
        <v>0</v>
      </c>
      <c r="G145" s="194">
        <v>0</v>
      </c>
      <c r="H145" s="194">
        <v>0</v>
      </c>
      <c r="I145" s="194">
        <f t="shared" si="73"/>
        <v>400000</v>
      </c>
      <c r="J145" s="194">
        <v>0</v>
      </c>
      <c r="K145" s="194">
        <v>200000</v>
      </c>
      <c r="L145" s="194">
        <f t="shared" si="71"/>
        <v>200000</v>
      </c>
      <c r="M145" s="194">
        <v>0</v>
      </c>
      <c r="N145" s="194">
        <v>0</v>
      </c>
      <c r="O145" s="194">
        <f t="shared" si="68"/>
        <v>200000</v>
      </c>
      <c r="P145" s="194">
        <v>0</v>
      </c>
      <c r="Q145" s="194">
        <v>200000</v>
      </c>
      <c r="R145" s="194">
        <f t="shared" si="65"/>
        <v>0</v>
      </c>
      <c r="S145" s="195">
        <f t="shared" si="66"/>
        <v>200000</v>
      </c>
      <c r="T145" s="194">
        <f t="shared" si="67"/>
        <v>0</v>
      </c>
      <c r="V145" s="197" t="s">
        <v>248</v>
      </c>
      <c r="W145" s="198" t="s">
        <v>249</v>
      </c>
      <c r="X145" s="194">
        <v>400000</v>
      </c>
      <c r="Y145" s="194">
        <v>0</v>
      </c>
      <c r="Z145" s="194">
        <v>0</v>
      </c>
      <c r="AA145" s="194">
        <v>0</v>
      </c>
      <c r="AB145" s="194">
        <v>0</v>
      </c>
      <c r="AC145" s="194">
        <v>0</v>
      </c>
      <c r="AD145" s="194">
        <v>400000</v>
      </c>
      <c r="AE145" s="194">
        <v>0</v>
      </c>
      <c r="AF145" s="194">
        <v>200000</v>
      </c>
      <c r="AG145" s="194">
        <v>200000</v>
      </c>
      <c r="AH145" s="194">
        <v>0</v>
      </c>
      <c r="AI145" s="194">
        <v>0</v>
      </c>
      <c r="AJ145" s="194">
        <v>200000</v>
      </c>
      <c r="AK145" s="194">
        <v>0</v>
      </c>
      <c r="AL145" s="194">
        <v>200000</v>
      </c>
      <c r="AM145" s="194">
        <v>0</v>
      </c>
      <c r="AN145" s="194">
        <v>200000</v>
      </c>
      <c r="AO145" s="194">
        <v>0</v>
      </c>
    </row>
    <row r="146" spans="1:41" x14ac:dyDescent="0.25">
      <c r="A146" s="192" t="s">
        <v>250</v>
      </c>
      <c r="B146" s="198" t="s">
        <v>251</v>
      </c>
      <c r="C146" s="194">
        <v>400000</v>
      </c>
      <c r="D146" s="194">
        <v>0</v>
      </c>
      <c r="E146" s="194">
        <v>0</v>
      </c>
      <c r="F146" s="194">
        <v>0</v>
      </c>
      <c r="G146" s="194">
        <v>0</v>
      </c>
      <c r="H146" s="194">
        <v>0</v>
      </c>
      <c r="I146" s="194">
        <f t="shared" si="73"/>
        <v>400000</v>
      </c>
      <c r="J146" s="194">
        <v>0</v>
      </c>
      <c r="K146" s="194">
        <v>300000</v>
      </c>
      <c r="L146" s="194">
        <f t="shared" si="71"/>
        <v>100000</v>
      </c>
      <c r="M146" s="194">
        <v>0</v>
      </c>
      <c r="N146" s="194">
        <v>0</v>
      </c>
      <c r="O146" s="194">
        <f t="shared" si="68"/>
        <v>300000</v>
      </c>
      <c r="P146" s="194">
        <v>0</v>
      </c>
      <c r="Q146" s="194">
        <v>300000</v>
      </c>
      <c r="R146" s="194">
        <f t="shared" si="65"/>
        <v>0</v>
      </c>
      <c r="S146" s="195">
        <f t="shared" si="66"/>
        <v>100000</v>
      </c>
      <c r="T146" s="194">
        <f t="shared" si="67"/>
        <v>0</v>
      </c>
      <c r="V146" s="197" t="s">
        <v>250</v>
      </c>
      <c r="W146" s="198" t="s">
        <v>251</v>
      </c>
      <c r="X146" s="194">
        <v>400000</v>
      </c>
      <c r="Y146" s="194">
        <v>0</v>
      </c>
      <c r="Z146" s="194">
        <v>0</v>
      </c>
      <c r="AA146" s="194">
        <v>0</v>
      </c>
      <c r="AB146" s="194">
        <v>0</v>
      </c>
      <c r="AC146" s="194">
        <v>0</v>
      </c>
      <c r="AD146" s="194">
        <v>400000</v>
      </c>
      <c r="AE146" s="194">
        <v>0</v>
      </c>
      <c r="AF146" s="194">
        <v>300000</v>
      </c>
      <c r="AG146" s="194">
        <v>100000</v>
      </c>
      <c r="AH146" s="194">
        <v>0</v>
      </c>
      <c r="AI146" s="194">
        <v>0</v>
      </c>
      <c r="AJ146" s="194">
        <v>300000</v>
      </c>
      <c r="AK146" s="194">
        <v>0</v>
      </c>
      <c r="AL146" s="194">
        <v>300000</v>
      </c>
      <c r="AM146" s="194">
        <v>0</v>
      </c>
      <c r="AN146" s="194">
        <v>100000</v>
      </c>
      <c r="AO146" s="194">
        <v>0</v>
      </c>
    </row>
    <row r="147" spans="1:41" x14ac:dyDescent="0.25">
      <c r="A147" s="192" t="s">
        <v>252</v>
      </c>
      <c r="B147" s="198" t="s">
        <v>253</v>
      </c>
      <c r="C147" s="194">
        <v>109300000</v>
      </c>
      <c r="D147" s="194">
        <v>6000000</v>
      </c>
      <c r="E147" s="194">
        <v>0</v>
      </c>
      <c r="F147" s="194">
        <v>0</v>
      </c>
      <c r="G147" s="194">
        <v>0</v>
      </c>
      <c r="H147" s="194">
        <v>0</v>
      </c>
      <c r="I147" s="194">
        <f t="shared" si="73"/>
        <v>115300000</v>
      </c>
      <c r="J147" s="194">
        <v>2192821</v>
      </c>
      <c r="K147" s="194">
        <v>49976421</v>
      </c>
      <c r="L147" s="194">
        <f t="shared" si="71"/>
        <v>65323579</v>
      </c>
      <c r="M147" s="194">
        <v>14558801</v>
      </c>
      <c r="N147" s="194">
        <v>14558801</v>
      </c>
      <c r="O147" s="194">
        <f t="shared" si="68"/>
        <v>35417620</v>
      </c>
      <c r="P147" s="194">
        <v>2192821</v>
      </c>
      <c r="Q147" s="194">
        <v>49998421</v>
      </c>
      <c r="R147" s="194">
        <f t="shared" si="65"/>
        <v>22000</v>
      </c>
      <c r="S147" s="195">
        <f t="shared" si="66"/>
        <v>65301579</v>
      </c>
      <c r="T147" s="194">
        <f t="shared" si="67"/>
        <v>14558801</v>
      </c>
      <c r="V147" s="197" t="s">
        <v>252</v>
      </c>
      <c r="W147" s="198" t="s">
        <v>253</v>
      </c>
      <c r="X147" s="194">
        <v>109300000</v>
      </c>
      <c r="Y147" s="194">
        <v>6000000</v>
      </c>
      <c r="Z147" s="194">
        <v>0</v>
      </c>
      <c r="AA147" s="194">
        <v>0</v>
      </c>
      <c r="AB147" s="194">
        <v>0</v>
      </c>
      <c r="AC147" s="194">
        <v>0</v>
      </c>
      <c r="AD147" s="194">
        <v>115300000</v>
      </c>
      <c r="AE147" s="194">
        <v>2192821</v>
      </c>
      <c r="AF147" s="194">
        <v>49976421</v>
      </c>
      <c r="AG147" s="194">
        <v>65323579</v>
      </c>
      <c r="AH147" s="194">
        <v>14558801</v>
      </c>
      <c r="AI147" s="194">
        <v>14558801</v>
      </c>
      <c r="AJ147" s="194">
        <v>35417620</v>
      </c>
      <c r="AK147" s="194">
        <v>2192821</v>
      </c>
      <c r="AL147" s="194">
        <v>49998421</v>
      </c>
      <c r="AM147" s="194">
        <v>22000</v>
      </c>
      <c r="AN147" s="194">
        <v>65301579</v>
      </c>
      <c r="AO147" s="194">
        <v>0</v>
      </c>
    </row>
    <row r="148" spans="1:41" s="207" customFormat="1" x14ac:dyDescent="0.25">
      <c r="A148" s="212" t="s">
        <v>254</v>
      </c>
      <c r="B148" s="213" t="s">
        <v>255</v>
      </c>
      <c r="C148" s="214">
        <f>+C149+C150+C151</f>
        <v>300000</v>
      </c>
      <c r="D148" s="214">
        <f t="shared" ref="D148:T148" si="74">+D149+D150+D151</f>
        <v>0</v>
      </c>
      <c r="E148" s="214">
        <f t="shared" si="74"/>
        <v>0</v>
      </c>
      <c r="F148" s="214">
        <f t="shared" si="74"/>
        <v>0</v>
      </c>
      <c r="G148" s="214">
        <f t="shared" si="74"/>
        <v>0</v>
      </c>
      <c r="H148" s="214">
        <f t="shared" si="74"/>
        <v>0</v>
      </c>
      <c r="I148" s="214">
        <f t="shared" si="74"/>
        <v>300000</v>
      </c>
      <c r="J148" s="214">
        <f t="shared" si="74"/>
        <v>0</v>
      </c>
      <c r="K148" s="214">
        <f t="shared" si="74"/>
        <v>0</v>
      </c>
      <c r="L148" s="214">
        <f t="shared" si="74"/>
        <v>300000</v>
      </c>
      <c r="M148" s="214">
        <f t="shared" si="74"/>
        <v>0</v>
      </c>
      <c r="N148" s="214">
        <f t="shared" si="74"/>
        <v>0</v>
      </c>
      <c r="O148" s="214">
        <f t="shared" si="74"/>
        <v>0</v>
      </c>
      <c r="P148" s="214">
        <f t="shared" si="74"/>
        <v>0</v>
      </c>
      <c r="Q148" s="214">
        <f t="shared" si="74"/>
        <v>0</v>
      </c>
      <c r="R148" s="214">
        <f t="shared" si="74"/>
        <v>0</v>
      </c>
      <c r="S148" s="215">
        <f t="shared" si="74"/>
        <v>300000</v>
      </c>
      <c r="T148" s="214">
        <f t="shared" si="74"/>
        <v>0</v>
      </c>
      <c r="V148" s="197" t="s">
        <v>254</v>
      </c>
      <c r="W148" s="198" t="s">
        <v>255</v>
      </c>
      <c r="X148" s="194">
        <v>300000</v>
      </c>
      <c r="Y148" s="194">
        <v>0</v>
      </c>
      <c r="Z148" s="194">
        <v>0</v>
      </c>
      <c r="AA148" s="194">
        <v>0</v>
      </c>
      <c r="AB148" s="194">
        <v>0</v>
      </c>
      <c r="AC148" s="194">
        <v>0</v>
      </c>
      <c r="AD148" s="194">
        <v>300000</v>
      </c>
      <c r="AE148" s="194">
        <v>0</v>
      </c>
      <c r="AF148" s="194">
        <v>0</v>
      </c>
      <c r="AG148" s="194">
        <v>300000</v>
      </c>
      <c r="AH148" s="194">
        <v>0</v>
      </c>
      <c r="AI148" s="194">
        <v>0</v>
      </c>
      <c r="AJ148" s="194">
        <v>0</v>
      </c>
      <c r="AK148" s="194">
        <v>0</v>
      </c>
      <c r="AL148" s="194">
        <v>0</v>
      </c>
      <c r="AM148" s="194">
        <v>0</v>
      </c>
      <c r="AN148" s="194">
        <v>300000</v>
      </c>
      <c r="AO148" s="194">
        <v>0</v>
      </c>
    </row>
    <row r="149" spans="1:41" x14ac:dyDescent="0.25">
      <c r="A149" s="192" t="s">
        <v>256</v>
      </c>
      <c r="B149" s="198" t="s">
        <v>257</v>
      </c>
      <c r="C149" s="194">
        <v>100000</v>
      </c>
      <c r="D149" s="194">
        <v>0</v>
      </c>
      <c r="E149" s="194">
        <v>0</v>
      </c>
      <c r="F149" s="194">
        <v>0</v>
      </c>
      <c r="G149" s="194">
        <v>0</v>
      </c>
      <c r="H149" s="194">
        <v>0</v>
      </c>
      <c r="I149" s="194">
        <f t="shared" si="73"/>
        <v>100000</v>
      </c>
      <c r="J149" s="194">
        <v>0</v>
      </c>
      <c r="K149" s="194">
        <v>0</v>
      </c>
      <c r="L149" s="194">
        <f t="shared" si="71"/>
        <v>100000</v>
      </c>
      <c r="M149" s="194">
        <v>0</v>
      </c>
      <c r="N149" s="194">
        <v>0</v>
      </c>
      <c r="O149" s="194">
        <f t="shared" si="68"/>
        <v>0</v>
      </c>
      <c r="P149" s="194">
        <v>0</v>
      </c>
      <c r="Q149" s="194">
        <v>0</v>
      </c>
      <c r="R149" s="194">
        <f t="shared" si="65"/>
        <v>0</v>
      </c>
      <c r="S149" s="195">
        <f t="shared" si="66"/>
        <v>100000</v>
      </c>
      <c r="T149" s="194">
        <f t="shared" si="67"/>
        <v>0</v>
      </c>
      <c r="V149" s="197" t="s">
        <v>256</v>
      </c>
      <c r="W149" s="198" t="s">
        <v>257</v>
      </c>
      <c r="X149" s="194">
        <v>100000</v>
      </c>
      <c r="Y149" s="194">
        <v>0</v>
      </c>
      <c r="Z149" s="194">
        <v>0</v>
      </c>
      <c r="AA149" s="194">
        <v>0</v>
      </c>
      <c r="AB149" s="194">
        <v>0</v>
      </c>
      <c r="AC149" s="194">
        <v>0</v>
      </c>
      <c r="AD149" s="194">
        <v>100000</v>
      </c>
      <c r="AE149" s="194">
        <v>0</v>
      </c>
      <c r="AF149" s="194">
        <v>0</v>
      </c>
      <c r="AG149" s="194">
        <v>100000</v>
      </c>
      <c r="AH149" s="194">
        <v>0</v>
      </c>
      <c r="AI149" s="194">
        <v>0</v>
      </c>
      <c r="AJ149" s="194">
        <v>0</v>
      </c>
      <c r="AK149" s="194">
        <v>0</v>
      </c>
      <c r="AL149" s="194">
        <v>0</v>
      </c>
      <c r="AM149" s="194">
        <v>0</v>
      </c>
      <c r="AN149" s="194">
        <v>100000</v>
      </c>
      <c r="AO149" s="194">
        <v>0</v>
      </c>
    </row>
    <row r="150" spans="1:41" x14ac:dyDescent="0.25">
      <c r="A150" s="192" t="s">
        <v>258</v>
      </c>
      <c r="B150" s="198" t="s">
        <v>259</v>
      </c>
      <c r="C150" s="194">
        <v>100000</v>
      </c>
      <c r="D150" s="194">
        <v>0</v>
      </c>
      <c r="E150" s="194">
        <v>0</v>
      </c>
      <c r="F150" s="194">
        <v>0</v>
      </c>
      <c r="G150" s="194">
        <v>0</v>
      </c>
      <c r="H150" s="194">
        <v>0</v>
      </c>
      <c r="I150" s="194">
        <f t="shared" si="73"/>
        <v>100000</v>
      </c>
      <c r="J150" s="194">
        <v>0</v>
      </c>
      <c r="K150" s="194">
        <v>0</v>
      </c>
      <c r="L150" s="194">
        <f t="shared" si="71"/>
        <v>100000</v>
      </c>
      <c r="M150" s="194">
        <v>0</v>
      </c>
      <c r="N150" s="194">
        <v>0</v>
      </c>
      <c r="O150" s="194">
        <f t="shared" si="68"/>
        <v>0</v>
      </c>
      <c r="P150" s="194">
        <v>0</v>
      </c>
      <c r="Q150" s="194">
        <v>0</v>
      </c>
      <c r="R150" s="194">
        <f t="shared" si="65"/>
        <v>0</v>
      </c>
      <c r="S150" s="195">
        <f t="shared" si="66"/>
        <v>100000</v>
      </c>
      <c r="T150" s="194">
        <f t="shared" si="67"/>
        <v>0</v>
      </c>
      <c r="V150" s="197" t="s">
        <v>258</v>
      </c>
      <c r="W150" s="198" t="s">
        <v>259</v>
      </c>
      <c r="X150" s="194">
        <v>100000</v>
      </c>
      <c r="Y150" s="194">
        <v>0</v>
      </c>
      <c r="Z150" s="194">
        <v>0</v>
      </c>
      <c r="AA150" s="194">
        <v>0</v>
      </c>
      <c r="AB150" s="194">
        <v>0</v>
      </c>
      <c r="AC150" s="194">
        <v>0</v>
      </c>
      <c r="AD150" s="194">
        <v>100000</v>
      </c>
      <c r="AE150" s="194">
        <v>0</v>
      </c>
      <c r="AF150" s="194">
        <v>0</v>
      </c>
      <c r="AG150" s="194">
        <v>100000</v>
      </c>
      <c r="AH150" s="194">
        <v>0</v>
      </c>
      <c r="AI150" s="194">
        <v>0</v>
      </c>
      <c r="AJ150" s="194">
        <v>0</v>
      </c>
      <c r="AK150" s="194">
        <v>0</v>
      </c>
      <c r="AL150" s="194">
        <v>0</v>
      </c>
      <c r="AM150" s="194">
        <v>0</v>
      </c>
      <c r="AN150" s="194">
        <v>100000</v>
      </c>
      <c r="AO150" s="194">
        <v>0</v>
      </c>
    </row>
    <row r="151" spans="1:41" x14ac:dyDescent="0.25">
      <c r="A151" s="192" t="s">
        <v>260</v>
      </c>
      <c r="B151" s="198" t="s">
        <v>261</v>
      </c>
      <c r="C151" s="194">
        <v>100000</v>
      </c>
      <c r="D151" s="194">
        <v>0</v>
      </c>
      <c r="E151" s="194">
        <v>0</v>
      </c>
      <c r="F151" s="194">
        <v>0</v>
      </c>
      <c r="G151" s="194">
        <v>0</v>
      </c>
      <c r="H151" s="194">
        <v>0</v>
      </c>
      <c r="I151" s="194">
        <f t="shared" si="73"/>
        <v>100000</v>
      </c>
      <c r="J151" s="194">
        <v>0</v>
      </c>
      <c r="K151" s="194">
        <v>0</v>
      </c>
      <c r="L151" s="194">
        <f t="shared" si="71"/>
        <v>100000</v>
      </c>
      <c r="M151" s="194">
        <v>0</v>
      </c>
      <c r="N151" s="194">
        <v>0</v>
      </c>
      <c r="O151" s="194">
        <f t="shared" si="68"/>
        <v>0</v>
      </c>
      <c r="P151" s="194">
        <v>0</v>
      </c>
      <c r="Q151" s="194">
        <v>0</v>
      </c>
      <c r="R151" s="194">
        <f t="shared" si="65"/>
        <v>0</v>
      </c>
      <c r="S151" s="195">
        <f t="shared" si="66"/>
        <v>100000</v>
      </c>
      <c r="T151" s="194">
        <f t="shared" si="67"/>
        <v>0</v>
      </c>
      <c r="V151" s="197" t="s">
        <v>260</v>
      </c>
      <c r="W151" s="198" t="s">
        <v>261</v>
      </c>
      <c r="X151" s="194">
        <v>100000</v>
      </c>
      <c r="Y151" s="194">
        <v>0</v>
      </c>
      <c r="Z151" s="194">
        <v>0</v>
      </c>
      <c r="AA151" s="194">
        <v>0</v>
      </c>
      <c r="AB151" s="194">
        <v>0</v>
      </c>
      <c r="AC151" s="194">
        <v>0</v>
      </c>
      <c r="AD151" s="194">
        <v>100000</v>
      </c>
      <c r="AE151" s="194">
        <v>0</v>
      </c>
      <c r="AF151" s="194">
        <v>0</v>
      </c>
      <c r="AG151" s="194">
        <v>100000</v>
      </c>
      <c r="AH151" s="194">
        <v>0</v>
      </c>
      <c r="AI151" s="194">
        <v>0</v>
      </c>
      <c r="AJ151" s="194">
        <v>0</v>
      </c>
      <c r="AK151" s="194">
        <v>0</v>
      </c>
      <c r="AL151" s="194">
        <v>0</v>
      </c>
      <c r="AM151" s="194">
        <v>0</v>
      </c>
      <c r="AN151" s="194">
        <v>100000</v>
      </c>
      <c r="AO151" s="194">
        <v>0</v>
      </c>
    </row>
    <row r="152" spans="1:41" x14ac:dyDescent="0.25">
      <c r="A152" s="192" t="s">
        <v>262</v>
      </c>
      <c r="B152" s="198" t="s">
        <v>263</v>
      </c>
      <c r="C152" s="194">
        <v>2600000</v>
      </c>
      <c r="D152" s="194">
        <v>0</v>
      </c>
      <c r="E152" s="194">
        <v>0</v>
      </c>
      <c r="F152" s="194">
        <v>0</v>
      </c>
      <c r="G152" s="194">
        <v>0</v>
      </c>
      <c r="H152" s="194">
        <v>0</v>
      </c>
      <c r="I152" s="194">
        <f t="shared" si="73"/>
        <v>2600000</v>
      </c>
      <c r="J152" s="194">
        <v>0</v>
      </c>
      <c r="K152" s="194">
        <v>0</v>
      </c>
      <c r="L152" s="194">
        <f t="shared" si="71"/>
        <v>2600000</v>
      </c>
      <c r="M152" s="194">
        <v>0</v>
      </c>
      <c r="N152" s="194">
        <v>0</v>
      </c>
      <c r="O152" s="194">
        <f t="shared" si="68"/>
        <v>0</v>
      </c>
      <c r="P152" s="194">
        <v>0</v>
      </c>
      <c r="Q152" s="194">
        <v>0</v>
      </c>
      <c r="R152" s="194">
        <f t="shared" si="65"/>
        <v>0</v>
      </c>
      <c r="S152" s="195">
        <f t="shared" si="66"/>
        <v>2600000</v>
      </c>
      <c r="T152" s="194">
        <f t="shared" si="67"/>
        <v>0</v>
      </c>
      <c r="V152" s="197" t="s">
        <v>262</v>
      </c>
      <c r="W152" s="198" t="s">
        <v>263</v>
      </c>
      <c r="X152" s="194">
        <v>2600000</v>
      </c>
      <c r="Y152" s="194">
        <v>0</v>
      </c>
      <c r="Z152" s="194">
        <v>0</v>
      </c>
      <c r="AA152" s="194">
        <v>0</v>
      </c>
      <c r="AB152" s="194">
        <v>0</v>
      </c>
      <c r="AC152" s="194">
        <v>0</v>
      </c>
      <c r="AD152" s="194">
        <v>2600000</v>
      </c>
      <c r="AE152" s="194">
        <v>0</v>
      </c>
      <c r="AF152" s="194">
        <v>0</v>
      </c>
      <c r="AG152" s="194">
        <v>2600000</v>
      </c>
      <c r="AH152" s="194">
        <v>0</v>
      </c>
      <c r="AI152" s="194">
        <v>0</v>
      </c>
      <c r="AJ152" s="194">
        <v>0</v>
      </c>
      <c r="AK152" s="194">
        <v>0</v>
      </c>
      <c r="AL152" s="194">
        <v>0</v>
      </c>
      <c r="AM152" s="194">
        <v>0</v>
      </c>
      <c r="AN152" s="194">
        <v>2600000</v>
      </c>
      <c r="AO152" s="194">
        <v>0</v>
      </c>
    </row>
    <row r="153" spans="1:41" x14ac:dyDescent="0.25">
      <c r="A153" s="192" t="s">
        <v>264</v>
      </c>
      <c r="B153" s="198" t="s">
        <v>265</v>
      </c>
      <c r="C153" s="194">
        <v>343269400</v>
      </c>
      <c r="D153" s="194">
        <v>0</v>
      </c>
      <c r="E153" s="194">
        <v>0</v>
      </c>
      <c r="F153" s="194">
        <v>0</v>
      </c>
      <c r="G153" s="194">
        <v>0</v>
      </c>
      <c r="H153" s="194">
        <v>0</v>
      </c>
      <c r="I153" s="194">
        <f t="shared" si="73"/>
        <v>343269400</v>
      </c>
      <c r="J153" s="194">
        <v>0</v>
      </c>
      <c r="K153" s="194">
        <v>0</v>
      </c>
      <c r="L153" s="194">
        <f t="shared" si="71"/>
        <v>343269400</v>
      </c>
      <c r="M153" s="194">
        <v>0</v>
      </c>
      <c r="N153" s="194">
        <v>0</v>
      </c>
      <c r="O153" s="194">
        <f t="shared" si="68"/>
        <v>0</v>
      </c>
      <c r="P153" s="194">
        <v>0</v>
      </c>
      <c r="Q153" s="194">
        <v>0</v>
      </c>
      <c r="R153" s="194">
        <f t="shared" si="65"/>
        <v>0</v>
      </c>
      <c r="S153" s="195">
        <f t="shared" si="66"/>
        <v>343269400</v>
      </c>
      <c r="T153" s="194">
        <f t="shared" si="67"/>
        <v>0</v>
      </c>
      <c r="V153" s="197" t="s">
        <v>264</v>
      </c>
      <c r="W153" s="198" t="s">
        <v>265</v>
      </c>
      <c r="X153" s="194">
        <v>343269400</v>
      </c>
      <c r="Y153" s="194">
        <v>0</v>
      </c>
      <c r="Z153" s="194">
        <v>0</v>
      </c>
      <c r="AA153" s="194">
        <v>0</v>
      </c>
      <c r="AB153" s="194">
        <v>0</v>
      </c>
      <c r="AC153" s="194">
        <v>0</v>
      </c>
      <c r="AD153" s="194">
        <v>343269400</v>
      </c>
      <c r="AE153" s="194">
        <v>0</v>
      </c>
      <c r="AF153" s="194">
        <v>0</v>
      </c>
      <c r="AG153" s="194">
        <v>343269400</v>
      </c>
      <c r="AH153" s="194">
        <v>0</v>
      </c>
      <c r="AI153" s="194">
        <v>0</v>
      </c>
      <c r="AJ153" s="194">
        <v>0</v>
      </c>
      <c r="AK153" s="194">
        <v>0</v>
      </c>
      <c r="AL153" s="194">
        <v>0</v>
      </c>
      <c r="AM153" s="194">
        <v>0</v>
      </c>
      <c r="AN153" s="194">
        <v>343269400</v>
      </c>
      <c r="AO153" s="194">
        <v>0</v>
      </c>
    </row>
    <row r="154" spans="1:41" s="207" customFormat="1" x14ac:dyDescent="0.25">
      <c r="A154" s="212" t="s">
        <v>266</v>
      </c>
      <c r="B154" s="213" t="s">
        <v>267</v>
      </c>
      <c r="C154" s="214">
        <f>+C155+C156+C163+C167+C173+C179+C184+C189</f>
        <v>1204262450</v>
      </c>
      <c r="D154" s="214">
        <f t="shared" ref="D154:T154" si="75">+D155+D156+D163+D167+D173+D179+D184+D189</f>
        <v>0</v>
      </c>
      <c r="E154" s="214">
        <f t="shared" si="75"/>
        <v>0</v>
      </c>
      <c r="F154" s="214">
        <f t="shared" si="75"/>
        <v>0</v>
      </c>
      <c r="G154" s="214">
        <f t="shared" si="75"/>
        <v>0</v>
      </c>
      <c r="H154" s="214">
        <f t="shared" si="75"/>
        <v>0</v>
      </c>
      <c r="I154" s="214">
        <f t="shared" si="75"/>
        <v>1204262450</v>
      </c>
      <c r="J154" s="214">
        <f t="shared" si="75"/>
        <v>3000000</v>
      </c>
      <c r="K154" s="214">
        <f t="shared" si="75"/>
        <v>277851031</v>
      </c>
      <c r="L154" s="214">
        <f t="shared" si="75"/>
        <v>926411419</v>
      </c>
      <c r="M154" s="214">
        <f t="shared" si="75"/>
        <v>63121456</v>
      </c>
      <c r="N154" s="214">
        <f t="shared" si="75"/>
        <v>71121456</v>
      </c>
      <c r="O154" s="214">
        <f t="shared" si="75"/>
        <v>206729575</v>
      </c>
      <c r="P154" s="214">
        <f t="shared" si="75"/>
        <v>6190000</v>
      </c>
      <c r="Q154" s="214">
        <f t="shared" si="75"/>
        <v>406728895</v>
      </c>
      <c r="R154" s="214">
        <f t="shared" si="75"/>
        <v>128877864</v>
      </c>
      <c r="S154" s="215">
        <f t="shared" si="75"/>
        <v>797533555</v>
      </c>
      <c r="T154" s="214">
        <f t="shared" si="75"/>
        <v>71121456</v>
      </c>
      <c r="V154" s="197" t="s">
        <v>266</v>
      </c>
      <c r="W154" s="198" t="s">
        <v>267</v>
      </c>
      <c r="X154" s="194">
        <v>1204262450</v>
      </c>
      <c r="Y154" s="194">
        <v>0</v>
      </c>
      <c r="Z154" s="194">
        <v>0</v>
      </c>
      <c r="AA154" s="194">
        <v>0</v>
      </c>
      <c r="AB154" s="194">
        <v>0</v>
      </c>
      <c r="AC154" s="194">
        <v>0</v>
      </c>
      <c r="AD154" s="194">
        <v>1204262450</v>
      </c>
      <c r="AE154" s="194">
        <v>3000000</v>
      </c>
      <c r="AF154" s="194">
        <v>277851031</v>
      </c>
      <c r="AG154" s="194">
        <v>926411419</v>
      </c>
      <c r="AH154" s="194">
        <v>63121456</v>
      </c>
      <c r="AI154" s="194">
        <v>71121456</v>
      </c>
      <c r="AJ154" s="194">
        <v>206729575</v>
      </c>
      <c r="AK154" s="194">
        <v>6190000</v>
      </c>
      <c r="AL154" s="194">
        <v>406728895</v>
      </c>
      <c r="AM154" s="194">
        <v>128877864</v>
      </c>
      <c r="AN154" s="194">
        <v>797533555</v>
      </c>
      <c r="AO154" s="194">
        <v>0</v>
      </c>
    </row>
    <row r="155" spans="1:41" x14ac:dyDescent="0.25">
      <c r="A155" s="192" t="s">
        <v>268</v>
      </c>
      <c r="B155" s="198" t="s">
        <v>269</v>
      </c>
      <c r="C155" s="194">
        <v>6000000</v>
      </c>
      <c r="D155" s="194">
        <v>0</v>
      </c>
      <c r="E155" s="194">
        <v>0</v>
      </c>
      <c r="F155" s="194">
        <v>0</v>
      </c>
      <c r="G155" s="194">
        <v>0</v>
      </c>
      <c r="H155" s="194">
        <v>0</v>
      </c>
      <c r="I155" s="194">
        <f t="shared" si="73"/>
        <v>6000000</v>
      </c>
      <c r="J155" s="194">
        <v>0</v>
      </c>
      <c r="K155" s="194">
        <v>1000000</v>
      </c>
      <c r="L155" s="194">
        <f t="shared" si="71"/>
        <v>5000000</v>
      </c>
      <c r="M155" s="194">
        <v>0</v>
      </c>
      <c r="N155" s="194">
        <v>0</v>
      </c>
      <c r="O155" s="194">
        <f t="shared" si="68"/>
        <v>1000000</v>
      </c>
      <c r="P155" s="194">
        <v>0</v>
      </c>
      <c r="Q155" s="194">
        <v>1000000</v>
      </c>
      <c r="R155" s="194">
        <f t="shared" si="65"/>
        <v>0</v>
      </c>
      <c r="S155" s="195">
        <f t="shared" si="66"/>
        <v>5000000</v>
      </c>
      <c r="T155" s="194">
        <f t="shared" si="67"/>
        <v>0</v>
      </c>
      <c r="V155" s="197" t="s">
        <v>268</v>
      </c>
      <c r="W155" s="198" t="s">
        <v>269</v>
      </c>
      <c r="X155" s="194">
        <v>6000000</v>
      </c>
      <c r="Y155" s="194">
        <v>0</v>
      </c>
      <c r="Z155" s="194">
        <v>0</v>
      </c>
      <c r="AA155" s="194">
        <v>0</v>
      </c>
      <c r="AB155" s="194">
        <v>0</v>
      </c>
      <c r="AC155" s="194">
        <v>0</v>
      </c>
      <c r="AD155" s="194">
        <v>6000000</v>
      </c>
      <c r="AE155" s="194">
        <v>0</v>
      </c>
      <c r="AF155" s="194">
        <v>1000000</v>
      </c>
      <c r="AG155" s="194">
        <v>5000000</v>
      </c>
      <c r="AH155" s="194">
        <v>0</v>
      </c>
      <c r="AI155" s="194">
        <v>0</v>
      </c>
      <c r="AJ155" s="194">
        <v>1000000</v>
      </c>
      <c r="AK155" s="194">
        <v>0</v>
      </c>
      <c r="AL155" s="194">
        <v>1000000</v>
      </c>
      <c r="AM155" s="194">
        <v>0</v>
      </c>
      <c r="AN155" s="194">
        <v>5000000</v>
      </c>
      <c r="AO155" s="194">
        <v>0</v>
      </c>
    </row>
    <row r="156" spans="1:41" s="207" customFormat="1" x14ac:dyDescent="0.25">
      <c r="A156" s="212" t="s">
        <v>270</v>
      </c>
      <c r="B156" s="213" t="s">
        <v>271</v>
      </c>
      <c r="C156" s="214">
        <f>SUM(C157:C162)</f>
        <v>136350000</v>
      </c>
      <c r="D156" s="214">
        <f t="shared" ref="D156:T156" si="76">SUM(D157:D162)</f>
        <v>0</v>
      </c>
      <c r="E156" s="214">
        <f t="shared" si="76"/>
        <v>0</v>
      </c>
      <c r="F156" s="214">
        <f t="shared" si="76"/>
        <v>0</v>
      </c>
      <c r="G156" s="214">
        <f t="shared" si="76"/>
        <v>0</v>
      </c>
      <c r="H156" s="214">
        <f t="shared" si="76"/>
        <v>0</v>
      </c>
      <c r="I156" s="214">
        <f t="shared" si="76"/>
        <v>136350000</v>
      </c>
      <c r="J156" s="214">
        <f t="shared" si="76"/>
        <v>1500000</v>
      </c>
      <c r="K156" s="214">
        <f t="shared" si="76"/>
        <v>9314600</v>
      </c>
      <c r="L156" s="214">
        <f t="shared" si="76"/>
        <v>127035400</v>
      </c>
      <c r="M156" s="214">
        <f t="shared" si="76"/>
        <v>1877880</v>
      </c>
      <c r="N156" s="214">
        <f t="shared" si="76"/>
        <v>1877880</v>
      </c>
      <c r="O156" s="214">
        <f t="shared" si="76"/>
        <v>7436720</v>
      </c>
      <c r="P156" s="214">
        <f t="shared" si="76"/>
        <v>1500000</v>
      </c>
      <c r="Q156" s="214">
        <f t="shared" si="76"/>
        <v>16085549</v>
      </c>
      <c r="R156" s="214">
        <f t="shared" si="76"/>
        <v>6770949</v>
      </c>
      <c r="S156" s="215">
        <f t="shared" si="76"/>
        <v>120264451</v>
      </c>
      <c r="T156" s="214">
        <f t="shared" si="76"/>
        <v>1877880</v>
      </c>
      <c r="V156" s="197" t="s">
        <v>270</v>
      </c>
      <c r="W156" s="198" t="s">
        <v>271</v>
      </c>
      <c r="X156" s="194">
        <v>136350000</v>
      </c>
      <c r="Y156" s="194">
        <v>0</v>
      </c>
      <c r="Z156" s="194">
        <v>0</v>
      </c>
      <c r="AA156" s="194">
        <v>0</v>
      </c>
      <c r="AB156" s="194">
        <v>0</v>
      </c>
      <c r="AC156" s="194">
        <v>0</v>
      </c>
      <c r="AD156" s="194">
        <v>136350000</v>
      </c>
      <c r="AE156" s="194">
        <v>1500000</v>
      </c>
      <c r="AF156" s="194">
        <v>9314600</v>
      </c>
      <c r="AG156" s="194">
        <v>127035400</v>
      </c>
      <c r="AH156" s="194">
        <v>1877880</v>
      </c>
      <c r="AI156" s="194">
        <v>1877880</v>
      </c>
      <c r="AJ156" s="194">
        <v>7436720</v>
      </c>
      <c r="AK156" s="194">
        <v>1500000</v>
      </c>
      <c r="AL156" s="194">
        <v>16085549</v>
      </c>
      <c r="AM156" s="194">
        <v>6770949</v>
      </c>
      <c r="AN156" s="194">
        <v>120264451</v>
      </c>
      <c r="AO156" s="194">
        <v>0</v>
      </c>
    </row>
    <row r="157" spans="1:41" x14ac:dyDescent="0.25">
      <c r="A157" s="192" t="s">
        <v>272</v>
      </c>
      <c r="B157" s="198" t="s">
        <v>273</v>
      </c>
      <c r="C157" s="194">
        <v>48000000</v>
      </c>
      <c r="D157" s="194">
        <v>0</v>
      </c>
      <c r="E157" s="194">
        <v>0</v>
      </c>
      <c r="F157" s="194">
        <v>0</v>
      </c>
      <c r="G157" s="194">
        <v>0</v>
      </c>
      <c r="H157" s="194">
        <v>0</v>
      </c>
      <c r="I157" s="194">
        <f t="shared" si="73"/>
        <v>48000000</v>
      </c>
      <c r="J157" s="194">
        <v>0</v>
      </c>
      <c r="K157" s="194">
        <v>4214600</v>
      </c>
      <c r="L157" s="194">
        <f t="shared" si="71"/>
        <v>43785400</v>
      </c>
      <c r="M157" s="194">
        <v>377880</v>
      </c>
      <c r="N157" s="194">
        <v>377880</v>
      </c>
      <c r="O157" s="194">
        <f t="shared" si="68"/>
        <v>3836720</v>
      </c>
      <c r="P157" s="194">
        <v>0</v>
      </c>
      <c r="Q157" s="194">
        <v>10985549</v>
      </c>
      <c r="R157" s="194">
        <f t="shared" si="65"/>
        <v>6770949</v>
      </c>
      <c r="S157" s="195">
        <f t="shared" si="66"/>
        <v>37014451</v>
      </c>
      <c r="T157" s="194">
        <f t="shared" si="67"/>
        <v>377880</v>
      </c>
      <c r="V157" s="197" t="s">
        <v>272</v>
      </c>
      <c r="W157" s="198" t="s">
        <v>273</v>
      </c>
      <c r="X157" s="194">
        <v>48000000</v>
      </c>
      <c r="Y157" s="194">
        <v>0</v>
      </c>
      <c r="Z157" s="194">
        <v>0</v>
      </c>
      <c r="AA157" s="194">
        <v>0</v>
      </c>
      <c r="AB157" s="194">
        <v>0</v>
      </c>
      <c r="AC157" s="194">
        <v>0</v>
      </c>
      <c r="AD157" s="194">
        <v>48000000</v>
      </c>
      <c r="AE157" s="194">
        <v>0</v>
      </c>
      <c r="AF157" s="194">
        <v>4214600</v>
      </c>
      <c r="AG157" s="194">
        <v>43785400</v>
      </c>
      <c r="AH157" s="194">
        <v>377880</v>
      </c>
      <c r="AI157" s="194">
        <v>377880</v>
      </c>
      <c r="AJ157" s="194">
        <v>3836720</v>
      </c>
      <c r="AK157" s="194">
        <v>0</v>
      </c>
      <c r="AL157" s="194">
        <v>10985549</v>
      </c>
      <c r="AM157" s="194">
        <v>6770949</v>
      </c>
      <c r="AN157" s="194">
        <v>37014451</v>
      </c>
      <c r="AO157" s="194">
        <v>0</v>
      </c>
    </row>
    <row r="158" spans="1:41" x14ac:dyDescent="0.25">
      <c r="A158" s="192" t="s">
        <v>274</v>
      </c>
      <c r="B158" s="198" t="s">
        <v>275</v>
      </c>
      <c r="C158" s="194">
        <v>64500000</v>
      </c>
      <c r="D158" s="194">
        <v>0</v>
      </c>
      <c r="E158" s="194">
        <v>0</v>
      </c>
      <c r="F158" s="194">
        <v>0</v>
      </c>
      <c r="G158" s="194">
        <v>0</v>
      </c>
      <c r="H158" s="194">
        <v>0</v>
      </c>
      <c r="I158" s="194">
        <f t="shared" si="73"/>
        <v>64500000</v>
      </c>
      <c r="J158" s="194">
        <v>0</v>
      </c>
      <c r="K158" s="194">
        <v>0</v>
      </c>
      <c r="L158" s="194">
        <f t="shared" si="71"/>
        <v>64500000</v>
      </c>
      <c r="M158" s="194">
        <v>0</v>
      </c>
      <c r="N158" s="194">
        <v>0</v>
      </c>
      <c r="O158" s="194">
        <f t="shared" si="68"/>
        <v>0</v>
      </c>
      <c r="P158" s="194">
        <v>0</v>
      </c>
      <c r="Q158" s="194">
        <v>0</v>
      </c>
      <c r="R158" s="194">
        <f t="shared" si="65"/>
        <v>0</v>
      </c>
      <c r="S158" s="195">
        <f t="shared" si="66"/>
        <v>64500000</v>
      </c>
      <c r="T158" s="194">
        <f t="shared" si="67"/>
        <v>0</v>
      </c>
      <c r="V158" s="197" t="s">
        <v>274</v>
      </c>
      <c r="W158" s="198" t="s">
        <v>275</v>
      </c>
      <c r="X158" s="194">
        <v>64500000</v>
      </c>
      <c r="Y158" s="194">
        <v>0</v>
      </c>
      <c r="Z158" s="194">
        <v>0</v>
      </c>
      <c r="AA158" s="194">
        <v>0</v>
      </c>
      <c r="AB158" s="194">
        <v>0</v>
      </c>
      <c r="AC158" s="194">
        <v>0</v>
      </c>
      <c r="AD158" s="194">
        <v>64500000</v>
      </c>
      <c r="AE158" s="194">
        <v>0</v>
      </c>
      <c r="AF158" s="194">
        <v>0</v>
      </c>
      <c r="AG158" s="194">
        <v>64500000</v>
      </c>
      <c r="AH158" s="194">
        <v>0</v>
      </c>
      <c r="AI158" s="194">
        <v>0</v>
      </c>
      <c r="AJ158" s="194">
        <v>0</v>
      </c>
      <c r="AK158" s="194">
        <v>0</v>
      </c>
      <c r="AL158" s="194">
        <v>0</v>
      </c>
      <c r="AM158" s="194">
        <v>0</v>
      </c>
      <c r="AN158" s="194">
        <v>64500000</v>
      </c>
      <c r="AO158" s="194">
        <v>0</v>
      </c>
    </row>
    <row r="159" spans="1:41" x14ac:dyDescent="0.25">
      <c r="A159" s="192" t="s">
        <v>276</v>
      </c>
      <c r="B159" s="198" t="s">
        <v>277</v>
      </c>
      <c r="C159" s="194">
        <v>9450000</v>
      </c>
      <c r="D159" s="194">
        <v>0</v>
      </c>
      <c r="E159" s="194">
        <v>0</v>
      </c>
      <c r="F159" s="194">
        <v>0</v>
      </c>
      <c r="G159" s="194">
        <v>0</v>
      </c>
      <c r="H159" s="194">
        <v>0</v>
      </c>
      <c r="I159" s="194">
        <f t="shared" si="73"/>
        <v>9450000</v>
      </c>
      <c r="J159" s="194">
        <v>0</v>
      </c>
      <c r="K159" s="194">
        <v>0</v>
      </c>
      <c r="L159" s="194">
        <f t="shared" si="71"/>
        <v>9450000</v>
      </c>
      <c r="M159" s="194">
        <v>0</v>
      </c>
      <c r="N159" s="194">
        <v>0</v>
      </c>
      <c r="O159" s="194">
        <f t="shared" si="68"/>
        <v>0</v>
      </c>
      <c r="P159" s="194">
        <v>0</v>
      </c>
      <c r="Q159" s="194">
        <v>0</v>
      </c>
      <c r="R159" s="194">
        <f t="shared" si="65"/>
        <v>0</v>
      </c>
      <c r="S159" s="195">
        <f t="shared" si="66"/>
        <v>9450000</v>
      </c>
      <c r="T159" s="194">
        <f t="shared" si="67"/>
        <v>0</v>
      </c>
      <c r="V159" s="197" t="s">
        <v>276</v>
      </c>
      <c r="W159" s="198" t="s">
        <v>277</v>
      </c>
      <c r="X159" s="194">
        <v>9450000</v>
      </c>
      <c r="Y159" s="194">
        <v>0</v>
      </c>
      <c r="Z159" s="194">
        <v>0</v>
      </c>
      <c r="AA159" s="194">
        <v>0</v>
      </c>
      <c r="AB159" s="194">
        <v>0</v>
      </c>
      <c r="AC159" s="194">
        <v>0</v>
      </c>
      <c r="AD159" s="194">
        <v>9450000</v>
      </c>
      <c r="AE159" s="194">
        <v>0</v>
      </c>
      <c r="AF159" s="194">
        <v>0</v>
      </c>
      <c r="AG159" s="194">
        <v>9450000</v>
      </c>
      <c r="AH159" s="194">
        <v>0</v>
      </c>
      <c r="AI159" s="194">
        <v>0</v>
      </c>
      <c r="AJ159" s="194">
        <v>0</v>
      </c>
      <c r="AK159" s="194">
        <v>0</v>
      </c>
      <c r="AL159" s="194">
        <v>0</v>
      </c>
      <c r="AM159" s="194">
        <v>0</v>
      </c>
      <c r="AN159" s="194">
        <v>9450000</v>
      </c>
      <c r="AO159" s="194">
        <v>0</v>
      </c>
    </row>
    <row r="160" spans="1:41" x14ac:dyDescent="0.25">
      <c r="A160" s="192" t="s">
        <v>278</v>
      </c>
      <c r="B160" s="198" t="s">
        <v>279</v>
      </c>
      <c r="C160" s="194">
        <v>2100000</v>
      </c>
      <c r="D160" s="194">
        <v>0</v>
      </c>
      <c r="E160" s="194">
        <v>0</v>
      </c>
      <c r="F160" s="194">
        <v>0</v>
      </c>
      <c r="G160" s="194">
        <v>0</v>
      </c>
      <c r="H160" s="194">
        <v>0</v>
      </c>
      <c r="I160" s="194">
        <f t="shared" si="73"/>
        <v>2100000</v>
      </c>
      <c r="J160" s="194">
        <v>0</v>
      </c>
      <c r="K160" s="194">
        <v>0</v>
      </c>
      <c r="L160" s="194">
        <f t="shared" si="71"/>
        <v>2100000</v>
      </c>
      <c r="M160" s="194">
        <v>0</v>
      </c>
      <c r="N160" s="194">
        <v>0</v>
      </c>
      <c r="O160" s="194">
        <f t="shared" si="68"/>
        <v>0</v>
      </c>
      <c r="P160" s="194">
        <v>0</v>
      </c>
      <c r="Q160" s="194">
        <v>0</v>
      </c>
      <c r="R160" s="194">
        <f t="shared" si="65"/>
        <v>0</v>
      </c>
      <c r="S160" s="195">
        <f t="shared" si="66"/>
        <v>2100000</v>
      </c>
      <c r="T160" s="194">
        <f t="shared" si="67"/>
        <v>0</v>
      </c>
      <c r="V160" s="197" t="s">
        <v>278</v>
      </c>
      <c r="W160" s="198" t="s">
        <v>279</v>
      </c>
      <c r="X160" s="194">
        <v>2100000</v>
      </c>
      <c r="Y160" s="194">
        <v>0</v>
      </c>
      <c r="Z160" s="194">
        <v>0</v>
      </c>
      <c r="AA160" s="194">
        <v>0</v>
      </c>
      <c r="AB160" s="194">
        <v>0</v>
      </c>
      <c r="AC160" s="194">
        <v>0</v>
      </c>
      <c r="AD160" s="194">
        <v>2100000</v>
      </c>
      <c r="AE160" s="194">
        <v>0</v>
      </c>
      <c r="AF160" s="194">
        <v>0</v>
      </c>
      <c r="AG160" s="194">
        <v>2100000</v>
      </c>
      <c r="AH160" s="194">
        <v>0</v>
      </c>
      <c r="AI160" s="194">
        <v>0</v>
      </c>
      <c r="AJ160" s="194">
        <v>0</v>
      </c>
      <c r="AK160" s="194">
        <v>0</v>
      </c>
      <c r="AL160" s="194">
        <v>0</v>
      </c>
      <c r="AM160" s="194">
        <v>0</v>
      </c>
      <c r="AN160" s="194">
        <v>2100000</v>
      </c>
      <c r="AO160" s="194">
        <v>0</v>
      </c>
    </row>
    <row r="161" spans="1:41" x14ac:dyDescent="0.25">
      <c r="A161" s="192" t="s">
        <v>280</v>
      </c>
      <c r="B161" s="198" t="s">
        <v>281</v>
      </c>
      <c r="C161" s="194">
        <v>4800000</v>
      </c>
      <c r="D161" s="194">
        <v>0</v>
      </c>
      <c r="E161" s="194">
        <v>0</v>
      </c>
      <c r="F161" s="194">
        <v>0</v>
      </c>
      <c r="G161" s="194">
        <v>0</v>
      </c>
      <c r="H161" s="194">
        <v>0</v>
      </c>
      <c r="I161" s="194">
        <f t="shared" si="73"/>
        <v>4800000</v>
      </c>
      <c r="J161" s="194">
        <v>0</v>
      </c>
      <c r="K161" s="194">
        <v>1500000</v>
      </c>
      <c r="L161" s="194">
        <f t="shared" si="71"/>
        <v>3300000</v>
      </c>
      <c r="M161" s="194">
        <v>0</v>
      </c>
      <c r="N161" s="194">
        <v>0</v>
      </c>
      <c r="O161" s="194">
        <f t="shared" si="68"/>
        <v>1500000</v>
      </c>
      <c r="P161" s="194">
        <v>0</v>
      </c>
      <c r="Q161" s="220">
        <v>1500000</v>
      </c>
      <c r="R161" s="194">
        <f t="shared" si="65"/>
        <v>0</v>
      </c>
      <c r="S161" s="195">
        <f t="shared" si="66"/>
        <v>3300000</v>
      </c>
      <c r="T161" s="194">
        <f t="shared" si="67"/>
        <v>0</v>
      </c>
      <c r="V161" s="197" t="s">
        <v>280</v>
      </c>
      <c r="W161" s="198" t="s">
        <v>281</v>
      </c>
      <c r="X161" s="194">
        <v>4800000</v>
      </c>
      <c r="Y161" s="194">
        <v>0</v>
      </c>
      <c r="Z161" s="194">
        <v>0</v>
      </c>
      <c r="AA161" s="194">
        <v>0</v>
      </c>
      <c r="AB161" s="194">
        <v>0</v>
      </c>
      <c r="AC161" s="194">
        <v>0</v>
      </c>
      <c r="AD161" s="194">
        <v>4800000</v>
      </c>
      <c r="AE161" s="194">
        <v>0</v>
      </c>
      <c r="AF161" s="194">
        <v>1500000</v>
      </c>
      <c r="AG161" s="194">
        <v>3300000</v>
      </c>
      <c r="AH161" s="194">
        <v>0</v>
      </c>
      <c r="AI161" s="194">
        <v>0</v>
      </c>
      <c r="AJ161" s="194">
        <v>1500000</v>
      </c>
      <c r="AK161" s="194">
        <v>0</v>
      </c>
      <c r="AL161" s="194">
        <v>1500000</v>
      </c>
      <c r="AM161" s="194">
        <v>0</v>
      </c>
      <c r="AN161" s="194">
        <v>3300000</v>
      </c>
      <c r="AO161" s="194">
        <v>0</v>
      </c>
    </row>
    <row r="162" spans="1:41" x14ac:dyDescent="0.25">
      <c r="A162" s="192" t="s">
        <v>282</v>
      </c>
      <c r="B162" s="198" t="s">
        <v>283</v>
      </c>
      <c r="C162" s="194">
        <v>7500000</v>
      </c>
      <c r="D162" s="194">
        <v>0</v>
      </c>
      <c r="E162" s="194">
        <v>0</v>
      </c>
      <c r="F162" s="194">
        <v>0</v>
      </c>
      <c r="G162" s="194">
        <v>0</v>
      </c>
      <c r="H162" s="194">
        <v>0</v>
      </c>
      <c r="I162" s="194">
        <f t="shared" si="73"/>
        <v>7500000</v>
      </c>
      <c r="J162" s="194">
        <v>1500000</v>
      </c>
      <c r="K162" s="194">
        <v>3600000</v>
      </c>
      <c r="L162" s="194">
        <f t="shared" si="71"/>
        <v>3900000</v>
      </c>
      <c r="M162" s="194">
        <v>1500000</v>
      </c>
      <c r="N162" s="194">
        <v>1500000</v>
      </c>
      <c r="O162" s="194">
        <f t="shared" si="68"/>
        <v>2100000</v>
      </c>
      <c r="P162" s="194">
        <v>1500000</v>
      </c>
      <c r="Q162" s="194">
        <v>3600000</v>
      </c>
      <c r="R162" s="194">
        <f t="shared" si="65"/>
        <v>0</v>
      </c>
      <c r="S162" s="195">
        <f t="shared" si="66"/>
        <v>3900000</v>
      </c>
      <c r="T162" s="194">
        <f t="shared" si="67"/>
        <v>1500000</v>
      </c>
      <c r="V162" s="197" t="s">
        <v>282</v>
      </c>
      <c r="W162" s="198" t="s">
        <v>283</v>
      </c>
      <c r="X162" s="194">
        <v>7500000</v>
      </c>
      <c r="Y162" s="194">
        <v>0</v>
      </c>
      <c r="Z162" s="194">
        <v>0</v>
      </c>
      <c r="AA162" s="194">
        <v>0</v>
      </c>
      <c r="AB162" s="194">
        <v>0</v>
      </c>
      <c r="AC162" s="194">
        <v>0</v>
      </c>
      <c r="AD162" s="194">
        <v>7500000</v>
      </c>
      <c r="AE162" s="194">
        <v>1500000</v>
      </c>
      <c r="AF162" s="194">
        <v>3600000</v>
      </c>
      <c r="AG162" s="194">
        <v>3900000</v>
      </c>
      <c r="AH162" s="194">
        <v>1500000</v>
      </c>
      <c r="AI162" s="194">
        <v>1500000</v>
      </c>
      <c r="AJ162" s="194">
        <v>2100000</v>
      </c>
      <c r="AK162" s="194">
        <v>1500000</v>
      </c>
      <c r="AL162" s="194">
        <v>3600000</v>
      </c>
      <c r="AM162" s="194">
        <v>0</v>
      </c>
      <c r="AN162" s="194">
        <v>3900000</v>
      </c>
      <c r="AO162" s="194">
        <v>0</v>
      </c>
    </row>
    <row r="163" spans="1:41" s="207" customFormat="1" x14ac:dyDescent="0.25">
      <c r="A163" s="212" t="s">
        <v>284</v>
      </c>
      <c r="B163" s="213" t="s">
        <v>285</v>
      </c>
      <c r="C163" s="214">
        <f>+C164+C165+C166</f>
        <v>72633333</v>
      </c>
      <c r="D163" s="214">
        <f t="shared" ref="D163:T163" si="77">+D164+D165+D166</f>
        <v>0</v>
      </c>
      <c r="E163" s="214">
        <f t="shared" si="77"/>
        <v>0</v>
      </c>
      <c r="F163" s="214">
        <f t="shared" si="77"/>
        <v>0</v>
      </c>
      <c r="G163" s="214">
        <f t="shared" si="77"/>
        <v>0</v>
      </c>
      <c r="H163" s="214">
        <f t="shared" si="77"/>
        <v>0</v>
      </c>
      <c r="I163" s="214">
        <f t="shared" si="77"/>
        <v>72633333</v>
      </c>
      <c r="J163" s="214">
        <f t="shared" si="77"/>
        <v>0</v>
      </c>
      <c r="K163" s="214">
        <f t="shared" si="77"/>
        <v>55300000</v>
      </c>
      <c r="L163" s="214">
        <f t="shared" si="77"/>
        <v>17333333</v>
      </c>
      <c r="M163" s="214">
        <f t="shared" si="77"/>
        <v>0</v>
      </c>
      <c r="N163" s="214">
        <f t="shared" si="77"/>
        <v>0</v>
      </c>
      <c r="O163" s="214">
        <f t="shared" si="77"/>
        <v>55300000</v>
      </c>
      <c r="P163" s="214">
        <f t="shared" si="77"/>
        <v>0</v>
      </c>
      <c r="Q163" s="214">
        <f t="shared" si="77"/>
        <v>55300000</v>
      </c>
      <c r="R163" s="214">
        <f t="shared" si="77"/>
        <v>0</v>
      </c>
      <c r="S163" s="215">
        <f t="shared" si="77"/>
        <v>17333333</v>
      </c>
      <c r="T163" s="214">
        <f t="shared" si="77"/>
        <v>0</v>
      </c>
      <c r="V163" s="197" t="s">
        <v>284</v>
      </c>
      <c r="W163" s="198" t="s">
        <v>285</v>
      </c>
      <c r="X163" s="194">
        <v>72633333</v>
      </c>
      <c r="Y163" s="194">
        <v>0</v>
      </c>
      <c r="Z163" s="194">
        <v>0</v>
      </c>
      <c r="AA163" s="194">
        <v>0</v>
      </c>
      <c r="AB163" s="194">
        <v>0</v>
      </c>
      <c r="AC163" s="194">
        <v>0</v>
      </c>
      <c r="AD163" s="194">
        <v>72633333</v>
      </c>
      <c r="AE163" s="194">
        <v>0</v>
      </c>
      <c r="AF163" s="194">
        <v>55300000</v>
      </c>
      <c r="AG163" s="194">
        <v>17333333</v>
      </c>
      <c r="AH163" s="194">
        <v>0</v>
      </c>
      <c r="AI163" s="194">
        <v>0</v>
      </c>
      <c r="AJ163" s="194">
        <v>55300000</v>
      </c>
      <c r="AK163" s="194">
        <v>0</v>
      </c>
      <c r="AL163" s="194">
        <v>55300000</v>
      </c>
      <c r="AM163" s="194">
        <v>0</v>
      </c>
      <c r="AN163" s="194">
        <v>17333333</v>
      </c>
      <c r="AO163" s="194">
        <v>0</v>
      </c>
    </row>
    <row r="164" spans="1:41" x14ac:dyDescent="0.25">
      <c r="A164" s="192" t="s">
        <v>286</v>
      </c>
      <c r="B164" s="198" t="s">
        <v>287</v>
      </c>
      <c r="C164" s="194">
        <v>32000000</v>
      </c>
      <c r="D164" s="194">
        <v>0</v>
      </c>
      <c r="E164" s="194">
        <v>0</v>
      </c>
      <c r="F164" s="194">
        <v>0</v>
      </c>
      <c r="G164" s="194">
        <v>0</v>
      </c>
      <c r="H164" s="194">
        <v>0</v>
      </c>
      <c r="I164" s="194">
        <f t="shared" si="73"/>
        <v>32000000</v>
      </c>
      <c r="J164" s="194">
        <v>0</v>
      </c>
      <c r="K164" s="194">
        <v>32000000</v>
      </c>
      <c r="L164" s="194">
        <f t="shared" si="71"/>
        <v>0</v>
      </c>
      <c r="M164" s="194">
        <v>0</v>
      </c>
      <c r="N164" s="194">
        <v>0</v>
      </c>
      <c r="O164" s="194">
        <f t="shared" si="68"/>
        <v>32000000</v>
      </c>
      <c r="P164" s="194">
        <v>0</v>
      </c>
      <c r="Q164" s="194">
        <v>32000000</v>
      </c>
      <c r="R164" s="194">
        <f t="shared" si="65"/>
        <v>0</v>
      </c>
      <c r="S164" s="195">
        <f t="shared" si="66"/>
        <v>0</v>
      </c>
      <c r="T164" s="194">
        <f t="shared" si="67"/>
        <v>0</v>
      </c>
      <c r="V164" s="197" t="s">
        <v>286</v>
      </c>
      <c r="W164" s="198" t="s">
        <v>287</v>
      </c>
      <c r="X164" s="194">
        <v>32000000</v>
      </c>
      <c r="Y164" s="194">
        <v>0</v>
      </c>
      <c r="Z164" s="194">
        <v>0</v>
      </c>
      <c r="AA164" s="194">
        <v>0</v>
      </c>
      <c r="AB164" s="194">
        <v>0</v>
      </c>
      <c r="AC164" s="194">
        <v>0</v>
      </c>
      <c r="AD164" s="194">
        <v>32000000</v>
      </c>
      <c r="AE164" s="194">
        <v>0</v>
      </c>
      <c r="AF164" s="194">
        <v>32000000</v>
      </c>
      <c r="AG164" s="194">
        <v>0</v>
      </c>
      <c r="AH164" s="194">
        <v>0</v>
      </c>
      <c r="AI164" s="194">
        <v>0</v>
      </c>
      <c r="AJ164" s="194">
        <v>32000000</v>
      </c>
      <c r="AK164" s="194">
        <v>0</v>
      </c>
      <c r="AL164" s="194">
        <v>32000000</v>
      </c>
      <c r="AM164" s="194">
        <v>0</v>
      </c>
      <c r="AN164" s="194">
        <v>0</v>
      </c>
      <c r="AO164" s="194">
        <v>0</v>
      </c>
    </row>
    <row r="165" spans="1:41" x14ac:dyDescent="0.25">
      <c r="A165" s="192" t="s">
        <v>288</v>
      </c>
      <c r="B165" s="198" t="s">
        <v>289</v>
      </c>
      <c r="C165" s="194">
        <v>40333333</v>
      </c>
      <c r="D165" s="194">
        <v>0</v>
      </c>
      <c r="E165" s="194">
        <v>0</v>
      </c>
      <c r="F165" s="194">
        <v>0</v>
      </c>
      <c r="G165" s="194">
        <v>0</v>
      </c>
      <c r="H165" s="194">
        <v>0</v>
      </c>
      <c r="I165" s="194">
        <f t="shared" si="73"/>
        <v>40333333</v>
      </c>
      <c r="J165" s="194">
        <v>0</v>
      </c>
      <c r="K165" s="194">
        <v>23300000</v>
      </c>
      <c r="L165" s="194">
        <f t="shared" si="71"/>
        <v>17033333</v>
      </c>
      <c r="M165" s="194">
        <v>0</v>
      </c>
      <c r="N165" s="194">
        <v>0</v>
      </c>
      <c r="O165" s="194">
        <f t="shared" si="68"/>
        <v>23300000</v>
      </c>
      <c r="P165" s="194">
        <v>0</v>
      </c>
      <c r="Q165" s="194">
        <v>23300000</v>
      </c>
      <c r="R165" s="194">
        <f t="shared" si="65"/>
        <v>0</v>
      </c>
      <c r="S165" s="195">
        <f t="shared" si="66"/>
        <v>17033333</v>
      </c>
      <c r="T165" s="194">
        <f t="shared" si="67"/>
        <v>0</v>
      </c>
      <c r="V165" s="197" t="s">
        <v>288</v>
      </c>
      <c r="W165" s="198" t="s">
        <v>289</v>
      </c>
      <c r="X165" s="194">
        <v>40333333</v>
      </c>
      <c r="Y165" s="194">
        <v>0</v>
      </c>
      <c r="Z165" s="194">
        <v>0</v>
      </c>
      <c r="AA165" s="194">
        <v>0</v>
      </c>
      <c r="AB165" s="194">
        <v>0</v>
      </c>
      <c r="AC165" s="194">
        <v>0</v>
      </c>
      <c r="AD165" s="194">
        <v>40333333</v>
      </c>
      <c r="AE165" s="194">
        <v>0</v>
      </c>
      <c r="AF165" s="194">
        <v>23300000</v>
      </c>
      <c r="AG165" s="194">
        <v>17033333</v>
      </c>
      <c r="AH165" s="194">
        <v>0</v>
      </c>
      <c r="AI165" s="194">
        <v>0</v>
      </c>
      <c r="AJ165" s="194">
        <v>23300000</v>
      </c>
      <c r="AK165" s="194">
        <v>0</v>
      </c>
      <c r="AL165" s="194">
        <v>23300000</v>
      </c>
      <c r="AM165" s="194">
        <v>0</v>
      </c>
      <c r="AN165" s="194">
        <v>17033333</v>
      </c>
      <c r="AO165" s="194">
        <v>0</v>
      </c>
    </row>
    <row r="166" spans="1:41" x14ac:dyDescent="0.25">
      <c r="A166" s="192" t="s">
        <v>290</v>
      </c>
      <c r="B166" s="198" t="s">
        <v>291</v>
      </c>
      <c r="C166" s="194">
        <v>300000</v>
      </c>
      <c r="D166" s="194">
        <v>0</v>
      </c>
      <c r="E166" s="194">
        <v>0</v>
      </c>
      <c r="F166" s="194">
        <v>0</v>
      </c>
      <c r="G166" s="194">
        <v>0</v>
      </c>
      <c r="H166" s="194">
        <v>0</v>
      </c>
      <c r="I166" s="194">
        <f t="shared" si="73"/>
        <v>300000</v>
      </c>
      <c r="J166" s="194">
        <v>0</v>
      </c>
      <c r="K166" s="194">
        <v>0</v>
      </c>
      <c r="L166" s="194">
        <f t="shared" si="71"/>
        <v>300000</v>
      </c>
      <c r="M166" s="194">
        <v>0</v>
      </c>
      <c r="N166" s="194">
        <v>0</v>
      </c>
      <c r="O166" s="194">
        <f t="shared" si="68"/>
        <v>0</v>
      </c>
      <c r="P166" s="194">
        <v>0</v>
      </c>
      <c r="Q166" s="194">
        <v>0</v>
      </c>
      <c r="R166" s="194">
        <f t="shared" si="65"/>
        <v>0</v>
      </c>
      <c r="S166" s="195">
        <f t="shared" si="66"/>
        <v>300000</v>
      </c>
      <c r="T166" s="194">
        <f t="shared" si="67"/>
        <v>0</v>
      </c>
      <c r="V166" s="197" t="s">
        <v>290</v>
      </c>
      <c r="W166" s="198" t="s">
        <v>291</v>
      </c>
      <c r="X166" s="194">
        <v>300000</v>
      </c>
      <c r="Y166" s="194">
        <v>0</v>
      </c>
      <c r="Z166" s="194">
        <v>0</v>
      </c>
      <c r="AA166" s="194">
        <v>0</v>
      </c>
      <c r="AB166" s="194">
        <v>0</v>
      </c>
      <c r="AC166" s="194">
        <v>0</v>
      </c>
      <c r="AD166" s="194">
        <v>300000</v>
      </c>
      <c r="AE166" s="194">
        <v>0</v>
      </c>
      <c r="AF166" s="194">
        <v>0</v>
      </c>
      <c r="AG166" s="194">
        <v>300000</v>
      </c>
      <c r="AH166" s="194">
        <v>0</v>
      </c>
      <c r="AI166" s="194">
        <v>0</v>
      </c>
      <c r="AJ166" s="194">
        <v>0</v>
      </c>
      <c r="AK166" s="194">
        <v>0</v>
      </c>
      <c r="AL166" s="194">
        <v>0</v>
      </c>
      <c r="AM166" s="194">
        <v>0</v>
      </c>
      <c r="AN166" s="194">
        <v>300000</v>
      </c>
      <c r="AO166" s="194">
        <v>0</v>
      </c>
    </row>
    <row r="167" spans="1:41" s="207" customFormat="1" x14ac:dyDescent="0.25">
      <c r="A167" s="212" t="s">
        <v>292</v>
      </c>
      <c r="B167" s="213" t="s">
        <v>293</v>
      </c>
      <c r="C167" s="214">
        <f>SUM(C168:C172)</f>
        <v>448073768</v>
      </c>
      <c r="D167" s="214">
        <f t="shared" ref="D167:T167" si="78">SUM(D168:D172)</f>
        <v>0</v>
      </c>
      <c r="E167" s="214">
        <f t="shared" si="78"/>
        <v>0</v>
      </c>
      <c r="F167" s="214">
        <f t="shared" si="78"/>
        <v>0</v>
      </c>
      <c r="G167" s="214">
        <f t="shared" si="78"/>
        <v>0</v>
      </c>
      <c r="H167" s="214">
        <f t="shared" si="78"/>
        <v>0</v>
      </c>
      <c r="I167" s="214">
        <f t="shared" si="78"/>
        <v>448073768</v>
      </c>
      <c r="J167" s="214">
        <f t="shared" si="78"/>
        <v>0</v>
      </c>
      <c r="K167" s="214">
        <f t="shared" si="78"/>
        <v>151743786</v>
      </c>
      <c r="L167" s="214">
        <f t="shared" si="78"/>
        <v>296329982</v>
      </c>
      <c r="M167" s="214">
        <f t="shared" si="78"/>
        <v>57775076</v>
      </c>
      <c r="N167" s="214">
        <f t="shared" si="78"/>
        <v>57775076</v>
      </c>
      <c r="O167" s="214">
        <f t="shared" si="78"/>
        <v>93968710</v>
      </c>
      <c r="P167" s="214">
        <f t="shared" si="78"/>
        <v>3190000</v>
      </c>
      <c r="Q167" s="214">
        <f t="shared" si="78"/>
        <v>188410786</v>
      </c>
      <c r="R167" s="214">
        <f t="shared" si="78"/>
        <v>36667000</v>
      </c>
      <c r="S167" s="215">
        <f t="shared" si="78"/>
        <v>259662982</v>
      </c>
      <c r="T167" s="214">
        <f t="shared" si="78"/>
        <v>57775076</v>
      </c>
      <c r="V167" s="197" t="s">
        <v>292</v>
      </c>
      <c r="W167" s="198" t="s">
        <v>293</v>
      </c>
      <c r="X167" s="194">
        <v>448073768</v>
      </c>
      <c r="Y167" s="194">
        <v>0</v>
      </c>
      <c r="Z167" s="194">
        <v>0</v>
      </c>
      <c r="AA167" s="194">
        <v>0</v>
      </c>
      <c r="AB167" s="194">
        <v>0</v>
      </c>
      <c r="AC167" s="194">
        <v>0</v>
      </c>
      <c r="AD167" s="194">
        <v>448073768</v>
      </c>
      <c r="AE167" s="194">
        <v>0</v>
      </c>
      <c r="AF167" s="194">
        <v>151743786</v>
      </c>
      <c r="AG167" s="194">
        <v>296329982</v>
      </c>
      <c r="AH167" s="194">
        <v>57775076</v>
      </c>
      <c r="AI167" s="194">
        <v>57775076</v>
      </c>
      <c r="AJ167" s="194">
        <v>93968710</v>
      </c>
      <c r="AK167" s="194">
        <v>3190000</v>
      </c>
      <c r="AL167" s="194">
        <v>188410786</v>
      </c>
      <c r="AM167" s="194">
        <v>36667000</v>
      </c>
      <c r="AN167" s="194">
        <v>259662982</v>
      </c>
      <c r="AO167" s="194">
        <v>0</v>
      </c>
    </row>
    <row r="168" spans="1:41" x14ac:dyDescent="0.25">
      <c r="A168" s="192" t="s">
        <v>294</v>
      </c>
      <c r="B168" s="198" t="s">
        <v>295</v>
      </c>
      <c r="C168" s="194">
        <v>171000000</v>
      </c>
      <c r="D168" s="194">
        <v>0</v>
      </c>
      <c r="E168" s="194">
        <v>0</v>
      </c>
      <c r="F168" s="194">
        <v>0</v>
      </c>
      <c r="G168" s="194">
        <v>0</v>
      </c>
      <c r="H168" s="194">
        <v>0</v>
      </c>
      <c r="I168" s="194">
        <f t="shared" si="73"/>
        <v>171000000</v>
      </c>
      <c r="J168" s="194">
        <v>0</v>
      </c>
      <c r="K168" s="194">
        <v>1600000</v>
      </c>
      <c r="L168" s="194">
        <f t="shared" si="71"/>
        <v>169400000</v>
      </c>
      <c r="M168" s="194">
        <v>0</v>
      </c>
      <c r="N168" s="194">
        <v>0</v>
      </c>
      <c r="O168" s="194">
        <f t="shared" si="68"/>
        <v>1600000</v>
      </c>
      <c r="P168" s="194">
        <v>3190000</v>
      </c>
      <c r="Q168" s="194">
        <v>16790000</v>
      </c>
      <c r="R168" s="194">
        <f t="shared" si="65"/>
        <v>15190000</v>
      </c>
      <c r="S168" s="195">
        <f t="shared" si="66"/>
        <v>154210000</v>
      </c>
      <c r="T168" s="194">
        <f t="shared" si="67"/>
        <v>0</v>
      </c>
      <c r="V168" s="197" t="s">
        <v>294</v>
      </c>
      <c r="W168" s="198" t="s">
        <v>295</v>
      </c>
      <c r="X168" s="194">
        <v>171000000</v>
      </c>
      <c r="Y168" s="194">
        <v>0</v>
      </c>
      <c r="Z168" s="194">
        <v>0</v>
      </c>
      <c r="AA168" s="194">
        <v>0</v>
      </c>
      <c r="AB168" s="194">
        <v>0</v>
      </c>
      <c r="AC168" s="194">
        <v>0</v>
      </c>
      <c r="AD168" s="194">
        <v>171000000</v>
      </c>
      <c r="AE168" s="194">
        <v>0</v>
      </c>
      <c r="AF168" s="194">
        <v>1600000</v>
      </c>
      <c r="AG168" s="194">
        <v>169400000</v>
      </c>
      <c r="AH168" s="194">
        <v>0</v>
      </c>
      <c r="AI168" s="194">
        <v>0</v>
      </c>
      <c r="AJ168" s="194">
        <v>1600000</v>
      </c>
      <c r="AK168" s="194">
        <v>3190000</v>
      </c>
      <c r="AL168" s="194">
        <v>16790000</v>
      </c>
      <c r="AM168" s="194">
        <v>15190000</v>
      </c>
      <c r="AN168" s="194">
        <v>154210000</v>
      </c>
      <c r="AO168" s="194">
        <v>0</v>
      </c>
    </row>
    <row r="169" spans="1:41" x14ac:dyDescent="0.25">
      <c r="A169" s="192" t="s">
        <v>296</v>
      </c>
      <c r="B169" s="198" t="s">
        <v>297</v>
      </c>
      <c r="C169" s="194">
        <v>50773768</v>
      </c>
      <c r="D169" s="194">
        <v>0</v>
      </c>
      <c r="E169" s="194">
        <v>0</v>
      </c>
      <c r="F169" s="194">
        <v>0</v>
      </c>
      <c r="G169" s="194">
        <v>0</v>
      </c>
      <c r="H169" s="194">
        <v>0</v>
      </c>
      <c r="I169" s="194">
        <f t="shared" si="73"/>
        <v>50773768</v>
      </c>
      <c r="J169" s="194">
        <v>0</v>
      </c>
      <c r="K169" s="194">
        <v>143786</v>
      </c>
      <c r="L169" s="194">
        <f t="shared" si="71"/>
        <v>50629982</v>
      </c>
      <c r="M169" s="194">
        <v>127449</v>
      </c>
      <c r="N169" s="194">
        <v>127449</v>
      </c>
      <c r="O169" s="194">
        <f t="shared" si="68"/>
        <v>16337</v>
      </c>
      <c r="P169" s="194">
        <v>0</v>
      </c>
      <c r="Q169" s="194">
        <v>21620786</v>
      </c>
      <c r="R169" s="194">
        <f t="shared" si="65"/>
        <v>21477000</v>
      </c>
      <c r="S169" s="195">
        <f t="shared" si="66"/>
        <v>29152982</v>
      </c>
      <c r="T169" s="194">
        <f t="shared" si="67"/>
        <v>127449</v>
      </c>
      <c r="V169" s="197" t="s">
        <v>296</v>
      </c>
      <c r="W169" s="198" t="s">
        <v>297</v>
      </c>
      <c r="X169" s="194">
        <v>50773768</v>
      </c>
      <c r="Y169" s="194">
        <v>0</v>
      </c>
      <c r="Z169" s="194">
        <v>0</v>
      </c>
      <c r="AA169" s="194">
        <v>0</v>
      </c>
      <c r="AB169" s="194">
        <v>0</v>
      </c>
      <c r="AC169" s="194">
        <v>0</v>
      </c>
      <c r="AD169" s="194">
        <v>50773768</v>
      </c>
      <c r="AE169" s="194">
        <v>0</v>
      </c>
      <c r="AF169" s="194">
        <v>143786</v>
      </c>
      <c r="AG169" s="194">
        <v>50629982</v>
      </c>
      <c r="AH169" s="194">
        <v>127449</v>
      </c>
      <c r="AI169" s="194">
        <v>127449</v>
      </c>
      <c r="AJ169" s="194">
        <v>16337</v>
      </c>
      <c r="AK169" s="194">
        <v>0</v>
      </c>
      <c r="AL169" s="194">
        <v>21620786</v>
      </c>
      <c r="AM169" s="194">
        <v>21477000</v>
      </c>
      <c r="AN169" s="194">
        <v>29152982</v>
      </c>
      <c r="AO169" s="194">
        <v>0</v>
      </c>
    </row>
    <row r="170" spans="1:41" x14ac:dyDescent="0.25">
      <c r="A170" s="192" t="s">
        <v>298</v>
      </c>
      <c r="B170" s="198" t="s">
        <v>299</v>
      </c>
      <c r="C170" s="194">
        <v>11300000</v>
      </c>
      <c r="D170" s="194">
        <v>0</v>
      </c>
      <c r="E170" s="194">
        <v>0</v>
      </c>
      <c r="F170" s="194">
        <v>0</v>
      </c>
      <c r="G170" s="194">
        <v>0</v>
      </c>
      <c r="H170" s="194">
        <v>0</v>
      </c>
      <c r="I170" s="194">
        <f t="shared" si="73"/>
        <v>11300000</v>
      </c>
      <c r="J170" s="194">
        <v>0</v>
      </c>
      <c r="K170" s="194">
        <v>0</v>
      </c>
      <c r="L170" s="194">
        <f t="shared" si="71"/>
        <v>11300000</v>
      </c>
      <c r="M170" s="194">
        <v>0</v>
      </c>
      <c r="N170" s="194">
        <v>0</v>
      </c>
      <c r="O170" s="194">
        <f t="shared" si="68"/>
        <v>0</v>
      </c>
      <c r="P170" s="194">
        <v>0</v>
      </c>
      <c r="Q170" s="194">
        <v>0</v>
      </c>
      <c r="R170" s="194">
        <f t="shared" si="65"/>
        <v>0</v>
      </c>
      <c r="S170" s="195">
        <f t="shared" si="66"/>
        <v>11300000</v>
      </c>
      <c r="T170" s="194">
        <f t="shared" si="67"/>
        <v>0</v>
      </c>
      <c r="V170" s="197" t="s">
        <v>298</v>
      </c>
      <c r="W170" s="198" t="s">
        <v>299</v>
      </c>
      <c r="X170" s="194">
        <v>11300000</v>
      </c>
      <c r="Y170" s="194">
        <v>0</v>
      </c>
      <c r="Z170" s="194">
        <v>0</v>
      </c>
      <c r="AA170" s="194">
        <v>0</v>
      </c>
      <c r="AB170" s="194">
        <v>0</v>
      </c>
      <c r="AC170" s="194">
        <v>0</v>
      </c>
      <c r="AD170" s="194">
        <v>11300000</v>
      </c>
      <c r="AE170" s="194">
        <v>0</v>
      </c>
      <c r="AF170" s="194">
        <v>0</v>
      </c>
      <c r="AG170" s="194">
        <v>11300000</v>
      </c>
      <c r="AH170" s="194">
        <v>0</v>
      </c>
      <c r="AI170" s="194">
        <v>0</v>
      </c>
      <c r="AJ170" s="194">
        <v>0</v>
      </c>
      <c r="AK170" s="194">
        <v>0</v>
      </c>
      <c r="AL170" s="194">
        <v>0</v>
      </c>
      <c r="AM170" s="194">
        <v>0</v>
      </c>
      <c r="AN170" s="194">
        <v>11300000</v>
      </c>
      <c r="AO170" s="194">
        <v>0</v>
      </c>
    </row>
    <row r="171" spans="1:41" x14ac:dyDescent="0.25">
      <c r="A171" s="192" t="s">
        <v>300</v>
      </c>
      <c r="B171" s="198" t="s">
        <v>301</v>
      </c>
      <c r="C171" s="194">
        <v>65000000</v>
      </c>
      <c r="D171" s="194">
        <v>0</v>
      </c>
      <c r="E171" s="194">
        <v>0</v>
      </c>
      <c r="F171" s="194">
        <v>0</v>
      </c>
      <c r="G171" s="194">
        <v>0</v>
      </c>
      <c r="H171" s="194">
        <v>0</v>
      </c>
      <c r="I171" s="194">
        <f t="shared" si="73"/>
        <v>65000000</v>
      </c>
      <c r="J171" s="194">
        <v>0</v>
      </c>
      <c r="K171" s="194">
        <v>0</v>
      </c>
      <c r="L171" s="194">
        <f t="shared" si="71"/>
        <v>65000000</v>
      </c>
      <c r="M171" s="194">
        <v>0</v>
      </c>
      <c r="N171" s="194">
        <v>0</v>
      </c>
      <c r="O171" s="194">
        <f t="shared" si="68"/>
        <v>0</v>
      </c>
      <c r="P171" s="194">
        <v>0</v>
      </c>
      <c r="Q171" s="194">
        <v>0</v>
      </c>
      <c r="R171" s="194">
        <f t="shared" si="65"/>
        <v>0</v>
      </c>
      <c r="S171" s="195">
        <f t="shared" si="66"/>
        <v>65000000</v>
      </c>
      <c r="T171" s="194">
        <f t="shared" si="67"/>
        <v>0</v>
      </c>
      <c r="V171" s="197" t="s">
        <v>300</v>
      </c>
      <c r="W171" s="198" t="s">
        <v>301</v>
      </c>
      <c r="X171" s="194">
        <v>65000000</v>
      </c>
      <c r="Y171" s="194">
        <v>0</v>
      </c>
      <c r="Z171" s="194">
        <v>0</v>
      </c>
      <c r="AA171" s="194">
        <v>0</v>
      </c>
      <c r="AB171" s="194">
        <v>0</v>
      </c>
      <c r="AC171" s="194">
        <v>0</v>
      </c>
      <c r="AD171" s="194">
        <v>65000000</v>
      </c>
      <c r="AE171" s="194">
        <v>0</v>
      </c>
      <c r="AF171" s="194">
        <v>0</v>
      </c>
      <c r="AG171" s="194">
        <v>65000000</v>
      </c>
      <c r="AH171" s="194">
        <v>0</v>
      </c>
      <c r="AI171" s="194">
        <v>0</v>
      </c>
      <c r="AJ171" s="194">
        <v>0</v>
      </c>
      <c r="AK171" s="194">
        <v>0</v>
      </c>
      <c r="AL171" s="194">
        <v>0</v>
      </c>
      <c r="AM171" s="194">
        <v>0</v>
      </c>
      <c r="AN171" s="194">
        <v>65000000</v>
      </c>
      <c r="AO171" s="194">
        <v>0</v>
      </c>
    </row>
    <row r="172" spans="1:41" x14ac:dyDescent="0.25">
      <c r="A172" s="192" t="s">
        <v>302</v>
      </c>
      <c r="B172" s="198" t="s">
        <v>303</v>
      </c>
      <c r="C172" s="194">
        <v>150000000</v>
      </c>
      <c r="D172" s="194">
        <v>0</v>
      </c>
      <c r="E172" s="194">
        <v>0</v>
      </c>
      <c r="F172" s="194">
        <v>0</v>
      </c>
      <c r="G172" s="194">
        <v>0</v>
      </c>
      <c r="H172" s="194">
        <v>0</v>
      </c>
      <c r="I172" s="194">
        <f t="shared" si="73"/>
        <v>150000000</v>
      </c>
      <c r="J172" s="194">
        <v>0</v>
      </c>
      <c r="K172" s="194">
        <v>150000000</v>
      </c>
      <c r="L172" s="194">
        <f t="shared" si="71"/>
        <v>0</v>
      </c>
      <c r="M172" s="194">
        <v>57647627</v>
      </c>
      <c r="N172" s="194">
        <v>57647627</v>
      </c>
      <c r="O172" s="194">
        <f t="shared" si="68"/>
        <v>92352373</v>
      </c>
      <c r="P172" s="194">
        <v>0</v>
      </c>
      <c r="Q172" s="194">
        <v>150000000</v>
      </c>
      <c r="R172" s="194">
        <f t="shared" si="65"/>
        <v>0</v>
      </c>
      <c r="S172" s="195">
        <f t="shared" si="66"/>
        <v>0</v>
      </c>
      <c r="T172" s="194">
        <f t="shared" si="67"/>
        <v>57647627</v>
      </c>
      <c r="V172" s="197" t="s">
        <v>302</v>
      </c>
      <c r="W172" s="198" t="s">
        <v>303</v>
      </c>
      <c r="X172" s="194">
        <v>150000000</v>
      </c>
      <c r="Y172" s="194">
        <v>0</v>
      </c>
      <c r="Z172" s="194">
        <v>0</v>
      </c>
      <c r="AA172" s="194">
        <v>0</v>
      </c>
      <c r="AB172" s="194">
        <v>0</v>
      </c>
      <c r="AC172" s="194">
        <v>0</v>
      </c>
      <c r="AD172" s="194">
        <v>150000000</v>
      </c>
      <c r="AE172" s="194">
        <v>0</v>
      </c>
      <c r="AF172" s="194">
        <v>150000000</v>
      </c>
      <c r="AG172" s="194">
        <v>0</v>
      </c>
      <c r="AH172" s="194">
        <v>57647627</v>
      </c>
      <c r="AI172" s="194">
        <v>57647627</v>
      </c>
      <c r="AJ172" s="194">
        <v>92352373</v>
      </c>
      <c r="AK172" s="194">
        <v>0</v>
      </c>
      <c r="AL172" s="194">
        <v>150000000</v>
      </c>
      <c r="AM172" s="194">
        <v>0</v>
      </c>
      <c r="AN172" s="194">
        <v>0</v>
      </c>
      <c r="AO172" s="194">
        <v>0</v>
      </c>
    </row>
    <row r="173" spans="1:41" s="207" customFormat="1" x14ac:dyDescent="0.25">
      <c r="A173" s="212" t="s">
        <v>304</v>
      </c>
      <c r="B173" s="213" t="s">
        <v>305</v>
      </c>
      <c r="C173" s="214">
        <f>SUM(C174:C178)</f>
        <v>364245349</v>
      </c>
      <c r="D173" s="214">
        <f t="shared" ref="D173:T173" si="79">SUM(D174:D178)</f>
        <v>0</v>
      </c>
      <c r="E173" s="214">
        <f t="shared" si="79"/>
        <v>0</v>
      </c>
      <c r="F173" s="214">
        <f t="shared" si="79"/>
        <v>0</v>
      </c>
      <c r="G173" s="214">
        <f t="shared" si="79"/>
        <v>0</v>
      </c>
      <c r="H173" s="214">
        <f t="shared" si="79"/>
        <v>0</v>
      </c>
      <c r="I173" s="214">
        <f t="shared" si="79"/>
        <v>364245349</v>
      </c>
      <c r="J173" s="214">
        <f t="shared" si="79"/>
        <v>1500000</v>
      </c>
      <c r="K173" s="214">
        <f t="shared" si="79"/>
        <v>56292645</v>
      </c>
      <c r="L173" s="214">
        <f t="shared" si="79"/>
        <v>307952704</v>
      </c>
      <c r="M173" s="214">
        <f t="shared" si="79"/>
        <v>3468500</v>
      </c>
      <c r="N173" s="214">
        <f t="shared" si="79"/>
        <v>11468500</v>
      </c>
      <c r="O173" s="214">
        <f t="shared" si="79"/>
        <v>44824145</v>
      </c>
      <c r="P173" s="214">
        <f t="shared" si="79"/>
        <v>1500000</v>
      </c>
      <c r="Q173" s="214">
        <f t="shared" si="79"/>
        <v>141732560</v>
      </c>
      <c r="R173" s="214">
        <f t="shared" si="79"/>
        <v>85439915</v>
      </c>
      <c r="S173" s="215">
        <f t="shared" si="79"/>
        <v>222512789</v>
      </c>
      <c r="T173" s="214">
        <f t="shared" si="79"/>
        <v>11468500</v>
      </c>
      <c r="V173" s="197" t="s">
        <v>304</v>
      </c>
      <c r="W173" s="198" t="s">
        <v>305</v>
      </c>
      <c r="X173" s="194">
        <v>364245349</v>
      </c>
      <c r="Y173" s="194">
        <v>0</v>
      </c>
      <c r="Z173" s="194">
        <v>0</v>
      </c>
      <c r="AA173" s="194">
        <v>0</v>
      </c>
      <c r="AB173" s="194">
        <v>0</v>
      </c>
      <c r="AC173" s="194">
        <v>0</v>
      </c>
      <c r="AD173" s="194">
        <v>364245349</v>
      </c>
      <c r="AE173" s="194">
        <v>1500000</v>
      </c>
      <c r="AF173" s="194">
        <v>56292645</v>
      </c>
      <c r="AG173" s="194">
        <v>307952704</v>
      </c>
      <c r="AH173" s="194">
        <v>3468500</v>
      </c>
      <c r="AI173" s="194">
        <v>11468500</v>
      </c>
      <c r="AJ173" s="194">
        <v>44824145</v>
      </c>
      <c r="AK173" s="194">
        <v>1500000</v>
      </c>
      <c r="AL173" s="194">
        <v>141732560</v>
      </c>
      <c r="AM173" s="194">
        <v>85439915</v>
      </c>
      <c r="AN173" s="194">
        <v>222512789</v>
      </c>
      <c r="AO173" s="194">
        <v>0</v>
      </c>
    </row>
    <row r="174" spans="1:41" x14ac:dyDescent="0.25">
      <c r="A174" s="192" t="s">
        <v>306</v>
      </c>
      <c r="B174" s="198" t="s">
        <v>307</v>
      </c>
      <c r="C174" s="194">
        <v>48400000</v>
      </c>
      <c r="D174" s="194">
        <v>0</v>
      </c>
      <c r="E174" s="194">
        <v>0</v>
      </c>
      <c r="F174" s="194">
        <v>0</v>
      </c>
      <c r="G174" s="194">
        <v>0</v>
      </c>
      <c r="H174" s="194">
        <v>0</v>
      </c>
      <c r="I174" s="194">
        <f t="shared" si="73"/>
        <v>48400000</v>
      </c>
      <c r="J174" s="194">
        <v>0</v>
      </c>
      <c r="K174" s="194">
        <v>2271808</v>
      </c>
      <c r="L174" s="194">
        <f t="shared" si="71"/>
        <v>46128192</v>
      </c>
      <c r="M174" s="194">
        <v>0</v>
      </c>
      <c r="N174" s="194">
        <v>0</v>
      </c>
      <c r="O174" s="194">
        <f t="shared" si="68"/>
        <v>2271808</v>
      </c>
      <c r="P174" s="194">
        <v>0</v>
      </c>
      <c r="Q174" s="194">
        <v>7366246</v>
      </c>
      <c r="R174" s="194">
        <f t="shared" si="65"/>
        <v>5094438</v>
      </c>
      <c r="S174" s="195">
        <f t="shared" si="66"/>
        <v>41033754</v>
      </c>
      <c r="T174" s="194">
        <f t="shared" si="67"/>
        <v>0</v>
      </c>
      <c r="V174" s="197" t="s">
        <v>306</v>
      </c>
      <c r="W174" s="198" t="s">
        <v>307</v>
      </c>
      <c r="X174" s="194">
        <v>48400000</v>
      </c>
      <c r="Y174" s="194">
        <v>0</v>
      </c>
      <c r="Z174" s="194">
        <v>0</v>
      </c>
      <c r="AA174" s="194">
        <v>0</v>
      </c>
      <c r="AB174" s="194">
        <v>0</v>
      </c>
      <c r="AC174" s="194">
        <v>0</v>
      </c>
      <c r="AD174" s="194">
        <v>48400000</v>
      </c>
      <c r="AE174" s="194">
        <v>0</v>
      </c>
      <c r="AF174" s="194">
        <v>2271808</v>
      </c>
      <c r="AG174" s="194">
        <v>46128192</v>
      </c>
      <c r="AH174" s="194">
        <v>0</v>
      </c>
      <c r="AI174" s="194">
        <v>0</v>
      </c>
      <c r="AJ174" s="194">
        <v>2271808</v>
      </c>
      <c r="AK174" s="194">
        <v>0</v>
      </c>
      <c r="AL174" s="194">
        <v>7366246</v>
      </c>
      <c r="AM174" s="194">
        <v>5094438</v>
      </c>
      <c r="AN174" s="194">
        <v>41033754</v>
      </c>
      <c r="AO174" s="194">
        <v>0</v>
      </c>
    </row>
    <row r="175" spans="1:41" x14ac:dyDescent="0.25">
      <c r="A175" s="192" t="s">
        <v>308</v>
      </c>
      <c r="B175" s="198" t="s">
        <v>309</v>
      </c>
      <c r="C175" s="194">
        <v>244816000</v>
      </c>
      <c r="D175" s="194">
        <v>0</v>
      </c>
      <c r="E175" s="194">
        <v>0</v>
      </c>
      <c r="F175" s="194">
        <v>0</v>
      </c>
      <c r="G175" s="194">
        <v>0</v>
      </c>
      <c r="H175" s="194">
        <v>0</v>
      </c>
      <c r="I175" s="194">
        <f t="shared" si="73"/>
        <v>244816000</v>
      </c>
      <c r="J175" s="194">
        <v>0</v>
      </c>
      <c r="K175" s="194">
        <v>51020837</v>
      </c>
      <c r="L175" s="194">
        <f t="shared" si="71"/>
        <v>193795163</v>
      </c>
      <c r="M175" s="194">
        <v>1968500</v>
      </c>
      <c r="N175" s="194">
        <v>9968500</v>
      </c>
      <c r="O175" s="194">
        <f t="shared" si="68"/>
        <v>41052337</v>
      </c>
      <c r="P175" s="194">
        <v>0</v>
      </c>
      <c r="Q175" s="194">
        <v>131366314</v>
      </c>
      <c r="R175" s="194">
        <f t="shared" si="65"/>
        <v>80345477</v>
      </c>
      <c r="S175" s="195">
        <f t="shared" si="66"/>
        <v>113449686</v>
      </c>
      <c r="T175" s="194">
        <f t="shared" si="67"/>
        <v>9968500</v>
      </c>
      <c r="V175" s="197" t="s">
        <v>308</v>
      </c>
      <c r="W175" s="198" t="s">
        <v>309</v>
      </c>
      <c r="X175" s="194">
        <v>244816000</v>
      </c>
      <c r="Y175" s="194">
        <v>0</v>
      </c>
      <c r="Z175" s="194">
        <v>0</v>
      </c>
      <c r="AA175" s="194">
        <v>0</v>
      </c>
      <c r="AB175" s="194">
        <v>0</v>
      </c>
      <c r="AC175" s="194">
        <v>0</v>
      </c>
      <c r="AD175" s="194">
        <v>244816000</v>
      </c>
      <c r="AE175" s="194">
        <v>0</v>
      </c>
      <c r="AF175" s="194">
        <v>51020837</v>
      </c>
      <c r="AG175" s="194">
        <v>193795163</v>
      </c>
      <c r="AH175" s="194">
        <v>1968500</v>
      </c>
      <c r="AI175" s="194">
        <v>9968500</v>
      </c>
      <c r="AJ175" s="194">
        <v>41052337</v>
      </c>
      <c r="AK175" s="194">
        <v>0</v>
      </c>
      <c r="AL175" s="194">
        <v>131366314</v>
      </c>
      <c r="AM175" s="194">
        <v>80345477</v>
      </c>
      <c r="AN175" s="194">
        <v>113449686</v>
      </c>
      <c r="AO175" s="194">
        <v>0</v>
      </c>
    </row>
    <row r="176" spans="1:41" x14ac:dyDescent="0.25">
      <c r="A176" s="192" t="s">
        <v>310</v>
      </c>
      <c r="B176" s="198" t="s">
        <v>311</v>
      </c>
      <c r="C176" s="194">
        <v>59329349</v>
      </c>
      <c r="D176" s="194">
        <v>0</v>
      </c>
      <c r="E176" s="194">
        <v>0</v>
      </c>
      <c r="F176" s="194">
        <v>0</v>
      </c>
      <c r="G176" s="194">
        <v>0</v>
      </c>
      <c r="H176" s="194">
        <v>0</v>
      </c>
      <c r="I176" s="194">
        <f t="shared" si="73"/>
        <v>59329349</v>
      </c>
      <c r="J176" s="194">
        <v>1500000</v>
      </c>
      <c r="K176" s="194">
        <v>3000000</v>
      </c>
      <c r="L176" s="194">
        <f t="shared" si="71"/>
        <v>56329349</v>
      </c>
      <c r="M176" s="194">
        <v>1500000</v>
      </c>
      <c r="N176" s="194">
        <v>1500000</v>
      </c>
      <c r="O176" s="194">
        <f t="shared" si="68"/>
        <v>1500000</v>
      </c>
      <c r="P176" s="194">
        <v>1500000</v>
      </c>
      <c r="Q176" s="194">
        <v>3000000</v>
      </c>
      <c r="R176" s="194">
        <f t="shared" si="65"/>
        <v>0</v>
      </c>
      <c r="S176" s="195">
        <f t="shared" si="66"/>
        <v>56329349</v>
      </c>
      <c r="T176" s="194">
        <f t="shared" si="67"/>
        <v>1500000</v>
      </c>
      <c r="V176" s="197" t="s">
        <v>310</v>
      </c>
      <c r="W176" s="198" t="s">
        <v>311</v>
      </c>
      <c r="X176" s="194">
        <v>59329349</v>
      </c>
      <c r="Y176" s="194">
        <v>0</v>
      </c>
      <c r="Z176" s="194">
        <v>0</v>
      </c>
      <c r="AA176" s="194">
        <v>0</v>
      </c>
      <c r="AB176" s="194">
        <v>0</v>
      </c>
      <c r="AC176" s="194">
        <v>0</v>
      </c>
      <c r="AD176" s="194">
        <v>59329349</v>
      </c>
      <c r="AE176" s="194">
        <v>1500000</v>
      </c>
      <c r="AF176" s="194">
        <v>3000000</v>
      </c>
      <c r="AG176" s="194">
        <v>56329349</v>
      </c>
      <c r="AH176" s="194">
        <v>1500000</v>
      </c>
      <c r="AI176" s="194">
        <v>1500000</v>
      </c>
      <c r="AJ176" s="194">
        <v>1500000</v>
      </c>
      <c r="AK176" s="194">
        <v>1500000</v>
      </c>
      <c r="AL176" s="194">
        <v>3000000</v>
      </c>
      <c r="AM176" s="194">
        <v>0</v>
      </c>
      <c r="AN176" s="194">
        <v>56329349</v>
      </c>
      <c r="AO176" s="194">
        <v>0</v>
      </c>
    </row>
    <row r="177" spans="1:41" x14ac:dyDescent="0.25">
      <c r="A177" s="192" t="s">
        <v>312</v>
      </c>
      <c r="B177" s="198" t="s">
        <v>313</v>
      </c>
      <c r="C177" s="194">
        <v>1700000</v>
      </c>
      <c r="D177" s="194">
        <v>0</v>
      </c>
      <c r="E177" s="194">
        <v>0</v>
      </c>
      <c r="F177" s="194">
        <v>0</v>
      </c>
      <c r="G177" s="194">
        <v>0</v>
      </c>
      <c r="H177" s="194">
        <v>0</v>
      </c>
      <c r="I177" s="194">
        <f t="shared" si="73"/>
        <v>1700000</v>
      </c>
      <c r="J177" s="194">
        <v>0</v>
      </c>
      <c r="K177" s="194">
        <v>0</v>
      </c>
      <c r="L177" s="194">
        <f t="shared" si="71"/>
        <v>1700000</v>
      </c>
      <c r="M177" s="194">
        <v>0</v>
      </c>
      <c r="N177" s="194">
        <v>0</v>
      </c>
      <c r="O177" s="194">
        <f t="shared" si="68"/>
        <v>0</v>
      </c>
      <c r="P177" s="194">
        <v>0</v>
      </c>
      <c r="Q177" s="194">
        <v>0</v>
      </c>
      <c r="R177" s="194">
        <f t="shared" si="65"/>
        <v>0</v>
      </c>
      <c r="S177" s="195">
        <f t="shared" si="66"/>
        <v>1700000</v>
      </c>
      <c r="T177" s="194">
        <f t="shared" si="67"/>
        <v>0</v>
      </c>
      <c r="V177" s="197" t="s">
        <v>312</v>
      </c>
      <c r="W177" s="198" t="s">
        <v>313</v>
      </c>
      <c r="X177" s="194">
        <v>1700000</v>
      </c>
      <c r="Y177" s="194">
        <v>0</v>
      </c>
      <c r="Z177" s="194">
        <v>0</v>
      </c>
      <c r="AA177" s="194">
        <v>0</v>
      </c>
      <c r="AB177" s="194">
        <v>0</v>
      </c>
      <c r="AC177" s="194">
        <v>0</v>
      </c>
      <c r="AD177" s="194">
        <v>1700000</v>
      </c>
      <c r="AE177" s="194">
        <v>0</v>
      </c>
      <c r="AF177" s="194">
        <v>0</v>
      </c>
      <c r="AG177" s="194">
        <v>1700000</v>
      </c>
      <c r="AH177" s="194">
        <v>0</v>
      </c>
      <c r="AI177" s="194">
        <v>0</v>
      </c>
      <c r="AJ177" s="194">
        <v>0</v>
      </c>
      <c r="AK177" s="194">
        <v>0</v>
      </c>
      <c r="AL177" s="194">
        <v>0</v>
      </c>
      <c r="AM177" s="194">
        <v>0</v>
      </c>
      <c r="AN177" s="194">
        <v>1700000</v>
      </c>
      <c r="AO177" s="194">
        <v>0</v>
      </c>
    </row>
    <row r="178" spans="1:41" x14ac:dyDescent="0.25">
      <c r="A178" s="192" t="s">
        <v>314</v>
      </c>
      <c r="B178" s="198" t="s">
        <v>315</v>
      </c>
      <c r="C178" s="194">
        <v>10000000</v>
      </c>
      <c r="D178" s="194">
        <v>0</v>
      </c>
      <c r="E178" s="194">
        <v>0</v>
      </c>
      <c r="F178" s="194">
        <v>0</v>
      </c>
      <c r="G178" s="194">
        <v>0</v>
      </c>
      <c r="H178" s="194">
        <v>0</v>
      </c>
      <c r="I178" s="194">
        <f t="shared" si="73"/>
        <v>10000000</v>
      </c>
      <c r="J178" s="194">
        <v>0</v>
      </c>
      <c r="K178" s="194">
        <v>0</v>
      </c>
      <c r="L178" s="194">
        <f t="shared" si="71"/>
        <v>10000000</v>
      </c>
      <c r="M178" s="194">
        <v>0</v>
      </c>
      <c r="N178" s="194">
        <v>0</v>
      </c>
      <c r="O178" s="194">
        <f t="shared" si="68"/>
        <v>0</v>
      </c>
      <c r="P178" s="194">
        <v>0</v>
      </c>
      <c r="Q178" s="194">
        <v>0</v>
      </c>
      <c r="R178" s="194">
        <f t="shared" si="65"/>
        <v>0</v>
      </c>
      <c r="S178" s="195">
        <f t="shared" si="66"/>
        <v>10000000</v>
      </c>
      <c r="T178" s="194">
        <f t="shared" si="67"/>
        <v>0</v>
      </c>
      <c r="V178" s="197" t="s">
        <v>314</v>
      </c>
      <c r="W178" s="198" t="s">
        <v>315</v>
      </c>
      <c r="X178" s="194">
        <v>10000000</v>
      </c>
      <c r="Y178" s="194">
        <v>0</v>
      </c>
      <c r="Z178" s="194">
        <v>0</v>
      </c>
      <c r="AA178" s="194">
        <v>0</v>
      </c>
      <c r="AB178" s="194">
        <v>0</v>
      </c>
      <c r="AC178" s="194">
        <v>0</v>
      </c>
      <c r="AD178" s="194">
        <v>10000000</v>
      </c>
      <c r="AE178" s="194">
        <v>0</v>
      </c>
      <c r="AF178" s="194">
        <v>0</v>
      </c>
      <c r="AG178" s="194">
        <v>10000000</v>
      </c>
      <c r="AH178" s="194">
        <v>0</v>
      </c>
      <c r="AI178" s="194">
        <v>0</v>
      </c>
      <c r="AJ178" s="194">
        <v>0</v>
      </c>
      <c r="AK178" s="194">
        <v>0</v>
      </c>
      <c r="AL178" s="194">
        <v>0</v>
      </c>
      <c r="AM178" s="194">
        <v>0</v>
      </c>
      <c r="AN178" s="194">
        <v>10000000</v>
      </c>
      <c r="AO178" s="194">
        <v>0</v>
      </c>
    </row>
    <row r="179" spans="1:41" s="207" customFormat="1" x14ac:dyDescent="0.25">
      <c r="A179" s="212" t="s">
        <v>316</v>
      </c>
      <c r="B179" s="213" t="s">
        <v>317</v>
      </c>
      <c r="C179" s="214">
        <f>SUM(C180:C183)</f>
        <v>55200000</v>
      </c>
      <c r="D179" s="214">
        <f t="shared" ref="D179:T179" si="80">SUM(D180:D183)</f>
        <v>0</v>
      </c>
      <c r="E179" s="214">
        <f t="shared" si="80"/>
        <v>0</v>
      </c>
      <c r="F179" s="214">
        <f t="shared" si="80"/>
        <v>0</v>
      </c>
      <c r="G179" s="214">
        <f t="shared" si="80"/>
        <v>0</v>
      </c>
      <c r="H179" s="214">
        <f t="shared" si="80"/>
        <v>0</v>
      </c>
      <c r="I179" s="214">
        <f t="shared" si="80"/>
        <v>55200000</v>
      </c>
      <c r="J179" s="214">
        <f t="shared" si="80"/>
        <v>0</v>
      </c>
      <c r="K179" s="214">
        <f t="shared" si="80"/>
        <v>1200000</v>
      </c>
      <c r="L179" s="214">
        <f t="shared" si="80"/>
        <v>54000000</v>
      </c>
      <c r="M179" s="214">
        <f t="shared" si="80"/>
        <v>0</v>
      </c>
      <c r="N179" s="214">
        <f t="shared" si="80"/>
        <v>0</v>
      </c>
      <c r="O179" s="214">
        <f t="shared" si="80"/>
        <v>1200000</v>
      </c>
      <c r="P179" s="214">
        <f t="shared" si="80"/>
        <v>0</v>
      </c>
      <c r="Q179" s="214">
        <f t="shared" si="80"/>
        <v>1200000</v>
      </c>
      <c r="R179" s="214">
        <f t="shared" si="80"/>
        <v>0</v>
      </c>
      <c r="S179" s="215">
        <f t="shared" si="80"/>
        <v>54000000</v>
      </c>
      <c r="T179" s="214">
        <f t="shared" si="80"/>
        <v>0</v>
      </c>
      <c r="V179" s="197" t="s">
        <v>316</v>
      </c>
      <c r="W179" s="198" t="s">
        <v>317</v>
      </c>
      <c r="X179" s="194">
        <v>55200000</v>
      </c>
      <c r="Y179" s="194">
        <v>0</v>
      </c>
      <c r="Z179" s="194">
        <v>0</v>
      </c>
      <c r="AA179" s="194">
        <v>0</v>
      </c>
      <c r="AB179" s="194">
        <v>0</v>
      </c>
      <c r="AC179" s="194">
        <v>0</v>
      </c>
      <c r="AD179" s="194">
        <v>55200000</v>
      </c>
      <c r="AE179" s="194">
        <v>0</v>
      </c>
      <c r="AF179" s="194">
        <v>1200000</v>
      </c>
      <c r="AG179" s="194">
        <v>54000000</v>
      </c>
      <c r="AH179" s="194">
        <v>0</v>
      </c>
      <c r="AI179" s="194">
        <v>0</v>
      </c>
      <c r="AJ179" s="194">
        <v>1200000</v>
      </c>
      <c r="AK179" s="194">
        <v>0</v>
      </c>
      <c r="AL179" s="194">
        <v>1200000</v>
      </c>
      <c r="AM179" s="194">
        <v>0</v>
      </c>
      <c r="AN179" s="194">
        <v>54000000</v>
      </c>
      <c r="AO179" s="194">
        <v>0</v>
      </c>
    </row>
    <row r="180" spans="1:41" x14ac:dyDescent="0.25">
      <c r="A180" s="192" t="s">
        <v>318</v>
      </c>
      <c r="B180" s="198" t="s">
        <v>319</v>
      </c>
      <c r="C180" s="194">
        <v>4000000</v>
      </c>
      <c r="D180" s="194">
        <v>0</v>
      </c>
      <c r="E180" s="194">
        <v>0</v>
      </c>
      <c r="F180" s="194">
        <v>0</v>
      </c>
      <c r="G180" s="194">
        <v>0</v>
      </c>
      <c r="H180" s="194">
        <v>0</v>
      </c>
      <c r="I180" s="194">
        <f t="shared" si="73"/>
        <v>4000000</v>
      </c>
      <c r="J180" s="194">
        <v>0</v>
      </c>
      <c r="K180" s="194">
        <v>0</v>
      </c>
      <c r="L180" s="194">
        <f t="shared" si="71"/>
        <v>4000000</v>
      </c>
      <c r="M180" s="194">
        <v>0</v>
      </c>
      <c r="N180" s="194">
        <v>0</v>
      </c>
      <c r="O180" s="194">
        <f t="shared" si="68"/>
        <v>0</v>
      </c>
      <c r="P180" s="194">
        <v>0</v>
      </c>
      <c r="Q180" s="194">
        <v>0</v>
      </c>
      <c r="R180" s="194">
        <f t="shared" si="65"/>
        <v>0</v>
      </c>
      <c r="S180" s="195">
        <f t="shared" si="66"/>
        <v>4000000</v>
      </c>
      <c r="T180" s="194">
        <f t="shared" si="67"/>
        <v>0</v>
      </c>
      <c r="V180" s="197" t="s">
        <v>318</v>
      </c>
      <c r="W180" s="198" t="s">
        <v>319</v>
      </c>
      <c r="X180" s="194">
        <v>4000000</v>
      </c>
      <c r="Y180" s="194">
        <v>0</v>
      </c>
      <c r="Z180" s="194">
        <v>0</v>
      </c>
      <c r="AA180" s="194">
        <v>0</v>
      </c>
      <c r="AB180" s="194">
        <v>0</v>
      </c>
      <c r="AC180" s="194">
        <v>0</v>
      </c>
      <c r="AD180" s="194">
        <v>4000000</v>
      </c>
      <c r="AE180" s="194">
        <v>0</v>
      </c>
      <c r="AF180" s="194">
        <v>0</v>
      </c>
      <c r="AG180" s="194">
        <v>4000000</v>
      </c>
      <c r="AH180" s="194">
        <v>0</v>
      </c>
      <c r="AI180" s="194">
        <v>0</v>
      </c>
      <c r="AJ180" s="194">
        <v>0</v>
      </c>
      <c r="AK180" s="194">
        <v>0</v>
      </c>
      <c r="AL180" s="194">
        <v>0</v>
      </c>
      <c r="AM180" s="194">
        <v>0</v>
      </c>
      <c r="AN180" s="194">
        <v>4000000</v>
      </c>
      <c r="AO180" s="194">
        <v>0</v>
      </c>
    </row>
    <row r="181" spans="1:41" x14ac:dyDescent="0.25">
      <c r="A181" s="192" t="s">
        <v>320</v>
      </c>
      <c r="B181" s="198" t="s">
        <v>321</v>
      </c>
      <c r="C181" s="194">
        <v>2000000</v>
      </c>
      <c r="D181" s="194">
        <v>0</v>
      </c>
      <c r="E181" s="194">
        <v>0</v>
      </c>
      <c r="F181" s="194">
        <v>0</v>
      </c>
      <c r="G181" s="194">
        <v>0</v>
      </c>
      <c r="H181" s="194">
        <v>0</v>
      </c>
      <c r="I181" s="194">
        <f t="shared" si="73"/>
        <v>2000000</v>
      </c>
      <c r="J181" s="194">
        <v>0</v>
      </c>
      <c r="K181" s="194">
        <v>0</v>
      </c>
      <c r="L181" s="194">
        <f t="shared" si="71"/>
        <v>2000000</v>
      </c>
      <c r="M181" s="194">
        <v>0</v>
      </c>
      <c r="N181" s="194">
        <v>0</v>
      </c>
      <c r="O181" s="194">
        <f t="shared" si="68"/>
        <v>0</v>
      </c>
      <c r="P181" s="194">
        <v>0</v>
      </c>
      <c r="Q181" s="194">
        <v>0</v>
      </c>
      <c r="R181" s="194">
        <f t="shared" si="65"/>
        <v>0</v>
      </c>
      <c r="S181" s="195">
        <f t="shared" si="66"/>
        <v>2000000</v>
      </c>
      <c r="T181" s="194">
        <f t="shared" si="67"/>
        <v>0</v>
      </c>
      <c r="V181" s="197" t="s">
        <v>320</v>
      </c>
      <c r="W181" s="198" t="s">
        <v>321</v>
      </c>
      <c r="X181" s="194">
        <v>2000000</v>
      </c>
      <c r="Y181" s="194">
        <v>0</v>
      </c>
      <c r="Z181" s="194">
        <v>0</v>
      </c>
      <c r="AA181" s="194">
        <v>0</v>
      </c>
      <c r="AB181" s="194">
        <v>0</v>
      </c>
      <c r="AC181" s="194">
        <v>0</v>
      </c>
      <c r="AD181" s="194">
        <v>2000000</v>
      </c>
      <c r="AE181" s="194">
        <v>0</v>
      </c>
      <c r="AF181" s="194">
        <v>0</v>
      </c>
      <c r="AG181" s="194">
        <v>2000000</v>
      </c>
      <c r="AH181" s="194">
        <v>0</v>
      </c>
      <c r="AI181" s="194">
        <v>0</v>
      </c>
      <c r="AJ181" s="194">
        <v>0</v>
      </c>
      <c r="AK181" s="194">
        <v>0</v>
      </c>
      <c r="AL181" s="194">
        <v>0</v>
      </c>
      <c r="AM181" s="194">
        <v>0</v>
      </c>
      <c r="AN181" s="194">
        <v>2000000</v>
      </c>
      <c r="AO181" s="194">
        <v>0</v>
      </c>
    </row>
    <row r="182" spans="1:41" x14ac:dyDescent="0.25">
      <c r="A182" s="192" t="s">
        <v>322</v>
      </c>
      <c r="B182" s="198" t="s">
        <v>323</v>
      </c>
      <c r="C182" s="194">
        <v>24300000</v>
      </c>
      <c r="D182" s="194">
        <v>0</v>
      </c>
      <c r="E182" s="194">
        <v>0</v>
      </c>
      <c r="F182" s="194">
        <v>0</v>
      </c>
      <c r="G182" s="194">
        <v>0</v>
      </c>
      <c r="H182" s="194">
        <v>0</v>
      </c>
      <c r="I182" s="194">
        <f t="shared" si="73"/>
        <v>24300000</v>
      </c>
      <c r="J182" s="194">
        <v>0</v>
      </c>
      <c r="K182" s="194">
        <v>700000</v>
      </c>
      <c r="L182" s="194">
        <f t="shared" si="71"/>
        <v>23600000</v>
      </c>
      <c r="M182" s="194">
        <v>0</v>
      </c>
      <c r="N182" s="194">
        <v>0</v>
      </c>
      <c r="O182" s="194">
        <f t="shared" si="68"/>
        <v>700000</v>
      </c>
      <c r="P182" s="194">
        <v>0</v>
      </c>
      <c r="Q182" s="194">
        <v>700000</v>
      </c>
      <c r="R182" s="194">
        <f t="shared" si="65"/>
        <v>0</v>
      </c>
      <c r="S182" s="195">
        <f t="shared" si="66"/>
        <v>23600000</v>
      </c>
      <c r="T182" s="194">
        <f t="shared" si="67"/>
        <v>0</v>
      </c>
      <c r="V182" s="197" t="s">
        <v>322</v>
      </c>
      <c r="W182" s="198" t="s">
        <v>323</v>
      </c>
      <c r="X182" s="194">
        <v>24300000</v>
      </c>
      <c r="Y182" s="194">
        <v>0</v>
      </c>
      <c r="Z182" s="194">
        <v>0</v>
      </c>
      <c r="AA182" s="194">
        <v>0</v>
      </c>
      <c r="AB182" s="194">
        <v>0</v>
      </c>
      <c r="AC182" s="194">
        <v>0</v>
      </c>
      <c r="AD182" s="194">
        <v>24300000</v>
      </c>
      <c r="AE182" s="194">
        <v>0</v>
      </c>
      <c r="AF182" s="194">
        <v>700000</v>
      </c>
      <c r="AG182" s="194">
        <v>23600000</v>
      </c>
      <c r="AH182" s="194">
        <v>0</v>
      </c>
      <c r="AI182" s="194">
        <v>0</v>
      </c>
      <c r="AJ182" s="194">
        <v>700000</v>
      </c>
      <c r="AK182" s="194">
        <v>0</v>
      </c>
      <c r="AL182" s="194">
        <v>700000</v>
      </c>
      <c r="AM182" s="194">
        <v>0</v>
      </c>
      <c r="AN182" s="194">
        <v>23600000</v>
      </c>
      <c r="AO182" s="194">
        <v>0</v>
      </c>
    </row>
    <row r="183" spans="1:41" x14ac:dyDescent="0.25">
      <c r="A183" s="192" t="s">
        <v>324</v>
      </c>
      <c r="B183" s="198" t="s">
        <v>325</v>
      </c>
      <c r="C183" s="194">
        <v>24900000</v>
      </c>
      <c r="D183" s="194">
        <v>0</v>
      </c>
      <c r="E183" s="194">
        <v>0</v>
      </c>
      <c r="F183" s="194">
        <v>0</v>
      </c>
      <c r="G183" s="194">
        <v>0</v>
      </c>
      <c r="H183" s="194">
        <v>0</v>
      </c>
      <c r="I183" s="194">
        <f t="shared" si="73"/>
        <v>24900000</v>
      </c>
      <c r="J183" s="194">
        <v>0</v>
      </c>
      <c r="K183" s="194">
        <v>500000</v>
      </c>
      <c r="L183" s="194">
        <f t="shared" si="71"/>
        <v>24400000</v>
      </c>
      <c r="M183" s="194">
        <v>0</v>
      </c>
      <c r="N183" s="194">
        <v>0</v>
      </c>
      <c r="O183" s="194">
        <f t="shared" si="68"/>
        <v>500000</v>
      </c>
      <c r="P183" s="194">
        <v>0</v>
      </c>
      <c r="Q183" s="194">
        <v>500000</v>
      </c>
      <c r="R183" s="194">
        <f t="shared" si="65"/>
        <v>0</v>
      </c>
      <c r="S183" s="195">
        <f t="shared" si="66"/>
        <v>24400000</v>
      </c>
      <c r="T183" s="194">
        <f t="shared" si="67"/>
        <v>0</v>
      </c>
      <c r="V183" s="197" t="s">
        <v>324</v>
      </c>
      <c r="W183" s="198" t="s">
        <v>325</v>
      </c>
      <c r="X183" s="194">
        <v>24900000</v>
      </c>
      <c r="Y183" s="194">
        <v>0</v>
      </c>
      <c r="Z183" s="194">
        <v>0</v>
      </c>
      <c r="AA183" s="194">
        <v>0</v>
      </c>
      <c r="AB183" s="194">
        <v>0</v>
      </c>
      <c r="AC183" s="194">
        <v>0</v>
      </c>
      <c r="AD183" s="194">
        <v>24900000</v>
      </c>
      <c r="AE183" s="194">
        <v>0</v>
      </c>
      <c r="AF183" s="194">
        <v>500000</v>
      </c>
      <c r="AG183" s="194">
        <v>24400000</v>
      </c>
      <c r="AH183" s="194">
        <v>0</v>
      </c>
      <c r="AI183" s="194">
        <v>0</v>
      </c>
      <c r="AJ183" s="194">
        <v>500000</v>
      </c>
      <c r="AK183" s="194">
        <v>0</v>
      </c>
      <c r="AL183" s="194">
        <v>500000</v>
      </c>
      <c r="AM183" s="194">
        <v>0</v>
      </c>
      <c r="AN183" s="194">
        <v>24400000</v>
      </c>
      <c r="AO183" s="194">
        <v>0</v>
      </c>
    </row>
    <row r="184" spans="1:41" s="207" customFormat="1" x14ac:dyDescent="0.25">
      <c r="A184" s="212" t="s">
        <v>326</v>
      </c>
      <c r="B184" s="213" t="s">
        <v>327</v>
      </c>
      <c r="C184" s="214">
        <f>SUM(C185:C188)</f>
        <v>98400000</v>
      </c>
      <c r="D184" s="214">
        <f t="shared" ref="D184:T184" si="81">SUM(D185:D188)</f>
        <v>0</v>
      </c>
      <c r="E184" s="214">
        <f t="shared" si="81"/>
        <v>0</v>
      </c>
      <c r="F184" s="214">
        <f t="shared" si="81"/>
        <v>0</v>
      </c>
      <c r="G184" s="214">
        <f t="shared" si="81"/>
        <v>0</v>
      </c>
      <c r="H184" s="214">
        <f t="shared" si="81"/>
        <v>0</v>
      </c>
      <c r="I184" s="214">
        <f t="shared" si="81"/>
        <v>98400000</v>
      </c>
      <c r="J184" s="214">
        <f t="shared" si="81"/>
        <v>0</v>
      </c>
      <c r="K184" s="214">
        <f t="shared" si="81"/>
        <v>2500000</v>
      </c>
      <c r="L184" s="214">
        <f t="shared" si="81"/>
        <v>95900000</v>
      </c>
      <c r="M184" s="214">
        <f t="shared" si="81"/>
        <v>0</v>
      </c>
      <c r="N184" s="214">
        <f t="shared" si="81"/>
        <v>0</v>
      </c>
      <c r="O184" s="214">
        <f t="shared" si="81"/>
        <v>2500000</v>
      </c>
      <c r="P184" s="214">
        <f t="shared" si="81"/>
        <v>0</v>
      </c>
      <c r="Q184" s="214">
        <f t="shared" si="81"/>
        <v>2500000</v>
      </c>
      <c r="R184" s="214">
        <f t="shared" si="81"/>
        <v>0</v>
      </c>
      <c r="S184" s="215">
        <f t="shared" si="81"/>
        <v>95900000</v>
      </c>
      <c r="T184" s="214">
        <f t="shared" si="81"/>
        <v>0</v>
      </c>
      <c r="V184" s="197" t="s">
        <v>326</v>
      </c>
      <c r="W184" s="198" t="s">
        <v>327</v>
      </c>
      <c r="X184" s="194">
        <v>98400000</v>
      </c>
      <c r="Y184" s="194">
        <v>0</v>
      </c>
      <c r="Z184" s="194">
        <v>0</v>
      </c>
      <c r="AA184" s="194">
        <v>0</v>
      </c>
      <c r="AB184" s="194">
        <v>0</v>
      </c>
      <c r="AC184" s="194">
        <v>0</v>
      </c>
      <c r="AD184" s="194">
        <v>98400000</v>
      </c>
      <c r="AE184" s="194">
        <v>0</v>
      </c>
      <c r="AF184" s="194">
        <v>2500000</v>
      </c>
      <c r="AG184" s="194">
        <v>95900000</v>
      </c>
      <c r="AH184" s="194">
        <v>0</v>
      </c>
      <c r="AI184" s="194">
        <v>0</v>
      </c>
      <c r="AJ184" s="194">
        <v>2500000</v>
      </c>
      <c r="AK184" s="194">
        <v>0</v>
      </c>
      <c r="AL184" s="194">
        <v>2500000</v>
      </c>
      <c r="AM184" s="194">
        <v>0</v>
      </c>
      <c r="AN184" s="194">
        <v>95900000</v>
      </c>
      <c r="AO184" s="194">
        <v>0</v>
      </c>
    </row>
    <row r="185" spans="1:41" x14ac:dyDescent="0.25">
      <c r="A185" s="192" t="s">
        <v>328</v>
      </c>
      <c r="B185" s="198" t="s">
        <v>329</v>
      </c>
      <c r="C185" s="194">
        <v>41400000</v>
      </c>
      <c r="D185" s="194">
        <v>0</v>
      </c>
      <c r="E185" s="194">
        <v>0</v>
      </c>
      <c r="F185" s="194">
        <v>0</v>
      </c>
      <c r="G185" s="194">
        <v>0</v>
      </c>
      <c r="H185" s="194">
        <v>0</v>
      </c>
      <c r="I185" s="194">
        <f t="shared" si="73"/>
        <v>41400000</v>
      </c>
      <c r="J185" s="194">
        <v>0</v>
      </c>
      <c r="K185" s="194">
        <v>500000</v>
      </c>
      <c r="L185" s="194">
        <f t="shared" si="71"/>
        <v>40900000</v>
      </c>
      <c r="M185" s="194">
        <v>0</v>
      </c>
      <c r="N185" s="194">
        <v>0</v>
      </c>
      <c r="O185" s="194">
        <f t="shared" si="68"/>
        <v>500000</v>
      </c>
      <c r="P185" s="194">
        <v>0</v>
      </c>
      <c r="Q185" s="194">
        <v>500000</v>
      </c>
      <c r="R185" s="194">
        <f t="shared" si="65"/>
        <v>0</v>
      </c>
      <c r="S185" s="195">
        <f t="shared" si="66"/>
        <v>40900000</v>
      </c>
      <c r="T185" s="194">
        <f t="shared" si="67"/>
        <v>0</v>
      </c>
      <c r="V185" s="197" t="s">
        <v>328</v>
      </c>
      <c r="W185" s="198" t="s">
        <v>329</v>
      </c>
      <c r="X185" s="194">
        <v>41400000</v>
      </c>
      <c r="Y185" s="194">
        <v>0</v>
      </c>
      <c r="Z185" s="194">
        <v>0</v>
      </c>
      <c r="AA185" s="194">
        <v>0</v>
      </c>
      <c r="AB185" s="194">
        <v>0</v>
      </c>
      <c r="AC185" s="194">
        <v>0</v>
      </c>
      <c r="AD185" s="194">
        <v>41400000</v>
      </c>
      <c r="AE185" s="194">
        <v>0</v>
      </c>
      <c r="AF185" s="194">
        <v>500000</v>
      </c>
      <c r="AG185" s="194">
        <v>40900000</v>
      </c>
      <c r="AH185" s="194">
        <v>0</v>
      </c>
      <c r="AI185" s="194">
        <v>0</v>
      </c>
      <c r="AJ185" s="194">
        <v>500000</v>
      </c>
      <c r="AK185" s="194">
        <v>0</v>
      </c>
      <c r="AL185" s="194">
        <v>500000</v>
      </c>
      <c r="AM185" s="194">
        <v>0</v>
      </c>
      <c r="AN185" s="194">
        <v>40900000</v>
      </c>
      <c r="AO185" s="194">
        <v>0</v>
      </c>
    </row>
    <row r="186" spans="1:41" x14ac:dyDescent="0.25">
      <c r="A186" s="192" t="s">
        <v>330</v>
      </c>
      <c r="B186" s="198" t="s">
        <v>331</v>
      </c>
      <c r="C186" s="194">
        <v>5000000</v>
      </c>
      <c r="D186" s="194">
        <v>0</v>
      </c>
      <c r="E186" s="194">
        <v>0</v>
      </c>
      <c r="F186" s="194">
        <v>0</v>
      </c>
      <c r="G186" s="194">
        <v>0</v>
      </c>
      <c r="H186" s="194">
        <v>0</v>
      </c>
      <c r="I186" s="194">
        <f t="shared" si="73"/>
        <v>5000000</v>
      </c>
      <c r="J186" s="194">
        <v>0</v>
      </c>
      <c r="K186" s="194">
        <v>0</v>
      </c>
      <c r="L186" s="194">
        <f t="shared" si="71"/>
        <v>5000000</v>
      </c>
      <c r="M186" s="194">
        <v>0</v>
      </c>
      <c r="N186" s="194">
        <v>0</v>
      </c>
      <c r="O186" s="194">
        <f t="shared" si="68"/>
        <v>0</v>
      </c>
      <c r="P186" s="194">
        <v>0</v>
      </c>
      <c r="Q186" s="194">
        <v>0</v>
      </c>
      <c r="R186" s="194">
        <f t="shared" si="65"/>
        <v>0</v>
      </c>
      <c r="S186" s="195">
        <f t="shared" si="66"/>
        <v>5000000</v>
      </c>
      <c r="T186" s="194">
        <f t="shared" si="67"/>
        <v>0</v>
      </c>
      <c r="V186" s="197" t="s">
        <v>330</v>
      </c>
      <c r="W186" s="198" t="s">
        <v>331</v>
      </c>
      <c r="X186" s="194">
        <v>5000000</v>
      </c>
      <c r="Y186" s="194">
        <v>0</v>
      </c>
      <c r="Z186" s="194">
        <v>0</v>
      </c>
      <c r="AA186" s="194">
        <v>0</v>
      </c>
      <c r="AB186" s="194">
        <v>0</v>
      </c>
      <c r="AC186" s="194">
        <v>0</v>
      </c>
      <c r="AD186" s="194">
        <v>5000000</v>
      </c>
      <c r="AE186" s="194">
        <v>0</v>
      </c>
      <c r="AF186" s="194">
        <v>0</v>
      </c>
      <c r="AG186" s="194">
        <v>5000000</v>
      </c>
      <c r="AH186" s="194">
        <v>0</v>
      </c>
      <c r="AI186" s="194">
        <v>0</v>
      </c>
      <c r="AJ186" s="194">
        <v>0</v>
      </c>
      <c r="AK186" s="194">
        <v>0</v>
      </c>
      <c r="AL186" s="194">
        <v>0</v>
      </c>
      <c r="AM186" s="194">
        <v>0</v>
      </c>
      <c r="AN186" s="194">
        <v>5000000</v>
      </c>
      <c r="AO186" s="194">
        <v>0</v>
      </c>
    </row>
    <row r="187" spans="1:41" x14ac:dyDescent="0.25">
      <c r="A187" s="192" t="s">
        <v>332</v>
      </c>
      <c r="B187" s="198" t="s">
        <v>333</v>
      </c>
      <c r="C187" s="194">
        <v>50000000</v>
      </c>
      <c r="D187" s="194">
        <v>0</v>
      </c>
      <c r="E187" s="194">
        <v>0</v>
      </c>
      <c r="F187" s="194">
        <v>0</v>
      </c>
      <c r="G187" s="194">
        <v>0</v>
      </c>
      <c r="H187" s="194">
        <v>0</v>
      </c>
      <c r="I187" s="194">
        <f t="shared" si="73"/>
        <v>50000000</v>
      </c>
      <c r="J187" s="194">
        <v>0</v>
      </c>
      <c r="K187" s="194">
        <v>2000000</v>
      </c>
      <c r="L187" s="194">
        <f t="shared" si="71"/>
        <v>48000000</v>
      </c>
      <c r="M187" s="194">
        <v>0</v>
      </c>
      <c r="N187" s="194">
        <v>0</v>
      </c>
      <c r="O187" s="194">
        <f t="shared" si="68"/>
        <v>2000000</v>
      </c>
      <c r="P187" s="194">
        <v>0</v>
      </c>
      <c r="Q187" s="194">
        <v>2000000</v>
      </c>
      <c r="R187" s="194">
        <f t="shared" si="65"/>
        <v>0</v>
      </c>
      <c r="S187" s="195">
        <f t="shared" si="66"/>
        <v>48000000</v>
      </c>
      <c r="T187" s="194">
        <f t="shared" si="67"/>
        <v>0</v>
      </c>
      <c r="V187" s="197" t="s">
        <v>332</v>
      </c>
      <c r="W187" s="198" t="s">
        <v>333</v>
      </c>
      <c r="X187" s="194">
        <v>50000000</v>
      </c>
      <c r="Y187" s="194">
        <v>0</v>
      </c>
      <c r="Z187" s="194">
        <v>0</v>
      </c>
      <c r="AA187" s="194">
        <v>0</v>
      </c>
      <c r="AB187" s="194">
        <v>0</v>
      </c>
      <c r="AC187" s="194">
        <v>0</v>
      </c>
      <c r="AD187" s="194">
        <v>50000000</v>
      </c>
      <c r="AE187" s="194">
        <v>0</v>
      </c>
      <c r="AF187" s="194">
        <v>2000000</v>
      </c>
      <c r="AG187" s="194">
        <v>48000000</v>
      </c>
      <c r="AH187" s="194">
        <v>0</v>
      </c>
      <c r="AI187" s="194">
        <v>0</v>
      </c>
      <c r="AJ187" s="194">
        <v>2000000</v>
      </c>
      <c r="AK187" s="194">
        <v>0</v>
      </c>
      <c r="AL187" s="194">
        <v>2000000</v>
      </c>
      <c r="AM187" s="194">
        <v>0</v>
      </c>
      <c r="AN187" s="194">
        <v>48000000</v>
      </c>
      <c r="AO187" s="194">
        <v>0</v>
      </c>
    </row>
    <row r="188" spans="1:41" x14ac:dyDescent="0.25">
      <c r="A188" s="192" t="s">
        <v>334</v>
      </c>
      <c r="B188" s="198" t="s">
        <v>335</v>
      </c>
      <c r="C188" s="194">
        <v>2000000</v>
      </c>
      <c r="D188" s="194">
        <v>0</v>
      </c>
      <c r="E188" s="194">
        <v>0</v>
      </c>
      <c r="F188" s="194">
        <v>0</v>
      </c>
      <c r="G188" s="194">
        <v>0</v>
      </c>
      <c r="H188" s="194">
        <v>0</v>
      </c>
      <c r="I188" s="194">
        <f t="shared" si="73"/>
        <v>2000000</v>
      </c>
      <c r="J188" s="194">
        <v>0</v>
      </c>
      <c r="K188" s="194">
        <v>0</v>
      </c>
      <c r="L188" s="194">
        <f t="shared" si="71"/>
        <v>2000000</v>
      </c>
      <c r="M188" s="194">
        <v>0</v>
      </c>
      <c r="N188" s="194">
        <v>0</v>
      </c>
      <c r="O188" s="194">
        <f t="shared" si="68"/>
        <v>0</v>
      </c>
      <c r="P188" s="194">
        <v>0</v>
      </c>
      <c r="Q188" s="194">
        <v>0</v>
      </c>
      <c r="R188" s="194">
        <f t="shared" si="65"/>
        <v>0</v>
      </c>
      <c r="S188" s="195">
        <f t="shared" si="66"/>
        <v>2000000</v>
      </c>
      <c r="T188" s="194">
        <f t="shared" si="67"/>
        <v>0</v>
      </c>
      <c r="V188" s="197" t="s">
        <v>334</v>
      </c>
      <c r="W188" s="198" t="s">
        <v>335</v>
      </c>
      <c r="X188" s="194">
        <v>2000000</v>
      </c>
      <c r="Y188" s="194">
        <v>0</v>
      </c>
      <c r="Z188" s="194">
        <v>0</v>
      </c>
      <c r="AA188" s="194">
        <v>0</v>
      </c>
      <c r="AB188" s="194">
        <v>0</v>
      </c>
      <c r="AC188" s="194">
        <v>0</v>
      </c>
      <c r="AD188" s="194">
        <v>2000000</v>
      </c>
      <c r="AE188" s="194">
        <v>0</v>
      </c>
      <c r="AF188" s="194">
        <v>0</v>
      </c>
      <c r="AG188" s="194">
        <v>2000000</v>
      </c>
      <c r="AH188" s="194">
        <v>0</v>
      </c>
      <c r="AI188" s="194">
        <v>0</v>
      </c>
      <c r="AJ188" s="194">
        <v>0</v>
      </c>
      <c r="AK188" s="194">
        <v>0</v>
      </c>
      <c r="AL188" s="194">
        <v>0</v>
      </c>
      <c r="AM188" s="194">
        <v>0</v>
      </c>
      <c r="AN188" s="194">
        <v>2000000</v>
      </c>
      <c r="AO188" s="194">
        <v>0</v>
      </c>
    </row>
    <row r="189" spans="1:41" s="207" customFormat="1" x14ac:dyDescent="0.25">
      <c r="A189" s="212" t="s">
        <v>336</v>
      </c>
      <c r="B189" s="213" t="s">
        <v>337</v>
      </c>
      <c r="C189" s="214">
        <f>+C190</f>
        <v>23360000</v>
      </c>
      <c r="D189" s="214">
        <f t="shared" ref="D189:T189" si="82">+D190</f>
        <v>0</v>
      </c>
      <c r="E189" s="214">
        <f t="shared" si="82"/>
        <v>0</v>
      </c>
      <c r="F189" s="214">
        <f t="shared" si="82"/>
        <v>0</v>
      </c>
      <c r="G189" s="214">
        <f t="shared" si="82"/>
        <v>0</v>
      </c>
      <c r="H189" s="214">
        <f t="shared" si="82"/>
        <v>0</v>
      </c>
      <c r="I189" s="214">
        <f t="shared" si="82"/>
        <v>23360000</v>
      </c>
      <c r="J189" s="214">
        <f t="shared" si="82"/>
        <v>0</v>
      </c>
      <c r="K189" s="214">
        <f t="shared" si="82"/>
        <v>500000</v>
      </c>
      <c r="L189" s="214">
        <f t="shared" si="82"/>
        <v>22860000</v>
      </c>
      <c r="M189" s="214">
        <f t="shared" si="82"/>
        <v>0</v>
      </c>
      <c r="N189" s="214">
        <f t="shared" si="82"/>
        <v>0</v>
      </c>
      <c r="O189" s="214">
        <f t="shared" si="82"/>
        <v>500000</v>
      </c>
      <c r="P189" s="214">
        <f t="shared" si="82"/>
        <v>0</v>
      </c>
      <c r="Q189" s="214">
        <f t="shared" si="82"/>
        <v>500000</v>
      </c>
      <c r="R189" s="214">
        <f t="shared" si="82"/>
        <v>0</v>
      </c>
      <c r="S189" s="215">
        <f t="shared" si="82"/>
        <v>22860000</v>
      </c>
      <c r="T189" s="214">
        <f t="shared" si="82"/>
        <v>0</v>
      </c>
      <c r="V189" s="197" t="s">
        <v>336</v>
      </c>
      <c r="W189" s="198" t="s">
        <v>337</v>
      </c>
      <c r="X189" s="194">
        <v>23360000</v>
      </c>
      <c r="Y189" s="194">
        <v>0</v>
      </c>
      <c r="Z189" s="194">
        <v>0</v>
      </c>
      <c r="AA189" s="194">
        <v>0</v>
      </c>
      <c r="AB189" s="194">
        <v>0</v>
      </c>
      <c r="AC189" s="194">
        <v>0</v>
      </c>
      <c r="AD189" s="194">
        <v>23360000</v>
      </c>
      <c r="AE189" s="194">
        <v>0</v>
      </c>
      <c r="AF189" s="194">
        <v>500000</v>
      </c>
      <c r="AG189" s="194">
        <v>22860000</v>
      </c>
      <c r="AH189" s="194">
        <v>0</v>
      </c>
      <c r="AI189" s="194">
        <v>0</v>
      </c>
      <c r="AJ189" s="194">
        <v>500000</v>
      </c>
      <c r="AK189" s="194">
        <v>0</v>
      </c>
      <c r="AL189" s="194">
        <v>500000</v>
      </c>
      <c r="AM189" s="194">
        <v>0</v>
      </c>
      <c r="AN189" s="194">
        <v>22860000</v>
      </c>
      <c r="AO189" s="194">
        <v>0</v>
      </c>
    </row>
    <row r="190" spans="1:41" s="207" customFormat="1" x14ac:dyDescent="0.25">
      <c r="A190" s="212" t="s">
        <v>338</v>
      </c>
      <c r="B190" s="213" t="s">
        <v>121</v>
      </c>
      <c r="C190" s="214">
        <f>+C191+C192+C193</f>
        <v>23360000</v>
      </c>
      <c r="D190" s="214">
        <f t="shared" ref="D190:T190" si="83">+D191+D192+D193</f>
        <v>0</v>
      </c>
      <c r="E190" s="214">
        <f t="shared" si="83"/>
        <v>0</v>
      </c>
      <c r="F190" s="214">
        <f t="shared" si="83"/>
        <v>0</v>
      </c>
      <c r="G190" s="214">
        <f t="shared" si="83"/>
        <v>0</v>
      </c>
      <c r="H190" s="214">
        <f t="shared" si="83"/>
        <v>0</v>
      </c>
      <c r="I190" s="214">
        <f t="shared" si="83"/>
        <v>23360000</v>
      </c>
      <c r="J190" s="214">
        <f t="shared" si="83"/>
        <v>0</v>
      </c>
      <c r="K190" s="214">
        <f t="shared" si="83"/>
        <v>500000</v>
      </c>
      <c r="L190" s="214">
        <f t="shared" si="83"/>
        <v>22860000</v>
      </c>
      <c r="M190" s="214">
        <f t="shared" si="83"/>
        <v>0</v>
      </c>
      <c r="N190" s="214">
        <f t="shared" si="83"/>
        <v>0</v>
      </c>
      <c r="O190" s="214">
        <f t="shared" si="83"/>
        <v>500000</v>
      </c>
      <c r="P190" s="214">
        <f t="shared" si="83"/>
        <v>0</v>
      </c>
      <c r="Q190" s="214">
        <f t="shared" si="83"/>
        <v>500000</v>
      </c>
      <c r="R190" s="214">
        <f t="shared" si="83"/>
        <v>0</v>
      </c>
      <c r="S190" s="215">
        <f t="shared" si="83"/>
        <v>22860000</v>
      </c>
      <c r="T190" s="214">
        <f t="shared" si="83"/>
        <v>0</v>
      </c>
      <c r="V190" s="197" t="s">
        <v>338</v>
      </c>
      <c r="W190" s="198" t="s">
        <v>121</v>
      </c>
      <c r="X190" s="194">
        <v>23360000</v>
      </c>
      <c r="Y190" s="194">
        <v>0</v>
      </c>
      <c r="Z190" s="194">
        <v>0</v>
      </c>
      <c r="AA190" s="194">
        <v>0</v>
      </c>
      <c r="AB190" s="194">
        <v>0</v>
      </c>
      <c r="AC190" s="194">
        <v>0</v>
      </c>
      <c r="AD190" s="194">
        <v>23360000</v>
      </c>
      <c r="AE190" s="194">
        <v>0</v>
      </c>
      <c r="AF190" s="194">
        <v>500000</v>
      </c>
      <c r="AG190" s="194">
        <v>22860000</v>
      </c>
      <c r="AH190" s="194">
        <v>0</v>
      </c>
      <c r="AI190" s="194">
        <v>0</v>
      </c>
      <c r="AJ190" s="194">
        <v>500000</v>
      </c>
      <c r="AK190" s="194">
        <v>0</v>
      </c>
      <c r="AL190" s="194">
        <v>500000</v>
      </c>
      <c r="AM190" s="194">
        <v>0</v>
      </c>
      <c r="AN190" s="194">
        <v>22860000</v>
      </c>
      <c r="AO190" s="194">
        <v>0</v>
      </c>
    </row>
    <row r="191" spans="1:41" x14ac:dyDescent="0.25">
      <c r="A191" s="192" t="s">
        <v>339</v>
      </c>
      <c r="B191" s="198" t="s">
        <v>123</v>
      </c>
      <c r="C191" s="194">
        <v>3360000</v>
      </c>
      <c r="D191" s="194">
        <v>0</v>
      </c>
      <c r="E191" s="194">
        <v>0</v>
      </c>
      <c r="F191" s="194">
        <v>0</v>
      </c>
      <c r="G191" s="194">
        <v>0</v>
      </c>
      <c r="H191" s="194">
        <v>0</v>
      </c>
      <c r="I191" s="194">
        <f t="shared" si="73"/>
        <v>3360000</v>
      </c>
      <c r="J191" s="194">
        <v>0</v>
      </c>
      <c r="K191" s="194">
        <v>0</v>
      </c>
      <c r="L191" s="194">
        <f t="shared" si="71"/>
        <v>3360000</v>
      </c>
      <c r="M191" s="194">
        <v>0</v>
      </c>
      <c r="N191" s="194">
        <v>0</v>
      </c>
      <c r="O191" s="194">
        <f t="shared" si="68"/>
        <v>0</v>
      </c>
      <c r="P191" s="194">
        <v>0</v>
      </c>
      <c r="Q191" s="194">
        <v>0</v>
      </c>
      <c r="R191" s="194">
        <f t="shared" si="65"/>
        <v>0</v>
      </c>
      <c r="S191" s="195">
        <f t="shared" si="66"/>
        <v>3360000</v>
      </c>
      <c r="T191" s="194">
        <f t="shared" si="67"/>
        <v>0</v>
      </c>
      <c r="V191" s="197" t="s">
        <v>339</v>
      </c>
      <c r="W191" s="198" t="s">
        <v>123</v>
      </c>
      <c r="X191" s="194">
        <v>3360000</v>
      </c>
      <c r="Y191" s="194">
        <v>0</v>
      </c>
      <c r="Z191" s="194">
        <v>0</v>
      </c>
      <c r="AA191" s="194">
        <v>0</v>
      </c>
      <c r="AB191" s="194">
        <v>0</v>
      </c>
      <c r="AC191" s="194">
        <v>0</v>
      </c>
      <c r="AD191" s="194">
        <v>3360000</v>
      </c>
      <c r="AE191" s="194">
        <v>0</v>
      </c>
      <c r="AF191" s="194">
        <v>0</v>
      </c>
      <c r="AG191" s="194">
        <v>3360000</v>
      </c>
      <c r="AH191" s="194">
        <v>0</v>
      </c>
      <c r="AI191" s="194">
        <v>0</v>
      </c>
      <c r="AJ191" s="194">
        <v>0</v>
      </c>
      <c r="AK191" s="194">
        <v>0</v>
      </c>
      <c r="AL191" s="194">
        <v>0</v>
      </c>
      <c r="AM191" s="194">
        <v>0</v>
      </c>
      <c r="AN191" s="194">
        <v>3360000</v>
      </c>
      <c r="AO191" s="194">
        <v>0</v>
      </c>
    </row>
    <row r="192" spans="1:41" x14ac:dyDescent="0.25">
      <c r="A192" s="192" t="s">
        <v>340</v>
      </c>
      <c r="B192" s="198" t="s">
        <v>125</v>
      </c>
      <c r="C192" s="194">
        <v>15000000</v>
      </c>
      <c r="D192" s="194">
        <v>0</v>
      </c>
      <c r="E192" s="194">
        <v>0</v>
      </c>
      <c r="F192" s="194">
        <v>0</v>
      </c>
      <c r="G192" s="194">
        <v>0</v>
      </c>
      <c r="H192" s="194">
        <v>0</v>
      </c>
      <c r="I192" s="194">
        <f t="shared" si="73"/>
        <v>15000000</v>
      </c>
      <c r="J192" s="194">
        <v>0</v>
      </c>
      <c r="K192" s="194">
        <v>500000</v>
      </c>
      <c r="L192" s="194">
        <f t="shared" si="71"/>
        <v>14500000</v>
      </c>
      <c r="M192" s="194">
        <v>0</v>
      </c>
      <c r="N192" s="194">
        <v>0</v>
      </c>
      <c r="O192" s="194">
        <f t="shared" si="68"/>
        <v>500000</v>
      </c>
      <c r="P192" s="194">
        <v>0</v>
      </c>
      <c r="Q192" s="194">
        <v>500000</v>
      </c>
      <c r="R192" s="194">
        <f t="shared" si="65"/>
        <v>0</v>
      </c>
      <c r="S192" s="195">
        <f t="shared" si="66"/>
        <v>14500000</v>
      </c>
      <c r="T192" s="194">
        <f t="shared" si="67"/>
        <v>0</v>
      </c>
      <c r="V192" s="197" t="s">
        <v>340</v>
      </c>
      <c r="W192" s="198" t="s">
        <v>125</v>
      </c>
      <c r="X192" s="194">
        <v>15000000</v>
      </c>
      <c r="Y192" s="194">
        <v>0</v>
      </c>
      <c r="Z192" s="194">
        <v>0</v>
      </c>
      <c r="AA192" s="194">
        <v>0</v>
      </c>
      <c r="AB192" s="194">
        <v>0</v>
      </c>
      <c r="AC192" s="194">
        <v>0</v>
      </c>
      <c r="AD192" s="194">
        <v>15000000</v>
      </c>
      <c r="AE192" s="194">
        <v>0</v>
      </c>
      <c r="AF192" s="194">
        <v>500000</v>
      </c>
      <c r="AG192" s="194">
        <v>14500000</v>
      </c>
      <c r="AH192" s="194">
        <v>0</v>
      </c>
      <c r="AI192" s="194">
        <v>0</v>
      </c>
      <c r="AJ192" s="194">
        <v>500000</v>
      </c>
      <c r="AK192" s="194">
        <v>0</v>
      </c>
      <c r="AL192" s="194">
        <v>500000</v>
      </c>
      <c r="AM192" s="194">
        <v>0</v>
      </c>
      <c r="AN192" s="194">
        <v>14500000</v>
      </c>
      <c r="AO192" s="194">
        <v>0</v>
      </c>
    </row>
    <row r="193" spans="1:41" x14ac:dyDescent="0.25">
      <c r="A193" s="192" t="s">
        <v>341</v>
      </c>
      <c r="B193" s="198" t="s">
        <v>127</v>
      </c>
      <c r="C193" s="194">
        <v>5000000</v>
      </c>
      <c r="D193" s="194">
        <v>0</v>
      </c>
      <c r="E193" s="194">
        <v>0</v>
      </c>
      <c r="F193" s="194">
        <v>0</v>
      </c>
      <c r="G193" s="194">
        <v>0</v>
      </c>
      <c r="H193" s="194">
        <v>0</v>
      </c>
      <c r="I193" s="194">
        <f t="shared" si="73"/>
        <v>5000000</v>
      </c>
      <c r="J193" s="194">
        <v>0</v>
      </c>
      <c r="K193" s="194">
        <v>0</v>
      </c>
      <c r="L193" s="194">
        <f t="shared" si="71"/>
        <v>5000000</v>
      </c>
      <c r="M193" s="194">
        <v>0</v>
      </c>
      <c r="N193" s="194">
        <v>0</v>
      </c>
      <c r="O193" s="194">
        <f t="shared" si="68"/>
        <v>0</v>
      </c>
      <c r="P193" s="194">
        <v>0</v>
      </c>
      <c r="Q193" s="194">
        <v>0</v>
      </c>
      <c r="R193" s="194">
        <f t="shared" si="65"/>
        <v>0</v>
      </c>
      <c r="S193" s="195">
        <f t="shared" si="66"/>
        <v>5000000</v>
      </c>
      <c r="T193" s="194">
        <f t="shared" si="67"/>
        <v>0</v>
      </c>
      <c r="V193" s="197" t="s">
        <v>341</v>
      </c>
      <c r="W193" s="198" t="s">
        <v>127</v>
      </c>
      <c r="X193" s="194">
        <v>5000000</v>
      </c>
      <c r="Y193" s="194">
        <v>0</v>
      </c>
      <c r="Z193" s="194">
        <v>0</v>
      </c>
      <c r="AA193" s="194">
        <v>0</v>
      </c>
      <c r="AB193" s="194">
        <v>0</v>
      </c>
      <c r="AC193" s="194">
        <v>0</v>
      </c>
      <c r="AD193" s="194">
        <v>5000000</v>
      </c>
      <c r="AE193" s="194">
        <v>0</v>
      </c>
      <c r="AF193" s="194">
        <v>0</v>
      </c>
      <c r="AG193" s="194">
        <v>5000000</v>
      </c>
      <c r="AH193" s="194">
        <v>0</v>
      </c>
      <c r="AI193" s="194">
        <v>0</v>
      </c>
      <c r="AJ193" s="194">
        <v>0</v>
      </c>
      <c r="AK193" s="194">
        <v>0</v>
      </c>
      <c r="AL193" s="194">
        <v>0</v>
      </c>
      <c r="AM193" s="194">
        <v>0</v>
      </c>
      <c r="AN193" s="194">
        <v>5000000</v>
      </c>
      <c r="AO193" s="194">
        <v>0</v>
      </c>
    </row>
    <row r="194" spans="1:41" s="207" customFormat="1" x14ac:dyDescent="0.25">
      <c r="A194" s="212" t="s">
        <v>342</v>
      </c>
      <c r="B194" s="213" t="s">
        <v>343</v>
      </c>
      <c r="C194" s="214">
        <f>+C195+C200+C203</f>
        <v>97400000</v>
      </c>
      <c r="D194" s="214">
        <f t="shared" ref="D194:T194" si="84">+D195+D200+D203</f>
        <v>0</v>
      </c>
      <c r="E194" s="214">
        <f t="shared" si="84"/>
        <v>0</v>
      </c>
      <c r="F194" s="214">
        <f t="shared" si="84"/>
        <v>0</v>
      </c>
      <c r="G194" s="214">
        <f t="shared" si="84"/>
        <v>0</v>
      </c>
      <c r="H194" s="214">
        <f t="shared" si="84"/>
        <v>0</v>
      </c>
      <c r="I194" s="214">
        <f t="shared" si="84"/>
        <v>97400000</v>
      </c>
      <c r="J194" s="214">
        <f t="shared" si="84"/>
        <v>0</v>
      </c>
      <c r="K194" s="214">
        <f t="shared" si="84"/>
        <v>200700</v>
      </c>
      <c r="L194" s="214">
        <f t="shared" si="84"/>
        <v>97199300</v>
      </c>
      <c r="M194" s="214">
        <f t="shared" si="84"/>
        <v>0</v>
      </c>
      <c r="N194" s="214">
        <f t="shared" si="84"/>
        <v>50700</v>
      </c>
      <c r="O194" s="214">
        <f t="shared" si="84"/>
        <v>150000</v>
      </c>
      <c r="P194" s="214">
        <f t="shared" si="84"/>
        <v>0</v>
      </c>
      <c r="Q194" s="214">
        <f t="shared" si="84"/>
        <v>200700</v>
      </c>
      <c r="R194" s="214">
        <f t="shared" si="84"/>
        <v>0</v>
      </c>
      <c r="S194" s="215">
        <f t="shared" si="84"/>
        <v>97199300</v>
      </c>
      <c r="T194" s="214">
        <f t="shared" si="84"/>
        <v>50700</v>
      </c>
      <c r="V194" s="197" t="s">
        <v>342</v>
      </c>
      <c r="W194" s="198" t="s">
        <v>343</v>
      </c>
      <c r="X194" s="194">
        <v>97400000</v>
      </c>
      <c r="Y194" s="194">
        <v>0</v>
      </c>
      <c r="Z194" s="194">
        <v>0</v>
      </c>
      <c r="AA194" s="194">
        <v>0</v>
      </c>
      <c r="AB194" s="194">
        <v>0</v>
      </c>
      <c r="AC194" s="194">
        <v>0</v>
      </c>
      <c r="AD194" s="194">
        <v>97400000</v>
      </c>
      <c r="AE194" s="194">
        <v>0</v>
      </c>
      <c r="AF194" s="194">
        <v>200700</v>
      </c>
      <c r="AG194" s="194">
        <v>97199300</v>
      </c>
      <c r="AH194" s="194">
        <v>0</v>
      </c>
      <c r="AI194" s="194">
        <v>50700</v>
      </c>
      <c r="AJ194" s="194">
        <v>150000</v>
      </c>
      <c r="AK194" s="194">
        <v>0</v>
      </c>
      <c r="AL194" s="194">
        <v>200700</v>
      </c>
      <c r="AM194" s="194">
        <v>0</v>
      </c>
      <c r="AN194" s="194">
        <v>97199300</v>
      </c>
      <c r="AO194" s="194">
        <v>0</v>
      </c>
    </row>
    <row r="195" spans="1:41" s="207" customFormat="1" x14ac:dyDescent="0.25">
      <c r="A195" s="212" t="s">
        <v>344</v>
      </c>
      <c r="B195" s="213" t="s">
        <v>141</v>
      </c>
      <c r="C195" s="214">
        <f>SUM(C196:C199)</f>
        <v>28900000</v>
      </c>
      <c r="D195" s="214">
        <f t="shared" ref="D195:T195" si="85">SUM(D196:D199)</f>
        <v>0</v>
      </c>
      <c r="E195" s="214">
        <f t="shared" si="85"/>
        <v>0</v>
      </c>
      <c r="F195" s="214">
        <f t="shared" si="85"/>
        <v>0</v>
      </c>
      <c r="G195" s="214">
        <f t="shared" si="85"/>
        <v>0</v>
      </c>
      <c r="H195" s="214">
        <f t="shared" si="85"/>
        <v>0</v>
      </c>
      <c r="I195" s="214">
        <f t="shared" si="85"/>
        <v>28900000</v>
      </c>
      <c r="J195" s="214">
        <f t="shared" si="85"/>
        <v>0</v>
      </c>
      <c r="K195" s="214">
        <f t="shared" si="85"/>
        <v>0</v>
      </c>
      <c r="L195" s="214">
        <f t="shared" si="85"/>
        <v>28900000</v>
      </c>
      <c r="M195" s="214">
        <f t="shared" si="85"/>
        <v>0</v>
      </c>
      <c r="N195" s="214">
        <f t="shared" si="85"/>
        <v>0</v>
      </c>
      <c r="O195" s="214">
        <f t="shared" si="85"/>
        <v>0</v>
      </c>
      <c r="P195" s="214">
        <f t="shared" si="85"/>
        <v>0</v>
      </c>
      <c r="Q195" s="214">
        <f t="shared" si="85"/>
        <v>0</v>
      </c>
      <c r="R195" s="214">
        <f t="shared" si="85"/>
        <v>0</v>
      </c>
      <c r="S195" s="215">
        <f t="shared" si="85"/>
        <v>28900000</v>
      </c>
      <c r="T195" s="214">
        <f t="shared" si="85"/>
        <v>0</v>
      </c>
      <c r="V195" s="197" t="s">
        <v>344</v>
      </c>
      <c r="W195" s="198" t="s">
        <v>141</v>
      </c>
      <c r="X195" s="194">
        <v>28900000</v>
      </c>
      <c r="Y195" s="194">
        <v>0</v>
      </c>
      <c r="Z195" s="194">
        <v>0</v>
      </c>
      <c r="AA195" s="194">
        <v>0</v>
      </c>
      <c r="AB195" s="194">
        <v>0</v>
      </c>
      <c r="AC195" s="194">
        <v>0</v>
      </c>
      <c r="AD195" s="194">
        <v>28900000</v>
      </c>
      <c r="AE195" s="194">
        <v>0</v>
      </c>
      <c r="AF195" s="194">
        <v>0</v>
      </c>
      <c r="AG195" s="194">
        <v>28900000</v>
      </c>
      <c r="AH195" s="194">
        <v>0</v>
      </c>
      <c r="AI195" s="194">
        <v>0</v>
      </c>
      <c r="AJ195" s="194">
        <v>0</v>
      </c>
      <c r="AK195" s="194">
        <v>0</v>
      </c>
      <c r="AL195" s="194">
        <v>0</v>
      </c>
      <c r="AM195" s="194">
        <v>0</v>
      </c>
      <c r="AN195" s="194">
        <v>28900000</v>
      </c>
      <c r="AO195" s="194">
        <v>0</v>
      </c>
    </row>
    <row r="196" spans="1:41" x14ac:dyDescent="0.25">
      <c r="A196" s="192" t="s">
        <v>345</v>
      </c>
      <c r="B196" s="198" t="s">
        <v>346</v>
      </c>
      <c r="C196" s="194">
        <v>5000000</v>
      </c>
      <c r="D196" s="194">
        <v>0</v>
      </c>
      <c r="E196" s="194">
        <v>0</v>
      </c>
      <c r="F196" s="194">
        <v>0</v>
      </c>
      <c r="G196" s="194">
        <v>0</v>
      </c>
      <c r="H196" s="194">
        <v>0</v>
      </c>
      <c r="I196" s="194">
        <f t="shared" si="73"/>
        <v>5000000</v>
      </c>
      <c r="J196" s="194">
        <v>0</v>
      </c>
      <c r="K196" s="194">
        <v>0</v>
      </c>
      <c r="L196" s="194">
        <f t="shared" si="71"/>
        <v>5000000</v>
      </c>
      <c r="M196" s="194">
        <v>0</v>
      </c>
      <c r="N196" s="194">
        <v>0</v>
      </c>
      <c r="O196" s="194">
        <f t="shared" si="68"/>
        <v>0</v>
      </c>
      <c r="P196" s="194">
        <v>0</v>
      </c>
      <c r="Q196" s="194">
        <v>0</v>
      </c>
      <c r="R196" s="194">
        <f t="shared" si="65"/>
        <v>0</v>
      </c>
      <c r="S196" s="195">
        <f t="shared" si="66"/>
        <v>5000000</v>
      </c>
      <c r="T196" s="194">
        <f t="shared" si="67"/>
        <v>0</v>
      </c>
      <c r="V196" s="197" t="s">
        <v>345</v>
      </c>
      <c r="W196" s="198" t="s">
        <v>346</v>
      </c>
      <c r="X196" s="194">
        <v>5000000</v>
      </c>
      <c r="Y196" s="194">
        <v>0</v>
      </c>
      <c r="Z196" s="194">
        <v>0</v>
      </c>
      <c r="AA196" s="194">
        <v>0</v>
      </c>
      <c r="AB196" s="194">
        <v>0</v>
      </c>
      <c r="AC196" s="194">
        <v>0</v>
      </c>
      <c r="AD196" s="194">
        <v>5000000</v>
      </c>
      <c r="AE196" s="194">
        <v>0</v>
      </c>
      <c r="AF196" s="194">
        <v>0</v>
      </c>
      <c r="AG196" s="194">
        <v>5000000</v>
      </c>
      <c r="AH196" s="194">
        <v>0</v>
      </c>
      <c r="AI196" s="194">
        <v>0</v>
      </c>
      <c r="AJ196" s="194">
        <v>0</v>
      </c>
      <c r="AK196" s="194">
        <v>0</v>
      </c>
      <c r="AL196" s="194">
        <v>0</v>
      </c>
      <c r="AM196" s="194">
        <v>0</v>
      </c>
      <c r="AN196" s="194">
        <v>5000000</v>
      </c>
      <c r="AO196" s="194">
        <v>0</v>
      </c>
    </row>
    <row r="197" spans="1:41" x14ac:dyDescent="0.25">
      <c r="A197" s="192" t="s">
        <v>347</v>
      </c>
      <c r="B197" s="198" t="s">
        <v>348</v>
      </c>
      <c r="C197" s="194">
        <v>1500000</v>
      </c>
      <c r="D197" s="194">
        <v>0</v>
      </c>
      <c r="E197" s="194">
        <v>0</v>
      </c>
      <c r="F197" s="194">
        <v>0</v>
      </c>
      <c r="G197" s="194">
        <v>0</v>
      </c>
      <c r="H197" s="194">
        <v>0</v>
      </c>
      <c r="I197" s="194">
        <f t="shared" si="73"/>
        <v>1500000</v>
      </c>
      <c r="J197" s="194">
        <v>0</v>
      </c>
      <c r="K197" s="194">
        <v>0</v>
      </c>
      <c r="L197" s="194">
        <f t="shared" si="71"/>
        <v>1500000</v>
      </c>
      <c r="M197" s="194">
        <v>0</v>
      </c>
      <c r="N197" s="194">
        <v>0</v>
      </c>
      <c r="O197" s="194">
        <f t="shared" si="68"/>
        <v>0</v>
      </c>
      <c r="P197" s="194">
        <v>0</v>
      </c>
      <c r="Q197" s="194">
        <v>0</v>
      </c>
      <c r="R197" s="194">
        <f t="shared" si="65"/>
        <v>0</v>
      </c>
      <c r="S197" s="195">
        <f t="shared" si="66"/>
        <v>1500000</v>
      </c>
      <c r="T197" s="194">
        <f t="shared" si="67"/>
        <v>0</v>
      </c>
      <c r="V197" s="197" t="s">
        <v>347</v>
      </c>
      <c r="W197" s="198" t="s">
        <v>348</v>
      </c>
      <c r="X197" s="194">
        <v>1500000</v>
      </c>
      <c r="Y197" s="194">
        <v>0</v>
      </c>
      <c r="Z197" s="194">
        <v>0</v>
      </c>
      <c r="AA197" s="194">
        <v>0</v>
      </c>
      <c r="AB197" s="194">
        <v>0</v>
      </c>
      <c r="AC197" s="194">
        <v>0</v>
      </c>
      <c r="AD197" s="194">
        <v>1500000</v>
      </c>
      <c r="AE197" s="194">
        <v>0</v>
      </c>
      <c r="AF197" s="194">
        <v>0</v>
      </c>
      <c r="AG197" s="194">
        <v>1500000</v>
      </c>
      <c r="AH197" s="194">
        <v>0</v>
      </c>
      <c r="AI197" s="194">
        <v>0</v>
      </c>
      <c r="AJ197" s="194">
        <v>0</v>
      </c>
      <c r="AK197" s="194">
        <v>0</v>
      </c>
      <c r="AL197" s="194">
        <v>0</v>
      </c>
      <c r="AM197" s="194">
        <v>0</v>
      </c>
      <c r="AN197" s="194">
        <v>1500000</v>
      </c>
      <c r="AO197" s="194">
        <v>0</v>
      </c>
    </row>
    <row r="198" spans="1:41" x14ac:dyDescent="0.25">
      <c r="A198" s="192" t="s">
        <v>349</v>
      </c>
      <c r="B198" s="198" t="s">
        <v>145</v>
      </c>
      <c r="C198" s="194">
        <v>2400000</v>
      </c>
      <c r="D198" s="194">
        <v>0</v>
      </c>
      <c r="E198" s="194">
        <v>0</v>
      </c>
      <c r="F198" s="194">
        <v>0</v>
      </c>
      <c r="G198" s="194">
        <v>0</v>
      </c>
      <c r="H198" s="194">
        <v>0</v>
      </c>
      <c r="I198" s="194">
        <f t="shared" si="73"/>
        <v>2400000</v>
      </c>
      <c r="J198" s="194">
        <v>0</v>
      </c>
      <c r="K198" s="194">
        <v>0</v>
      </c>
      <c r="L198" s="194">
        <f t="shared" si="71"/>
        <v>2400000</v>
      </c>
      <c r="M198" s="194">
        <v>0</v>
      </c>
      <c r="N198" s="194">
        <v>0</v>
      </c>
      <c r="O198" s="194">
        <f t="shared" si="68"/>
        <v>0</v>
      </c>
      <c r="P198" s="194">
        <v>0</v>
      </c>
      <c r="Q198" s="194">
        <v>0</v>
      </c>
      <c r="R198" s="194">
        <f t="shared" si="65"/>
        <v>0</v>
      </c>
      <c r="S198" s="195">
        <f t="shared" si="66"/>
        <v>2400000</v>
      </c>
      <c r="T198" s="194">
        <f t="shared" si="67"/>
        <v>0</v>
      </c>
      <c r="V198" s="197" t="s">
        <v>349</v>
      </c>
      <c r="W198" s="198" t="s">
        <v>145</v>
      </c>
      <c r="X198" s="194">
        <v>2400000</v>
      </c>
      <c r="Y198" s="194">
        <v>0</v>
      </c>
      <c r="Z198" s="194">
        <v>0</v>
      </c>
      <c r="AA198" s="194">
        <v>0</v>
      </c>
      <c r="AB198" s="194">
        <v>0</v>
      </c>
      <c r="AC198" s="194">
        <v>0</v>
      </c>
      <c r="AD198" s="194">
        <v>2400000</v>
      </c>
      <c r="AE198" s="194">
        <v>0</v>
      </c>
      <c r="AF198" s="194">
        <v>0</v>
      </c>
      <c r="AG198" s="194">
        <v>2400000</v>
      </c>
      <c r="AH198" s="194">
        <v>0</v>
      </c>
      <c r="AI198" s="194">
        <v>0</v>
      </c>
      <c r="AJ198" s="194">
        <v>0</v>
      </c>
      <c r="AK198" s="194">
        <v>0</v>
      </c>
      <c r="AL198" s="194">
        <v>0</v>
      </c>
      <c r="AM198" s="194">
        <v>0</v>
      </c>
      <c r="AN198" s="194">
        <v>2400000</v>
      </c>
      <c r="AO198" s="194">
        <v>0</v>
      </c>
    </row>
    <row r="199" spans="1:41" x14ac:dyDescent="0.25">
      <c r="A199" s="192" t="s">
        <v>350</v>
      </c>
      <c r="B199" s="198" t="s">
        <v>147</v>
      </c>
      <c r="C199" s="194">
        <v>20000000</v>
      </c>
      <c r="D199" s="194">
        <v>0</v>
      </c>
      <c r="E199" s="194">
        <v>0</v>
      </c>
      <c r="F199" s="194">
        <v>0</v>
      </c>
      <c r="G199" s="194">
        <v>0</v>
      </c>
      <c r="H199" s="194">
        <v>0</v>
      </c>
      <c r="I199" s="194">
        <f t="shared" si="73"/>
        <v>20000000</v>
      </c>
      <c r="J199" s="194">
        <v>0</v>
      </c>
      <c r="K199" s="194">
        <v>0</v>
      </c>
      <c r="L199" s="194">
        <f t="shared" si="71"/>
        <v>20000000</v>
      </c>
      <c r="M199" s="194">
        <v>0</v>
      </c>
      <c r="N199" s="194">
        <v>0</v>
      </c>
      <c r="O199" s="194">
        <f t="shared" si="68"/>
        <v>0</v>
      </c>
      <c r="P199" s="194">
        <v>0</v>
      </c>
      <c r="Q199" s="194">
        <v>0</v>
      </c>
      <c r="R199" s="194">
        <f t="shared" si="65"/>
        <v>0</v>
      </c>
      <c r="S199" s="195">
        <f t="shared" si="66"/>
        <v>20000000</v>
      </c>
      <c r="T199" s="194">
        <f t="shared" si="67"/>
        <v>0</v>
      </c>
      <c r="V199" s="197" t="s">
        <v>350</v>
      </c>
      <c r="W199" s="198" t="s">
        <v>147</v>
      </c>
      <c r="X199" s="194">
        <v>20000000</v>
      </c>
      <c r="Y199" s="194">
        <v>0</v>
      </c>
      <c r="Z199" s="194">
        <v>0</v>
      </c>
      <c r="AA199" s="194">
        <v>0</v>
      </c>
      <c r="AB199" s="194">
        <v>0</v>
      </c>
      <c r="AC199" s="194">
        <v>0</v>
      </c>
      <c r="AD199" s="194">
        <v>20000000</v>
      </c>
      <c r="AE199" s="194">
        <v>0</v>
      </c>
      <c r="AF199" s="194">
        <v>0</v>
      </c>
      <c r="AG199" s="194">
        <v>20000000</v>
      </c>
      <c r="AH199" s="194">
        <v>0</v>
      </c>
      <c r="AI199" s="194">
        <v>0</v>
      </c>
      <c r="AJ199" s="194">
        <v>0</v>
      </c>
      <c r="AK199" s="194">
        <v>0</v>
      </c>
      <c r="AL199" s="194">
        <v>0</v>
      </c>
      <c r="AM199" s="194">
        <v>0</v>
      </c>
      <c r="AN199" s="194">
        <v>20000000</v>
      </c>
      <c r="AO199" s="194">
        <v>0</v>
      </c>
    </row>
    <row r="200" spans="1:41" s="207" customFormat="1" x14ac:dyDescent="0.25">
      <c r="A200" s="212" t="s">
        <v>351</v>
      </c>
      <c r="B200" s="213" t="s">
        <v>149</v>
      </c>
      <c r="C200" s="214">
        <f>SUM(C201:C202)</f>
        <v>45000000</v>
      </c>
      <c r="D200" s="214">
        <f t="shared" ref="D200:T200" si="86">SUM(D201:D202)</f>
        <v>0</v>
      </c>
      <c r="E200" s="214">
        <f t="shared" si="86"/>
        <v>0</v>
      </c>
      <c r="F200" s="214">
        <f t="shared" si="86"/>
        <v>0</v>
      </c>
      <c r="G200" s="214">
        <f t="shared" si="86"/>
        <v>0</v>
      </c>
      <c r="H200" s="214">
        <f t="shared" si="86"/>
        <v>0</v>
      </c>
      <c r="I200" s="214">
        <f t="shared" si="86"/>
        <v>45000000</v>
      </c>
      <c r="J200" s="214">
        <f t="shared" si="86"/>
        <v>0</v>
      </c>
      <c r="K200" s="214">
        <f t="shared" si="86"/>
        <v>150000</v>
      </c>
      <c r="L200" s="214">
        <f t="shared" si="86"/>
        <v>44850000</v>
      </c>
      <c r="M200" s="214">
        <f t="shared" si="86"/>
        <v>0</v>
      </c>
      <c r="N200" s="214">
        <f t="shared" si="86"/>
        <v>0</v>
      </c>
      <c r="O200" s="214">
        <f t="shared" si="86"/>
        <v>150000</v>
      </c>
      <c r="P200" s="214">
        <f t="shared" si="86"/>
        <v>0</v>
      </c>
      <c r="Q200" s="214">
        <f t="shared" si="86"/>
        <v>150000</v>
      </c>
      <c r="R200" s="214">
        <f t="shared" si="86"/>
        <v>0</v>
      </c>
      <c r="S200" s="215">
        <f t="shared" si="86"/>
        <v>44850000</v>
      </c>
      <c r="T200" s="214">
        <f t="shared" si="86"/>
        <v>0</v>
      </c>
      <c r="V200" s="197" t="s">
        <v>351</v>
      </c>
      <c r="W200" s="198" t="s">
        <v>149</v>
      </c>
      <c r="X200" s="194">
        <v>45000000</v>
      </c>
      <c r="Y200" s="194">
        <v>0</v>
      </c>
      <c r="Z200" s="194">
        <v>0</v>
      </c>
      <c r="AA200" s="194">
        <v>0</v>
      </c>
      <c r="AB200" s="194">
        <v>0</v>
      </c>
      <c r="AC200" s="194">
        <v>0</v>
      </c>
      <c r="AD200" s="194">
        <v>45000000</v>
      </c>
      <c r="AE200" s="194">
        <v>0</v>
      </c>
      <c r="AF200" s="194">
        <v>150000</v>
      </c>
      <c r="AG200" s="194">
        <v>44850000</v>
      </c>
      <c r="AH200" s="194">
        <v>0</v>
      </c>
      <c r="AI200" s="194">
        <v>0</v>
      </c>
      <c r="AJ200" s="194">
        <v>150000</v>
      </c>
      <c r="AK200" s="194">
        <v>0</v>
      </c>
      <c r="AL200" s="194">
        <v>150000</v>
      </c>
      <c r="AM200" s="194">
        <v>0</v>
      </c>
      <c r="AN200" s="194">
        <v>44850000</v>
      </c>
      <c r="AO200" s="194">
        <v>0</v>
      </c>
    </row>
    <row r="201" spans="1:41" x14ac:dyDescent="0.25">
      <c r="A201" s="192" t="s">
        <v>352</v>
      </c>
      <c r="B201" s="198" t="s">
        <v>151</v>
      </c>
      <c r="C201" s="194">
        <v>21000000</v>
      </c>
      <c r="D201" s="194">
        <v>0</v>
      </c>
      <c r="E201" s="194">
        <v>0</v>
      </c>
      <c r="F201" s="194">
        <v>0</v>
      </c>
      <c r="G201" s="194">
        <v>0</v>
      </c>
      <c r="H201" s="194">
        <v>0</v>
      </c>
      <c r="I201" s="194">
        <f t="shared" si="73"/>
        <v>21000000</v>
      </c>
      <c r="J201" s="194">
        <v>0</v>
      </c>
      <c r="K201" s="194">
        <v>0</v>
      </c>
      <c r="L201" s="194">
        <f t="shared" si="71"/>
        <v>21000000</v>
      </c>
      <c r="M201" s="194">
        <v>0</v>
      </c>
      <c r="N201" s="194">
        <v>0</v>
      </c>
      <c r="O201" s="194">
        <f t="shared" si="68"/>
        <v>0</v>
      </c>
      <c r="P201" s="194">
        <v>0</v>
      </c>
      <c r="Q201" s="194">
        <v>0</v>
      </c>
      <c r="R201" s="194">
        <f t="shared" si="65"/>
        <v>0</v>
      </c>
      <c r="S201" s="195">
        <f t="shared" si="66"/>
        <v>21000000</v>
      </c>
      <c r="T201" s="194">
        <f t="shared" si="67"/>
        <v>0</v>
      </c>
      <c r="V201" s="197" t="s">
        <v>352</v>
      </c>
      <c r="W201" s="198" t="s">
        <v>151</v>
      </c>
      <c r="X201" s="194">
        <v>21000000</v>
      </c>
      <c r="Y201" s="194">
        <v>0</v>
      </c>
      <c r="Z201" s="194">
        <v>0</v>
      </c>
      <c r="AA201" s="194">
        <v>0</v>
      </c>
      <c r="AB201" s="194">
        <v>0</v>
      </c>
      <c r="AC201" s="194">
        <v>0</v>
      </c>
      <c r="AD201" s="194">
        <v>21000000</v>
      </c>
      <c r="AE201" s="194">
        <v>0</v>
      </c>
      <c r="AF201" s="194">
        <v>0</v>
      </c>
      <c r="AG201" s="194">
        <v>21000000</v>
      </c>
      <c r="AH201" s="194">
        <v>0</v>
      </c>
      <c r="AI201" s="194">
        <v>0</v>
      </c>
      <c r="AJ201" s="194">
        <v>0</v>
      </c>
      <c r="AK201" s="194">
        <v>0</v>
      </c>
      <c r="AL201" s="194">
        <v>0</v>
      </c>
      <c r="AM201" s="194">
        <v>0</v>
      </c>
      <c r="AN201" s="194">
        <v>21000000</v>
      </c>
      <c r="AO201" s="194">
        <v>0</v>
      </c>
    </row>
    <row r="202" spans="1:41" x14ac:dyDescent="0.25">
      <c r="A202" s="192" t="s">
        <v>353</v>
      </c>
      <c r="B202" s="198" t="s">
        <v>153</v>
      </c>
      <c r="C202" s="194">
        <v>24000000</v>
      </c>
      <c r="D202" s="194">
        <v>0</v>
      </c>
      <c r="E202" s="194">
        <v>0</v>
      </c>
      <c r="F202" s="194">
        <v>0</v>
      </c>
      <c r="G202" s="194">
        <v>0</v>
      </c>
      <c r="H202" s="194">
        <v>0</v>
      </c>
      <c r="I202" s="194">
        <f t="shared" si="73"/>
        <v>24000000</v>
      </c>
      <c r="J202" s="194">
        <v>0</v>
      </c>
      <c r="K202" s="194">
        <v>150000</v>
      </c>
      <c r="L202" s="194">
        <f t="shared" si="71"/>
        <v>23850000</v>
      </c>
      <c r="M202" s="194">
        <v>0</v>
      </c>
      <c r="N202" s="194">
        <v>0</v>
      </c>
      <c r="O202" s="194">
        <f t="shared" si="68"/>
        <v>150000</v>
      </c>
      <c r="P202" s="194">
        <v>0</v>
      </c>
      <c r="Q202" s="194">
        <v>150000</v>
      </c>
      <c r="R202" s="194">
        <f t="shared" ref="R202:R266" si="87">+Q202-K202</f>
        <v>0</v>
      </c>
      <c r="S202" s="195">
        <f t="shared" ref="S202:S266" si="88">+I202-Q202</f>
        <v>23850000</v>
      </c>
      <c r="T202" s="194">
        <f t="shared" ref="T202:T266" si="89">+N202</f>
        <v>0</v>
      </c>
      <c r="V202" s="197" t="s">
        <v>353</v>
      </c>
      <c r="W202" s="198" t="s">
        <v>153</v>
      </c>
      <c r="X202" s="194">
        <v>24000000</v>
      </c>
      <c r="Y202" s="194">
        <v>0</v>
      </c>
      <c r="Z202" s="194">
        <v>0</v>
      </c>
      <c r="AA202" s="194">
        <v>0</v>
      </c>
      <c r="AB202" s="194">
        <v>0</v>
      </c>
      <c r="AC202" s="194">
        <v>0</v>
      </c>
      <c r="AD202" s="194">
        <v>24000000</v>
      </c>
      <c r="AE202" s="194">
        <v>0</v>
      </c>
      <c r="AF202" s="194">
        <v>150000</v>
      </c>
      <c r="AG202" s="194">
        <v>23850000</v>
      </c>
      <c r="AH202" s="194">
        <v>0</v>
      </c>
      <c r="AI202" s="194">
        <v>0</v>
      </c>
      <c r="AJ202" s="194">
        <v>150000</v>
      </c>
      <c r="AK202" s="194">
        <v>0</v>
      </c>
      <c r="AL202" s="194">
        <v>150000</v>
      </c>
      <c r="AM202" s="194">
        <v>0</v>
      </c>
      <c r="AN202" s="194">
        <v>23850000</v>
      </c>
      <c r="AO202" s="194">
        <v>0</v>
      </c>
    </row>
    <row r="203" spans="1:41" s="207" customFormat="1" x14ac:dyDescent="0.25">
      <c r="A203" s="212" t="s">
        <v>354</v>
      </c>
      <c r="B203" s="213" t="s">
        <v>155</v>
      </c>
      <c r="C203" s="214">
        <f>SUM(C204:C207)</f>
        <v>23500000</v>
      </c>
      <c r="D203" s="214">
        <f t="shared" ref="D203:T203" si="90">SUM(D204:D207)</f>
        <v>0</v>
      </c>
      <c r="E203" s="214">
        <f t="shared" si="90"/>
        <v>0</v>
      </c>
      <c r="F203" s="214">
        <f t="shared" si="90"/>
        <v>0</v>
      </c>
      <c r="G203" s="214">
        <f t="shared" si="90"/>
        <v>0</v>
      </c>
      <c r="H203" s="214">
        <f t="shared" si="90"/>
        <v>0</v>
      </c>
      <c r="I203" s="214">
        <f t="shared" si="90"/>
        <v>23500000</v>
      </c>
      <c r="J203" s="214">
        <f t="shared" si="90"/>
        <v>0</v>
      </c>
      <c r="K203" s="214">
        <f t="shared" si="90"/>
        <v>50700</v>
      </c>
      <c r="L203" s="214">
        <f t="shared" si="90"/>
        <v>23449300</v>
      </c>
      <c r="M203" s="214">
        <f t="shared" si="90"/>
        <v>0</v>
      </c>
      <c r="N203" s="214">
        <f t="shared" si="90"/>
        <v>50700</v>
      </c>
      <c r="O203" s="214">
        <f t="shared" si="90"/>
        <v>0</v>
      </c>
      <c r="P203" s="214">
        <f t="shared" si="90"/>
        <v>0</v>
      </c>
      <c r="Q203" s="214">
        <f t="shared" si="90"/>
        <v>50700</v>
      </c>
      <c r="R203" s="214">
        <f t="shared" si="90"/>
        <v>0</v>
      </c>
      <c r="S203" s="215">
        <f t="shared" si="90"/>
        <v>23449300</v>
      </c>
      <c r="T203" s="214">
        <f t="shared" si="90"/>
        <v>50700</v>
      </c>
      <c r="V203" s="197" t="s">
        <v>354</v>
      </c>
      <c r="W203" s="198" t="s">
        <v>155</v>
      </c>
      <c r="X203" s="194">
        <v>23500000</v>
      </c>
      <c r="Y203" s="194">
        <v>0</v>
      </c>
      <c r="Z203" s="194">
        <v>0</v>
      </c>
      <c r="AA203" s="194">
        <v>0</v>
      </c>
      <c r="AB203" s="194">
        <v>0</v>
      </c>
      <c r="AC203" s="194">
        <v>0</v>
      </c>
      <c r="AD203" s="194">
        <v>23500000</v>
      </c>
      <c r="AE203" s="194">
        <v>0</v>
      </c>
      <c r="AF203" s="194">
        <v>50700</v>
      </c>
      <c r="AG203" s="194">
        <v>23449300</v>
      </c>
      <c r="AH203" s="194">
        <v>0</v>
      </c>
      <c r="AI203" s="194">
        <v>50700</v>
      </c>
      <c r="AJ203" s="194">
        <v>0</v>
      </c>
      <c r="AK203" s="194">
        <v>0</v>
      </c>
      <c r="AL203" s="194">
        <v>50700</v>
      </c>
      <c r="AM203" s="194">
        <v>0</v>
      </c>
      <c r="AN203" s="194">
        <v>23449300</v>
      </c>
      <c r="AO203" s="194">
        <v>0</v>
      </c>
    </row>
    <row r="204" spans="1:41" x14ac:dyDescent="0.25">
      <c r="A204" s="192" t="s">
        <v>355</v>
      </c>
      <c r="B204" s="198" t="s">
        <v>356</v>
      </c>
      <c r="C204" s="194">
        <v>2000000</v>
      </c>
      <c r="D204" s="194">
        <v>0</v>
      </c>
      <c r="E204" s="194">
        <v>0</v>
      </c>
      <c r="F204" s="194">
        <v>0</v>
      </c>
      <c r="G204" s="194">
        <v>0</v>
      </c>
      <c r="H204" s="194">
        <v>0</v>
      </c>
      <c r="I204" s="194">
        <f t="shared" si="73"/>
        <v>2000000</v>
      </c>
      <c r="J204" s="194">
        <v>0</v>
      </c>
      <c r="K204" s="194">
        <v>0</v>
      </c>
      <c r="L204" s="194">
        <f t="shared" si="71"/>
        <v>2000000</v>
      </c>
      <c r="M204" s="194">
        <v>0</v>
      </c>
      <c r="N204" s="194">
        <v>0</v>
      </c>
      <c r="O204" s="194">
        <f t="shared" ref="O204:O268" si="91">+K204-N204</f>
        <v>0</v>
      </c>
      <c r="P204" s="194">
        <v>0</v>
      </c>
      <c r="Q204" s="194">
        <v>0</v>
      </c>
      <c r="R204" s="194">
        <f t="shared" si="87"/>
        <v>0</v>
      </c>
      <c r="S204" s="195">
        <f t="shared" si="88"/>
        <v>2000000</v>
      </c>
      <c r="T204" s="194">
        <f t="shared" si="89"/>
        <v>0</v>
      </c>
      <c r="V204" s="197" t="s">
        <v>355</v>
      </c>
      <c r="W204" s="198" t="s">
        <v>356</v>
      </c>
      <c r="X204" s="194">
        <v>2000000</v>
      </c>
      <c r="Y204" s="194">
        <v>0</v>
      </c>
      <c r="Z204" s="194">
        <v>0</v>
      </c>
      <c r="AA204" s="194">
        <v>0</v>
      </c>
      <c r="AB204" s="194">
        <v>0</v>
      </c>
      <c r="AC204" s="194">
        <v>0</v>
      </c>
      <c r="AD204" s="194">
        <v>2000000</v>
      </c>
      <c r="AE204" s="194">
        <v>0</v>
      </c>
      <c r="AF204" s="194">
        <v>0</v>
      </c>
      <c r="AG204" s="194">
        <v>2000000</v>
      </c>
      <c r="AH204" s="194">
        <v>0</v>
      </c>
      <c r="AI204" s="194">
        <v>0</v>
      </c>
      <c r="AJ204" s="194">
        <v>0</v>
      </c>
      <c r="AK204" s="194">
        <v>0</v>
      </c>
      <c r="AL204" s="194">
        <v>0</v>
      </c>
      <c r="AM204" s="194">
        <v>0</v>
      </c>
      <c r="AN204" s="194">
        <v>2000000</v>
      </c>
      <c r="AO204" s="194">
        <v>0</v>
      </c>
    </row>
    <row r="205" spans="1:41" x14ac:dyDescent="0.25">
      <c r="A205" s="192" t="s">
        <v>357</v>
      </c>
      <c r="B205" s="198" t="s">
        <v>159</v>
      </c>
      <c r="C205" s="194">
        <v>2000000</v>
      </c>
      <c r="D205" s="194">
        <v>0</v>
      </c>
      <c r="E205" s="194">
        <v>0</v>
      </c>
      <c r="F205" s="194">
        <v>0</v>
      </c>
      <c r="G205" s="194">
        <v>0</v>
      </c>
      <c r="H205" s="194">
        <v>0</v>
      </c>
      <c r="I205" s="194">
        <f t="shared" si="73"/>
        <v>2000000</v>
      </c>
      <c r="J205" s="194">
        <v>0</v>
      </c>
      <c r="K205" s="194">
        <v>0</v>
      </c>
      <c r="L205" s="194">
        <f t="shared" si="71"/>
        <v>2000000</v>
      </c>
      <c r="M205" s="194">
        <v>0</v>
      </c>
      <c r="N205" s="194">
        <v>0</v>
      </c>
      <c r="O205" s="194">
        <f t="shared" si="91"/>
        <v>0</v>
      </c>
      <c r="P205" s="194">
        <v>0</v>
      </c>
      <c r="Q205" s="194">
        <v>0</v>
      </c>
      <c r="R205" s="194">
        <f t="shared" si="87"/>
        <v>0</v>
      </c>
      <c r="S205" s="195">
        <f t="shared" si="88"/>
        <v>2000000</v>
      </c>
      <c r="T205" s="194">
        <f t="shared" si="89"/>
        <v>0</v>
      </c>
      <c r="V205" s="197" t="s">
        <v>357</v>
      </c>
      <c r="W205" s="198" t="s">
        <v>159</v>
      </c>
      <c r="X205" s="194">
        <v>2000000</v>
      </c>
      <c r="Y205" s="194">
        <v>0</v>
      </c>
      <c r="Z205" s="194">
        <v>0</v>
      </c>
      <c r="AA205" s="194">
        <v>0</v>
      </c>
      <c r="AB205" s="194">
        <v>0</v>
      </c>
      <c r="AC205" s="194">
        <v>0</v>
      </c>
      <c r="AD205" s="194">
        <v>2000000</v>
      </c>
      <c r="AE205" s="194">
        <v>0</v>
      </c>
      <c r="AF205" s="194">
        <v>0</v>
      </c>
      <c r="AG205" s="194">
        <v>2000000</v>
      </c>
      <c r="AH205" s="194">
        <v>0</v>
      </c>
      <c r="AI205" s="194">
        <v>0</v>
      </c>
      <c r="AJ205" s="194">
        <v>0</v>
      </c>
      <c r="AK205" s="194">
        <v>0</v>
      </c>
      <c r="AL205" s="194">
        <v>0</v>
      </c>
      <c r="AM205" s="194">
        <v>0</v>
      </c>
      <c r="AN205" s="194">
        <v>2000000</v>
      </c>
      <c r="AO205" s="194">
        <v>0</v>
      </c>
    </row>
    <row r="206" spans="1:41" x14ac:dyDescent="0.25">
      <c r="A206" s="192" t="s">
        <v>358</v>
      </c>
      <c r="B206" s="198" t="s">
        <v>161</v>
      </c>
      <c r="C206" s="194">
        <v>1000000</v>
      </c>
      <c r="D206" s="194">
        <v>0</v>
      </c>
      <c r="E206" s="194">
        <v>0</v>
      </c>
      <c r="F206" s="194">
        <v>0</v>
      </c>
      <c r="G206" s="194">
        <v>0</v>
      </c>
      <c r="H206" s="194">
        <v>0</v>
      </c>
      <c r="I206" s="194">
        <f t="shared" si="73"/>
        <v>1000000</v>
      </c>
      <c r="J206" s="194">
        <v>0</v>
      </c>
      <c r="K206" s="194">
        <v>0</v>
      </c>
      <c r="L206" s="194">
        <f t="shared" ref="L206:L268" si="92">+I206-K206</f>
        <v>1000000</v>
      </c>
      <c r="M206" s="194">
        <v>0</v>
      </c>
      <c r="N206" s="194">
        <v>0</v>
      </c>
      <c r="O206" s="194">
        <f t="shared" si="91"/>
        <v>0</v>
      </c>
      <c r="P206" s="194">
        <v>0</v>
      </c>
      <c r="Q206" s="194">
        <v>0</v>
      </c>
      <c r="R206" s="194">
        <f t="shared" si="87"/>
        <v>0</v>
      </c>
      <c r="S206" s="195">
        <f t="shared" si="88"/>
        <v>1000000</v>
      </c>
      <c r="T206" s="194">
        <f t="shared" si="89"/>
        <v>0</v>
      </c>
      <c r="V206" s="197" t="s">
        <v>358</v>
      </c>
      <c r="W206" s="198" t="s">
        <v>161</v>
      </c>
      <c r="X206" s="194">
        <v>1000000</v>
      </c>
      <c r="Y206" s="194">
        <v>0</v>
      </c>
      <c r="Z206" s="194">
        <v>0</v>
      </c>
      <c r="AA206" s="194">
        <v>0</v>
      </c>
      <c r="AB206" s="194">
        <v>0</v>
      </c>
      <c r="AC206" s="194">
        <v>0</v>
      </c>
      <c r="AD206" s="194">
        <v>1000000</v>
      </c>
      <c r="AE206" s="194">
        <v>0</v>
      </c>
      <c r="AF206" s="194">
        <v>0</v>
      </c>
      <c r="AG206" s="194">
        <v>1000000</v>
      </c>
      <c r="AH206" s="194">
        <v>0</v>
      </c>
      <c r="AI206" s="194">
        <v>0</v>
      </c>
      <c r="AJ206" s="194">
        <v>0</v>
      </c>
      <c r="AK206" s="194">
        <v>0</v>
      </c>
      <c r="AL206" s="194">
        <v>0</v>
      </c>
      <c r="AM206" s="194">
        <v>0</v>
      </c>
      <c r="AN206" s="194">
        <v>1000000</v>
      </c>
      <c r="AO206" s="194">
        <v>0</v>
      </c>
    </row>
    <row r="207" spans="1:41" x14ac:dyDescent="0.25">
      <c r="A207" s="192" t="s">
        <v>359</v>
      </c>
      <c r="B207" s="198" t="s">
        <v>163</v>
      </c>
      <c r="C207" s="194">
        <v>18500000</v>
      </c>
      <c r="D207" s="194">
        <v>0</v>
      </c>
      <c r="E207" s="194">
        <v>0</v>
      </c>
      <c r="F207" s="194">
        <v>0</v>
      </c>
      <c r="G207" s="194">
        <v>0</v>
      </c>
      <c r="H207" s="194">
        <v>0</v>
      </c>
      <c r="I207" s="194">
        <f t="shared" ref="I207:I270" si="93">+C207+D207-E207+H207</f>
        <v>18500000</v>
      </c>
      <c r="J207" s="194">
        <v>0</v>
      </c>
      <c r="K207" s="194">
        <v>50700</v>
      </c>
      <c r="L207" s="194">
        <f t="shared" si="92"/>
        <v>18449300</v>
      </c>
      <c r="M207" s="194">
        <v>0</v>
      </c>
      <c r="N207" s="194">
        <v>50700</v>
      </c>
      <c r="O207" s="194">
        <f t="shared" si="91"/>
        <v>0</v>
      </c>
      <c r="P207" s="194">
        <v>0</v>
      </c>
      <c r="Q207" s="194">
        <v>50700</v>
      </c>
      <c r="R207" s="194">
        <f t="shared" si="87"/>
        <v>0</v>
      </c>
      <c r="S207" s="195">
        <f t="shared" si="88"/>
        <v>18449300</v>
      </c>
      <c r="T207" s="194">
        <f t="shared" si="89"/>
        <v>50700</v>
      </c>
      <c r="V207" s="197" t="s">
        <v>359</v>
      </c>
      <c r="W207" s="198" t="s">
        <v>163</v>
      </c>
      <c r="X207" s="194">
        <v>18500000</v>
      </c>
      <c r="Y207" s="194">
        <v>0</v>
      </c>
      <c r="Z207" s="194">
        <v>0</v>
      </c>
      <c r="AA207" s="194">
        <v>0</v>
      </c>
      <c r="AB207" s="194">
        <v>0</v>
      </c>
      <c r="AC207" s="194">
        <v>0</v>
      </c>
      <c r="AD207" s="194">
        <v>18500000</v>
      </c>
      <c r="AE207" s="194">
        <v>0</v>
      </c>
      <c r="AF207" s="194">
        <v>50700</v>
      </c>
      <c r="AG207" s="194">
        <v>18449300</v>
      </c>
      <c r="AH207" s="194">
        <v>0</v>
      </c>
      <c r="AI207" s="194">
        <v>50700</v>
      </c>
      <c r="AJ207" s="194">
        <v>0</v>
      </c>
      <c r="AK207" s="194">
        <v>0</v>
      </c>
      <c r="AL207" s="194">
        <v>50700</v>
      </c>
      <c r="AM207" s="194">
        <v>0</v>
      </c>
      <c r="AN207" s="194">
        <v>18449300</v>
      </c>
      <c r="AO207" s="194">
        <v>0</v>
      </c>
    </row>
    <row r="208" spans="1:41" s="207" customFormat="1" x14ac:dyDescent="0.25">
      <c r="A208" s="208" t="s">
        <v>360</v>
      </c>
      <c r="B208" s="209" t="s">
        <v>361</v>
      </c>
      <c r="C208" s="210">
        <f>+C209+C224+C241+C271+C279</f>
        <v>8461701826</v>
      </c>
      <c r="D208" s="210">
        <f t="shared" ref="D208:T208" si="94">+D209+D224+D241+D271+D279</f>
        <v>900032905</v>
      </c>
      <c r="E208" s="210">
        <f t="shared" si="94"/>
        <v>85000000</v>
      </c>
      <c r="F208" s="210">
        <f t="shared" si="94"/>
        <v>0</v>
      </c>
      <c r="G208" s="210">
        <f t="shared" si="94"/>
        <v>0</v>
      </c>
      <c r="H208" s="210">
        <f t="shared" si="94"/>
        <v>0</v>
      </c>
      <c r="I208" s="210">
        <f t="shared" si="94"/>
        <v>9276734731</v>
      </c>
      <c r="J208" s="210">
        <f t="shared" si="94"/>
        <v>1065084398.3099999</v>
      </c>
      <c r="K208" s="210">
        <f t="shared" si="94"/>
        <v>3400418573.5200005</v>
      </c>
      <c r="L208" s="210">
        <f t="shared" si="94"/>
        <v>5876316157.4799995</v>
      </c>
      <c r="M208" s="210">
        <f t="shared" si="94"/>
        <v>285566378.94999999</v>
      </c>
      <c r="N208" s="210">
        <f t="shared" si="94"/>
        <v>381823228.94999999</v>
      </c>
      <c r="O208" s="210">
        <f t="shared" si="94"/>
        <v>3018595344.5700002</v>
      </c>
      <c r="P208" s="210">
        <f t="shared" si="94"/>
        <v>1096844344</v>
      </c>
      <c r="Q208" s="210">
        <f t="shared" si="94"/>
        <v>6146676996</v>
      </c>
      <c r="R208" s="210">
        <f t="shared" si="94"/>
        <v>2746258422.48</v>
      </c>
      <c r="S208" s="211">
        <f t="shared" si="94"/>
        <v>3130057735</v>
      </c>
      <c r="T208" s="210">
        <f t="shared" si="94"/>
        <v>381823228.94999999</v>
      </c>
      <c r="V208" s="197" t="s">
        <v>360</v>
      </c>
      <c r="W208" s="198" t="s">
        <v>361</v>
      </c>
      <c r="X208" s="194">
        <v>8268383174</v>
      </c>
      <c r="Y208" s="194">
        <v>900032905</v>
      </c>
      <c r="Z208" s="194">
        <v>85000000</v>
      </c>
      <c r="AA208" s="194">
        <v>0</v>
      </c>
      <c r="AB208" s="194">
        <v>0</v>
      </c>
      <c r="AC208" s="194">
        <v>0</v>
      </c>
      <c r="AD208" s="194">
        <v>9083416079</v>
      </c>
      <c r="AE208" s="194">
        <v>1032116358.3099999</v>
      </c>
      <c r="AF208" s="194">
        <v>3361698162.52</v>
      </c>
      <c r="AG208" s="194">
        <v>5721717916.4799995</v>
      </c>
      <c r="AH208" s="194">
        <v>254257230.94999999</v>
      </c>
      <c r="AI208" s="194">
        <v>343320012.94999999</v>
      </c>
      <c r="AJ208" s="194">
        <v>3022340395.5700002</v>
      </c>
      <c r="AK208" s="194">
        <v>1049444255</v>
      </c>
      <c r="AL208" s="194">
        <v>6083795428.1599998</v>
      </c>
      <c r="AM208" s="194">
        <v>2722097265.6399999</v>
      </c>
      <c r="AN208" s="194">
        <v>2999620650.8400002</v>
      </c>
      <c r="AO208" s="194">
        <v>0</v>
      </c>
    </row>
    <row r="209" spans="1:41" s="207" customFormat="1" x14ac:dyDescent="0.25">
      <c r="A209" s="212" t="s">
        <v>362</v>
      </c>
      <c r="B209" s="213" t="s">
        <v>363</v>
      </c>
      <c r="C209" s="214">
        <f>+C210+C215+C218+C221+C220+C217</f>
        <v>1081626869</v>
      </c>
      <c r="D209" s="214">
        <f t="shared" ref="D209:T209" si="95">+D210+D215+D218+D221+D220+D217</f>
        <v>16000000</v>
      </c>
      <c r="E209" s="214">
        <f t="shared" si="95"/>
        <v>85000000</v>
      </c>
      <c r="F209" s="214">
        <f t="shared" si="95"/>
        <v>0</v>
      </c>
      <c r="G209" s="214">
        <f t="shared" si="95"/>
        <v>0</v>
      </c>
      <c r="H209" s="214">
        <f t="shared" si="95"/>
        <v>0</v>
      </c>
      <c r="I209" s="214">
        <f t="shared" si="95"/>
        <v>1012626869</v>
      </c>
      <c r="J209" s="214">
        <f t="shared" si="95"/>
        <v>68818708</v>
      </c>
      <c r="K209" s="214">
        <f t="shared" si="95"/>
        <v>238115251</v>
      </c>
      <c r="L209" s="214">
        <f t="shared" si="95"/>
        <v>774511618</v>
      </c>
      <c r="M209" s="214">
        <f t="shared" si="95"/>
        <v>72627334</v>
      </c>
      <c r="N209" s="214">
        <f t="shared" si="95"/>
        <v>133512497</v>
      </c>
      <c r="O209" s="214">
        <f t="shared" si="95"/>
        <v>104602754</v>
      </c>
      <c r="P209" s="214">
        <f t="shared" si="95"/>
        <v>88485658</v>
      </c>
      <c r="Q209" s="214">
        <f t="shared" si="95"/>
        <v>281452823</v>
      </c>
      <c r="R209" s="214">
        <f t="shared" si="95"/>
        <v>43337572</v>
      </c>
      <c r="S209" s="215">
        <f t="shared" si="95"/>
        <v>731174046</v>
      </c>
      <c r="T209" s="214">
        <f t="shared" si="95"/>
        <v>133512497</v>
      </c>
      <c r="V209" s="197" t="s">
        <v>362</v>
      </c>
      <c r="W209" s="198" t="s">
        <v>363</v>
      </c>
      <c r="X209" s="194">
        <v>1081626869</v>
      </c>
      <c r="Y209" s="194">
        <v>16000000</v>
      </c>
      <c r="Z209" s="194">
        <v>85000000</v>
      </c>
      <c r="AA209" s="194">
        <v>0</v>
      </c>
      <c r="AB209" s="194">
        <v>0</v>
      </c>
      <c r="AC209" s="194">
        <v>0</v>
      </c>
      <c r="AD209" s="194">
        <v>1012626869</v>
      </c>
      <c r="AE209" s="194">
        <v>68818708</v>
      </c>
      <c r="AF209" s="194">
        <v>238115251</v>
      </c>
      <c r="AG209" s="194">
        <v>774511618</v>
      </c>
      <c r="AH209" s="194">
        <v>72627334</v>
      </c>
      <c r="AI209" s="194">
        <v>133512497</v>
      </c>
      <c r="AJ209" s="194">
        <v>108565000</v>
      </c>
      <c r="AK209" s="194">
        <v>88485658</v>
      </c>
      <c r="AL209" s="194">
        <v>281452823</v>
      </c>
      <c r="AM209" s="194">
        <v>43337572</v>
      </c>
      <c r="AN209" s="194">
        <v>731174046</v>
      </c>
      <c r="AO209" s="194">
        <v>0</v>
      </c>
    </row>
    <row r="210" spans="1:41" s="207" customFormat="1" x14ac:dyDescent="0.25">
      <c r="A210" s="212" t="s">
        <v>364</v>
      </c>
      <c r="B210" s="213" t="s">
        <v>365</v>
      </c>
      <c r="C210" s="214">
        <f>SUM(C211:C214)</f>
        <v>104091432</v>
      </c>
      <c r="D210" s="214">
        <f t="shared" ref="D210:T210" si="96">SUM(D211:D214)</f>
        <v>16000000</v>
      </c>
      <c r="E210" s="214">
        <f t="shared" si="96"/>
        <v>0</v>
      </c>
      <c r="F210" s="214">
        <f t="shared" si="96"/>
        <v>0</v>
      </c>
      <c r="G210" s="214">
        <f t="shared" si="96"/>
        <v>0</v>
      </c>
      <c r="H210" s="214">
        <f t="shared" si="96"/>
        <v>0</v>
      </c>
      <c r="I210" s="214">
        <f t="shared" si="96"/>
        <v>120091432</v>
      </c>
      <c r="J210" s="214">
        <f t="shared" si="96"/>
        <v>9220000</v>
      </c>
      <c r="K210" s="214">
        <f t="shared" si="96"/>
        <v>85220000</v>
      </c>
      <c r="L210" s="214">
        <f t="shared" si="96"/>
        <v>34871432</v>
      </c>
      <c r="M210" s="214">
        <f t="shared" si="96"/>
        <v>9220000</v>
      </c>
      <c r="N210" s="214">
        <f t="shared" si="96"/>
        <v>9220000</v>
      </c>
      <c r="O210" s="214">
        <f t="shared" si="96"/>
        <v>76000000</v>
      </c>
      <c r="P210" s="214">
        <f t="shared" si="96"/>
        <v>9220000</v>
      </c>
      <c r="Q210" s="214">
        <f t="shared" si="96"/>
        <v>105220000</v>
      </c>
      <c r="R210" s="214">
        <f t="shared" si="96"/>
        <v>20000000</v>
      </c>
      <c r="S210" s="215">
        <f t="shared" si="96"/>
        <v>14871432</v>
      </c>
      <c r="T210" s="214">
        <f t="shared" si="96"/>
        <v>9220000</v>
      </c>
      <c r="V210" s="197" t="s">
        <v>364</v>
      </c>
      <c r="W210" s="198" t="s">
        <v>365</v>
      </c>
      <c r="X210" s="194">
        <v>104091432</v>
      </c>
      <c r="Y210" s="194">
        <v>16000000</v>
      </c>
      <c r="Z210" s="194">
        <v>0</v>
      </c>
      <c r="AA210" s="194">
        <v>0</v>
      </c>
      <c r="AB210" s="194">
        <v>0</v>
      </c>
      <c r="AC210" s="194">
        <v>0</v>
      </c>
      <c r="AD210" s="194">
        <v>120091432</v>
      </c>
      <c r="AE210" s="194">
        <v>9220000</v>
      </c>
      <c r="AF210" s="194">
        <v>85220000</v>
      </c>
      <c r="AG210" s="194">
        <v>34871432</v>
      </c>
      <c r="AH210" s="194">
        <v>9220000</v>
      </c>
      <c r="AI210" s="194">
        <v>9220000</v>
      </c>
      <c r="AJ210" s="194">
        <v>76000000</v>
      </c>
      <c r="AK210" s="194">
        <v>9220000</v>
      </c>
      <c r="AL210" s="194">
        <v>105220000</v>
      </c>
      <c r="AM210" s="194">
        <v>20000000</v>
      </c>
      <c r="AN210" s="194">
        <v>14871432</v>
      </c>
      <c r="AO210" s="194">
        <v>0</v>
      </c>
    </row>
    <row r="211" spans="1:41" x14ac:dyDescent="0.25">
      <c r="A211" s="192" t="s">
        <v>366</v>
      </c>
      <c r="B211" s="198" t="s">
        <v>367</v>
      </c>
      <c r="C211" s="194">
        <v>18995261</v>
      </c>
      <c r="D211" s="194">
        <v>0</v>
      </c>
      <c r="E211" s="194">
        <v>0</v>
      </c>
      <c r="F211" s="194">
        <v>0</v>
      </c>
      <c r="G211" s="194">
        <v>0</v>
      </c>
      <c r="H211" s="194">
        <v>0</v>
      </c>
      <c r="I211" s="194">
        <f t="shared" si="93"/>
        <v>18995261</v>
      </c>
      <c r="J211" s="194">
        <v>0</v>
      </c>
      <c r="K211" s="194">
        <v>8995261</v>
      </c>
      <c r="L211" s="194">
        <f t="shared" si="92"/>
        <v>10000000</v>
      </c>
      <c r="M211" s="194">
        <v>0</v>
      </c>
      <c r="N211" s="194">
        <v>0</v>
      </c>
      <c r="O211" s="194">
        <f t="shared" si="91"/>
        <v>8995261</v>
      </c>
      <c r="P211" s="194">
        <v>0</v>
      </c>
      <c r="Q211" s="194">
        <v>18995261</v>
      </c>
      <c r="R211" s="194">
        <f t="shared" si="87"/>
        <v>10000000</v>
      </c>
      <c r="S211" s="195">
        <f t="shared" si="88"/>
        <v>0</v>
      </c>
      <c r="T211" s="194">
        <f t="shared" si="89"/>
        <v>0</v>
      </c>
      <c r="V211" s="197" t="s">
        <v>366</v>
      </c>
      <c r="W211" s="198" t="s">
        <v>367</v>
      </c>
      <c r="X211" s="194">
        <v>18995261</v>
      </c>
      <c r="Y211" s="194">
        <v>0</v>
      </c>
      <c r="Z211" s="194">
        <v>0</v>
      </c>
      <c r="AA211" s="194">
        <v>0</v>
      </c>
      <c r="AB211" s="194">
        <v>0</v>
      </c>
      <c r="AC211" s="194">
        <v>0</v>
      </c>
      <c r="AD211" s="194">
        <v>18995261</v>
      </c>
      <c r="AE211" s="194">
        <v>0</v>
      </c>
      <c r="AF211" s="194">
        <v>8995261</v>
      </c>
      <c r="AG211" s="194">
        <v>10000000</v>
      </c>
      <c r="AH211" s="194">
        <v>0</v>
      </c>
      <c r="AI211" s="194">
        <v>0</v>
      </c>
      <c r="AJ211" s="194">
        <v>8995261</v>
      </c>
      <c r="AK211" s="194">
        <v>0</v>
      </c>
      <c r="AL211" s="194">
        <v>18995261</v>
      </c>
      <c r="AM211" s="194">
        <v>10000000</v>
      </c>
      <c r="AN211" s="194">
        <v>0</v>
      </c>
      <c r="AO211" s="194">
        <v>0</v>
      </c>
    </row>
    <row r="212" spans="1:41" x14ac:dyDescent="0.25">
      <c r="A212" s="192" t="s">
        <v>368</v>
      </c>
      <c r="B212" s="198" t="s">
        <v>369</v>
      </c>
      <c r="C212" s="194">
        <v>8500000</v>
      </c>
      <c r="D212" s="194">
        <v>10000000</v>
      </c>
      <c r="E212" s="194">
        <v>0</v>
      </c>
      <c r="F212" s="194">
        <v>0</v>
      </c>
      <c r="G212" s="194">
        <v>0</v>
      </c>
      <c r="H212" s="194">
        <v>0</v>
      </c>
      <c r="I212" s="194">
        <f t="shared" si="93"/>
        <v>18500000</v>
      </c>
      <c r="J212" s="194">
        <v>5000000</v>
      </c>
      <c r="K212" s="194">
        <v>13500000</v>
      </c>
      <c r="L212" s="194">
        <f t="shared" si="92"/>
        <v>5000000</v>
      </c>
      <c r="M212" s="194">
        <v>5000000</v>
      </c>
      <c r="N212" s="194">
        <v>5000000</v>
      </c>
      <c r="O212" s="194">
        <f t="shared" si="91"/>
        <v>8500000</v>
      </c>
      <c r="P212" s="194">
        <v>5000000</v>
      </c>
      <c r="Q212" s="194">
        <v>13500000</v>
      </c>
      <c r="R212" s="194">
        <f t="shared" si="87"/>
        <v>0</v>
      </c>
      <c r="S212" s="195">
        <f t="shared" si="88"/>
        <v>5000000</v>
      </c>
      <c r="T212" s="194">
        <f t="shared" si="89"/>
        <v>5000000</v>
      </c>
      <c r="V212" s="197" t="s">
        <v>368</v>
      </c>
      <c r="W212" s="198" t="s">
        <v>369</v>
      </c>
      <c r="X212" s="194">
        <v>8500000</v>
      </c>
      <c r="Y212" s="194">
        <v>10000000</v>
      </c>
      <c r="Z212" s="194">
        <v>0</v>
      </c>
      <c r="AA212" s="194">
        <v>0</v>
      </c>
      <c r="AB212" s="194">
        <v>0</v>
      </c>
      <c r="AC212" s="194">
        <v>0</v>
      </c>
      <c r="AD212" s="194">
        <v>18500000</v>
      </c>
      <c r="AE212" s="194">
        <v>5000000</v>
      </c>
      <c r="AF212" s="194">
        <v>13500000</v>
      </c>
      <c r="AG212" s="194">
        <v>5000000</v>
      </c>
      <c r="AH212" s="194">
        <v>5000000</v>
      </c>
      <c r="AI212" s="194">
        <v>5000000</v>
      </c>
      <c r="AJ212" s="194">
        <v>8500000</v>
      </c>
      <c r="AK212" s="194">
        <v>5000000</v>
      </c>
      <c r="AL212" s="194">
        <v>13500000</v>
      </c>
      <c r="AM212" s="194">
        <v>0</v>
      </c>
      <c r="AN212" s="194">
        <v>5000000</v>
      </c>
      <c r="AO212" s="194">
        <v>0</v>
      </c>
    </row>
    <row r="213" spans="1:41" x14ac:dyDescent="0.25">
      <c r="A213" s="192" t="s">
        <v>370</v>
      </c>
      <c r="B213" s="198" t="s">
        <v>371</v>
      </c>
      <c r="C213" s="194">
        <v>66596171</v>
      </c>
      <c r="D213" s="194">
        <v>6000000</v>
      </c>
      <c r="E213" s="194">
        <v>0</v>
      </c>
      <c r="F213" s="194">
        <v>0</v>
      </c>
      <c r="G213" s="194">
        <v>0</v>
      </c>
      <c r="H213" s="194">
        <v>0</v>
      </c>
      <c r="I213" s="194">
        <f t="shared" si="93"/>
        <v>72596171</v>
      </c>
      <c r="J213" s="194">
        <v>4220000</v>
      </c>
      <c r="K213" s="194">
        <v>60816171</v>
      </c>
      <c r="L213" s="194">
        <f t="shared" si="92"/>
        <v>11780000</v>
      </c>
      <c r="M213" s="194">
        <v>4220000</v>
      </c>
      <c r="N213" s="194">
        <v>4220000</v>
      </c>
      <c r="O213" s="194">
        <f t="shared" si="91"/>
        <v>56596171</v>
      </c>
      <c r="P213" s="194">
        <v>4220000</v>
      </c>
      <c r="Q213" s="194">
        <v>70816171</v>
      </c>
      <c r="R213" s="194">
        <f t="shared" si="87"/>
        <v>10000000</v>
      </c>
      <c r="S213" s="195">
        <f t="shared" si="88"/>
        <v>1780000</v>
      </c>
      <c r="T213" s="194">
        <f t="shared" si="89"/>
        <v>4220000</v>
      </c>
      <c r="V213" s="197" t="s">
        <v>370</v>
      </c>
      <c r="W213" s="198" t="s">
        <v>371</v>
      </c>
      <c r="X213" s="194">
        <v>66596171</v>
      </c>
      <c r="Y213" s="194">
        <v>6000000</v>
      </c>
      <c r="Z213" s="194">
        <v>0</v>
      </c>
      <c r="AA213" s="194">
        <v>0</v>
      </c>
      <c r="AB213" s="194">
        <v>0</v>
      </c>
      <c r="AC213" s="194">
        <v>0</v>
      </c>
      <c r="AD213" s="194">
        <v>72596171</v>
      </c>
      <c r="AE213" s="194">
        <v>4220000</v>
      </c>
      <c r="AF213" s="194">
        <v>60816171</v>
      </c>
      <c r="AG213" s="194">
        <v>11780000</v>
      </c>
      <c r="AH213" s="194">
        <v>4220000</v>
      </c>
      <c r="AI213" s="194">
        <v>4220000</v>
      </c>
      <c r="AJ213" s="194">
        <v>56596171</v>
      </c>
      <c r="AK213" s="194">
        <v>4220000</v>
      </c>
      <c r="AL213" s="194">
        <v>70816171</v>
      </c>
      <c r="AM213" s="194">
        <v>10000000</v>
      </c>
      <c r="AN213" s="194">
        <v>1780000</v>
      </c>
      <c r="AO213" s="194">
        <v>0</v>
      </c>
    </row>
    <row r="214" spans="1:41" x14ac:dyDescent="0.25">
      <c r="A214" s="192" t="s">
        <v>372</v>
      </c>
      <c r="B214" s="198" t="s">
        <v>373</v>
      </c>
      <c r="C214" s="194">
        <v>10000000</v>
      </c>
      <c r="D214" s="194">
        <v>0</v>
      </c>
      <c r="E214" s="194">
        <v>0</v>
      </c>
      <c r="F214" s="194">
        <v>0</v>
      </c>
      <c r="G214" s="194">
        <v>0</v>
      </c>
      <c r="H214" s="194">
        <v>0</v>
      </c>
      <c r="I214" s="194">
        <f t="shared" si="93"/>
        <v>10000000</v>
      </c>
      <c r="J214" s="194">
        <v>0</v>
      </c>
      <c r="K214" s="194">
        <v>1908568</v>
      </c>
      <c r="L214" s="194">
        <f t="shared" si="92"/>
        <v>8091432</v>
      </c>
      <c r="M214" s="194">
        <v>0</v>
      </c>
      <c r="N214" s="194">
        <v>0</v>
      </c>
      <c r="O214" s="194">
        <f t="shared" si="91"/>
        <v>1908568</v>
      </c>
      <c r="P214" s="194">
        <v>0</v>
      </c>
      <c r="Q214" s="194">
        <v>1908568</v>
      </c>
      <c r="R214" s="194">
        <f t="shared" si="87"/>
        <v>0</v>
      </c>
      <c r="S214" s="195">
        <f t="shared" si="88"/>
        <v>8091432</v>
      </c>
      <c r="T214" s="194">
        <f t="shared" si="89"/>
        <v>0</v>
      </c>
      <c r="V214" s="197" t="s">
        <v>372</v>
      </c>
      <c r="W214" s="198" t="s">
        <v>373</v>
      </c>
      <c r="X214" s="194">
        <v>10000000</v>
      </c>
      <c r="Y214" s="194">
        <v>0</v>
      </c>
      <c r="Z214" s="194">
        <v>0</v>
      </c>
      <c r="AA214" s="194">
        <v>0</v>
      </c>
      <c r="AB214" s="194">
        <v>0</v>
      </c>
      <c r="AC214" s="194">
        <v>0</v>
      </c>
      <c r="AD214" s="194">
        <v>10000000</v>
      </c>
      <c r="AE214" s="194">
        <v>0</v>
      </c>
      <c r="AF214" s="194">
        <v>1908568</v>
      </c>
      <c r="AG214" s="194">
        <v>8091432</v>
      </c>
      <c r="AH214" s="194">
        <v>0</v>
      </c>
      <c r="AI214" s="194">
        <v>0</v>
      </c>
      <c r="AJ214" s="194">
        <v>1908568</v>
      </c>
      <c r="AK214" s="194">
        <v>0</v>
      </c>
      <c r="AL214" s="194">
        <v>1908568</v>
      </c>
      <c r="AM214" s="194">
        <v>0</v>
      </c>
      <c r="AN214" s="194">
        <v>8091432</v>
      </c>
      <c r="AO214" s="194">
        <v>0</v>
      </c>
    </row>
    <row r="215" spans="1:41" s="207" customFormat="1" x14ac:dyDescent="0.25">
      <c r="A215" s="212" t="s">
        <v>374</v>
      </c>
      <c r="B215" s="213" t="s">
        <v>375</v>
      </c>
      <c r="C215" s="214">
        <f>+C216</f>
        <v>16045044</v>
      </c>
      <c r="D215" s="214">
        <f t="shared" ref="D215:T215" si="97">+D216</f>
        <v>0</v>
      </c>
      <c r="E215" s="214">
        <f t="shared" si="97"/>
        <v>0</v>
      </c>
      <c r="F215" s="214">
        <f t="shared" si="97"/>
        <v>0</v>
      </c>
      <c r="G215" s="214">
        <f t="shared" si="97"/>
        <v>0</v>
      </c>
      <c r="H215" s="214">
        <f t="shared" si="97"/>
        <v>0</v>
      </c>
      <c r="I215" s="214">
        <f t="shared" si="97"/>
        <v>16045044</v>
      </c>
      <c r="J215" s="214">
        <f t="shared" si="97"/>
        <v>0</v>
      </c>
      <c r="K215" s="214">
        <f t="shared" si="97"/>
        <v>2900000</v>
      </c>
      <c r="L215" s="214">
        <f t="shared" si="97"/>
        <v>13145044</v>
      </c>
      <c r="M215" s="214">
        <f t="shared" si="97"/>
        <v>980000</v>
      </c>
      <c r="N215" s="214">
        <f t="shared" si="97"/>
        <v>980000</v>
      </c>
      <c r="O215" s="214">
        <f t="shared" si="97"/>
        <v>1920000</v>
      </c>
      <c r="P215" s="214">
        <f t="shared" si="97"/>
        <v>0</v>
      </c>
      <c r="Q215" s="214">
        <f t="shared" si="97"/>
        <v>2900000</v>
      </c>
      <c r="R215" s="214">
        <f t="shared" si="97"/>
        <v>0</v>
      </c>
      <c r="S215" s="215">
        <f t="shared" si="97"/>
        <v>13145044</v>
      </c>
      <c r="T215" s="214">
        <f t="shared" si="97"/>
        <v>980000</v>
      </c>
      <c r="V215" s="197" t="s">
        <v>374</v>
      </c>
      <c r="W215" s="198" t="s">
        <v>375</v>
      </c>
      <c r="X215" s="194">
        <v>16045044</v>
      </c>
      <c r="Y215" s="194">
        <v>0</v>
      </c>
      <c r="Z215" s="194">
        <v>0</v>
      </c>
      <c r="AA215" s="194">
        <v>0</v>
      </c>
      <c r="AB215" s="194">
        <v>0</v>
      </c>
      <c r="AC215" s="194">
        <v>0</v>
      </c>
      <c r="AD215" s="194">
        <v>16045044</v>
      </c>
      <c r="AE215" s="194">
        <v>0</v>
      </c>
      <c r="AF215" s="194">
        <v>2900000</v>
      </c>
      <c r="AG215" s="194">
        <v>13145044</v>
      </c>
      <c r="AH215" s="194">
        <v>980000</v>
      </c>
      <c r="AI215" s="194">
        <v>980000</v>
      </c>
      <c r="AJ215" s="194">
        <v>1920000</v>
      </c>
      <c r="AK215" s="194">
        <v>0</v>
      </c>
      <c r="AL215" s="194">
        <v>2900000</v>
      </c>
      <c r="AM215" s="194">
        <v>0</v>
      </c>
      <c r="AN215" s="194">
        <v>13145044</v>
      </c>
      <c r="AO215" s="194">
        <v>0</v>
      </c>
    </row>
    <row r="216" spans="1:41" x14ac:dyDescent="0.25">
      <c r="A216" s="192" t="s">
        <v>376</v>
      </c>
      <c r="B216" s="198" t="s">
        <v>377</v>
      </c>
      <c r="C216" s="194">
        <v>16045044</v>
      </c>
      <c r="D216" s="194">
        <v>0</v>
      </c>
      <c r="E216" s="194">
        <v>0</v>
      </c>
      <c r="F216" s="194">
        <v>0</v>
      </c>
      <c r="G216" s="194">
        <v>0</v>
      </c>
      <c r="H216" s="194">
        <v>0</v>
      </c>
      <c r="I216" s="194">
        <f t="shared" si="93"/>
        <v>16045044</v>
      </c>
      <c r="J216" s="194">
        <v>0</v>
      </c>
      <c r="K216" s="194">
        <v>2900000</v>
      </c>
      <c r="L216" s="194">
        <f t="shared" si="92"/>
        <v>13145044</v>
      </c>
      <c r="M216" s="194">
        <v>980000</v>
      </c>
      <c r="N216" s="194">
        <v>980000</v>
      </c>
      <c r="O216" s="194">
        <f t="shared" si="91"/>
        <v>1920000</v>
      </c>
      <c r="P216" s="194">
        <v>0</v>
      </c>
      <c r="Q216" s="194">
        <v>2900000</v>
      </c>
      <c r="R216" s="194">
        <f t="shared" si="87"/>
        <v>0</v>
      </c>
      <c r="S216" s="195">
        <f t="shared" si="88"/>
        <v>13145044</v>
      </c>
      <c r="T216" s="194">
        <f t="shared" si="89"/>
        <v>980000</v>
      </c>
      <c r="V216" s="197" t="s">
        <v>376</v>
      </c>
      <c r="W216" s="198" t="s">
        <v>377</v>
      </c>
      <c r="X216" s="194">
        <v>16045044</v>
      </c>
      <c r="Y216" s="194">
        <v>0</v>
      </c>
      <c r="Z216" s="194">
        <v>0</v>
      </c>
      <c r="AA216" s="194">
        <v>0</v>
      </c>
      <c r="AB216" s="194">
        <v>0</v>
      </c>
      <c r="AC216" s="194">
        <v>0</v>
      </c>
      <c r="AD216" s="194">
        <v>16045044</v>
      </c>
      <c r="AE216" s="194">
        <v>0</v>
      </c>
      <c r="AF216" s="194">
        <v>2900000</v>
      </c>
      <c r="AG216" s="194">
        <v>13145044</v>
      </c>
      <c r="AH216" s="194">
        <v>980000</v>
      </c>
      <c r="AI216" s="194">
        <v>980000</v>
      </c>
      <c r="AJ216" s="194">
        <v>1920000</v>
      </c>
      <c r="AK216" s="194">
        <v>0</v>
      </c>
      <c r="AL216" s="194">
        <v>2900000</v>
      </c>
      <c r="AM216" s="194">
        <v>0</v>
      </c>
      <c r="AN216" s="194">
        <v>13145044</v>
      </c>
      <c r="AO216" s="194">
        <v>0</v>
      </c>
    </row>
    <row r="217" spans="1:41" x14ac:dyDescent="0.25">
      <c r="A217" s="192" t="s">
        <v>378</v>
      </c>
      <c r="B217" s="198" t="s">
        <v>379</v>
      </c>
      <c r="C217" s="194">
        <v>2000000</v>
      </c>
      <c r="D217" s="194">
        <v>0</v>
      </c>
      <c r="E217" s="194">
        <v>0</v>
      </c>
      <c r="F217" s="194">
        <v>0</v>
      </c>
      <c r="G217" s="194">
        <v>0</v>
      </c>
      <c r="H217" s="194">
        <v>0</v>
      </c>
      <c r="I217" s="194">
        <f t="shared" si="93"/>
        <v>2000000</v>
      </c>
      <c r="J217" s="194">
        <v>1000000</v>
      </c>
      <c r="K217" s="194">
        <v>1500000</v>
      </c>
      <c r="L217" s="194">
        <f t="shared" si="92"/>
        <v>500000</v>
      </c>
      <c r="M217" s="194">
        <v>1000000</v>
      </c>
      <c r="N217" s="194">
        <v>1000000</v>
      </c>
      <c r="O217" s="194">
        <f t="shared" si="91"/>
        <v>500000</v>
      </c>
      <c r="P217" s="194">
        <v>1000000</v>
      </c>
      <c r="Q217" s="220">
        <v>1500000</v>
      </c>
      <c r="R217" s="194">
        <f t="shared" si="87"/>
        <v>0</v>
      </c>
      <c r="S217" s="195">
        <f t="shared" si="88"/>
        <v>500000</v>
      </c>
      <c r="T217" s="194">
        <f t="shared" si="89"/>
        <v>1000000</v>
      </c>
      <c r="V217" s="197" t="s">
        <v>378</v>
      </c>
      <c r="W217" s="198" t="s">
        <v>379</v>
      </c>
      <c r="X217" s="194">
        <v>2000000</v>
      </c>
      <c r="Y217" s="194">
        <v>0</v>
      </c>
      <c r="Z217" s="194">
        <v>0</v>
      </c>
      <c r="AA217" s="194">
        <v>0</v>
      </c>
      <c r="AB217" s="194">
        <v>0</v>
      </c>
      <c r="AC217" s="194">
        <v>0</v>
      </c>
      <c r="AD217" s="194">
        <v>2000000</v>
      </c>
      <c r="AE217" s="194">
        <v>1000000</v>
      </c>
      <c r="AF217" s="194">
        <v>1500000</v>
      </c>
      <c r="AG217" s="194">
        <v>500000</v>
      </c>
      <c r="AH217" s="194">
        <v>1000000</v>
      </c>
      <c r="AI217" s="194">
        <v>1000000</v>
      </c>
      <c r="AJ217" s="194">
        <v>500000</v>
      </c>
      <c r="AK217" s="194">
        <v>1000000</v>
      </c>
      <c r="AL217" s="194">
        <v>1500000</v>
      </c>
      <c r="AM217" s="194">
        <v>0</v>
      </c>
      <c r="AN217" s="194">
        <v>500000</v>
      </c>
      <c r="AO217" s="194">
        <v>0</v>
      </c>
    </row>
    <row r="218" spans="1:41" s="207" customFormat="1" x14ac:dyDescent="0.25">
      <c r="A218" s="212" t="s">
        <v>380</v>
      </c>
      <c r="B218" s="213" t="s">
        <v>381</v>
      </c>
      <c r="C218" s="214">
        <f>+C219</f>
        <v>33000000</v>
      </c>
      <c r="D218" s="214">
        <f t="shared" ref="D218:T218" si="98">+D219</f>
        <v>0</v>
      </c>
      <c r="E218" s="214">
        <f t="shared" si="98"/>
        <v>0</v>
      </c>
      <c r="F218" s="214">
        <f t="shared" si="98"/>
        <v>0</v>
      </c>
      <c r="G218" s="214">
        <f t="shared" si="98"/>
        <v>0</v>
      </c>
      <c r="H218" s="214">
        <f t="shared" si="98"/>
        <v>0</v>
      </c>
      <c r="I218" s="214">
        <f t="shared" si="98"/>
        <v>33000000</v>
      </c>
      <c r="J218" s="214">
        <f t="shared" si="98"/>
        <v>5500000</v>
      </c>
      <c r="K218" s="214">
        <f t="shared" si="98"/>
        <v>5500000</v>
      </c>
      <c r="L218" s="214">
        <f t="shared" si="98"/>
        <v>27500000</v>
      </c>
      <c r="M218" s="214">
        <f t="shared" si="98"/>
        <v>5500000</v>
      </c>
      <c r="N218" s="214">
        <f t="shared" si="98"/>
        <v>5500000</v>
      </c>
      <c r="O218" s="214">
        <f t="shared" si="98"/>
        <v>0</v>
      </c>
      <c r="P218" s="214">
        <f t="shared" si="98"/>
        <v>25500000</v>
      </c>
      <c r="Q218" s="214">
        <f t="shared" si="98"/>
        <v>25500000</v>
      </c>
      <c r="R218" s="214">
        <f t="shared" si="98"/>
        <v>20000000</v>
      </c>
      <c r="S218" s="215">
        <f t="shared" si="98"/>
        <v>7500000</v>
      </c>
      <c r="T218" s="214">
        <f t="shared" si="98"/>
        <v>5500000</v>
      </c>
      <c r="V218" s="197" t="s">
        <v>380</v>
      </c>
      <c r="W218" s="198" t="s">
        <v>381</v>
      </c>
      <c r="X218" s="194">
        <v>33000000</v>
      </c>
      <c r="Y218" s="194">
        <v>0</v>
      </c>
      <c r="Z218" s="194">
        <v>0</v>
      </c>
      <c r="AA218" s="194">
        <v>0</v>
      </c>
      <c r="AB218" s="194">
        <v>0</v>
      </c>
      <c r="AC218" s="194">
        <v>0</v>
      </c>
      <c r="AD218" s="194">
        <v>33000000</v>
      </c>
      <c r="AE218" s="194">
        <v>5500000</v>
      </c>
      <c r="AF218" s="194">
        <v>5500000</v>
      </c>
      <c r="AG218" s="194">
        <v>27500000</v>
      </c>
      <c r="AH218" s="194">
        <v>5500000</v>
      </c>
      <c r="AI218" s="194">
        <v>5500000</v>
      </c>
      <c r="AJ218" s="194">
        <v>0</v>
      </c>
      <c r="AK218" s="194">
        <v>25500000</v>
      </c>
      <c r="AL218" s="194">
        <v>25500000</v>
      </c>
      <c r="AM218" s="194">
        <v>20000000</v>
      </c>
      <c r="AN218" s="194">
        <v>7500000</v>
      </c>
      <c r="AO218" s="194">
        <v>0</v>
      </c>
    </row>
    <row r="219" spans="1:41" x14ac:dyDescent="0.25">
      <c r="A219" s="192" t="s">
        <v>382</v>
      </c>
      <c r="B219" s="198" t="s">
        <v>383</v>
      </c>
      <c r="C219" s="194">
        <v>33000000</v>
      </c>
      <c r="D219" s="194">
        <v>0</v>
      </c>
      <c r="E219" s="194">
        <v>0</v>
      </c>
      <c r="F219" s="194">
        <v>0</v>
      </c>
      <c r="G219" s="194">
        <v>0</v>
      </c>
      <c r="H219" s="194">
        <v>0</v>
      </c>
      <c r="I219" s="194">
        <f t="shared" si="93"/>
        <v>33000000</v>
      </c>
      <c r="J219" s="194">
        <v>5500000</v>
      </c>
      <c r="K219" s="194">
        <v>5500000</v>
      </c>
      <c r="L219" s="194">
        <f t="shared" si="92"/>
        <v>27500000</v>
      </c>
      <c r="M219" s="194">
        <v>5500000</v>
      </c>
      <c r="N219" s="194">
        <v>5500000</v>
      </c>
      <c r="O219" s="194">
        <f t="shared" si="91"/>
        <v>0</v>
      </c>
      <c r="P219" s="194">
        <v>25500000</v>
      </c>
      <c r="Q219" s="194">
        <v>25500000</v>
      </c>
      <c r="R219" s="194">
        <f t="shared" si="87"/>
        <v>20000000</v>
      </c>
      <c r="S219" s="195">
        <f t="shared" si="88"/>
        <v>7500000</v>
      </c>
      <c r="T219" s="194">
        <f t="shared" si="89"/>
        <v>5500000</v>
      </c>
      <c r="V219" s="197" t="s">
        <v>382</v>
      </c>
      <c r="W219" s="198" t="s">
        <v>383</v>
      </c>
      <c r="X219" s="194">
        <v>33000000</v>
      </c>
      <c r="Y219" s="194">
        <v>0</v>
      </c>
      <c r="Z219" s="194">
        <v>0</v>
      </c>
      <c r="AA219" s="194">
        <v>0</v>
      </c>
      <c r="AB219" s="194">
        <v>0</v>
      </c>
      <c r="AC219" s="194">
        <v>0</v>
      </c>
      <c r="AD219" s="194">
        <v>33000000</v>
      </c>
      <c r="AE219" s="194">
        <v>5500000</v>
      </c>
      <c r="AF219" s="194">
        <v>5500000</v>
      </c>
      <c r="AG219" s="194">
        <v>27500000</v>
      </c>
      <c r="AH219" s="194">
        <v>5500000</v>
      </c>
      <c r="AI219" s="194">
        <v>5500000</v>
      </c>
      <c r="AJ219" s="194">
        <v>0</v>
      </c>
      <c r="AK219" s="194">
        <v>25500000</v>
      </c>
      <c r="AL219" s="194">
        <v>25500000</v>
      </c>
      <c r="AM219" s="194">
        <v>20000000</v>
      </c>
      <c r="AN219" s="194">
        <v>7500000</v>
      </c>
      <c r="AO219" s="194">
        <v>0</v>
      </c>
    </row>
    <row r="220" spans="1:41" x14ac:dyDescent="0.25">
      <c r="A220" s="192" t="s">
        <v>384</v>
      </c>
      <c r="B220" s="198" t="s">
        <v>385</v>
      </c>
      <c r="C220" s="194">
        <v>130267101</v>
      </c>
      <c r="D220" s="194">
        <v>0</v>
      </c>
      <c r="E220" s="194">
        <v>85000000</v>
      </c>
      <c r="F220" s="194">
        <v>0</v>
      </c>
      <c r="G220" s="194">
        <v>0</v>
      </c>
      <c r="H220" s="194">
        <v>0</v>
      </c>
      <c r="I220" s="194">
        <f t="shared" si="93"/>
        <v>45267101</v>
      </c>
      <c r="J220" s="194">
        <v>0</v>
      </c>
      <c r="K220" s="194">
        <v>11000000</v>
      </c>
      <c r="L220" s="194">
        <f t="shared" si="92"/>
        <v>34267101</v>
      </c>
      <c r="M220" s="194">
        <v>0</v>
      </c>
      <c r="N220" s="194">
        <v>0</v>
      </c>
      <c r="O220" s="194">
        <f t="shared" si="91"/>
        <v>11000000</v>
      </c>
      <c r="P220" s="194">
        <v>0</v>
      </c>
      <c r="Q220" s="194">
        <v>11000000</v>
      </c>
      <c r="R220" s="194">
        <f t="shared" si="87"/>
        <v>0</v>
      </c>
      <c r="S220" s="195">
        <f t="shared" si="88"/>
        <v>34267101</v>
      </c>
      <c r="T220" s="194">
        <f t="shared" si="89"/>
        <v>0</v>
      </c>
      <c r="V220" s="197" t="s">
        <v>384</v>
      </c>
      <c r="W220" s="198" t="s">
        <v>385</v>
      </c>
      <c r="X220" s="194">
        <v>130267101</v>
      </c>
      <c r="Y220" s="194">
        <v>0</v>
      </c>
      <c r="Z220" s="194">
        <v>85000000</v>
      </c>
      <c r="AA220" s="194">
        <v>0</v>
      </c>
      <c r="AB220" s="194">
        <v>0</v>
      </c>
      <c r="AC220" s="194">
        <v>0</v>
      </c>
      <c r="AD220" s="194">
        <v>45267101</v>
      </c>
      <c r="AE220" s="194">
        <v>0</v>
      </c>
      <c r="AF220" s="194">
        <v>11000000</v>
      </c>
      <c r="AG220" s="194">
        <v>34267101</v>
      </c>
      <c r="AH220" s="194">
        <v>0</v>
      </c>
      <c r="AI220" s="194">
        <v>0</v>
      </c>
      <c r="AJ220" s="194">
        <v>11000000</v>
      </c>
      <c r="AK220" s="194">
        <v>0</v>
      </c>
      <c r="AL220" s="194">
        <v>11000000</v>
      </c>
      <c r="AM220" s="194">
        <v>0</v>
      </c>
      <c r="AN220" s="194">
        <v>34267101</v>
      </c>
      <c r="AO220" s="194">
        <v>0</v>
      </c>
    </row>
    <row r="221" spans="1:41" s="207" customFormat="1" x14ac:dyDescent="0.25">
      <c r="A221" s="212" t="s">
        <v>386</v>
      </c>
      <c r="B221" s="213" t="s">
        <v>387</v>
      </c>
      <c r="C221" s="214">
        <f>+C222+C223</f>
        <v>796223292</v>
      </c>
      <c r="D221" s="214">
        <f t="shared" ref="D221:T221" si="99">+D222+D223</f>
        <v>0</v>
      </c>
      <c r="E221" s="214">
        <f t="shared" si="99"/>
        <v>0</v>
      </c>
      <c r="F221" s="214">
        <f t="shared" si="99"/>
        <v>0</v>
      </c>
      <c r="G221" s="214">
        <f t="shared" si="99"/>
        <v>0</v>
      </c>
      <c r="H221" s="214">
        <f t="shared" si="99"/>
        <v>0</v>
      </c>
      <c r="I221" s="214">
        <f t="shared" si="99"/>
        <v>796223292</v>
      </c>
      <c r="J221" s="214">
        <f t="shared" si="99"/>
        <v>53098708</v>
      </c>
      <c r="K221" s="214">
        <f t="shared" si="99"/>
        <v>131995251</v>
      </c>
      <c r="L221" s="214">
        <f t="shared" si="99"/>
        <v>664228041</v>
      </c>
      <c r="M221" s="214">
        <f t="shared" si="99"/>
        <v>55927334</v>
      </c>
      <c r="N221" s="214">
        <f t="shared" si="99"/>
        <v>116812497</v>
      </c>
      <c r="O221" s="214">
        <f t="shared" si="99"/>
        <v>15182754</v>
      </c>
      <c r="P221" s="214">
        <f t="shared" si="99"/>
        <v>52765658</v>
      </c>
      <c r="Q221" s="214">
        <f t="shared" si="99"/>
        <v>135332823</v>
      </c>
      <c r="R221" s="214">
        <f t="shared" si="99"/>
        <v>3337572</v>
      </c>
      <c r="S221" s="215">
        <f t="shared" si="99"/>
        <v>660890469</v>
      </c>
      <c r="T221" s="214">
        <f t="shared" si="99"/>
        <v>116812497</v>
      </c>
      <c r="V221" s="197" t="s">
        <v>386</v>
      </c>
      <c r="W221" s="198" t="s">
        <v>387</v>
      </c>
      <c r="X221" s="194">
        <v>796223292</v>
      </c>
      <c r="Y221" s="194">
        <v>0</v>
      </c>
      <c r="Z221" s="194">
        <v>0</v>
      </c>
      <c r="AA221" s="194">
        <v>0</v>
      </c>
      <c r="AB221" s="194">
        <v>0</v>
      </c>
      <c r="AC221" s="194">
        <v>0</v>
      </c>
      <c r="AD221" s="194">
        <v>796223292</v>
      </c>
      <c r="AE221" s="194">
        <v>53098708</v>
      </c>
      <c r="AF221" s="194">
        <v>131995251</v>
      </c>
      <c r="AG221" s="194">
        <v>664228041</v>
      </c>
      <c r="AH221" s="194">
        <v>55927334</v>
      </c>
      <c r="AI221" s="194">
        <v>116812497</v>
      </c>
      <c r="AJ221" s="194">
        <v>19145000</v>
      </c>
      <c r="AK221" s="194">
        <v>52765658</v>
      </c>
      <c r="AL221" s="194">
        <v>135332823</v>
      </c>
      <c r="AM221" s="194">
        <v>3337572</v>
      </c>
      <c r="AN221" s="194">
        <v>660890469</v>
      </c>
      <c r="AO221" s="194">
        <v>0</v>
      </c>
    </row>
    <row r="222" spans="1:41" x14ac:dyDescent="0.25">
      <c r="A222" s="192" t="s">
        <v>388</v>
      </c>
      <c r="B222" s="198" t="s">
        <v>389</v>
      </c>
      <c r="C222" s="194">
        <v>580223292</v>
      </c>
      <c r="D222" s="194">
        <v>0</v>
      </c>
      <c r="E222" s="194">
        <v>0</v>
      </c>
      <c r="F222" s="194">
        <v>0</v>
      </c>
      <c r="G222" s="194">
        <v>0</v>
      </c>
      <c r="H222" s="194">
        <v>0</v>
      </c>
      <c r="I222" s="194">
        <f t="shared" si="93"/>
        <v>580223292</v>
      </c>
      <c r="J222" s="194">
        <v>43742658</v>
      </c>
      <c r="K222" s="194">
        <v>89201655</v>
      </c>
      <c r="L222" s="194">
        <f t="shared" si="92"/>
        <v>491021637</v>
      </c>
      <c r="M222" s="194">
        <v>43742658</v>
      </c>
      <c r="N222" s="194">
        <v>88201655</v>
      </c>
      <c r="O222" s="194">
        <f t="shared" si="91"/>
        <v>1000000</v>
      </c>
      <c r="P222" s="194">
        <v>43742658</v>
      </c>
      <c r="Q222" s="194">
        <v>89201655</v>
      </c>
      <c r="R222" s="194">
        <f t="shared" si="87"/>
        <v>0</v>
      </c>
      <c r="S222" s="195">
        <f t="shared" si="88"/>
        <v>491021637</v>
      </c>
      <c r="T222" s="194">
        <f t="shared" si="89"/>
        <v>88201655</v>
      </c>
      <c r="V222" s="197" t="s">
        <v>388</v>
      </c>
      <c r="W222" s="198" t="s">
        <v>389</v>
      </c>
      <c r="X222" s="194">
        <v>580223292</v>
      </c>
      <c r="Y222" s="194">
        <v>0</v>
      </c>
      <c r="Z222" s="194">
        <v>0</v>
      </c>
      <c r="AA222" s="194">
        <v>0</v>
      </c>
      <c r="AB222" s="194">
        <v>0</v>
      </c>
      <c r="AC222" s="194">
        <v>0</v>
      </c>
      <c r="AD222" s="194">
        <v>580223292</v>
      </c>
      <c r="AE222" s="194">
        <v>43742658</v>
      </c>
      <c r="AF222" s="194">
        <v>89201655</v>
      </c>
      <c r="AG222" s="194">
        <v>491021637</v>
      </c>
      <c r="AH222" s="194">
        <v>43742658</v>
      </c>
      <c r="AI222" s="194">
        <v>88201655</v>
      </c>
      <c r="AJ222" s="194">
        <v>1000000</v>
      </c>
      <c r="AK222" s="194">
        <v>43742658</v>
      </c>
      <c r="AL222" s="194">
        <v>89201655</v>
      </c>
      <c r="AM222" s="194">
        <v>0</v>
      </c>
      <c r="AN222" s="194">
        <v>491021637</v>
      </c>
      <c r="AO222" s="194">
        <v>0</v>
      </c>
    </row>
    <row r="223" spans="1:41" x14ac:dyDescent="0.25">
      <c r="A223" s="192" t="s">
        <v>390</v>
      </c>
      <c r="B223" s="198" t="s">
        <v>391</v>
      </c>
      <c r="C223" s="194">
        <v>216000000</v>
      </c>
      <c r="D223" s="194">
        <v>0</v>
      </c>
      <c r="E223" s="194">
        <v>0</v>
      </c>
      <c r="F223" s="194">
        <v>0</v>
      </c>
      <c r="G223" s="194">
        <v>0</v>
      </c>
      <c r="H223" s="194">
        <v>0</v>
      </c>
      <c r="I223" s="194">
        <f t="shared" si="93"/>
        <v>216000000</v>
      </c>
      <c r="J223" s="194">
        <v>9356050</v>
      </c>
      <c r="K223" s="194">
        <v>42793596</v>
      </c>
      <c r="L223" s="194">
        <f t="shared" si="92"/>
        <v>173206404</v>
      </c>
      <c r="M223" s="194">
        <v>12184676</v>
      </c>
      <c r="N223" s="194">
        <v>28610842</v>
      </c>
      <c r="O223" s="194">
        <f t="shared" si="91"/>
        <v>14182754</v>
      </c>
      <c r="P223" s="194">
        <v>9023000</v>
      </c>
      <c r="Q223" s="194">
        <v>46131168</v>
      </c>
      <c r="R223" s="194">
        <f t="shared" si="87"/>
        <v>3337572</v>
      </c>
      <c r="S223" s="195">
        <f t="shared" si="88"/>
        <v>169868832</v>
      </c>
      <c r="T223" s="194">
        <f t="shared" si="89"/>
        <v>28610842</v>
      </c>
      <c r="V223" s="197" t="s">
        <v>390</v>
      </c>
      <c r="W223" s="198" t="s">
        <v>391</v>
      </c>
      <c r="X223" s="194">
        <v>216000000</v>
      </c>
      <c r="Y223" s="194">
        <v>0</v>
      </c>
      <c r="Z223" s="194">
        <v>0</v>
      </c>
      <c r="AA223" s="194">
        <v>0</v>
      </c>
      <c r="AB223" s="194">
        <v>0</v>
      </c>
      <c r="AC223" s="194">
        <v>0</v>
      </c>
      <c r="AD223" s="194">
        <v>216000000</v>
      </c>
      <c r="AE223" s="194">
        <v>9356050</v>
      </c>
      <c r="AF223" s="194">
        <v>42793596</v>
      </c>
      <c r="AG223" s="194">
        <v>173206404</v>
      </c>
      <c r="AH223" s="194">
        <v>12184676</v>
      </c>
      <c r="AI223" s="194">
        <v>28610842</v>
      </c>
      <c r="AJ223" s="194">
        <v>18145000</v>
      </c>
      <c r="AK223" s="194">
        <v>9023000</v>
      </c>
      <c r="AL223" s="194">
        <v>46131168</v>
      </c>
      <c r="AM223" s="194">
        <v>3337572</v>
      </c>
      <c r="AN223" s="194">
        <v>169868832</v>
      </c>
      <c r="AO223" s="194">
        <v>0</v>
      </c>
    </row>
    <row r="224" spans="1:41" s="207" customFormat="1" x14ac:dyDescent="0.25">
      <c r="A224" s="212" t="s">
        <v>392</v>
      </c>
      <c r="B224" s="213" t="s">
        <v>393</v>
      </c>
      <c r="C224" s="214">
        <f>+C225+C234+C239</f>
        <v>2495409840</v>
      </c>
      <c r="D224" s="214">
        <f t="shared" ref="D224:T224" si="100">+D225+D234+D239</f>
        <v>197532905</v>
      </c>
      <c r="E224" s="214">
        <f t="shared" si="100"/>
        <v>0</v>
      </c>
      <c r="F224" s="214">
        <f t="shared" si="100"/>
        <v>0</v>
      </c>
      <c r="G224" s="214">
        <f t="shared" si="100"/>
        <v>0</v>
      </c>
      <c r="H224" s="214">
        <f t="shared" si="100"/>
        <v>0</v>
      </c>
      <c r="I224" s="214">
        <f t="shared" si="100"/>
        <v>2692942745</v>
      </c>
      <c r="J224" s="214">
        <f t="shared" si="100"/>
        <v>350452849.31</v>
      </c>
      <c r="K224" s="214">
        <f t="shared" si="100"/>
        <v>562590135.47000003</v>
      </c>
      <c r="L224" s="214">
        <f t="shared" si="100"/>
        <v>2130352609.53</v>
      </c>
      <c r="M224" s="214">
        <f t="shared" si="100"/>
        <v>23205021.949999999</v>
      </c>
      <c r="N224" s="214">
        <f t="shared" si="100"/>
        <v>25309402.949999999</v>
      </c>
      <c r="O224" s="214">
        <f t="shared" si="100"/>
        <v>537280732.51999998</v>
      </c>
      <c r="P224" s="214">
        <f t="shared" si="100"/>
        <v>211654821</v>
      </c>
      <c r="Q224" s="214">
        <f t="shared" si="100"/>
        <v>1422076618</v>
      </c>
      <c r="R224" s="214">
        <f t="shared" si="100"/>
        <v>859486482.53000009</v>
      </c>
      <c r="S224" s="215">
        <f t="shared" si="100"/>
        <v>1270866127</v>
      </c>
      <c r="T224" s="214">
        <f t="shared" si="100"/>
        <v>25309402.949999999</v>
      </c>
      <c r="V224" s="197" t="s">
        <v>392</v>
      </c>
      <c r="W224" s="198" t="s">
        <v>393</v>
      </c>
      <c r="X224" s="194">
        <v>2495409840</v>
      </c>
      <c r="Y224" s="194">
        <v>197532905</v>
      </c>
      <c r="Z224" s="194">
        <v>0</v>
      </c>
      <c r="AA224" s="194">
        <v>0</v>
      </c>
      <c r="AB224" s="194">
        <v>0</v>
      </c>
      <c r="AC224" s="194">
        <v>0</v>
      </c>
      <c r="AD224" s="194">
        <v>2692942745</v>
      </c>
      <c r="AE224" s="194">
        <v>350452849.31</v>
      </c>
      <c r="AF224" s="194">
        <v>562590135.47000003</v>
      </c>
      <c r="AG224" s="194">
        <v>2130352609.53</v>
      </c>
      <c r="AH224" s="194">
        <v>23205021.949999999</v>
      </c>
      <c r="AI224" s="194">
        <v>25309402.949999999</v>
      </c>
      <c r="AJ224" s="194">
        <v>537280732.51999998</v>
      </c>
      <c r="AK224" s="194">
        <v>211654821</v>
      </c>
      <c r="AL224" s="194">
        <v>1422076618.1600001</v>
      </c>
      <c r="AM224" s="194">
        <v>859486482.69000006</v>
      </c>
      <c r="AN224" s="194">
        <v>1270866126.8399999</v>
      </c>
      <c r="AO224" s="194">
        <v>0</v>
      </c>
    </row>
    <row r="225" spans="1:41" s="207" customFormat="1" x14ac:dyDescent="0.25">
      <c r="A225" s="212" t="s">
        <v>394</v>
      </c>
      <c r="B225" s="213" t="s">
        <v>395</v>
      </c>
      <c r="C225" s="214">
        <f>+C226+C228</f>
        <v>1425068799</v>
      </c>
      <c r="D225" s="214">
        <f t="shared" ref="D225:T225" si="101">+D226+D228</f>
        <v>0</v>
      </c>
      <c r="E225" s="214">
        <f t="shared" si="101"/>
        <v>0</v>
      </c>
      <c r="F225" s="214">
        <f t="shared" si="101"/>
        <v>0</v>
      </c>
      <c r="G225" s="214">
        <f t="shared" si="101"/>
        <v>0</v>
      </c>
      <c r="H225" s="214">
        <f t="shared" si="101"/>
        <v>0</v>
      </c>
      <c r="I225" s="214">
        <f t="shared" si="101"/>
        <v>1425068799</v>
      </c>
      <c r="J225" s="214">
        <f t="shared" si="101"/>
        <v>21552905.309999999</v>
      </c>
      <c r="K225" s="214">
        <f t="shared" si="101"/>
        <v>24657286.309999999</v>
      </c>
      <c r="L225" s="214">
        <f t="shared" si="101"/>
        <v>1400411512.6900001</v>
      </c>
      <c r="M225" s="214">
        <f t="shared" si="101"/>
        <v>21705021.949999999</v>
      </c>
      <c r="N225" s="214">
        <f t="shared" si="101"/>
        <v>23809402.949999999</v>
      </c>
      <c r="O225" s="214">
        <f t="shared" si="101"/>
        <v>847883.3599999994</v>
      </c>
      <c r="P225" s="214">
        <f t="shared" si="101"/>
        <v>150154821</v>
      </c>
      <c r="Q225" s="214">
        <f t="shared" si="101"/>
        <v>162043713</v>
      </c>
      <c r="R225" s="214">
        <f t="shared" si="101"/>
        <v>137386426.69</v>
      </c>
      <c r="S225" s="215">
        <f t="shared" si="101"/>
        <v>1263025086</v>
      </c>
      <c r="T225" s="214">
        <f t="shared" si="101"/>
        <v>23809402.949999999</v>
      </c>
      <c r="V225" s="197" t="s">
        <v>394</v>
      </c>
      <c r="W225" s="198" t="s">
        <v>395</v>
      </c>
      <c r="X225" s="194">
        <v>1425068799</v>
      </c>
      <c r="Y225" s="194">
        <v>0</v>
      </c>
      <c r="Z225" s="194">
        <v>0</v>
      </c>
      <c r="AA225" s="194">
        <v>0</v>
      </c>
      <c r="AB225" s="194">
        <v>0</v>
      </c>
      <c r="AC225" s="194">
        <v>0</v>
      </c>
      <c r="AD225" s="194">
        <v>1425068799</v>
      </c>
      <c r="AE225" s="194">
        <v>21552905.309999999</v>
      </c>
      <c r="AF225" s="194">
        <v>24657286.309999999</v>
      </c>
      <c r="AG225" s="194">
        <v>1400411512.6900001</v>
      </c>
      <c r="AH225" s="194">
        <v>21705021.949999999</v>
      </c>
      <c r="AI225" s="194">
        <v>23809402.949999999</v>
      </c>
      <c r="AJ225" s="194">
        <v>847883.3599999994</v>
      </c>
      <c r="AK225" s="194">
        <v>150154821</v>
      </c>
      <c r="AL225" s="194">
        <v>162043713</v>
      </c>
      <c r="AM225" s="194">
        <v>137386426.69</v>
      </c>
      <c r="AN225" s="194">
        <v>1263025086</v>
      </c>
      <c r="AO225" s="194">
        <v>0</v>
      </c>
    </row>
    <row r="226" spans="1:41" s="207" customFormat="1" x14ac:dyDescent="0.25">
      <c r="A226" s="212" t="s">
        <v>396</v>
      </c>
      <c r="B226" s="213" t="s">
        <v>397</v>
      </c>
      <c r="C226" s="214">
        <f>+C227</f>
        <v>163534140</v>
      </c>
      <c r="D226" s="214">
        <f t="shared" ref="D226:T226" si="102">+D227</f>
        <v>0</v>
      </c>
      <c r="E226" s="214">
        <f t="shared" si="102"/>
        <v>0</v>
      </c>
      <c r="F226" s="214">
        <f t="shared" si="102"/>
        <v>0</v>
      </c>
      <c r="G226" s="214">
        <f t="shared" si="102"/>
        <v>0</v>
      </c>
      <c r="H226" s="214">
        <f t="shared" si="102"/>
        <v>0</v>
      </c>
      <c r="I226" s="214">
        <f t="shared" si="102"/>
        <v>163534140</v>
      </c>
      <c r="J226" s="214">
        <f t="shared" si="102"/>
        <v>21552905.309999999</v>
      </c>
      <c r="K226" s="214">
        <f t="shared" si="102"/>
        <v>22841797.309999999</v>
      </c>
      <c r="L226" s="214">
        <f t="shared" si="102"/>
        <v>140692342.69</v>
      </c>
      <c r="M226" s="214">
        <f t="shared" si="102"/>
        <v>21705021.949999999</v>
      </c>
      <c r="N226" s="214">
        <f t="shared" si="102"/>
        <v>21993913.949999999</v>
      </c>
      <c r="O226" s="214">
        <f t="shared" si="102"/>
        <v>847883.3599999994</v>
      </c>
      <c r="P226" s="214">
        <f t="shared" si="102"/>
        <v>150154821</v>
      </c>
      <c r="Q226" s="214">
        <f t="shared" si="102"/>
        <v>155043713</v>
      </c>
      <c r="R226" s="214">
        <f t="shared" si="102"/>
        <v>132201915.69</v>
      </c>
      <c r="S226" s="215">
        <f t="shared" si="102"/>
        <v>8490427</v>
      </c>
      <c r="T226" s="214">
        <f t="shared" si="102"/>
        <v>21993913.949999999</v>
      </c>
      <c r="V226" s="197" t="s">
        <v>396</v>
      </c>
      <c r="W226" s="198" t="s">
        <v>397</v>
      </c>
      <c r="X226" s="194">
        <v>163534140</v>
      </c>
      <c r="Y226" s="194">
        <v>0</v>
      </c>
      <c r="Z226" s="194">
        <v>0</v>
      </c>
      <c r="AA226" s="194">
        <v>0</v>
      </c>
      <c r="AB226" s="194">
        <v>0</v>
      </c>
      <c r="AC226" s="194">
        <v>0</v>
      </c>
      <c r="AD226" s="194">
        <v>163534140</v>
      </c>
      <c r="AE226" s="194">
        <v>21552905.309999999</v>
      </c>
      <c r="AF226" s="194">
        <v>22841797.309999999</v>
      </c>
      <c r="AG226" s="194">
        <v>140692342.69</v>
      </c>
      <c r="AH226" s="194">
        <v>21705021.949999999</v>
      </c>
      <c r="AI226" s="194">
        <v>21993913.949999999</v>
      </c>
      <c r="AJ226" s="194">
        <v>847883.3599999994</v>
      </c>
      <c r="AK226" s="194">
        <v>150154821</v>
      </c>
      <c r="AL226" s="194">
        <v>155043713</v>
      </c>
      <c r="AM226" s="194">
        <v>132201915.69</v>
      </c>
      <c r="AN226" s="194">
        <v>8490427</v>
      </c>
      <c r="AO226" s="194">
        <v>0</v>
      </c>
    </row>
    <row r="227" spans="1:41" x14ac:dyDescent="0.25">
      <c r="A227" s="192" t="s">
        <v>398</v>
      </c>
      <c r="B227" s="198" t="s">
        <v>397</v>
      </c>
      <c r="C227" s="194">
        <v>163534140</v>
      </c>
      <c r="D227" s="194">
        <v>0</v>
      </c>
      <c r="E227" s="194">
        <v>0</v>
      </c>
      <c r="F227" s="194">
        <v>0</v>
      </c>
      <c r="G227" s="194">
        <v>0</v>
      </c>
      <c r="H227" s="194">
        <v>0</v>
      </c>
      <c r="I227" s="194">
        <f t="shared" si="93"/>
        <v>163534140</v>
      </c>
      <c r="J227" s="194">
        <v>21552905.309999999</v>
      </c>
      <c r="K227" s="194">
        <v>22841797.309999999</v>
      </c>
      <c r="L227" s="194">
        <f t="shared" si="92"/>
        <v>140692342.69</v>
      </c>
      <c r="M227" s="194">
        <v>21705021.949999999</v>
      </c>
      <c r="N227" s="194">
        <v>21993913.949999999</v>
      </c>
      <c r="O227" s="194">
        <f t="shared" si="91"/>
        <v>847883.3599999994</v>
      </c>
      <c r="P227" s="194">
        <v>150154821</v>
      </c>
      <c r="Q227" s="194">
        <v>155043713</v>
      </c>
      <c r="R227" s="194">
        <f t="shared" si="87"/>
        <v>132201915.69</v>
      </c>
      <c r="S227" s="195">
        <f t="shared" si="88"/>
        <v>8490427</v>
      </c>
      <c r="T227" s="194">
        <f t="shared" si="89"/>
        <v>21993913.949999999</v>
      </c>
      <c r="V227" s="197" t="s">
        <v>398</v>
      </c>
      <c r="W227" s="198" t="s">
        <v>397</v>
      </c>
      <c r="X227" s="194">
        <v>163534140</v>
      </c>
      <c r="Y227" s="194">
        <v>0</v>
      </c>
      <c r="Z227" s="194">
        <v>0</v>
      </c>
      <c r="AA227" s="194">
        <v>0</v>
      </c>
      <c r="AB227" s="194">
        <v>0</v>
      </c>
      <c r="AC227" s="194">
        <v>0</v>
      </c>
      <c r="AD227" s="194">
        <v>163534140</v>
      </c>
      <c r="AE227" s="194">
        <v>21552905.309999999</v>
      </c>
      <c r="AF227" s="194">
        <v>22841797.309999999</v>
      </c>
      <c r="AG227" s="194">
        <v>140692342.69</v>
      </c>
      <c r="AH227" s="194">
        <v>21705021.949999999</v>
      </c>
      <c r="AI227" s="194">
        <v>21993913.949999999</v>
      </c>
      <c r="AJ227" s="194">
        <v>847883.3599999994</v>
      </c>
      <c r="AK227" s="194">
        <v>150154821</v>
      </c>
      <c r="AL227" s="194">
        <v>155043713</v>
      </c>
      <c r="AM227" s="194">
        <v>132201915.69</v>
      </c>
      <c r="AN227" s="194">
        <v>8490427</v>
      </c>
      <c r="AO227" s="194">
        <v>0</v>
      </c>
    </row>
    <row r="228" spans="1:41" s="207" customFormat="1" x14ac:dyDescent="0.25">
      <c r="A228" s="212" t="s">
        <v>399</v>
      </c>
      <c r="B228" s="213" t="s">
        <v>400</v>
      </c>
      <c r="C228" s="214">
        <f>+C229+C230</f>
        <v>1261534659</v>
      </c>
      <c r="D228" s="214">
        <f t="shared" ref="D228:T228" si="103">+D229+D230</f>
        <v>0</v>
      </c>
      <c r="E228" s="214">
        <f t="shared" si="103"/>
        <v>0</v>
      </c>
      <c r="F228" s="214">
        <f t="shared" si="103"/>
        <v>0</v>
      </c>
      <c r="G228" s="214">
        <f t="shared" si="103"/>
        <v>0</v>
      </c>
      <c r="H228" s="214">
        <f t="shared" si="103"/>
        <v>0</v>
      </c>
      <c r="I228" s="214">
        <f t="shared" si="103"/>
        <v>1261534659</v>
      </c>
      <c r="J228" s="214">
        <f t="shared" si="103"/>
        <v>0</v>
      </c>
      <c r="K228" s="214">
        <f t="shared" si="103"/>
        <v>1815489</v>
      </c>
      <c r="L228" s="214">
        <f t="shared" si="103"/>
        <v>1259719170</v>
      </c>
      <c r="M228" s="214">
        <f t="shared" si="103"/>
        <v>0</v>
      </c>
      <c r="N228" s="214">
        <f t="shared" si="103"/>
        <v>1815489</v>
      </c>
      <c r="O228" s="214">
        <f t="shared" si="103"/>
        <v>0</v>
      </c>
      <c r="P228" s="214">
        <f t="shared" si="103"/>
        <v>0</v>
      </c>
      <c r="Q228" s="214">
        <f t="shared" si="103"/>
        <v>7000000</v>
      </c>
      <c r="R228" s="214">
        <f t="shared" si="103"/>
        <v>5184511</v>
      </c>
      <c r="S228" s="215">
        <f t="shared" si="103"/>
        <v>1254534659</v>
      </c>
      <c r="T228" s="214">
        <f t="shared" si="103"/>
        <v>1815489</v>
      </c>
      <c r="V228" s="197" t="s">
        <v>399</v>
      </c>
      <c r="W228" s="198" t="s">
        <v>400</v>
      </c>
      <c r="X228" s="194">
        <v>1261534659</v>
      </c>
      <c r="Y228" s="194">
        <v>0</v>
      </c>
      <c r="Z228" s="194">
        <v>0</v>
      </c>
      <c r="AA228" s="194">
        <v>0</v>
      </c>
      <c r="AB228" s="194">
        <v>0</v>
      </c>
      <c r="AC228" s="194">
        <v>0</v>
      </c>
      <c r="AD228" s="194">
        <v>1261534659</v>
      </c>
      <c r="AE228" s="194">
        <v>0</v>
      </c>
      <c r="AF228" s="194">
        <v>1815489</v>
      </c>
      <c r="AG228" s="194">
        <v>1259719170</v>
      </c>
      <c r="AH228" s="194">
        <v>0</v>
      </c>
      <c r="AI228" s="194">
        <v>1815489</v>
      </c>
      <c r="AJ228" s="194">
        <v>0</v>
      </c>
      <c r="AK228" s="194">
        <v>0</v>
      </c>
      <c r="AL228" s="194">
        <v>7000000</v>
      </c>
      <c r="AM228" s="194">
        <v>5184511</v>
      </c>
      <c r="AN228" s="194">
        <v>1254534659</v>
      </c>
      <c r="AO228" s="194">
        <v>0</v>
      </c>
    </row>
    <row r="229" spans="1:41" x14ac:dyDescent="0.25">
      <c r="A229" s="192" t="s">
        <v>401</v>
      </c>
      <c r="B229" s="198" t="s">
        <v>402</v>
      </c>
      <c r="C229" s="194">
        <v>270000000</v>
      </c>
      <c r="D229" s="194">
        <v>0</v>
      </c>
      <c r="E229" s="194">
        <v>0</v>
      </c>
      <c r="F229" s="194">
        <v>0</v>
      </c>
      <c r="G229" s="194">
        <v>0</v>
      </c>
      <c r="H229" s="194">
        <v>0</v>
      </c>
      <c r="I229" s="194">
        <f t="shared" si="93"/>
        <v>270000000</v>
      </c>
      <c r="J229" s="194">
        <v>0</v>
      </c>
      <c r="K229" s="194">
        <v>0</v>
      </c>
      <c r="L229" s="194">
        <f t="shared" si="92"/>
        <v>270000000</v>
      </c>
      <c r="M229" s="194">
        <v>0</v>
      </c>
      <c r="N229" s="194">
        <v>0</v>
      </c>
      <c r="O229" s="194">
        <f t="shared" si="91"/>
        <v>0</v>
      </c>
      <c r="P229" s="194">
        <v>0</v>
      </c>
      <c r="Q229" s="194">
        <v>0</v>
      </c>
      <c r="R229" s="194">
        <f t="shared" si="87"/>
        <v>0</v>
      </c>
      <c r="S229" s="195">
        <f t="shared" si="88"/>
        <v>270000000</v>
      </c>
      <c r="T229" s="194">
        <f t="shared" si="89"/>
        <v>0</v>
      </c>
      <c r="V229" s="197" t="s">
        <v>401</v>
      </c>
      <c r="W229" s="198" t="s">
        <v>402</v>
      </c>
      <c r="X229" s="194">
        <v>270000000</v>
      </c>
      <c r="Y229" s="194">
        <v>0</v>
      </c>
      <c r="Z229" s="194">
        <v>0</v>
      </c>
      <c r="AA229" s="194">
        <v>0</v>
      </c>
      <c r="AB229" s="194">
        <v>0</v>
      </c>
      <c r="AC229" s="194">
        <v>0</v>
      </c>
      <c r="AD229" s="194">
        <v>270000000</v>
      </c>
      <c r="AE229" s="194">
        <v>0</v>
      </c>
      <c r="AF229" s="194">
        <v>0</v>
      </c>
      <c r="AG229" s="194">
        <v>270000000</v>
      </c>
      <c r="AH229" s="194">
        <v>0</v>
      </c>
      <c r="AI229" s="194">
        <v>0</v>
      </c>
      <c r="AJ229" s="194">
        <v>0</v>
      </c>
      <c r="AK229" s="194">
        <v>0</v>
      </c>
      <c r="AL229" s="194">
        <v>0</v>
      </c>
      <c r="AM229" s="194">
        <v>0</v>
      </c>
      <c r="AN229" s="194">
        <v>270000000</v>
      </c>
      <c r="AO229" s="194">
        <v>0</v>
      </c>
    </row>
    <row r="230" spans="1:41" s="207" customFormat="1" x14ac:dyDescent="0.25">
      <c r="A230" s="212" t="s">
        <v>403</v>
      </c>
      <c r="B230" s="213" t="s">
        <v>404</v>
      </c>
      <c r="C230" s="214">
        <f>+C231+C232+C233</f>
        <v>991534659</v>
      </c>
      <c r="D230" s="214">
        <f t="shared" ref="D230:T230" si="104">+D231+D232+D233</f>
        <v>0</v>
      </c>
      <c r="E230" s="214">
        <f t="shared" si="104"/>
        <v>0</v>
      </c>
      <c r="F230" s="214">
        <f t="shared" si="104"/>
        <v>0</v>
      </c>
      <c r="G230" s="214">
        <f t="shared" si="104"/>
        <v>0</v>
      </c>
      <c r="H230" s="214">
        <f t="shared" si="104"/>
        <v>0</v>
      </c>
      <c r="I230" s="214">
        <f t="shared" si="104"/>
        <v>991534659</v>
      </c>
      <c r="J230" s="214">
        <f t="shared" si="104"/>
        <v>0</v>
      </c>
      <c r="K230" s="214">
        <f t="shared" si="104"/>
        <v>1815489</v>
      </c>
      <c r="L230" s="214">
        <f t="shared" si="104"/>
        <v>989719170</v>
      </c>
      <c r="M230" s="214">
        <f t="shared" si="104"/>
        <v>0</v>
      </c>
      <c r="N230" s="214">
        <f t="shared" si="104"/>
        <v>1815489</v>
      </c>
      <c r="O230" s="214">
        <f t="shared" si="104"/>
        <v>0</v>
      </c>
      <c r="P230" s="214">
        <f t="shared" si="104"/>
        <v>0</v>
      </c>
      <c r="Q230" s="214">
        <f t="shared" si="104"/>
        <v>7000000</v>
      </c>
      <c r="R230" s="214">
        <f t="shared" si="104"/>
        <v>5184511</v>
      </c>
      <c r="S230" s="215">
        <f t="shared" si="104"/>
        <v>984534659</v>
      </c>
      <c r="T230" s="214">
        <f t="shared" si="104"/>
        <v>1815489</v>
      </c>
      <c r="V230" s="197" t="s">
        <v>403</v>
      </c>
      <c r="W230" s="198" t="s">
        <v>404</v>
      </c>
      <c r="X230" s="194">
        <v>991534659</v>
      </c>
      <c r="Y230" s="194">
        <v>0</v>
      </c>
      <c r="Z230" s="194">
        <v>0</v>
      </c>
      <c r="AA230" s="194">
        <v>0</v>
      </c>
      <c r="AB230" s="194">
        <v>0</v>
      </c>
      <c r="AC230" s="194">
        <v>0</v>
      </c>
      <c r="AD230" s="194">
        <v>991534659</v>
      </c>
      <c r="AE230" s="194">
        <v>0</v>
      </c>
      <c r="AF230" s="194">
        <v>1815489</v>
      </c>
      <c r="AG230" s="194">
        <v>989719170</v>
      </c>
      <c r="AH230" s="194">
        <v>0</v>
      </c>
      <c r="AI230" s="194">
        <v>1815489</v>
      </c>
      <c r="AJ230" s="194">
        <v>0</v>
      </c>
      <c r="AK230" s="194">
        <v>0</v>
      </c>
      <c r="AL230" s="194">
        <v>7000000</v>
      </c>
      <c r="AM230" s="194">
        <v>5184511</v>
      </c>
      <c r="AN230" s="194">
        <v>984534659</v>
      </c>
      <c r="AO230" s="194">
        <v>0</v>
      </c>
    </row>
    <row r="231" spans="1:41" x14ac:dyDescent="0.25">
      <c r="A231" s="192" t="s">
        <v>405</v>
      </c>
      <c r="B231" s="198" t="s">
        <v>406</v>
      </c>
      <c r="C231" s="194">
        <v>4700000</v>
      </c>
      <c r="D231" s="194">
        <v>0</v>
      </c>
      <c r="E231" s="194">
        <v>0</v>
      </c>
      <c r="F231" s="194">
        <v>0</v>
      </c>
      <c r="G231" s="194">
        <v>0</v>
      </c>
      <c r="H231" s="194">
        <v>0</v>
      </c>
      <c r="I231" s="194">
        <f t="shared" si="93"/>
        <v>4700000</v>
      </c>
      <c r="J231" s="194">
        <v>0</v>
      </c>
      <c r="K231" s="194">
        <v>1815489</v>
      </c>
      <c r="L231" s="194">
        <f t="shared" si="92"/>
        <v>2884511</v>
      </c>
      <c r="M231" s="194">
        <v>0</v>
      </c>
      <c r="N231" s="194">
        <v>1815489</v>
      </c>
      <c r="O231" s="194">
        <f t="shared" si="91"/>
        <v>0</v>
      </c>
      <c r="P231" s="194">
        <v>0</v>
      </c>
      <c r="Q231" s="194">
        <v>2000000</v>
      </c>
      <c r="R231" s="194">
        <f t="shared" si="87"/>
        <v>184511</v>
      </c>
      <c r="S231" s="195">
        <f t="shared" si="88"/>
        <v>2700000</v>
      </c>
      <c r="T231" s="194">
        <f t="shared" si="89"/>
        <v>1815489</v>
      </c>
      <c r="V231" s="197" t="s">
        <v>405</v>
      </c>
      <c r="W231" s="198" t="s">
        <v>406</v>
      </c>
      <c r="X231" s="194">
        <v>4700000</v>
      </c>
      <c r="Y231" s="194">
        <v>0</v>
      </c>
      <c r="Z231" s="194">
        <v>0</v>
      </c>
      <c r="AA231" s="194">
        <v>0</v>
      </c>
      <c r="AB231" s="194">
        <v>0</v>
      </c>
      <c r="AC231" s="194">
        <v>0</v>
      </c>
      <c r="AD231" s="194">
        <v>4700000</v>
      </c>
      <c r="AE231" s="194">
        <v>0</v>
      </c>
      <c r="AF231" s="194">
        <v>1815489</v>
      </c>
      <c r="AG231" s="194">
        <v>2884511</v>
      </c>
      <c r="AH231" s="194">
        <v>0</v>
      </c>
      <c r="AI231" s="194">
        <v>1815489</v>
      </c>
      <c r="AJ231" s="194">
        <v>0</v>
      </c>
      <c r="AK231" s="194">
        <v>0</v>
      </c>
      <c r="AL231" s="194">
        <v>2000000</v>
      </c>
      <c r="AM231" s="194">
        <v>184511</v>
      </c>
      <c r="AN231" s="194">
        <v>2700000</v>
      </c>
      <c r="AO231" s="194">
        <v>0</v>
      </c>
    </row>
    <row r="232" spans="1:41" x14ac:dyDescent="0.25">
      <c r="A232" s="192" t="s">
        <v>407</v>
      </c>
      <c r="B232" s="198" t="s">
        <v>408</v>
      </c>
      <c r="C232" s="194">
        <v>5000000</v>
      </c>
      <c r="D232" s="194">
        <v>0</v>
      </c>
      <c r="E232" s="194">
        <v>0</v>
      </c>
      <c r="F232" s="194">
        <v>0</v>
      </c>
      <c r="G232" s="194">
        <v>0</v>
      </c>
      <c r="H232" s="194">
        <v>0</v>
      </c>
      <c r="I232" s="194">
        <f t="shared" si="93"/>
        <v>5000000</v>
      </c>
      <c r="J232" s="194">
        <v>0</v>
      </c>
      <c r="K232" s="194">
        <v>0</v>
      </c>
      <c r="L232" s="194">
        <f t="shared" si="92"/>
        <v>5000000</v>
      </c>
      <c r="M232" s="194">
        <v>0</v>
      </c>
      <c r="N232" s="194">
        <v>0</v>
      </c>
      <c r="O232" s="194">
        <f t="shared" si="91"/>
        <v>0</v>
      </c>
      <c r="P232" s="194">
        <v>0</v>
      </c>
      <c r="Q232" s="194">
        <v>5000000</v>
      </c>
      <c r="R232" s="194">
        <f t="shared" si="87"/>
        <v>5000000</v>
      </c>
      <c r="S232" s="195">
        <f t="shared" si="88"/>
        <v>0</v>
      </c>
      <c r="T232" s="194">
        <f t="shared" si="89"/>
        <v>0</v>
      </c>
      <c r="V232" s="197" t="s">
        <v>407</v>
      </c>
      <c r="W232" s="198" t="s">
        <v>408</v>
      </c>
      <c r="X232" s="194">
        <v>5000000</v>
      </c>
      <c r="Y232" s="194">
        <v>0</v>
      </c>
      <c r="Z232" s="194">
        <v>0</v>
      </c>
      <c r="AA232" s="194">
        <v>0</v>
      </c>
      <c r="AB232" s="194">
        <v>0</v>
      </c>
      <c r="AC232" s="194">
        <v>0</v>
      </c>
      <c r="AD232" s="194">
        <v>5000000</v>
      </c>
      <c r="AE232" s="194">
        <v>0</v>
      </c>
      <c r="AF232" s="194">
        <v>0</v>
      </c>
      <c r="AG232" s="194">
        <v>5000000</v>
      </c>
      <c r="AH232" s="194">
        <v>0</v>
      </c>
      <c r="AI232" s="194">
        <v>0</v>
      </c>
      <c r="AJ232" s="194">
        <v>0</v>
      </c>
      <c r="AK232" s="194">
        <v>0</v>
      </c>
      <c r="AL232" s="194">
        <v>5000000</v>
      </c>
      <c r="AM232" s="194">
        <v>5000000</v>
      </c>
      <c r="AN232" s="194">
        <v>0</v>
      </c>
      <c r="AO232" s="194">
        <v>0</v>
      </c>
    </row>
    <row r="233" spans="1:41" x14ac:dyDescent="0.25">
      <c r="A233" s="192" t="s">
        <v>409</v>
      </c>
      <c r="B233" s="198" t="s">
        <v>410</v>
      </c>
      <c r="C233" s="194">
        <v>981834659</v>
      </c>
      <c r="D233" s="194">
        <v>0</v>
      </c>
      <c r="E233" s="194">
        <v>0</v>
      </c>
      <c r="F233" s="194">
        <v>0</v>
      </c>
      <c r="G233" s="194">
        <v>0</v>
      </c>
      <c r="H233" s="194">
        <v>0</v>
      </c>
      <c r="I233" s="194">
        <f t="shared" si="93"/>
        <v>981834659</v>
      </c>
      <c r="J233" s="194">
        <v>0</v>
      </c>
      <c r="K233" s="194">
        <v>0</v>
      </c>
      <c r="L233" s="194">
        <f t="shared" si="92"/>
        <v>981834659</v>
      </c>
      <c r="M233" s="194">
        <v>0</v>
      </c>
      <c r="N233" s="194">
        <v>0</v>
      </c>
      <c r="O233" s="194">
        <f t="shared" si="91"/>
        <v>0</v>
      </c>
      <c r="P233" s="194">
        <v>0</v>
      </c>
      <c r="Q233" s="194">
        <v>0</v>
      </c>
      <c r="R233" s="194">
        <f t="shared" si="87"/>
        <v>0</v>
      </c>
      <c r="S233" s="195">
        <f t="shared" si="88"/>
        <v>981834659</v>
      </c>
      <c r="T233" s="194">
        <f t="shared" si="89"/>
        <v>0</v>
      </c>
      <c r="V233" s="197" t="s">
        <v>409</v>
      </c>
      <c r="W233" s="198" t="s">
        <v>410</v>
      </c>
      <c r="X233" s="194">
        <v>981834659</v>
      </c>
      <c r="Y233" s="194">
        <v>0</v>
      </c>
      <c r="Z233" s="194">
        <v>0</v>
      </c>
      <c r="AA233" s="194">
        <v>0</v>
      </c>
      <c r="AB233" s="194">
        <v>0</v>
      </c>
      <c r="AC233" s="194">
        <v>0</v>
      </c>
      <c r="AD233" s="194">
        <v>981834659</v>
      </c>
      <c r="AE233" s="194">
        <v>0</v>
      </c>
      <c r="AF233" s="194">
        <v>0</v>
      </c>
      <c r="AG233" s="194">
        <v>981834659</v>
      </c>
      <c r="AH233" s="194">
        <v>0</v>
      </c>
      <c r="AI233" s="194">
        <v>0</v>
      </c>
      <c r="AJ233" s="194">
        <v>0</v>
      </c>
      <c r="AK233" s="194">
        <v>0</v>
      </c>
      <c r="AL233" s="194">
        <v>0</v>
      </c>
      <c r="AM233" s="194">
        <v>0</v>
      </c>
      <c r="AN233" s="194">
        <v>981834659</v>
      </c>
      <c r="AO233" s="194">
        <v>0</v>
      </c>
    </row>
    <row r="234" spans="1:41" s="207" customFormat="1" x14ac:dyDescent="0.25">
      <c r="A234" s="212" t="s">
        <v>411</v>
      </c>
      <c r="B234" s="213" t="s">
        <v>412</v>
      </c>
      <c r="C234" s="214">
        <f>+C235+C237</f>
        <v>1070341041</v>
      </c>
      <c r="D234" s="214">
        <f t="shared" ref="D234:T234" si="105">+D235+D237</f>
        <v>5000000</v>
      </c>
      <c r="E234" s="214">
        <f t="shared" si="105"/>
        <v>0</v>
      </c>
      <c r="F234" s="214">
        <f t="shared" si="105"/>
        <v>0</v>
      </c>
      <c r="G234" s="214">
        <f t="shared" si="105"/>
        <v>0</v>
      </c>
      <c r="H234" s="214">
        <f t="shared" si="105"/>
        <v>0</v>
      </c>
      <c r="I234" s="214">
        <f t="shared" si="105"/>
        <v>1075341041</v>
      </c>
      <c r="J234" s="214">
        <f t="shared" si="105"/>
        <v>260399944</v>
      </c>
      <c r="K234" s="214">
        <f t="shared" si="105"/>
        <v>405399944</v>
      </c>
      <c r="L234" s="214">
        <f t="shared" si="105"/>
        <v>669941097</v>
      </c>
      <c r="M234" s="214">
        <f t="shared" si="105"/>
        <v>1500000</v>
      </c>
      <c r="N234" s="214">
        <f t="shared" si="105"/>
        <v>1500000</v>
      </c>
      <c r="O234" s="214">
        <f t="shared" si="105"/>
        <v>403899944</v>
      </c>
      <c r="P234" s="214">
        <f t="shared" si="105"/>
        <v>1500000</v>
      </c>
      <c r="Q234" s="214">
        <f t="shared" si="105"/>
        <v>1067500000</v>
      </c>
      <c r="R234" s="214">
        <f t="shared" si="105"/>
        <v>662100056</v>
      </c>
      <c r="S234" s="215">
        <f t="shared" si="105"/>
        <v>7841041</v>
      </c>
      <c r="T234" s="214">
        <f t="shared" si="105"/>
        <v>1500000</v>
      </c>
      <c r="V234" s="197" t="s">
        <v>411</v>
      </c>
      <c r="W234" s="198" t="s">
        <v>412</v>
      </c>
      <c r="X234" s="194">
        <v>1070341041</v>
      </c>
      <c r="Y234" s="194">
        <v>5000000</v>
      </c>
      <c r="Z234" s="194">
        <v>0</v>
      </c>
      <c r="AA234" s="194">
        <v>0</v>
      </c>
      <c r="AB234" s="194">
        <v>0</v>
      </c>
      <c r="AC234" s="194">
        <v>0</v>
      </c>
      <c r="AD234" s="194">
        <v>1075341041</v>
      </c>
      <c r="AE234" s="194">
        <v>260399944</v>
      </c>
      <c r="AF234" s="194">
        <v>405399944</v>
      </c>
      <c r="AG234" s="194">
        <v>669941097</v>
      </c>
      <c r="AH234" s="194">
        <v>1500000</v>
      </c>
      <c r="AI234" s="194">
        <v>1500000</v>
      </c>
      <c r="AJ234" s="194">
        <v>403899944</v>
      </c>
      <c r="AK234" s="194">
        <v>1500000</v>
      </c>
      <c r="AL234" s="194">
        <v>1067500000</v>
      </c>
      <c r="AM234" s="194">
        <v>662100056</v>
      </c>
      <c r="AN234" s="194">
        <v>7841041</v>
      </c>
      <c r="AO234" s="194">
        <v>0</v>
      </c>
    </row>
    <row r="235" spans="1:41" s="207" customFormat="1" x14ac:dyDescent="0.25">
      <c r="A235" s="212" t="s">
        <v>413</v>
      </c>
      <c r="B235" s="213" t="s">
        <v>414</v>
      </c>
      <c r="C235" s="214">
        <f>+C236</f>
        <v>1070341041</v>
      </c>
      <c r="D235" s="214">
        <f t="shared" ref="D235:T235" si="106">+D236</f>
        <v>0</v>
      </c>
      <c r="E235" s="214">
        <f t="shared" si="106"/>
        <v>0</v>
      </c>
      <c r="F235" s="214">
        <f t="shared" si="106"/>
        <v>0</v>
      </c>
      <c r="G235" s="214">
        <f t="shared" si="106"/>
        <v>0</v>
      </c>
      <c r="H235" s="214">
        <f t="shared" si="106"/>
        <v>0</v>
      </c>
      <c r="I235" s="214">
        <f t="shared" si="106"/>
        <v>1070341041</v>
      </c>
      <c r="J235" s="214">
        <f t="shared" si="106"/>
        <v>258899944</v>
      </c>
      <c r="K235" s="214">
        <f t="shared" si="106"/>
        <v>403899944</v>
      </c>
      <c r="L235" s="214">
        <f t="shared" si="106"/>
        <v>666441097</v>
      </c>
      <c r="M235" s="214">
        <f t="shared" si="106"/>
        <v>0</v>
      </c>
      <c r="N235" s="214">
        <f t="shared" si="106"/>
        <v>0</v>
      </c>
      <c r="O235" s="214">
        <f t="shared" si="106"/>
        <v>403899944</v>
      </c>
      <c r="P235" s="214">
        <f t="shared" si="106"/>
        <v>0</v>
      </c>
      <c r="Q235" s="214">
        <f t="shared" si="106"/>
        <v>1066000000</v>
      </c>
      <c r="R235" s="214">
        <f t="shared" si="106"/>
        <v>662100056</v>
      </c>
      <c r="S235" s="215">
        <f t="shared" si="106"/>
        <v>4341041</v>
      </c>
      <c r="T235" s="214">
        <f t="shared" si="106"/>
        <v>0</v>
      </c>
      <c r="V235" s="197" t="s">
        <v>413</v>
      </c>
      <c r="W235" s="198" t="s">
        <v>414</v>
      </c>
      <c r="X235" s="194">
        <v>1070341041</v>
      </c>
      <c r="Y235" s="194">
        <v>0</v>
      </c>
      <c r="Z235" s="194">
        <v>0</v>
      </c>
      <c r="AA235" s="194">
        <v>0</v>
      </c>
      <c r="AB235" s="194">
        <v>0</v>
      </c>
      <c r="AC235" s="194">
        <v>0</v>
      </c>
      <c r="AD235" s="194">
        <v>1070341041</v>
      </c>
      <c r="AE235" s="194">
        <v>258899944</v>
      </c>
      <c r="AF235" s="194">
        <v>403899944</v>
      </c>
      <c r="AG235" s="194">
        <v>666441097</v>
      </c>
      <c r="AH235" s="194">
        <v>0</v>
      </c>
      <c r="AI235" s="194">
        <v>0</v>
      </c>
      <c r="AJ235" s="194">
        <v>403899944</v>
      </c>
      <c r="AK235" s="194">
        <v>0</v>
      </c>
      <c r="AL235" s="194">
        <v>1066000000</v>
      </c>
      <c r="AM235" s="194">
        <v>662100056</v>
      </c>
      <c r="AN235" s="194">
        <v>4341041</v>
      </c>
      <c r="AO235" s="194">
        <v>0</v>
      </c>
    </row>
    <row r="236" spans="1:41" x14ac:dyDescent="0.25">
      <c r="A236" s="192" t="s">
        <v>415</v>
      </c>
      <c r="B236" s="198" t="s">
        <v>416</v>
      </c>
      <c r="C236" s="194">
        <v>1070341041</v>
      </c>
      <c r="D236" s="194">
        <v>0</v>
      </c>
      <c r="E236" s="194">
        <v>0</v>
      </c>
      <c r="F236" s="194">
        <v>0</v>
      </c>
      <c r="G236" s="194">
        <v>0</v>
      </c>
      <c r="H236" s="194">
        <v>0</v>
      </c>
      <c r="I236" s="194">
        <f t="shared" si="93"/>
        <v>1070341041</v>
      </c>
      <c r="J236" s="194">
        <v>258899944</v>
      </c>
      <c r="K236" s="194">
        <v>403899944</v>
      </c>
      <c r="L236" s="194">
        <f t="shared" si="92"/>
        <v>666441097</v>
      </c>
      <c r="M236" s="194">
        <v>0</v>
      </c>
      <c r="N236" s="194">
        <v>0</v>
      </c>
      <c r="O236" s="194">
        <f t="shared" si="91"/>
        <v>403899944</v>
      </c>
      <c r="P236" s="194">
        <v>0</v>
      </c>
      <c r="Q236" s="194">
        <v>1066000000</v>
      </c>
      <c r="R236" s="194">
        <f t="shared" si="87"/>
        <v>662100056</v>
      </c>
      <c r="S236" s="195">
        <f t="shared" si="88"/>
        <v>4341041</v>
      </c>
      <c r="T236" s="194">
        <f t="shared" si="89"/>
        <v>0</v>
      </c>
      <c r="V236" s="197" t="s">
        <v>415</v>
      </c>
      <c r="W236" s="198" t="s">
        <v>416</v>
      </c>
      <c r="X236" s="194">
        <v>1070341041</v>
      </c>
      <c r="Y236" s="194">
        <v>0</v>
      </c>
      <c r="Z236" s="194">
        <v>0</v>
      </c>
      <c r="AA236" s="194">
        <v>0</v>
      </c>
      <c r="AB236" s="194">
        <v>0</v>
      </c>
      <c r="AC236" s="194">
        <v>0</v>
      </c>
      <c r="AD236" s="194">
        <v>1070341041</v>
      </c>
      <c r="AE236" s="194">
        <v>258899944</v>
      </c>
      <c r="AF236" s="194">
        <v>403899944</v>
      </c>
      <c r="AG236" s="194">
        <v>666441097</v>
      </c>
      <c r="AH236" s="194">
        <v>0</v>
      </c>
      <c r="AI236" s="194">
        <v>0</v>
      </c>
      <c r="AJ236" s="194">
        <v>403899944</v>
      </c>
      <c r="AK236" s="194">
        <v>0</v>
      </c>
      <c r="AL236" s="194">
        <v>1066000000</v>
      </c>
      <c r="AM236" s="194">
        <v>662100056</v>
      </c>
      <c r="AN236" s="194">
        <v>4341041</v>
      </c>
      <c r="AO236" s="194">
        <v>0</v>
      </c>
    </row>
    <row r="237" spans="1:41" s="207" customFormat="1" x14ac:dyDescent="0.25">
      <c r="A237" s="212" t="s">
        <v>1137</v>
      </c>
      <c r="B237" s="213" t="s">
        <v>1138</v>
      </c>
      <c r="C237" s="214">
        <f>+C238</f>
        <v>0</v>
      </c>
      <c r="D237" s="214">
        <f t="shared" ref="D237:T237" si="107">+D238</f>
        <v>5000000</v>
      </c>
      <c r="E237" s="214">
        <f t="shared" si="107"/>
        <v>0</v>
      </c>
      <c r="F237" s="214">
        <f t="shared" si="107"/>
        <v>0</v>
      </c>
      <c r="G237" s="214">
        <f t="shared" si="107"/>
        <v>0</v>
      </c>
      <c r="H237" s="214">
        <f t="shared" si="107"/>
        <v>0</v>
      </c>
      <c r="I237" s="214">
        <f t="shared" si="107"/>
        <v>5000000</v>
      </c>
      <c r="J237" s="214">
        <f t="shared" si="107"/>
        <v>1500000</v>
      </c>
      <c r="K237" s="214">
        <f t="shared" si="107"/>
        <v>1500000</v>
      </c>
      <c r="L237" s="214">
        <f t="shared" si="107"/>
        <v>3500000</v>
      </c>
      <c r="M237" s="214">
        <f t="shared" si="107"/>
        <v>1500000</v>
      </c>
      <c r="N237" s="214">
        <f t="shared" si="107"/>
        <v>1500000</v>
      </c>
      <c r="O237" s="214">
        <f t="shared" si="107"/>
        <v>0</v>
      </c>
      <c r="P237" s="214">
        <f t="shared" si="107"/>
        <v>1500000</v>
      </c>
      <c r="Q237" s="214">
        <f t="shared" si="107"/>
        <v>1500000</v>
      </c>
      <c r="R237" s="214">
        <f t="shared" si="107"/>
        <v>0</v>
      </c>
      <c r="S237" s="215">
        <f t="shared" si="107"/>
        <v>3500000</v>
      </c>
      <c r="T237" s="214">
        <f t="shared" si="107"/>
        <v>1500000</v>
      </c>
      <c r="V237" s="197" t="s">
        <v>1137</v>
      </c>
      <c r="W237" s="198" t="s">
        <v>1138</v>
      </c>
      <c r="X237" s="194">
        <v>0</v>
      </c>
      <c r="Y237" s="194">
        <v>5000000</v>
      </c>
      <c r="Z237" s="194">
        <v>0</v>
      </c>
      <c r="AA237" s="194">
        <v>0</v>
      </c>
      <c r="AB237" s="194">
        <v>0</v>
      </c>
      <c r="AC237" s="194">
        <v>0</v>
      </c>
      <c r="AD237" s="194">
        <v>5000000</v>
      </c>
      <c r="AE237" s="194">
        <v>1500000</v>
      </c>
      <c r="AF237" s="194">
        <v>1500000</v>
      </c>
      <c r="AG237" s="194">
        <v>3500000</v>
      </c>
      <c r="AH237" s="194">
        <v>1500000</v>
      </c>
      <c r="AI237" s="194">
        <v>1500000</v>
      </c>
      <c r="AJ237" s="194">
        <v>0</v>
      </c>
      <c r="AK237" s="194">
        <v>1500000</v>
      </c>
      <c r="AL237" s="194">
        <v>1500000</v>
      </c>
      <c r="AM237" s="194">
        <v>0</v>
      </c>
      <c r="AN237" s="194">
        <v>3500000</v>
      </c>
      <c r="AO237" s="194">
        <v>0</v>
      </c>
    </row>
    <row r="238" spans="1:41" x14ac:dyDescent="0.25">
      <c r="A238" s="197" t="s">
        <v>1139</v>
      </c>
      <c r="B238" s="198" t="s">
        <v>1140</v>
      </c>
      <c r="C238" s="194"/>
      <c r="D238" s="194">
        <v>5000000</v>
      </c>
      <c r="E238" s="194"/>
      <c r="F238" s="194"/>
      <c r="G238" s="194"/>
      <c r="H238" s="194"/>
      <c r="I238" s="194">
        <f t="shared" si="93"/>
        <v>5000000</v>
      </c>
      <c r="J238" s="194">
        <v>1500000</v>
      </c>
      <c r="K238" s="194">
        <v>1500000</v>
      </c>
      <c r="L238" s="194">
        <f t="shared" si="92"/>
        <v>3500000</v>
      </c>
      <c r="M238" s="194">
        <v>1500000</v>
      </c>
      <c r="N238" s="194">
        <v>1500000</v>
      </c>
      <c r="O238" s="194">
        <f t="shared" si="91"/>
        <v>0</v>
      </c>
      <c r="P238" s="194">
        <v>1500000</v>
      </c>
      <c r="Q238" s="220">
        <v>1500000</v>
      </c>
      <c r="R238" s="194">
        <f t="shared" si="87"/>
        <v>0</v>
      </c>
      <c r="S238" s="195">
        <f t="shared" si="88"/>
        <v>3500000</v>
      </c>
      <c r="T238" s="194">
        <f t="shared" si="89"/>
        <v>1500000</v>
      </c>
      <c r="V238" s="197" t="s">
        <v>1139</v>
      </c>
      <c r="W238" s="198" t="s">
        <v>1140</v>
      </c>
      <c r="X238" s="194">
        <v>0</v>
      </c>
      <c r="Y238" s="194">
        <v>5000000</v>
      </c>
      <c r="Z238" s="194">
        <v>0</v>
      </c>
      <c r="AA238" s="194">
        <v>0</v>
      </c>
      <c r="AB238" s="194">
        <v>0</v>
      </c>
      <c r="AC238" s="194">
        <v>0</v>
      </c>
      <c r="AD238" s="194">
        <v>5000000</v>
      </c>
      <c r="AE238" s="194">
        <v>1500000</v>
      </c>
      <c r="AF238" s="194">
        <v>1500000</v>
      </c>
      <c r="AG238" s="194">
        <v>3500000</v>
      </c>
      <c r="AH238" s="194">
        <v>1500000</v>
      </c>
      <c r="AI238" s="194">
        <v>1500000</v>
      </c>
      <c r="AJ238" s="194">
        <v>0</v>
      </c>
      <c r="AK238" s="194">
        <v>1500000</v>
      </c>
      <c r="AL238" s="194">
        <v>1500000</v>
      </c>
      <c r="AM238" s="194">
        <v>0</v>
      </c>
      <c r="AN238" s="194">
        <v>3500000</v>
      </c>
      <c r="AO238" s="194">
        <v>0</v>
      </c>
    </row>
    <row r="239" spans="1:41" s="207" customFormat="1" x14ac:dyDescent="0.25">
      <c r="A239" s="212" t="s">
        <v>417</v>
      </c>
      <c r="B239" s="213" t="s">
        <v>418</v>
      </c>
      <c r="C239" s="214">
        <f>+C240</f>
        <v>0</v>
      </c>
      <c r="D239" s="214">
        <f t="shared" ref="D239:T239" si="108">+D240</f>
        <v>192532905</v>
      </c>
      <c r="E239" s="214">
        <f t="shared" si="108"/>
        <v>0</v>
      </c>
      <c r="F239" s="214">
        <f t="shared" si="108"/>
        <v>0</v>
      </c>
      <c r="G239" s="214">
        <f t="shared" si="108"/>
        <v>0</v>
      </c>
      <c r="H239" s="214">
        <f t="shared" si="108"/>
        <v>0</v>
      </c>
      <c r="I239" s="214">
        <f t="shared" si="108"/>
        <v>192532905</v>
      </c>
      <c r="J239" s="214">
        <f t="shared" si="108"/>
        <v>68500000</v>
      </c>
      <c r="K239" s="214">
        <f t="shared" si="108"/>
        <v>132532905.16</v>
      </c>
      <c r="L239" s="214">
        <f t="shared" si="108"/>
        <v>59999999.840000004</v>
      </c>
      <c r="M239" s="214">
        <f t="shared" si="108"/>
        <v>0</v>
      </c>
      <c r="N239" s="214">
        <f t="shared" si="108"/>
        <v>0</v>
      </c>
      <c r="O239" s="214">
        <f t="shared" si="108"/>
        <v>132532905.16</v>
      </c>
      <c r="P239" s="214">
        <f t="shared" si="108"/>
        <v>60000000</v>
      </c>
      <c r="Q239" s="214">
        <f t="shared" si="108"/>
        <v>192532905</v>
      </c>
      <c r="R239" s="214">
        <f t="shared" si="108"/>
        <v>59999999.840000004</v>
      </c>
      <c r="S239" s="215">
        <f t="shared" si="108"/>
        <v>0</v>
      </c>
      <c r="T239" s="214">
        <f t="shared" si="108"/>
        <v>0</v>
      </c>
      <c r="V239" s="197" t="s">
        <v>417</v>
      </c>
      <c r="W239" s="198" t="s">
        <v>418</v>
      </c>
      <c r="X239" s="194">
        <v>0</v>
      </c>
      <c r="Y239" s="194">
        <v>192532905</v>
      </c>
      <c r="Z239" s="194">
        <v>0</v>
      </c>
      <c r="AA239" s="194">
        <v>0</v>
      </c>
      <c r="AB239" s="194">
        <v>0</v>
      </c>
      <c r="AC239" s="194">
        <v>0</v>
      </c>
      <c r="AD239" s="194">
        <v>192532905</v>
      </c>
      <c r="AE239" s="194">
        <v>68500000</v>
      </c>
      <c r="AF239" s="194">
        <v>132532905.16</v>
      </c>
      <c r="AG239" s="194">
        <v>59999999.840000004</v>
      </c>
      <c r="AH239" s="194">
        <v>0</v>
      </c>
      <c r="AI239" s="194">
        <v>0</v>
      </c>
      <c r="AJ239" s="194">
        <v>132532905.16</v>
      </c>
      <c r="AK239" s="194">
        <v>60000000</v>
      </c>
      <c r="AL239" s="194">
        <v>192532905.16</v>
      </c>
      <c r="AM239" s="194">
        <v>60000000</v>
      </c>
      <c r="AN239" s="194">
        <v>-0.15999999642372131</v>
      </c>
      <c r="AO239" s="194">
        <v>0</v>
      </c>
    </row>
    <row r="240" spans="1:41" s="207" customFormat="1" x14ac:dyDescent="0.25">
      <c r="A240" s="192" t="s">
        <v>419</v>
      </c>
      <c r="B240" s="198" t="s">
        <v>420</v>
      </c>
      <c r="C240" s="194">
        <v>0</v>
      </c>
      <c r="D240" s="194">
        <v>192532905</v>
      </c>
      <c r="E240" s="194">
        <v>0</v>
      </c>
      <c r="F240" s="194">
        <v>0</v>
      </c>
      <c r="G240" s="194">
        <v>0</v>
      </c>
      <c r="H240" s="194">
        <v>0</v>
      </c>
      <c r="I240" s="194">
        <f t="shared" si="93"/>
        <v>192532905</v>
      </c>
      <c r="J240" s="194">
        <v>68500000</v>
      </c>
      <c r="K240" s="194">
        <v>132532905.16</v>
      </c>
      <c r="L240" s="194">
        <f t="shared" si="92"/>
        <v>59999999.840000004</v>
      </c>
      <c r="M240" s="194">
        <v>0</v>
      </c>
      <c r="N240" s="194">
        <v>0</v>
      </c>
      <c r="O240" s="194">
        <f t="shared" si="91"/>
        <v>132532905.16</v>
      </c>
      <c r="P240" s="194">
        <v>60000000</v>
      </c>
      <c r="Q240" s="194">
        <v>192532905</v>
      </c>
      <c r="R240" s="194">
        <f t="shared" si="87"/>
        <v>59999999.840000004</v>
      </c>
      <c r="S240" s="195">
        <f t="shared" si="88"/>
        <v>0</v>
      </c>
      <c r="T240" s="194">
        <f t="shared" si="89"/>
        <v>0</v>
      </c>
      <c r="U240" s="196"/>
      <c r="V240" s="197" t="s">
        <v>419</v>
      </c>
      <c r="W240" s="198" t="s">
        <v>420</v>
      </c>
      <c r="X240" s="194">
        <v>0</v>
      </c>
      <c r="Y240" s="194">
        <v>192532905</v>
      </c>
      <c r="Z240" s="194">
        <v>0</v>
      </c>
      <c r="AA240" s="194">
        <v>0</v>
      </c>
      <c r="AB240" s="194">
        <v>0</v>
      </c>
      <c r="AC240" s="194">
        <v>0</v>
      </c>
      <c r="AD240" s="194">
        <v>192532905</v>
      </c>
      <c r="AE240" s="194">
        <v>68500000</v>
      </c>
      <c r="AF240" s="194">
        <v>132532905.16</v>
      </c>
      <c r="AG240" s="194">
        <v>59999999.840000004</v>
      </c>
      <c r="AH240" s="194">
        <v>0</v>
      </c>
      <c r="AI240" s="194">
        <v>0</v>
      </c>
      <c r="AJ240" s="194">
        <v>132532905.16</v>
      </c>
      <c r="AK240" s="194">
        <v>60000000</v>
      </c>
      <c r="AL240" s="194">
        <v>192532905.16</v>
      </c>
      <c r="AM240" s="194">
        <v>60000000</v>
      </c>
      <c r="AN240" s="194">
        <v>-0.15999999642372131</v>
      </c>
      <c r="AO240" s="194">
        <v>0</v>
      </c>
    </row>
    <row r="241" spans="1:41" x14ac:dyDescent="0.25">
      <c r="A241" s="212" t="s">
        <v>421</v>
      </c>
      <c r="B241" s="213" t="s">
        <v>422</v>
      </c>
      <c r="C241" s="214">
        <f>+C242+C244+C250+C253+C255+C258+C269</f>
        <v>4416533045</v>
      </c>
      <c r="D241" s="214">
        <f t="shared" ref="D241:T241" si="109">+D242+D244+D250+D253+D255+D258+D269</f>
        <v>686500000</v>
      </c>
      <c r="E241" s="214">
        <f t="shared" si="109"/>
        <v>0</v>
      </c>
      <c r="F241" s="214">
        <f t="shared" si="109"/>
        <v>0</v>
      </c>
      <c r="G241" s="214">
        <f t="shared" si="109"/>
        <v>0</v>
      </c>
      <c r="H241" s="214">
        <f t="shared" si="109"/>
        <v>0</v>
      </c>
      <c r="I241" s="214">
        <f t="shared" si="109"/>
        <v>5103033045</v>
      </c>
      <c r="J241" s="214">
        <f t="shared" si="109"/>
        <v>522813067</v>
      </c>
      <c r="K241" s="214">
        <f t="shared" si="109"/>
        <v>2409255200.0500002</v>
      </c>
      <c r="L241" s="214">
        <f t="shared" si="109"/>
        <v>2693777844.9499998</v>
      </c>
      <c r="M241" s="214">
        <f t="shared" si="109"/>
        <v>144671532</v>
      </c>
      <c r="N241" s="214">
        <f t="shared" si="109"/>
        <v>160579470</v>
      </c>
      <c r="O241" s="214">
        <f t="shared" si="109"/>
        <v>2248675730.0500002</v>
      </c>
      <c r="P241" s="214">
        <f t="shared" si="109"/>
        <v>704171516</v>
      </c>
      <c r="Q241" s="214">
        <f t="shared" si="109"/>
        <v>4147350468</v>
      </c>
      <c r="R241" s="214">
        <f t="shared" si="109"/>
        <v>1738095267.95</v>
      </c>
      <c r="S241" s="215">
        <f t="shared" si="109"/>
        <v>955682577</v>
      </c>
      <c r="T241" s="214">
        <f t="shared" si="109"/>
        <v>160579470</v>
      </c>
      <c r="U241" s="207"/>
      <c r="V241" s="197" t="s">
        <v>421</v>
      </c>
      <c r="W241" s="198" t="s">
        <v>422</v>
      </c>
      <c r="X241" s="194">
        <v>4416533045</v>
      </c>
      <c r="Y241" s="194">
        <v>686500000</v>
      </c>
      <c r="Z241" s="194">
        <v>0</v>
      </c>
      <c r="AA241" s="194">
        <v>0</v>
      </c>
      <c r="AB241" s="194">
        <v>0</v>
      </c>
      <c r="AC241" s="194">
        <v>0</v>
      </c>
      <c r="AD241" s="194">
        <v>5103033045</v>
      </c>
      <c r="AE241" s="194">
        <v>522813067</v>
      </c>
      <c r="AF241" s="194">
        <v>2409255200.0500002</v>
      </c>
      <c r="AG241" s="194">
        <v>2693777844.9499998</v>
      </c>
      <c r="AH241" s="194">
        <v>144671532</v>
      </c>
      <c r="AI241" s="194">
        <v>160579470</v>
      </c>
      <c r="AJ241" s="194">
        <v>2248675730.0500002</v>
      </c>
      <c r="AK241" s="194">
        <v>704171516</v>
      </c>
      <c r="AL241" s="194">
        <v>4149432043</v>
      </c>
      <c r="AM241" s="194">
        <v>1740176842.9499998</v>
      </c>
      <c r="AN241" s="194">
        <v>953601002</v>
      </c>
      <c r="AO241" s="194">
        <v>0</v>
      </c>
    </row>
    <row r="242" spans="1:41" s="207" customFormat="1" x14ac:dyDescent="0.25">
      <c r="A242" s="212" t="s">
        <v>423</v>
      </c>
      <c r="B242" s="213" t="s">
        <v>424</v>
      </c>
      <c r="C242" s="214">
        <f>+C243</f>
        <v>750000000</v>
      </c>
      <c r="D242" s="214">
        <f t="shared" ref="D242:T242" si="110">+D243</f>
        <v>0</v>
      </c>
      <c r="E242" s="214">
        <f t="shared" si="110"/>
        <v>0</v>
      </c>
      <c r="F242" s="214">
        <f t="shared" si="110"/>
        <v>0</v>
      </c>
      <c r="G242" s="214">
        <f t="shared" si="110"/>
        <v>0</v>
      </c>
      <c r="H242" s="214">
        <f t="shared" si="110"/>
        <v>0</v>
      </c>
      <c r="I242" s="214">
        <f t="shared" si="110"/>
        <v>750000000</v>
      </c>
      <c r="J242" s="214">
        <f t="shared" si="110"/>
        <v>2200000</v>
      </c>
      <c r="K242" s="214">
        <f t="shared" si="110"/>
        <v>391050134.05000001</v>
      </c>
      <c r="L242" s="214">
        <f t="shared" si="110"/>
        <v>358949865.94999999</v>
      </c>
      <c r="M242" s="214">
        <f t="shared" si="110"/>
        <v>3100000</v>
      </c>
      <c r="N242" s="214">
        <f t="shared" si="110"/>
        <v>3100000</v>
      </c>
      <c r="O242" s="214">
        <f t="shared" si="110"/>
        <v>387950134.05000001</v>
      </c>
      <c r="P242" s="214">
        <f t="shared" si="110"/>
        <v>6000000</v>
      </c>
      <c r="Q242" s="214">
        <f t="shared" si="110"/>
        <v>717670000</v>
      </c>
      <c r="R242" s="214">
        <f t="shared" si="110"/>
        <v>326619865.94999999</v>
      </c>
      <c r="S242" s="215">
        <f t="shared" si="110"/>
        <v>32330000</v>
      </c>
      <c r="T242" s="214">
        <f t="shared" si="110"/>
        <v>3100000</v>
      </c>
      <c r="V242" s="197" t="s">
        <v>423</v>
      </c>
      <c r="W242" s="198" t="s">
        <v>424</v>
      </c>
      <c r="X242" s="194">
        <v>750000000</v>
      </c>
      <c r="Y242" s="194">
        <v>0</v>
      </c>
      <c r="Z242" s="194">
        <v>0</v>
      </c>
      <c r="AA242" s="194">
        <v>0</v>
      </c>
      <c r="AB242" s="194">
        <v>0</v>
      </c>
      <c r="AC242" s="194">
        <v>0</v>
      </c>
      <c r="AD242" s="194">
        <v>750000000</v>
      </c>
      <c r="AE242" s="194">
        <v>2200000</v>
      </c>
      <c r="AF242" s="194">
        <v>391050134.05000001</v>
      </c>
      <c r="AG242" s="194">
        <v>358949865.94999999</v>
      </c>
      <c r="AH242" s="194">
        <v>3100000</v>
      </c>
      <c r="AI242" s="194">
        <v>3100000</v>
      </c>
      <c r="AJ242" s="194">
        <v>387950134.05000001</v>
      </c>
      <c r="AK242" s="194">
        <v>6000000</v>
      </c>
      <c r="AL242" s="194">
        <v>717670000</v>
      </c>
      <c r="AM242" s="194">
        <v>326619865.94999999</v>
      </c>
      <c r="AN242" s="194">
        <v>32330000</v>
      </c>
      <c r="AO242" s="194">
        <v>0</v>
      </c>
    </row>
    <row r="243" spans="1:41" s="207" customFormat="1" x14ac:dyDescent="0.25">
      <c r="A243" s="192" t="s">
        <v>425</v>
      </c>
      <c r="B243" s="198" t="s">
        <v>426</v>
      </c>
      <c r="C243" s="194">
        <v>750000000</v>
      </c>
      <c r="D243" s="194">
        <v>0</v>
      </c>
      <c r="E243" s="194">
        <v>0</v>
      </c>
      <c r="F243" s="194">
        <v>0</v>
      </c>
      <c r="G243" s="194">
        <v>0</v>
      </c>
      <c r="H243" s="194">
        <v>0</v>
      </c>
      <c r="I243" s="194">
        <f t="shared" si="93"/>
        <v>750000000</v>
      </c>
      <c r="J243" s="194">
        <v>2200000</v>
      </c>
      <c r="K243" s="194">
        <v>391050134.05000001</v>
      </c>
      <c r="L243" s="194">
        <f t="shared" si="92"/>
        <v>358949865.94999999</v>
      </c>
      <c r="M243" s="194">
        <v>3100000</v>
      </c>
      <c r="N243" s="194">
        <v>3100000</v>
      </c>
      <c r="O243" s="194">
        <f t="shared" si="91"/>
        <v>387950134.05000001</v>
      </c>
      <c r="P243" s="194">
        <v>6000000</v>
      </c>
      <c r="Q243" s="194">
        <v>717670000</v>
      </c>
      <c r="R243" s="194">
        <f t="shared" si="87"/>
        <v>326619865.94999999</v>
      </c>
      <c r="S243" s="195">
        <f t="shared" si="88"/>
        <v>32330000</v>
      </c>
      <c r="T243" s="194">
        <f t="shared" si="89"/>
        <v>3100000</v>
      </c>
      <c r="U243" s="196"/>
      <c r="V243" s="197" t="s">
        <v>425</v>
      </c>
      <c r="W243" s="198" t="s">
        <v>426</v>
      </c>
      <c r="X243" s="194">
        <v>750000000</v>
      </c>
      <c r="Y243" s="194">
        <v>0</v>
      </c>
      <c r="Z243" s="194">
        <v>0</v>
      </c>
      <c r="AA243" s="194">
        <v>0</v>
      </c>
      <c r="AB243" s="194">
        <v>0</v>
      </c>
      <c r="AC243" s="194">
        <v>0</v>
      </c>
      <c r="AD243" s="194">
        <v>750000000</v>
      </c>
      <c r="AE243" s="194">
        <v>2200000</v>
      </c>
      <c r="AF243" s="194">
        <v>391050134.05000001</v>
      </c>
      <c r="AG243" s="194">
        <v>358949865.94999999</v>
      </c>
      <c r="AH243" s="194">
        <v>3100000</v>
      </c>
      <c r="AI243" s="194">
        <v>3100000</v>
      </c>
      <c r="AJ243" s="194">
        <v>387950134.05000001</v>
      </c>
      <c r="AK243" s="194">
        <v>6000000</v>
      </c>
      <c r="AL243" s="194">
        <v>717670000</v>
      </c>
      <c r="AM243" s="194">
        <v>326619865.94999999</v>
      </c>
      <c r="AN243" s="194">
        <v>32330000</v>
      </c>
      <c r="AO243" s="194">
        <v>0</v>
      </c>
    </row>
    <row r="244" spans="1:41" x14ac:dyDescent="0.25">
      <c r="A244" s="212" t="s">
        <v>427</v>
      </c>
      <c r="B244" s="213" t="s">
        <v>428</v>
      </c>
      <c r="C244" s="214">
        <f>+C245+C247+C248+C249</f>
        <v>1978722110</v>
      </c>
      <c r="D244" s="214">
        <f t="shared" ref="D244:T244" si="111">+D245+D247+D248+D249</f>
        <v>661500000</v>
      </c>
      <c r="E244" s="214">
        <f t="shared" si="111"/>
        <v>0</v>
      </c>
      <c r="F244" s="214">
        <f t="shared" si="111"/>
        <v>0</v>
      </c>
      <c r="G244" s="214">
        <f t="shared" si="111"/>
        <v>0</v>
      </c>
      <c r="H244" s="214">
        <f t="shared" si="111"/>
        <v>0</v>
      </c>
      <c r="I244" s="214">
        <f t="shared" si="111"/>
        <v>2640222110</v>
      </c>
      <c r="J244" s="214">
        <f t="shared" si="111"/>
        <v>452770387</v>
      </c>
      <c r="K244" s="214">
        <f t="shared" si="111"/>
        <v>1657333167</v>
      </c>
      <c r="L244" s="214">
        <f t="shared" si="111"/>
        <v>982888943</v>
      </c>
      <c r="M244" s="214">
        <f t="shared" si="111"/>
        <v>69799600</v>
      </c>
      <c r="N244" s="214">
        <f t="shared" si="111"/>
        <v>75799600</v>
      </c>
      <c r="O244" s="214">
        <f t="shared" si="111"/>
        <v>1581533567</v>
      </c>
      <c r="P244" s="214">
        <f t="shared" si="111"/>
        <v>12764225</v>
      </c>
      <c r="Q244" s="214">
        <f t="shared" si="111"/>
        <v>2371989529</v>
      </c>
      <c r="R244" s="214">
        <f t="shared" si="111"/>
        <v>714656362</v>
      </c>
      <c r="S244" s="215">
        <f t="shared" si="111"/>
        <v>268232581</v>
      </c>
      <c r="T244" s="214">
        <f t="shared" si="111"/>
        <v>75799600</v>
      </c>
      <c r="U244" s="207"/>
      <c r="V244" s="197" t="s">
        <v>427</v>
      </c>
      <c r="W244" s="198" t="s">
        <v>428</v>
      </c>
      <c r="X244" s="194">
        <v>1978722110</v>
      </c>
      <c r="Y244" s="194">
        <v>661500000</v>
      </c>
      <c r="Z244" s="194">
        <v>0</v>
      </c>
      <c r="AA244" s="194">
        <v>0</v>
      </c>
      <c r="AB244" s="194">
        <v>0</v>
      </c>
      <c r="AC244" s="194">
        <v>0</v>
      </c>
      <c r="AD244" s="194">
        <v>2640222110</v>
      </c>
      <c r="AE244" s="194">
        <v>452770387</v>
      </c>
      <c r="AF244" s="194">
        <v>1657333167</v>
      </c>
      <c r="AG244" s="194">
        <v>982888943</v>
      </c>
      <c r="AH244" s="194">
        <v>69799600</v>
      </c>
      <c r="AI244" s="194">
        <v>75799600</v>
      </c>
      <c r="AJ244" s="194">
        <v>1581533567</v>
      </c>
      <c r="AK244" s="194">
        <v>12764225</v>
      </c>
      <c r="AL244" s="194">
        <v>2374071104</v>
      </c>
      <c r="AM244" s="194">
        <v>716737937</v>
      </c>
      <c r="AN244" s="194">
        <v>266151006</v>
      </c>
      <c r="AO244" s="194">
        <v>0</v>
      </c>
    </row>
    <row r="245" spans="1:41" x14ac:dyDescent="0.25">
      <c r="A245" s="212" t="s">
        <v>429</v>
      </c>
      <c r="B245" s="213" t="s">
        <v>430</v>
      </c>
      <c r="C245" s="214">
        <f>+C246</f>
        <v>420000000</v>
      </c>
      <c r="D245" s="214">
        <f t="shared" ref="D245:T245" si="112">+D246</f>
        <v>0</v>
      </c>
      <c r="E245" s="214">
        <f t="shared" si="112"/>
        <v>0</v>
      </c>
      <c r="F245" s="214">
        <f t="shared" si="112"/>
        <v>0</v>
      </c>
      <c r="G245" s="214">
        <f t="shared" si="112"/>
        <v>0</v>
      </c>
      <c r="H245" s="214">
        <f t="shared" si="112"/>
        <v>0</v>
      </c>
      <c r="I245" s="214">
        <f t="shared" si="112"/>
        <v>420000000</v>
      </c>
      <c r="J245" s="214">
        <f t="shared" si="112"/>
        <v>151440000</v>
      </c>
      <c r="K245" s="214">
        <f t="shared" si="112"/>
        <v>339489831</v>
      </c>
      <c r="L245" s="214">
        <f t="shared" si="112"/>
        <v>80510169</v>
      </c>
      <c r="M245" s="214">
        <f t="shared" si="112"/>
        <v>20349600</v>
      </c>
      <c r="N245" s="214">
        <f t="shared" si="112"/>
        <v>20349600</v>
      </c>
      <c r="O245" s="214">
        <f t="shared" si="112"/>
        <v>319140231</v>
      </c>
      <c r="P245" s="214">
        <f t="shared" si="112"/>
        <v>0</v>
      </c>
      <c r="Q245" s="214">
        <f t="shared" si="112"/>
        <v>420000000</v>
      </c>
      <c r="R245" s="214">
        <f t="shared" si="112"/>
        <v>80510169</v>
      </c>
      <c r="S245" s="215">
        <f t="shared" si="112"/>
        <v>0</v>
      </c>
      <c r="T245" s="214">
        <f t="shared" si="112"/>
        <v>20349600</v>
      </c>
      <c r="U245" s="207"/>
      <c r="V245" s="197" t="s">
        <v>429</v>
      </c>
      <c r="W245" s="198" t="s">
        <v>430</v>
      </c>
      <c r="X245" s="194">
        <v>420000000</v>
      </c>
      <c r="Y245" s="194">
        <v>0</v>
      </c>
      <c r="Z245" s="194">
        <v>0</v>
      </c>
      <c r="AA245" s="194">
        <v>0</v>
      </c>
      <c r="AB245" s="194">
        <v>0</v>
      </c>
      <c r="AC245" s="194">
        <v>0</v>
      </c>
      <c r="AD245" s="194">
        <v>420000000</v>
      </c>
      <c r="AE245" s="194">
        <v>151440000</v>
      </c>
      <c r="AF245" s="194">
        <v>339489831</v>
      </c>
      <c r="AG245" s="194">
        <v>80510169</v>
      </c>
      <c r="AH245" s="194">
        <v>20349600</v>
      </c>
      <c r="AI245" s="194">
        <v>20349600</v>
      </c>
      <c r="AJ245" s="194">
        <v>319140231</v>
      </c>
      <c r="AK245" s="194">
        <v>0</v>
      </c>
      <c r="AL245" s="194">
        <v>420000000</v>
      </c>
      <c r="AM245" s="194">
        <v>80510169</v>
      </c>
      <c r="AN245" s="194">
        <v>0</v>
      </c>
      <c r="AO245" s="194">
        <v>0</v>
      </c>
    </row>
    <row r="246" spans="1:41" x14ac:dyDescent="0.25">
      <c r="A246" s="192" t="s">
        <v>431</v>
      </c>
      <c r="B246" s="198" t="s">
        <v>432</v>
      </c>
      <c r="C246" s="194">
        <v>420000000</v>
      </c>
      <c r="D246" s="194">
        <v>0</v>
      </c>
      <c r="E246" s="194">
        <v>0</v>
      </c>
      <c r="F246" s="194">
        <v>0</v>
      </c>
      <c r="G246" s="194">
        <v>0</v>
      </c>
      <c r="H246" s="194">
        <v>0</v>
      </c>
      <c r="I246" s="194">
        <f t="shared" si="93"/>
        <v>420000000</v>
      </c>
      <c r="J246" s="194">
        <v>151440000</v>
      </c>
      <c r="K246" s="194">
        <v>339489831</v>
      </c>
      <c r="L246" s="194">
        <f t="shared" si="92"/>
        <v>80510169</v>
      </c>
      <c r="M246" s="194">
        <v>20349600</v>
      </c>
      <c r="N246" s="194">
        <v>20349600</v>
      </c>
      <c r="O246" s="194">
        <f t="shared" si="91"/>
        <v>319140231</v>
      </c>
      <c r="P246" s="194">
        <v>0</v>
      </c>
      <c r="Q246" s="194">
        <v>420000000</v>
      </c>
      <c r="R246" s="194">
        <f t="shared" si="87"/>
        <v>80510169</v>
      </c>
      <c r="S246" s="195">
        <f t="shared" si="88"/>
        <v>0</v>
      </c>
      <c r="T246" s="194">
        <f t="shared" si="89"/>
        <v>20349600</v>
      </c>
      <c r="V246" s="197" t="s">
        <v>431</v>
      </c>
      <c r="W246" s="198" t="s">
        <v>432</v>
      </c>
      <c r="X246" s="194">
        <v>420000000</v>
      </c>
      <c r="Y246" s="194">
        <v>0</v>
      </c>
      <c r="Z246" s="194">
        <v>0</v>
      </c>
      <c r="AA246" s="194">
        <v>0</v>
      </c>
      <c r="AB246" s="194">
        <v>0</v>
      </c>
      <c r="AC246" s="194">
        <v>0</v>
      </c>
      <c r="AD246" s="194">
        <v>420000000</v>
      </c>
      <c r="AE246" s="194">
        <v>151440000</v>
      </c>
      <c r="AF246" s="194">
        <v>339489831</v>
      </c>
      <c r="AG246" s="194">
        <v>80510169</v>
      </c>
      <c r="AH246" s="194">
        <v>20349600</v>
      </c>
      <c r="AI246" s="194">
        <v>20349600</v>
      </c>
      <c r="AJ246" s="194">
        <v>319140231</v>
      </c>
      <c r="AK246" s="194">
        <v>0</v>
      </c>
      <c r="AL246" s="194">
        <v>420000000</v>
      </c>
      <c r="AM246" s="194">
        <v>80510169</v>
      </c>
      <c r="AN246" s="194">
        <v>0</v>
      </c>
      <c r="AO246" s="194">
        <v>0</v>
      </c>
    </row>
    <row r="247" spans="1:41" x14ac:dyDescent="0.25">
      <c r="A247" s="192" t="s">
        <v>433</v>
      </c>
      <c r="B247" s="198" t="s">
        <v>434</v>
      </c>
      <c r="C247" s="194">
        <v>614400000</v>
      </c>
      <c r="D247" s="194">
        <v>0</v>
      </c>
      <c r="E247" s="194">
        <v>0</v>
      </c>
      <c r="F247" s="194">
        <v>0</v>
      </c>
      <c r="G247" s="194">
        <v>0</v>
      </c>
      <c r="H247" s="194">
        <v>0</v>
      </c>
      <c r="I247" s="194">
        <f t="shared" si="93"/>
        <v>614400000</v>
      </c>
      <c r="J247" s="194">
        <v>0</v>
      </c>
      <c r="K247" s="194">
        <v>331697554</v>
      </c>
      <c r="L247" s="194">
        <f t="shared" si="92"/>
        <v>282702446</v>
      </c>
      <c r="M247" s="194">
        <v>0</v>
      </c>
      <c r="N247" s="194">
        <v>0</v>
      </c>
      <c r="O247" s="194">
        <f t="shared" si="91"/>
        <v>331697554</v>
      </c>
      <c r="P247" s="194">
        <v>0</v>
      </c>
      <c r="Q247" s="194">
        <v>407786664</v>
      </c>
      <c r="R247" s="194">
        <f t="shared" si="87"/>
        <v>76089110</v>
      </c>
      <c r="S247" s="195">
        <f t="shared" si="88"/>
        <v>206613336</v>
      </c>
      <c r="T247" s="194">
        <f t="shared" si="89"/>
        <v>0</v>
      </c>
      <c r="V247" s="197" t="s">
        <v>433</v>
      </c>
      <c r="W247" s="198" t="s">
        <v>434</v>
      </c>
      <c r="X247" s="194">
        <v>614400000</v>
      </c>
      <c r="Y247" s="194">
        <v>0</v>
      </c>
      <c r="Z247" s="194">
        <v>0</v>
      </c>
      <c r="AA247" s="194">
        <v>0</v>
      </c>
      <c r="AB247" s="194">
        <v>0</v>
      </c>
      <c r="AC247" s="194">
        <v>0</v>
      </c>
      <c r="AD247" s="194">
        <v>614400000</v>
      </c>
      <c r="AE247" s="194">
        <v>0</v>
      </c>
      <c r="AF247" s="194">
        <v>331697554</v>
      </c>
      <c r="AG247" s="194">
        <v>282702446</v>
      </c>
      <c r="AH247" s="194">
        <v>0</v>
      </c>
      <c r="AI247" s="194">
        <v>0</v>
      </c>
      <c r="AJ247" s="194">
        <v>331697554</v>
      </c>
      <c r="AK247" s="194">
        <v>0</v>
      </c>
      <c r="AL247" s="194">
        <v>407786664</v>
      </c>
      <c r="AM247" s="194">
        <v>76089110</v>
      </c>
      <c r="AN247" s="194">
        <v>206613336</v>
      </c>
      <c r="AO247" s="194">
        <v>0</v>
      </c>
    </row>
    <row r="248" spans="1:41" s="207" customFormat="1" x14ac:dyDescent="0.25">
      <c r="A248" s="192" t="s">
        <v>435</v>
      </c>
      <c r="B248" s="198" t="s">
        <v>436</v>
      </c>
      <c r="C248" s="194">
        <v>69219245</v>
      </c>
      <c r="D248" s="194">
        <v>0</v>
      </c>
      <c r="E248" s="194">
        <v>0</v>
      </c>
      <c r="F248" s="194">
        <v>0</v>
      </c>
      <c r="G248" s="194">
        <v>0</v>
      </c>
      <c r="H248" s="194">
        <v>0</v>
      </c>
      <c r="I248" s="194">
        <f t="shared" si="93"/>
        <v>69219245</v>
      </c>
      <c r="J248" s="194">
        <v>0</v>
      </c>
      <c r="K248" s="194">
        <v>1000000</v>
      </c>
      <c r="L248" s="194">
        <f t="shared" si="92"/>
        <v>68219245</v>
      </c>
      <c r="M248" s="194">
        <v>0</v>
      </c>
      <c r="N248" s="194">
        <v>0</v>
      </c>
      <c r="O248" s="194">
        <f t="shared" si="91"/>
        <v>1000000</v>
      </c>
      <c r="P248" s="194">
        <v>3000000</v>
      </c>
      <c r="Q248" s="194">
        <v>7600000</v>
      </c>
      <c r="R248" s="194">
        <f t="shared" si="87"/>
        <v>6600000</v>
      </c>
      <c r="S248" s="195">
        <f t="shared" si="88"/>
        <v>61619245</v>
      </c>
      <c r="T248" s="194">
        <f t="shared" si="89"/>
        <v>0</v>
      </c>
      <c r="U248" s="196"/>
      <c r="V248" s="197" t="s">
        <v>435</v>
      </c>
      <c r="W248" s="198" t="s">
        <v>436</v>
      </c>
      <c r="X248" s="194">
        <v>69219245</v>
      </c>
      <c r="Y248" s="194">
        <v>0</v>
      </c>
      <c r="Z248" s="194">
        <v>0</v>
      </c>
      <c r="AA248" s="194">
        <v>0</v>
      </c>
      <c r="AB248" s="194">
        <v>0</v>
      </c>
      <c r="AC248" s="194">
        <v>0</v>
      </c>
      <c r="AD248" s="194">
        <v>69219245</v>
      </c>
      <c r="AE248" s="194">
        <v>0</v>
      </c>
      <c r="AF248" s="194">
        <v>1000000</v>
      </c>
      <c r="AG248" s="194">
        <v>68219245</v>
      </c>
      <c r="AH248" s="194">
        <v>0</v>
      </c>
      <c r="AI248" s="194">
        <v>0</v>
      </c>
      <c r="AJ248" s="194">
        <v>1000000</v>
      </c>
      <c r="AK248" s="194">
        <v>3000000</v>
      </c>
      <c r="AL248" s="194">
        <v>7600000</v>
      </c>
      <c r="AM248" s="194">
        <v>6600000</v>
      </c>
      <c r="AN248" s="194">
        <v>61619245</v>
      </c>
      <c r="AO248" s="194">
        <v>0</v>
      </c>
    </row>
    <row r="249" spans="1:41" x14ac:dyDescent="0.25">
      <c r="A249" s="192" t="s">
        <v>437</v>
      </c>
      <c r="B249" s="198" t="s">
        <v>438</v>
      </c>
      <c r="C249" s="194">
        <v>875102865</v>
      </c>
      <c r="D249" s="194">
        <v>661500000</v>
      </c>
      <c r="E249" s="194">
        <v>0</v>
      </c>
      <c r="F249" s="194">
        <v>0</v>
      </c>
      <c r="G249" s="194">
        <v>0</v>
      </c>
      <c r="H249" s="194">
        <v>0</v>
      </c>
      <c r="I249" s="194">
        <f t="shared" si="93"/>
        <v>1536602865</v>
      </c>
      <c r="J249" s="194">
        <v>301330387</v>
      </c>
      <c r="K249" s="194">
        <v>985145782</v>
      </c>
      <c r="L249" s="194">
        <f t="shared" si="92"/>
        <v>551457083</v>
      </c>
      <c r="M249" s="194">
        <v>49450000</v>
      </c>
      <c r="N249" s="194">
        <v>55450000</v>
      </c>
      <c r="O249" s="194">
        <f t="shared" si="91"/>
        <v>929695782</v>
      </c>
      <c r="P249" s="194">
        <v>9764225</v>
      </c>
      <c r="Q249" s="194">
        <v>1536602865</v>
      </c>
      <c r="R249" s="194">
        <f t="shared" si="87"/>
        <v>551457083</v>
      </c>
      <c r="S249" s="195">
        <f t="shared" si="88"/>
        <v>0</v>
      </c>
      <c r="T249" s="194">
        <f t="shared" si="89"/>
        <v>55450000</v>
      </c>
      <c r="V249" s="197" t="s">
        <v>437</v>
      </c>
      <c r="W249" s="198" t="s">
        <v>438</v>
      </c>
      <c r="X249" s="194">
        <v>875102865</v>
      </c>
      <c r="Y249" s="194">
        <v>661500000</v>
      </c>
      <c r="Z249" s="194">
        <v>0</v>
      </c>
      <c r="AA249" s="194">
        <v>0</v>
      </c>
      <c r="AB249" s="194">
        <v>0</v>
      </c>
      <c r="AC249" s="194">
        <v>0</v>
      </c>
      <c r="AD249" s="194">
        <v>1536602865</v>
      </c>
      <c r="AE249" s="194">
        <v>301330387</v>
      </c>
      <c r="AF249" s="194">
        <v>985145782</v>
      </c>
      <c r="AG249" s="194">
        <v>551457083</v>
      </c>
      <c r="AH249" s="194">
        <v>49450000</v>
      </c>
      <c r="AI249" s="194">
        <v>55450000</v>
      </c>
      <c r="AJ249" s="194">
        <v>929695782</v>
      </c>
      <c r="AK249" s="194">
        <v>9764225</v>
      </c>
      <c r="AL249" s="194">
        <v>1538684440</v>
      </c>
      <c r="AM249" s="194">
        <v>553538658</v>
      </c>
      <c r="AN249" s="194">
        <v>-2081575</v>
      </c>
      <c r="AO249" s="194">
        <v>0</v>
      </c>
    </row>
    <row r="250" spans="1:41" x14ac:dyDescent="0.25">
      <c r="A250" s="212" t="s">
        <v>439</v>
      </c>
      <c r="B250" s="213" t="s">
        <v>440</v>
      </c>
      <c r="C250" s="214">
        <f>+C251+C252</f>
        <v>567000000</v>
      </c>
      <c r="D250" s="214">
        <f t="shared" ref="D250:T250" si="113">+D251+D252</f>
        <v>0</v>
      </c>
      <c r="E250" s="214">
        <f t="shared" si="113"/>
        <v>0</v>
      </c>
      <c r="F250" s="214">
        <f t="shared" si="113"/>
        <v>0</v>
      </c>
      <c r="G250" s="214">
        <f t="shared" si="113"/>
        <v>0</v>
      </c>
      <c r="H250" s="214">
        <f t="shared" si="113"/>
        <v>0</v>
      </c>
      <c r="I250" s="214">
        <f t="shared" si="113"/>
        <v>567000000</v>
      </c>
      <c r="J250" s="214">
        <f t="shared" si="113"/>
        <v>46842680</v>
      </c>
      <c r="K250" s="214">
        <f t="shared" si="113"/>
        <v>159316328</v>
      </c>
      <c r="L250" s="214">
        <f t="shared" si="113"/>
        <v>407683672</v>
      </c>
      <c r="M250" s="214">
        <f t="shared" si="113"/>
        <v>66276132</v>
      </c>
      <c r="N250" s="214">
        <f t="shared" si="113"/>
        <v>74184070</v>
      </c>
      <c r="O250" s="214">
        <f t="shared" si="113"/>
        <v>85132258</v>
      </c>
      <c r="P250" s="214">
        <f t="shared" si="113"/>
        <v>40929848</v>
      </c>
      <c r="Q250" s="214">
        <f t="shared" si="113"/>
        <v>185813496</v>
      </c>
      <c r="R250" s="214">
        <f t="shared" si="113"/>
        <v>26497168</v>
      </c>
      <c r="S250" s="215">
        <f t="shared" si="113"/>
        <v>381186504</v>
      </c>
      <c r="T250" s="214">
        <f t="shared" si="113"/>
        <v>74184070</v>
      </c>
      <c r="U250" s="207"/>
      <c r="V250" s="197" t="s">
        <v>439</v>
      </c>
      <c r="W250" s="198" t="s">
        <v>440</v>
      </c>
      <c r="X250" s="194">
        <v>567000000</v>
      </c>
      <c r="Y250" s="194">
        <v>0</v>
      </c>
      <c r="Z250" s="194">
        <v>0</v>
      </c>
      <c r="AA250" s="194">
        <v>0</v>
      </c>
      <c r="AB250" s="194">
        <v>0</v>
      </c>
      <c r="AC250" s="194">
        <v>0</v>
      </c>
      <c r="AD250" s="194">
        <v>567000000</v>
      </c>
      <c r="AE250" s="194">
        <v>46842680</v>
      </c>
      <c r="AF250" s="194">
        <v>159316328</v>
      </c>
      <c r="AG250" s="194">
        <v>407683672</v>
      </c>
      <c r="AH250" s="194">
        <v>66276132</v>
      </c>
      <c r="AI250" s="194">
        <v>74184070</v>
      </c>
      <c r="AJ250" s="194">
        <v>85132258</v>
      </c>
      <c r="AK250" s="194">
        <v>40929848</v>
      </c>
      <c r="AL250" s="194">
        <v>185813496</v>
      </c>
      <c r="AM250" s="194">
        <v>26497168</v>
      </c>
      <c r="AN250" s="194">
        <v>381186504</v>
      </c>
      <c r="AO250" s="194">
        <v>0</v>
      </c>
    </row>
    <row r="251" spans="1:41" s="207" customFormat="1" x14ac:dyDescent="0.25">
      <c r="A251" s="192" t="s">
        <v>441</v>
      </c>
      <c r="B251" s="198" t="s">
        <v>442</v>
      </c>
      <c r="C251" s="194">
        <v>180000000</v>
      </c>
      <c r="D251" s="194">
        <v>0</v>
      </c>
      <c r="E251" s="194">
        <v>0</v>
      </c>
      <c r="F251" s="194">
        <v>0</v>
      </c>
      <c r="G251" s="194">
        <v>0</v>
      </c>
      <c r="H251" s="194">
        <v>0</v>
      </c>
      <c r="I251" s="194">
        <f t="shared" si="93"/>
        <v>180000000</v>
      </c>
      <c r="J251" s="194">
        <v>0</v>
      </c>
      <c r="K251" s="194">
        <v>500000</v>
      </c>
      <c r="L251" s="194">
        <f t="shared" si="92"/>
        <v>179500000</v>
      </c>
      <c r="M251" s="194">
        <v>0</v>
      </c>
      <c r="N251" s="194">
        <v>0</v>
      </c>
      <c r="O251" s="194">
        <f t="shared" si="91"/>
        <v>500000</v>
      </c>
      <c r="P251" s="194">
        <v>0</v>
      </c>
      <c r="Q251" s="194">
        <v>500000</v>
      </c>
      <c r="R251" s="194">
        <f t="shared" si="87"/>
        <v>0</v>
      </c>
      <c r="S251" s="195">
        <f t="shared" si="88"/>
        <v>179500000</v>
      </c>
      <c r="T251" s="194">
        <f t="shared" si="89"/>
        <v>0</v>
      </c>
      <c r="U251" s="196"/>
      <c r="V251" s="197" t="s">
        <v>441</v>
      </c>
      <c r="W251" s="198" t="s">
        <v>442</v>
      </c>
      <c r="X251" s="194">
        <v>180000000</v>
      </c>
      <c r="Y251" s="194">
        <v>0</v>
      </c>
      <c r="Z251" s="194">
        <v>0</v>
      </c>
      <c r="AA251" s="194">
        <v>0</v>
      </c>
      <c r="AB251" s="194">
        <v>0</v>
      </c>
      <c r="AC251" s="194">
        <v>0</v>
      </c>
      <c r="AD251" s="194">
        <v>180000000</v>
      </c>
      <c r="AE251" s="194">
        <v>0</v>
      </c>
      <c r="AF251" s="194">
        <v>500000</v>
      </c>
      <c r="AG251" s="194">
        <v>179500000</v>
      </c>
      <c r="AH251" s="194">
        <v>0</v>
      </c>
      <c r="AI251" s="194">
        <v>0</v>
      </c>
      <c r="AJ251" s="194">
        <v>500000</v>
      </c>
      <c r="AK251" s="194">
        <v>0</v>
      </c>
      <c r="AL251" s="194">
        <v>500000</v>
      </c>
      <c r="AM251" s="194">
        <v>0</v>
      </c>
      <c r="AN251" s="194">
        <v>179500000</v>
      </c>
      <c r="AO251" s="194">
        <v>0</v>
      </c>
    </row>
    <row r="252" spans="1:41" x14ac:dyDescent="0.25">
      <c r="A252" s="192" t="s">
        <v>443</v>
      </c>
      <c r="B252" s="198" t="s">
        <v>444</v>
      </c>
      <c r="C252" s="194">
        <v>387000000</v>
      </c>
      <c r="D252" s="194">
        <v>0</v>
      </c>
      <c r="E252" s="194">
        <v>0</v>
      </c>
      <c r="F252" s="194">
        <v>0</v>
      </c>
      <c r="G252" s="194">
        <v>0</v>
      </c>
      <c r="H252" s="194">
        <v>0</v>
      </c>
      <c r="I252" s="194">
        <f t="shared" si="93"/>
        <v>387000000</v>
      </c>
      <c r="J252" s="194">
        <v>46842680</v>
      </c>
      <c r="K252" s="194">
        <v>158816328</v>
      </c>
      <c r="L252" s="194">
        <f t="shared" si="92"/>
        <v>228183672</v>
      </c>
      <c r="M252" s="194">
        <v>66276132</v>
      </c>
      <c r="N252" s="194">
        <v>74184070</v>
      </c>
      <c r="O252" s="194">
        <f t="shared" si="91"/>
        <v>84632258</v>
      </c>
      <c r="P252" s="194">
        <v>40929848</v>
      </c>
      <c r="Q252" s="194">
        <v>185313496</v>
      </c>
      <c r="R252" s="194">
        <f t="shared" si="87"/>
        <v>26497168</v>
      </c>
      <c r="S252" s="195">
        <f t="shared" si="88"/>
        <v>201686504</v>
      </c>
      <c r="T252" s="194">
        <f t="shared" si="89"/>
        <v>74184070</v>
      </c>
      <c r="V252" s="197" t="s">
        <v>443</v>
      </c>
      <c r="W252" s="198" t="s">
        <v>444</v>
      </c>
      <c r="X252" s="194">
        <v>387000000</v>
      </c>
      <c r="Y252" s="194">
        <v>0</v>
      </c>
      <c r="Z252" s="194">
        <v>0</v>
      </c>
      <c r="AA252" s="194">
        <v>0</v>
      </c>
      <c r="AB252" s="194">
        <v>0</v>
      </c>
      <c r="AC252" s="194">
        <v>0</v>
      </c>
      <c r="AD252" s="194">
        <v>387000000</v>
      </c>
      <c r="AE252" s="194">
        <v>46842680</v>
      </c>
      <c r="AF252" s="194">
        <v>158816328</v>
      </c>
      <c r="AG252" s="194">
        <v>228183672</v>
      </c>
      <c r="AH252" s="194">
        <v>66276132</v>
      </c>
      <c r="AI252" s="194">
        <v>74184070</v>
      </c>
      <c r="AJ252" s="194">
        <v>84632258</v>
      </c>
      <c r="AK252" s="194">
        <v>40929848</v>
      </c>
      <c r="AL252" s="194">
        <v>185313496</v>
      </c>
      <c r="AM252" s="194">
        <v>26497168</v>
      </c>
      <c r="AN252" s="194">
        <v>201686504</v>
      </c>
      <c r="AO252" s="194">
        <v>0</v>
      </c>
    </row>
    <row r="253" spans="1:41" s="207" customFormat="1" x14ac:dyDescent="0.25">
      <c r="A253" s="212" t="s">
        <v>445</v>
      </c>
      <c r="B253" s="213" t="s">
        <v>446</v>
      </c>
      <c r="C253" s="214">
        <f>+C254</f>
        <v>706629000</v>
      </c>
      <c r="D253" s="214">
        <f t="shared" ref="D253:T253" si="114">+D254</f>
        <v>0</v>
      </c>
      <c r="E253" s="214">
        <f t="shared" si="114"/>
        <v>0</v>
      </c>
      <c r="F253" s="214">
        <f t="shared" si="114"/>
        <v>0</v>
      </c>
      <c r="G253" s="214">
        <f t="shared" si="114"/>
        <v>0</v>
      </c>
      <c r="H253" s="214">
        <f t="shared" si="114"/>
        <v>0</v>
      </c>
      <c r="I253" s="214">
        <f t="shared" si="114"/>
        <v>706629000</v>
      </c>
      <c r="J253" s="214">
        <f t="shared" si="114"/>
        <v>0</v>
      </c>
      <c r="K253" s="214">
        <f t="shared" si="114"/>
        <v>0</v>
      </c>
      <c r="L253" s="214">
        <f t="shared" si="114"/>
        <v>706629000</v>
      </c>
      <c r="M253" s="214">
        <f t="shared" si="114"/>
        <v>0</v>
      </c>
      <c r="N253" s="214">
        <f t="shared" si="114"/>
        <v>0</v>
      </c>
      <c r="O253" s="214">
        <f t="shared" si="114"/>
        <v>0</v>
      </c>
      <c r="P253" s="214">
        <f t="shared" si="114"/>
        <v>639977443</v>
      </c>
      <c r="Q253" s="214">
        <f t="shared" si="114"/>
        <v>639977443</v>
      </c>
      <c r="R253" s="214">
        <f t="shared" si="114"/>
        <v>639977443</v>
      </c>
      <c r="S253" s="215">
        <f t="shared" si="114"/>
        <v>66651557</v>
      </c>
      <c r="T253" s="214">
        <f t="shared" si="114"/>
        <v>0</v>
      </c>
      <c r="V253" s="197" t="s">
        <v>445</v>
      </c>
      <c r="W253" s="198" t="s">
        <v>446</v>
      </c>
      <c r="X253" s="194">
        <v>706629000</v>
      </c>
      <c r="Y253" s="194">
        <v>0</v>
      </c>
      <c r="Z253" s="194">
        <v>0</v>
      </c>
      <c r="AA253" s="194">
        <v>0</v>
      </c>
      <c r="AB253" s="194">
        <v>0</v>
      </c>
      <c r="AC253" s="194">
        <v>0</v>
      </c>
      <c r="AD253" s="194">
        <v>706629000</v>
      </c>
      <c r="AE253" s="194">
        <v>0</v>
      </c>
      <c r="AF253" s="194">
        <v>0</v>
      </c>
      <c r="AG253" s="194">
        <v>706629000</v>
      </c>
      <c r="AH253" s="194">
        <v>0</v>
      </c>
      <c r="AI253" s="194">
        <v>0</v>
      </c>
      <c r="AJ253" s="194">
        <v>0</v>
      </c>
      <c r="AK253" s="194">
        <v>639977443</v>
      </c>
      <c r="AL253" s="194">
        <v>639977443</v>
      </c>
      <c r="AM253" s="194">
        <v>639977443</v>
      </c>
      <c r="AN253" s="194">
        <v>66651557</v>
      </c>
      <c r="AO253" s="194">
        <v>0</v>
      </c>
    </row>
    <row r="254" spans="1:41" x14ac:dyDescent="0.25">
      <c r="A254" s="192" t="s">
        <v>447</v>
      </c>
      <c r="B254" s="198" t="s">
        <v>448</v>
      </c>
      <c r="C254" s="194">
        <v>706629000</v>
      </c>
      <c r="D254" s="194">
        <v>0</v>
      </c>
      <c r="E254" s="194">
        <v>0</v>
      </c>
      <c r="F254" s="194">
        <v>0</v>
      </c>
      <c r="G254" s="194">
        <v>0</v>
      </c>
      <c r="H254" s="194">
        <v>0</v>
      </c>
      <c r="I254" s="194">
        <f t="shared" si="93"/>
        <v>706629000</v>
      </c>
      <c r="J254" s="194">
        <v>0</v>
      </c>
      <c r="K254" s="194">
        <v>0</v>
      </c>
      <c r="L254" s="194">
        <f t="shared" si="92"/>
        <v>706629000</v>
      </c>
      <c r="M254" s="194">
        <v>0</v>
      </c>
      <c r="N254" s="194">
        <v>0</v>
      </c>
      <c r="O254" s="194">
        <f t="shared" si="91"/>
        <v>0</v>
      </c>
      <c r="P254" s="194">
        <v>639977443</v>
      </c>
      <c r="Q254" s="194">
        <v>639977443</v>
      </c>
      <c r="R254" s="194">
        <f t="shared" si="87"/>
        <v>639977443</v>
      </c>
      <c r="S254" s="195">
        <f t="shared" si="88"/>
        <v>66651557</v>
      </c>
      <c r="T254" s="194">
        <f t="shared" si="89"/>
        <v>0</v>
      </c>
      <c r="V254" s="197" t="s">
        <v>447</v>
      </c>
      <c r="W254" s="198" t="s">
        <v>448</v>
      </c>
      <c r="X254" s="194">
        <v>706629000</v>
      </c>
      <c r="Y254" s="194">
        <v>0</v>
      </c>
      <c r="Z254" s="194">
        <v>0</v>
      </c>
      <c r="AA254" s="194">
        <v>0</v>
      </c>
      <c r="AB254" s="194">
        <v>0</v>
      </c>
      <c r="AC254" s="194">
        <v>0</v>
      </c>
      <c r="AD254" s="194">
        <v>706629000</v>
      </c>
      <c r="AE254" s="194">
        <v>0</v>
      </c>
      <c r="AF254" s="194">
        <v>0</v>
      </c>
      <c r="AG254" s="194">
        <v>706629000</v>
      </c>
      <c r="AH254" s="194">
        <v>0</v>
      </c>
      <c r="AI254" s="194">
        <v>0</v>
      </c>
      <c r="AJ254" s="194">
        <v>0</v>
      </c>
      <c r="AK254" s="194">
        <v>639977443</v>
      </c>
      <c r="AL254" s="194">
        <v>639977443</v>
      </c>
      <c r="AM254" s="194">
        <v>639977443</v>
      </c>
      <c r="AN254" s="194">
        <v>66651557</v>
      </c>
      <c r="AO254" s="194">
        <v>0</v>
      </c>
    </row>
    <row r="255" spans="1:41" x14ac:dyDescent="0.25">
      <c r="A255" s="212" t="s">
        <v>449</v>
      </c>
      <c r="B255" s="213" t="s">
        <v>450</v>
      </c>
      <c r="C255" s="214">
        <f>+C256+C257</f>
        <v>24526430</v>
      </c>
      <c r="D255" s="214">
        <f t="shared" ref="D255:T255" si="115">+D256+D257</f>
        <v>0</v>
      </c>
      <c r="E255" s="214">
        <f t="shared" si="115"/>
        <v>0</v>
      </c>
      <c r="F255" s="214">
        <f t="shared" si="115"/>
        <v>0</v>
      </c>
      <c r="G255" s="214">
        <f t="shared" si="115"/>
        <v>0</v>
      </c>
      <c r="H255" s="214">
        <f t="shared" si="115"/>
        <v>0</v>
      </c>
      <c r="I255" s="214">
        <f t="shared" si="115"/>
        <v>24526430</v>
      </c>
      <c r="J255" s="214">
        <f t="shared" si="115"/>
        <v>0</v>
      </c>
      <c r="K255" s="214">
        <f t="shared" si="115"/>
        <v>500000</v>
      </c>
      <c r="L255" s="214">
        <f t="shared" si="115"/>
        <v>24026430</v>
      </c>
      <c r="M255" s="214">
        <f t="shared" si="115"/>
        <v>0</v>
      </c>
      <c r="N255" s="214">
        <f t="shared" si="115"/>
        <v>0</v>
      </c>
      <c r="O255" s="214">
        <f t="shared" si="115"/>
        <v>500000</v>
      </c>
      <c r="P255" s="214">
        <f t="shared" si="115"/>
        <v>0</v>
      </c>
      <c r="Q255" s="214">
        <f t="shared" si="115"/>
        <v>21500000</v>
      </c>
      <c r="R255" s="214">
        <f t="shared" si="115"/>
        <v>21000000</v>
      </c>
      <c r="S255" s="215">
        <f t="shared" si="115"/>
        <v>3026430</v>
      </c>
      <c r="T255" s="214">
        <f t="shared" si="115"/>
        <v>0</v>
      </c>
      <c r="U255" s="207"/>
      <c r="V255" s="197" t="s">
        <v>449</v>
      </c>
      <c r="W255" s="198" t="s">
        <v>450</v>
      </c>
      <c r="X255" s="194">
        <v>24526430</v>
      </c>
      <c r="Y255" s="194">
        <v>0</v>
      </c>
      <c r="Z255" s="194">
        <v>0</v>
      </c>
      <c r="AA255" s="194">
        <v>0</v>
      </c>
      <c r="AB255" s="194">
        <v>0</v>
      </c>
      <c r="AC255" s="194">
        <v>0</v>
      </c>
      <c r="AD255" s="194">
        <v>24526430</v>
      </c>
      <c r="AE255" s="194">
        <v>0</v>
      </c>
      <c r="AF255" s="194">
        <v>500000</v>
      </c>
      <c r="AG255" s="194">
        <v>24026430</v>
      </c>
      <c r="AH255" s="194">
        <v>0</v>
      </c>
      <c r="AI255" s="194">
        <v>0</v>
      </c>
      <c r="AJ255" s="194">
        <v>500000</v>
      </c>
      <c r="AK255" s="194">
        <v>0</v>
      </c>
      <c r="AL255" s="194">
        <v>21500000</v>
      </c>
      <c r="AM255" s="194">
        <v>21000000</v>
      </c>
      <c r="AN255" s="194">
        <v>3026430</v>
      </c>
      <c r="AO255" s="194">
        <v>0</v>
      </c>
    </row>
    <row r="256" spans="1:41" s="207" customFormat="1" x14ac:dyDescent="0.25">
      <c r="A256" s="192" t="s">
        <v>451</v>
      </c>
      <c r="B256" s="198" t="s">
        <v>452</v>
      </c>
      <c r="C256" s="194">
        <v>21000000</v>
      </c>
      <c r="D256" s="194">
        <v>0</v>
      </c>
      <c r="E256" s="194">
        <v>0</v>
      </c>
      <c r="F256" s="194">
        <v>0</v>
      </c>
      <c r="G256" s="194">
        <v>0</v>
      </c>
      <c r="H256" s="194">
        <v>0</v>
      </c>
      <c r="I256" s="194">
        <f t="shared" si="93"/>
        <v>21000000</v>
      </c>
      <c r="J256" s="194">
        <v>0</v>
      </c>
      <c r="K256" s="194">
        <v>0</v>
      </c>
      <c r="L256" s="194">
        <f t="shared" si="92"/>
        <v>21000000</v>
      </c>
      <c r="M256" s="194">
        <v>0</v>
      </c>
      <c r="N256" s="194">
        <v>0</v>
      </c>
      <c r="O256" s="194">
        <f t="shared" si="91"/>
        <v>0</v>
      </c>
      <c r="P256" s="194">
        <v>0</v>
      </c>
      <c r="Q256" s="194">
        <v>21000000</v>
      </c>
      <c r="R256" s="194">
        <f t="shared" si="87"/>
        <v>21000000</v>
      </c>
      <c r="S256" s="195">
        <f t="shared" si="88"/>
        <v>0</v>
      </c>
      <c r="T256" s="194">
        <f t="shared" si="89"/>
        <v>0</v>
      </c>
      <c r="U256" s="196"/>
      <c r="V256" s="197" t="s">
        <v>451</v>
      </c>
      <c r="W256" s="198" t="s">
        <v>452</v>
      </c>
      <c r="X256" s="194">
        <v>21000000</v>
      </c>
      <c r="Y256" s="194">
        <v>0</v>
      </c>
      <c r="Z256" s="194">
        <v>0</v>
      </c>
      <c r="AA256" s="194">
        <v>0</v>
      </c>
      <c r="AB256" s="194">
        <v>0</v>
      </c>
      <c r="AC256" s="194">
        <v>0</v>
      </c>
      <c r="AD256" s="194">
        <v>21000000</v>
      </c>
      <c r="AE256" s="194">
        <v>0</v>
      </c>
      <c r="AF256" s="194">
        <v>0</v>
      </c>
      <c r="AG256" s="194">
        <v>21000000</v>
      </c>
      <c r="AH256" s="194">
        <v>0</v>
      </c>
      <c r="AI256" s="194">
        <v>0</v>
      </c>
      <c r="AJ256" s="194">
        <v>0</v>
      </c>
      <c r="AK256" s="194">
        <v>0</v>
      </c>
      <c r="AL256" s="194">
        <v>21000000</v>
      </c>
      <c r="AM256" s="194">
        <v>21000000</v>
      </c>
      <c r="AN256" s="194">
        <v>0</v>
      </c>
      <c r="AO256" s="194">
        <v>0</v>
      </c>
    </row>
    <row r="257" spans="1:41" s="207" customFormat="1" x14ac:dyDescent="0.25">
      <c r="A257" s="192" t="s">
        <v>453</v>
      </c>
      <c r="B257" s="198" t="s">
        <v>454</v>
      </c>
      <c r="C257" s="194">
        <v>3526430</v>
      </c>
      <c r="D257" s="194">
        <v>0</v>
      </c>
      <c r="E257" s="194">
        <v>0</v>
      </c>
      <c r="F257" s="194">
        <v>0</v>
      </c>
      <c r="G257" s="194">
        <v>0</v>
      </c>
      <c r="H257" s="194">
        <v>0</v>
      </c>
      <c r="I257" s="194">
        <f t="shared" si="93"/>
        <v>3526430</v>
      </c>
      <c r="J257" s="194">
        <v>0</v>
      </c>
      <c r="K257" s="194">
        <v>500000</v>
      </c>
      <c r="L257" s="194">
        <f t="shared" si="92"/>
        <v>3026430</v>
      </c>
      <c r="M257" s="194">
        <v>0</v>
      </c>
      <c r="N257" s="194">
        <v>0</v>
      </c>
      <c r="O257" s="194">
        <f t="shared" si="91"/>
        <v>500000</v>
      </c>
      <c r="P257" s="194">
        <v>0</v>
      </c>
      <c r="Q257" s="194">
        <v>500000</v>
      </c>
      <c r="R257" s="194">
        <f t="shared" si="87"/>
        <v>0</v>
      </c>
      <c r="S257" s="195">
        <f t="shared" si="88"/>
        <v>3026430</v>
      </c>
      <c r="T257" s="194">
        <f t="shared" si="89"/>
        <v>0</v>
      </c>
      <c r="U257" s="196"/>
      <c r="V257" s="197" t="s">
        <v>453</v>
      </c>
      <c r="W257" s="198" t="s">
        <v>454</v>
      </c>
      <c r="X257" s="194">
        <v>3526430</v>
      </c>
      <c r="Y257" s="194">
        <v>0</v>
      </c>
      <c r="Z257" s="194">
        <v>0</v>
      </c>
      <c r="AA257" s="194">
        <v>0</v>
      </c>
      <c r="AB257" s="194">
        <v>0</v>
      </c>
      <c r="AC257" s="194">
        <v>0</v>
      </c>
      <c r="AD257" s="194">
        <v>3526430</v>
      </c>
      <c r="AE257" s="194">
        <v>0</v>
      </c>
      <c r="AF257" s="194">
        <v>500000</v>
      </c>
      <c r="AG257" s="194">
        <v>3026430</v>
      </c>
      <c r="AH257" s="194">
        <v>0</v>
      </c>
      <c r="AI257" s="194">
        <v>0</v>
      </c>
      <c r="AJ257" s="194">
        <v>500000</v>
      </c>
      <c r="AK257" s="194">
        <v>0</v>
      </c>
      <c r="AL257" s="194">
        <v>500000</v>
      </c>
      <c r="AM257" s="194">
        <v>0</v>
      </c>
      <c r="AN257" s="194">
        <v>3026430</v>
      </c>
      <c r="AO257" s="194">
        <v>0</v>
      </c>
    </row>
    <row r="258" spans="1:41" x14ac:dyDescent="0.25">
      <c r="A258" s="212" t="s">
        <v>455</v>
      </c>
      <c r="B258" s="213" t="s">
        <v>456</v>
      </c>
      <c r="C258" s="214">
        <f>+C259+C265+C267</f>
        <v>264949395</v>
      </c>
      <c r="D258" s="214">
        <f t="shared" ref="D258:T258" si="116">+D259+D265+D267</f>
        <v>0</v>
      </c>
      <c r="E258" s="214">
        <f t="shared" si="116"/>
        <v>0</v>
      </c>
      <c r="F258" s="214">
        <f t="shared" si="116"/>
        <v>0</v>
      </c>
      <c r="G258" s="214">
        <f t="shared" si="116"/>
        <v>0</v>
      </c>
      <c r="H258" s="214">
        <f t="shared" si="116"/>
        <v>0</v>
      </c>
      <c r="I258" s="214">
        <f t="shared" si="116"/>
        <v>264949395</v>
      </c>
      <c r="J258" s="214">
        <f t="shared" si="116"/>
        <v>4500000</v>
      </c>
      <c r="K258" s="214">
        <f t="shared" si="116"/>
        <v>69728100</v>
      </c>
      <c r="L258" s="214">
        <f t="shared" si="116"/>
        <v>195221295</v>
      </c>
      <c r="M258" s="214">
        <f t="shared" si="116"/>
        <v>5495800</v>
      </c>
      <c r="N258" s="214">
        <f t="shared" si="116"/>
        <v>7495800</v>
      </c>
      <c r="O258" s="214">
        <f t="shared" si="116"/>
        <v>62232300</v>
      </c>
      <c r="P258" s="214">
        <f t="shared" si="116"/>
        <v>4500000</v>
      </c>
      <c r="Q258" s="214">
        <f t="shared" si="116"/>
        <v>69900000</v>
      </c>
      <c r="R258" s="214">
        <f t="shared" si="116"/>
        <v>171900</v>
      </c>
      <c r="S258" s="215">
        <f t="shared" si="116"/>
        <v>195049395</v>
      </c>
      <c r="T258" s="214">
        <f t="shared" si="116"/>
        <v>7495800</v>
      </c>
      <c r="U258" s="207"/>
      <c r="V258" s="197" t="s">
        <v>455</v>
      </c>
      <c r="W258" s="198" t="s">
        <v>456</v>
      </c>
      <c r="X258" s="194">
        <v>264949395</v>
      </c>
      <c r="Y258" s="194">
        <v>0</v>
      </c>
      <c r="Z258" s="194">
        <v>0</v>
      </c>
      <c r="AA258" s="194">
        <v>0</v>
      </c>
      <c r="AB258" s="194">
        <v>0</v>
      </c>
      <c r="AC258" s="194">
        <v>0</v>
      </c>
      <c r="AD258" s="194">
        <v>264949395</v>
      </c>
      <c r="AE258" s="194">
        <v>4500000</v>
      </c>
      <c r="AF258" s="194">
        <v>69728100</v>
      </c>
      <c r="AG258" s="194">
        <v>195221295</v>
      </c>
      <c r="AH258" s="194">
        <v>5495800</v>
      </c>
      <c r="AI258" s="194">
        <v>7495800</v>
      </c>
      <c r="AJ258" s="194">
        <v>62232300</v>
      </c>
      <c r="AK258" s="194">
        <v>4500000</v>
      </c>
      <c r="AL258" s="194">
        <v>69900000</v>
      </c>
      <c r="AM258" s="194">
        <v>171900</v>
      </c>
      <c r="AN258" s="194">
        <v>195049395</v>
      </c>
      <c r="AO258" s="194">
        <v>0</v>
      </c>
    </row>
    <row r="259" spans="1:41" x14ac:dyDescent="0.25">
      <c r="A259" s="212" t="s">
        <v>457</v>
      </c>
      <c r="B259" s="213" t="s">
        <v>458</v>
      </c>
      <c r="C259" s="214">
        <f>SUM(C260:C264)</f>
        <v>192087626</v>
      </c>
      <c r="D259" s="214">
        <f t="shared" ref="D259:T259" si="117">SUM(D260:D264)</f>
        <v>0</v>
      </c>
      <c r="E259" s="214">
        <f t="shared" si="117"/>
        <v>0</v>
      </c>
      <c r="F259" s="214">
        <f t="shared" si="117"/>
        <v>0</v>
      </c>
      <c r="G259" s="214">
        <f t="shared" si="117"/>
        <v>0</v>
      </c>
      <c r="H259" s="214">
        <f t="shared" si="117"/>
        <v>0</v>
      </c>
      <c r="I259" s="214">
        <f t="shared" si="117"/>
        <v>192087626</v>
      </c>
      <c r="J259" s="214">
        <f t="shared" si="117"/>
        <v>4500000</v>
      </c>
      <c r="K259" s="214">
        <f t="shared" si="117"/>
        <v>56115726</v>
      </c>
      <c r="L259" s="214">
        <f t="shared" si="117"/>
        <v>135971900</v>
      </c>
      <c r="M259" s="214">
        <f t="shared" si="117"/>
        <v>5495800</v>
      </c>
      <c r="N259" s="214">
        <f t="shared" si="117"/>
        <v>5495800</v>
      </c>
      <c r="O259" s="214">
        <f t="shared" si="117"/>
        <v>50619926</v>
      </c>
      <c r="P259" s="214">
        <f t="shared" si="117"/>
        <v>4500000</v>
      </c>
      <c r="Q259" s="214">
        <f t="shared" si="117"/>
        <v>56287626</v>
      </c>
      <c r="R259" s="214">
        <f t="shared" si="117"/>
        <v>171900</v>
      </c>
      <c r="S259" s="215">
        <f t="shared" si="117"/>
        <v>135800000</v>
      </c>
      <c r="T259" s="214">
        <f t="shared" si="117"/>
        <v>5495800</v>
      </c>
      <c r="U259" s="207"/>
      <c r="V259" s="197" t="s">
        <v>457</v>
      </c>
      <c r="W259" s="198" t="s">
        <v>458</v>
      </c>
      <c r="X259" s="194">
        <v>192087626</v>
      </c>
      <c r="Y259" s="194">
        <v>0</v>
      </c>
      <c r="Z259" s="194">
        <v>0</v>
      </c>
      <c r="AA259" s="194">
        <v>0</v>
      </c>
      <c r="AB259" s="194">
        <v>0</v>
      </c>
      <c r="AC259" s="194">
        <v>0</v>
      </c>
      <c r="AD259" s="194">
        <v>192087626</v>
      </c>
      <c r="AE259" s="194">
        <v>4500000</v>
      </c>
      <c r="AF259" s="194">
        <v>56115726</v>
      </c>
      <c r="AG259" s="194">
        <v>135971900</v>
      </c>
      <c r="AH259" s="194">
        <v>5495800</v>
      </c>
      <c r="AI259" s="194">
        <v>5495800</v>
      </c>
      <c r="AJ259" s="194">
        <v>50619926</v>
      </c>
      <c r="AK259" s="194">
        <v>4500000</v>
      </c>
      <c r="AL259" s="194">
        <v>56287626</v>
      </c>
      <c r="AM259" s="194">
        <v>171900</v>
      </c>
      <c r="AN259" s="194">
        <v>135800000</v>
      </c>
      <c r="AO259" s="194">
        <v>0</v>
      </c>
    </row>
    <row r="260" spans="1:41" x14ac:dyDescent="0.25">
      <c r="A260" s="192" t="s">
        <v>459</v>
      </c>
      <c r="B260" s="198" t="s">
        <v>460</v>
      </c>
      <c r="C260" s="194">
        <v>35000000</v>
      </c>
      <c r="D260" s="194">
        <v>0</v>
      </c>
      <c r="E260" s="194">
        <v>0</v>
      </c>
      <c r="F260" s="194">
        <v>0</v>
      </c>
      <c r="G260" s="194">
        <v>0</v>
      </c>
      <c r="H260" s="194">
        <v>0</v>
      </c>
      <c r="I260" s="194">
        <f t="shared" si="93"/>
        <v>35000000</v>
      </c>
      <c r="J260" s="194">
        <v>0</v>
      </c>
      <c r="K260" s="194">
        <v>3800000</v>
      </c>
      <c r="L260" s="194">
        <f t="shared" si="92"/>
        <v>31200000</v>
      </c>
      <c r="M260" s="194">
        <v>0</v>
      </c>
      <c r="N260" s="194">
        <v>0</v>
      </c>
      <c r="O260" s="194">
        <f t="shared" si="91"/>
        <v>3800000</v>
      </c>
      <c r="P260" s="194">
        <v>0</v>
      </c>
      <c r="Q260" s="194">
        <v>3800000</v>
      </c>
      <c r="R260" s="194">
        <f t="shared" si="87"/>
        <v>0</v>
      </c>
      <c r="S260" s="195">
        <f t="shared" si="88"/>
        <v>31200000</v>
      </c>
      <c r="T260" s="194">
        <f t="shared" si="89"/>
        <v>0</v>
      </c>
      <c r="V260" s="197" t="s">
        <v>459</v>
      </c>
      <c r="W260" s="198" t="s">
        <v>460</v>
      </c>
      <c r="X260" s="194">
        <v>35000000</v>
      </c>
      <c r="Y260" s="194">
        <v>0</v>
      </c>
      <c r="Z260" s="194">
        <v>0</v>
      </c>
      <c r="AA260" s="194">
        <v>0</v>
      </c>
      <c r="AB260" s="194">
        <v>0</v>
      </c>
      <c r="AC260" s="194">
        <v>0</v>
      </c>
      <c r="AD260" s="194">
        <v>35000000</v>
      </c>
      <c r="AE260" s="194">
        <v>0</v>
      </c>
      <c r="AF260" s="194">
        <v>3800000</v>
      </c>
      <c r="AG260" s="194">
        <v>31200000</v>
      </c>
      <c r="AH260" s="194">
        <v>0</v>
      </c>
      <c r="AI260" s="194">
        <v>0</v>
      </c>
      <c r="AJ260" s="194">
        <v>3800000</v>
      </c>
      <c r="AK260" s="194">
        <v>0</v>
      </c>
      <c r="AL260" s="194">
        <v>3800000</v>
      </c>
      <c r="AM260" s="194">
        <v>0</v>
      </c>
      <c r="AN260" s="194">
        <v>31200000</v>
      </c>
      <c r="AO260" s="194">
        <v>0</v>
      </c>
    </row>
    <row r="261" spans="1:41" x14ac:dyDescent="0.25">
      <c r="A261" s="192" t="s">
        <v>461</v>
      </c>
      <c r="B261" s="198" t="s">
        <v>462</v>
      </c>
      <c r="C261" s="194">
        <v>35200000</v>
      </c>
      <c r="D261" s="194">
        <v>0</v>
      </c>
      <c r="E261" s="194">
        <v>0</v>
      </c>
      <c r="F261" s="194">
        <v>0</v>
      </c>
      <c r="G261" s="194">
        <v>0</v>
      </c>
      <c r="H261" s="194">
        <v>0</v>
      </c>
      <c r="I261" s="194">
        <f t="shared" si="93"/>
        <v>35200000</v>
      </c>
      <c r="J261" s="194">
        <v>0</v>
      </c>
      <c r="K261" s="194">
        <v>2000000</v>
      </c>
      <c r="L261" s="194">
        <f t="shared" si="92"/>
        <v>33200000</v>
      </c>
      <c r="M261" s="194">
        <v>0</v>
      </c>
      <c r="N261" s="194">
        <v>0</v>
      </c>
      <c r="O261" s="194">
        <f t="shared" si="91"/>
        <v>2000000</v>
      </c>
      <c r="P261" s="194">
        <v>0</v>
      </c>
      <c r="Q261" s="194">
        <v>2000000</v>
      </c>
      <c r="R261" s="194">
        <f t="shared" si="87"/>
        <v>0</v>
      </c>
      <c r="S261" s="195">
        <f t="shared" si="88"/>
        <v>33200000</v>
      </c>
      <c r="T261" s="194">
        <f t="shared" si="89"/>
        <v>0</v>
      </c>
      <c r="V261" s="197" t="s">
        <v>461</v>
      </c>
      <c r="W261" s="198" t="s">
        <v>462</v>
      </c>
      <c r="X261" s="194">
        <v>35200000</v>
      </c>
      <c r="Y261" s="194">
        <v>0</v>
      </c>
      <c r="Z261" s="194">
        <v>0</v>
      </c>
      <c r="AA261" s="194">
        <v>0</v>
      </c>
      <c r="AB261" s="194">
        <v>0</v>
      </c>
      <c r="AC261" s="194">
        <v>0</v>
      </c>
      <c r="AD261" s="194">
        <v>35200000</v>
      </c>
      <c r="AE261" s="194">
        <v>0</v>
      </c>
      <c r="AF261" s="194">
        <v>2000000</v>
      </c>
      <c r="AG261" s="194">
        <v>33200000</v>
      </c>
      <c r="AH261" s="194">
        <v>0</v>
      </c>
      <c r="AI261" s="194">
        <v>0</v>
      </c>
      <c r="AJ261" s="194">
        <v>2000000</v>
      </c>
      <c r="AK261" s="194">
        <v>0</v>
      </c>
      <c r="AL261" s="194">
        <v>2000000</v>
      </c>
      <c r="AM261" s="194">
        <v>0</v>
      </c>
      <c r="AN261" s="194">
        <v>33200000</v>
      </c>
      <c r="AO261" s="194">
        <v>0</v>
      </c>
    </row>
    <row r="262" spans="1:41" x14ac:dyDescent="0.25">
      <c r="A262" s="192" t="s">
        <v>463</v>
      </c>
      <c r="B262" s="198" t="s">
        <v>464</v>
      </c>
      <c r="C262" s="194">
        <v>45000000</v>
      </c>
      <c r="D262" s="194">
        <v>0</v>
      </c>
      <c r="E262" s="194">
        <v>0</v>
      </c>
      <c r="F262" s="194">
        <v>0</v>
      </c>
      <c r="G262" s="194">
        <v>0</v>
      </c>
      <c r="H262" s="194">
        <v>0</v>
      </c>
      <c r="I262" s="194">
        <f t="shared" si="93"/>
        <v>45000000</v>
      </c>
      <c r="J262" s="194">
        <v>0</v>
      </c>
      <c r="K262" s="194">
        <v>2500000</v>
      </c>
      <c r="L262" s="194">
        <f t="shared" si="92"/>
        <v>42500000</v>
      </c>
      <c r="M262" s="194">
        <v>0</v>
      </c>
      <c r="N262" s="194">
        <v>0</v>
      </c>
      <c r="O262" s="194">
        <f t="shared" si="91"/>
        <v>2500000</v>
      </c>
      <c r="P262" s="194">
        <v>0</v>
      </c>
      <c r="Q262" s="194">
        <v>2500000</v>
      </c>
      <c r="R262" s="194">
        <f t="shared" si="87"/>
        <v>0</v>
      </c>
      <c r="S262" s="195">
        <f t="shared" si="88"/>
        <v>42500000</v>
      </c>
      <c r="T262" s="194">
        <f t="shared" si="89"/>
        <v>0</v>
      </c>
      <c r="V262" s="197" t="s">
        <v>463</v>
      </c>
      <c r="W262" s="198" t="s">
        <v>464</v>
      </c>
      <c r="X262" s="194">
        <v>45000000</v>
      </c>
      <c r="Y262" s="194">
        <v>0</v>
      </c>
      <c r="Z262" s="194">
        <v>0</v>
      </c>
      <c r="AA262" s="194">
        <v>0</v>
      </c>
      <c r="AB262" s="194">
        <v>0</v>
      </c>
      <c r="AC262" s="194">
        <v>0</v>
      </c>
      <c r="AD262" s="194">
        <v>45000000</v>
      </c>
      <c r="AE262" s="194">
        <v>0</v>
      </c>
      <c r="AF262" s="194">
        <v>2500000</v>
      </c>
      <c r="AG262" s="194">
        <v>42500000</v>
      </c>
      <c r="AH262" s="194">
        <v>0</v>
      </c>
      <c r="AI262" s="194">
        <v>0</v>
      </c>
      <c r="AJ262" s="194">
        <v>2500000</v>
      </c>
      <c r="AK262" s="194">
        <v>0</v>
      </c>
      <c r="AL262" s="194">
        <v>2500000</v>
      </c>
      <c r="AM262" s="194">
        <v>0</v>
      </c>
      <c r="AN262" s="194">
        <v>42500000</v>
      </c>
      <c r="AO262" s="194">
        <v>0</v>
      </c>
    </row>
    <row r="263" spans="1:41" s="207" customFormat="1" x14ac:dyDescent="0.25">
      <c r="A263" s="192" t="s">
        <v>465</v>
      </c>
      <c r="B263" s="198" t="s">
        <v>466</v>
      </c>
      <c r="C263" s="194">
        <v>41500000</v>
      </c>
      <c r="D263" s="194">
        <v>0</v>
      </c>
      <c r="E263" s="194">
        <v>0</v>
      </c>
      <c r="F263" s="194">
        <v>0</v>
      </c>
      <c r="G263" s="194">
        <v>0</v>
      </c>
      <c r="H263" s="194">
        <v>0</v>
      </c>
      <c r="I263" s="194">
        <f t="shared" si="93"/>
        <v>41500000</v>
      </c>
      <c r="J263" s="194">
        <v>0</v>
      </c>
      <c r="K263" s="194">
        <v>34228100</v>
      </c>
      <c r="L263" s="194">
        <f t="shared" si="92"/>
        <v>7271900</v>
      </c>
      <c r="M263" s="194">
        <v>834850</v>
      </c>
      <c r="N263" s="194">
        <v>834850</v>
      </c>
      <c r="O263" s="194">
        <f t="shared" si="91"/>
        <v>33393250</v>
      </c>
      <c r="P263" s="194">
        <v>0</v>
      </c>
      <c r="Q263" s="194">
        <v>34400000</v>
      </c>
      <c r="R263" s="194">
        <f t="shared" si="87"/>
        <v>171900</v>
      </c>
      <c r="S263" s="195">
        <f t="shared" si="88"/>
        <v>7100000</v>
      </c>
      <c r="T263" s="194">
        <f t="shared" si="89"/>
        <v>834850</v>
      </c>
      <c r="U263" s="196"/>
      <c r="V263" s="197" t="s">
        <v>465</v>
      </c>
      <c r="W263" s="198" t="s">
        <v>466</v>
      </c>
      <c r="X263" s="194">
        <v>41500000</v>
      </c>
      <c r="Y263" s="194">
        <v>0</v>
      </c>
      <c r="Z263" s="194">
        <v>0</v>
      </c>
      <c r="AA263" s="194">
        <v>0</v>
      </c>
      <c r="AB263" s="194">
        <v>0</v>
      </c>
      <c r="AC263" s="194">
        <v>0</v>
      </c>
      <c r="AD263" s="194">
        <v>41500000</v>
      </c>
      <c r="AE263" s="194">
        <v>0</v>
      </c>
      <c r="AF263" s="194">
        <v>34228100</v>
      </c>
      <c r="AG263" s="194">
        <v>7271900</v>
      </c>
      <c r="AH263" s="194">
        <v>834850</v>
      </c>
      <c r="AI263" s="194">
        <v>834850</v>
      </c>
      <c r="AJ263" s="194">
        <v>33393250</v>
      </c>
      <c r="AK263" s="194">
        <v>0</v>
      </c>
      <c r="AL263" s="194">
        <v>34400000</v>
      </c>
      <c r="AM263" s="194">
        <v>171900</v>
      </c>
      <c r="AN263" s="194">
        <v>7100000</v>
      </c>
      <c r="AO263" s="194">
        <v>0</v>
      </c>
    </row>
    <row r="264" spans="1:41" x14ac:dyDescent="0.25">
      <c r="A264" s="192" t="s">
        <v>467</v>
      </c>
      <c r="B264" s="198" t="s">
        <v>468</v>
      </c>
      <c r="C264" s="194">
        <v>35387626</v>
      </c>
      <c r="D264" s="194">
        <v>0</v>
      </c>
      <c r="E264" s="194">
        <v>0</v>
      </c>
      <c r="F264" s="194">
        <v>0</v>
      </c>
      <c r="G264" s="194">
        <v>0</v>
      </c>
      <c r="H264" s="194">
        <v>0</v>
      </c>
      <c r="I264" s="194">
        <f t="shared" si="93"/>
        <v>35387626</v>
      </c>
      <c r="J264" s="194">
        <v>4500000</v>
      </c>
      <c r="K264" s="194">
        <v>13587626</v>
      </c>
      <c r="L264" s="194">
        <f t="shared" si="92"/>
        <v>21800000</v>
      </c>
      <c r="M264" s="194">
        <v>4660950</v>
      </c>
      <c r="N264" s="194">
        <v>4660950</v>
      </c>
      <c r="O264" s="194">
        <f t="shared" si="91"/>
        <v>8926676</v>
      </c>
      <c r="P264" s="194">
        <v>4500000</v>
      </c>
      <c r="Q264" s="194">
        <v>13587626</v>
      </c>
      <c r="R264" s="194">
        <f t="shared" si="87"/>
        <v>0</v>
      </c>
      <c r="S264" s="195">
        <f t="shared" si="88"/>
        <v>21800000</v>
      </c>
      <c r="T264" s="194">
        <f t="shared" si="89"/>
        <v>4660950</v>
      </c>
      <c r="V264" s="197" t="s">
        <v>467</v>
      </c>
      <c r="W264" s="198" t="s">
        <v>468</v>
      </c>
      <c r="X264" s="194">
        <v>35387626</v>
      </c>
      <c r="Y264" s="194">
        <v>0</v>
      </c>
      <c r="Z264" s="194">
        <v>0</v>
      </c>
      <c r="AA264" s="194">
        <v>0</v>
      </c>
      <c r="AB264" s="194">
        <v>0</v>
      </c>
      <c r="AC264" s="194">
        <v>0</v>
      </c>
      <c r="AD264" s="194">
        <v>35387626</v>
      </c>
      <c r="AE264" s="194">
        <v>4500000</v>
      </c>
      <c r="AF264" s="194">
        <v>13587626</v>
      </c>
      <c r="AG264" s="194">
        <v>21800000</v>
      </c>
      <c r="AH264" s="194">
        <v>4660950</v>
      </c>
      <c r="AI264" s="194">
        <v>4660950</v>
      </c>
      <c r="AJ264" s="194">
        <v>8926676</v>
      </c>
      <c r="AK264" s="194">
        <v>4500000</v>
      </c>
      <c r="AL264" s="194">
        <v>13587626</v>
      </c>
      <c r="AM264" s="194">
        <v>0</v>
      </c>
      <c r="AN264" s="194">
        <v>21800000</v>
      </c>
      <c r="AO264" s="194">
        <v>0</v>
      </c>
    </row>
    <row r="265" spans="1:41" s="207" customFormat="1" x14ac:dyDescent="0.25">
      <c r="A265" s="212" t="s">
        <v>469</v>
      </c>
      <c r="B265" s="213" t="s">
        <v>470</v>
      </c>
      <c r="C265" s="214">
        <f>+C266</f>
        <v>42861769</v>
      </c>
      <c r="D265" s="214">
        <f t="shared" ref="D265:T265" si="118">+D266</f>
        <v>0</v>
      </c>
      <c r="E265" s="214">
        <f t="shared" si="118"/>
        <v>0</v>
      </c>
      <c r="F265" s="214">
        <f t="shared" si="118"/>
        <v>0</v>
      </c>
      <c r="G265" s="214">
        <f t="shared" si="118"/>
        <v>0</v>
      </c>
      <c r="H265" s="214">
        <f t="shared" si="118"/>
        <v>0</v>
      </c>
      <c r="I265" s="214">
        <f t="shared" si="118"/>
        <v>42861769</v>
      </c>
      <c r="J265" s="214">
        <f t="shared" si="118"/>
        <v>0</v>
      </c>
      <c r="K265" s="214">
        <f t="shared" si="118"/>
        <v>11612374</v>
      </c>
      <c r="L265" s="214">
        <f t="shared" si="118"/>
        <v>31249395</v>
      </c>
      <c r="M265" s="214">
        <f t="shared" si="118"/>
        <v>0</v>
      </c>
      <c r="N265" s="214">
        <f t="shared" si="118"/>
        <v>0</v>
      </c>
      <c r="O265" s="214">
        <f t="shared" si="118"/>
        <v>11612374</v>
      </c>
      <c r="P265" s="214">
        <f t="shared" si="118"/>
        <v>0</v>
      </c>
      <c r="Q265" s="214">
        <f t="shared" si="118"/>
        <v>11612374</v>
      </c>
      <c r="R265" s="214">
        <f t="shared" si="118"/>
        <v>0</v>
      </c>
      <c r="S265" s="215">
        <f t="shared" si="118"/>
        <v>31249395</v>
      </c>
      <c r="T265" s="214">
        <f t="shared" si="118"/>
        <v>0</v>
      </c>
      <c r="V265" s="197" t="s">
        <v>469</v>
      </c>
      <c r="W265" s="198" t="s">
        <v>470</v>
      </c>
      <c r="X265" s="194">
        <v>42861769</v>
      </c>
      <c r="Y265" s="194">
        <v>0</v>
      </c>
      <c r="Z265" s="194">
        <v>0</v>
      </c>
      <c r="AA265" s="194">
        <v>0</v>
      </c>
      <c r="AB265" s="194">
        <v>0</v>
      </c>
      <c r="AC265" s="194">
        <v>0</v>
      </c>
      <c r="AD265" s="194">
        <v>42861769</v>
      </c>
      <c r="AE265" s="194">
        <v>0</v>
      </c>
      <c r="AF265" s="194">
        <v>11612374</v>
      </c>
      <c r="AG265" s="194">
        <v>31249395</v>
      </c>
      <c r="AH265" s="194">
        <v>0</v>
      </c>
      <c r="AI265" s="194">
        <v>0</v>
      </c>
      <c r="AJ265" s="194">
        <v>11612374</v>
      </c>
      <c r="AK265" s="194">
        <v>0</v>
      </c>
      <c r="AL265" s="194">
        <v>11612374</v>
      </c>
      <c r="AM265" s="194">
        <v>0</v>
      </c>
      <c r="AN265" s="194">
        <v>31249395</v>
      </c>
      <c r="AO265" s="194">
        <v>0</v>
      </c>
    </row>
    <row r="266" spans="1:41" x14ac:dyDescent="0.25">
      <c r="A266" s="192" t="s">
        <v>471</v>
      </c>
      <c r="B266" s="198" t="s">
        <v>472</v>
      </c>
      <c r="C266" s="194">
        <v>42861769</v>
      </c>
      <c r="D266" s="194">
        <v>0</v>
      </c>
      <c r="E266" s="194">
        <v>0</v>
      </c>
      <c r="F266" s="194">
        <v>0</v>
      </c>
      <c r="G266" s="194">
        <v>0</v>
      </c>
      <c r="H266" s="194">
        <v>0</v>
      </c>
      <c r="I266" s="194">
        <f t="shared" si="93"/>
        <v>42861769</v>
      </c>
      <c r="J266" s="194">
        <v>0</v>
      </c>
      <c r="K266" s="194">
        <v>11612374</v>
      </c>
      <c r="L266" s="194">
        <f t="shared" si="92"/>
        <v>31249395</v>
      </c>
      <c r="M266" s="194">
        <v>0</v>
      </c>
      <c r="N266" s="194">
        <v>0</v>
      </c>
      <c r="O266" s="194">
        <f t="shared" si="91"/>
        <v>11612374</v>
      </c>
      <c r="P266" s="194">
        <v>0</v>
      </c>
      <c r="Q266" s="194">
        <v>11612374</v>
      </c>
      <c r="R266" s="194">
        <f t="shared" si="87"/>
        <v>0</v>
      </c>
      <c r="S266" s="195">
        <f t="shared" si="88"/>
        <v>31249395</v>
      </c>
      <c r="T266" s="194">
        <f t="shared" si="89"/>
        <v>0</v>
      </c>
      <c r="V266" s="197" t="s">
        <v>471</v>
      </c>
      <c r="W266" s="198" t="s">
        <v>472</v>
      </c>
      <c r="X266" s="194">
        <v>42861769</v>
      </c>
      <c r="Y266" s="194">
        <v>0</v>
      </c>
      <c r="Z266" s="194">
        <v>0</v>
      </c>
      <c r="AA266" s="194">
        <v>0</v>
      </c>
      <c r="AB266" s="194">
        <v>0</v>
      </c>
      <c r="AC266" s="194">
        <v>0</v>
      </c>
      <c r="AD266" s="194">
        <v>42861769</v>
      </c>
      <c r="AE266" s="194">
        <v>0</v>
      </c>
      <c r="AF266" s="194">
        <v>11612374</v>
      </c>
      <c r="AG266" s="194">
        <v>31249395</v>
      </c>
      <c r="AH266" s="194">
        <v>0</v>
      </c>
      <c r="AI266" s="194">
        <v>0</v>
      </c>
      <c r="AJ266" s="194">
        <v>11612374</v>
      </c>
      <c r="AK266" s="194">
        <v>0</v>
      </c>
      <c r="AL266" s="194">
        <v>11612374</v>
      </c>
      <c r="AM266" s="194">
        <v>0</v>
      </c>
      <c r="AN266" s="194">
        <v>31249395</v>
      </c>
      <c r="AO266" s="194">
        <v>0</v>
      </c>
    </row>
    <row r="267" spans="1:41" s="207" customFormat="1" x14ac:dyDescent="0.25">
      <c r="A267" s="212" t="s">
        <v>473</v>
      </c>
      <c r="B267" s="213" t="s">
        <v>474</v>
      </c>
      <c r="C267" s="214">
        <f>+C268</f>
        <v>30000000</v>
      </c>
      <c r="D267" s="214">
        <f t="shared" ref="D267:T267" si="119">+D268</f>
        <v>0</v>
      </c>
      <c r="E267" s="214">
        <f t="shared" si="119"/>
        <v>0</v>
      </c>
      <c r="F267" s="214">
        <f t="shared" si="119"/>
        <v>0</v>
      </c>
      <c r="G267" s="214">
        <f t="shared" si="119"/>
        <v>0</v>
      </c>
      <c r="H267" s="214">
        <f t="shared" si="119"/>
        <v>0</v>
      </c>
      <c r="I267" s="214">
        <f t="shared" si="119"/>
        <v>30000000</v>
      </c>
      <c r="J267" s="214">
        <f t="shared" si="119"/>
        <v>0</v>
      </c>
      <c r="K267" s="214">
        <f t="shared" si="119"/>
        <v>2000000</v>
      </c>
      <c r="L267" s="214">
        <f t="shared" si="119"/>
        <v>28000000</v>
      </c>
      <c r="M267" s="214">
        <f t="shared" si="119"/>
        <v>0</v>
      </c>
      <c r="N267" s="214">
        <f t="shared" si="119"/>
        <v>2000000</v>
      </c>
      <c r="O267" s="214">
        <f t="shared" si="119"/>
        <v>0</v>
      </c>
      <c r="P267" s="214">
        <f t="shared" si="119"/>
        <v>0</v>
      </c>
      <c r="Q267" s="214">
        <f t="shared" si="119"/>
        <v>2000000</v>
      </c>
      <c r="R267" s="214">
        <f t="shared" si="119"/>
        <v>0</v>
      </c>
      <c r="S267" s="215">
        <f t="shared" si="119"/>
        <v>28000000</v>
      </c>
      <c r="T267" s="214">
        <f t="shared" si="119"/>
        <v>2000000</v>
      </c>
      <c r="V267" s="197" t="s">
        <v>473</v>
      </c>
      <c r="W267" s="198" t="s">
        <v>474</v>
      </c>
      <c r="X267" s="194">
        <v>30000000</v>
      </c>
      <c r="Y267" s="194">
        <v>0</v>
      </c>
      <c r="Z267" s="194">
        <v>0</v>
      </c>
      <c r="AA267" s="194">
        <v>0</v>
      </c>
      <c r="AB267" s="194">
        <v>0</v>
      </c>
      <c r="AC267" s="194">
        <v>0</v>
      </c>
      <c r="AD267" s="194">
        <v>30000000</v>
      </c>
      <c r="AE267" s="194">
        <v>0</v>
      </c>
      <c r="AF267" s="194">
        <v>2000000</v>
      </c>
      <c r="AG267" s="194">
        <v>28000000</v>
      </c>
      <c r="AH267" s="194">
        <v>0</v>
      </c>
      <c r="AI267" s="194">
        <v>2000000</v>
      </c>
      <c r="AJ267" s="194">
        <v>0</v>
      </c>
      <c r="AK267" s="194">
        <v>0</v>
      </c>
      <c r="AL267" s="194">
        <v>2000000</v>
      </c>
      <c r="AM267" s="194">
        <v>0</v>
      </c>
      <c r="AN267" s="194">
        <v>28000000</v>
      </c>
      <c r="AO267" s="194">
        <v>0</v>
      </c>
    </row>
    <row r="268" spans="1:41" x14ac:dyDescent="0.25">
      <c r="A268" s="192" t="s">
        <v>475</v>
      </c>
      <c r="B268" s="198" t="s">
        <v>476</v>
      </c>
      <c r="C268" s="194">
        <v>30000000</v>
      </c>
      <c r="D268" s="194">
        <v>0</v>
      </c>
      <c r="E268" s="194">
        <v>0</v>
      </c>
      <c r="F268" s="194">
        <v>0</v>
      </c>
      <c r="G268" s="194">
        <v>0</v>
      </c>
      <c r="H268" s="194">
        <v>0</v>
      </c>
      <c r="I268" s="194">
        <f t="shared" si="93"/>
        <v>30000000</v>
      </c>
      <c r="J268" s="194">
        <v>0</v>
      </c>
      <c r="K268" s="194">
        <v>2000000</v>
      </c>
      <c r="L268" s="194">
        <f t="shared" si="92"/>
        <v>28000000</v>
      </c>
      <c r="M268" s="194">
        <v>0</v>
      </c>
      <c r="N268" s="194">
        <v>2000000</v>
      </c>
      <c r="O268" s="194">
        <f t="shared" si="91"/>
        <v>0</v>
      </c>
      <c r="P268" s="194">
        <v>0</v>
      </c>
      <c r="Q268" s="194">
        <v>2000000</v>
      </c>
      <c r="R268" s="194">
        <f t="shared" ref="R268:R331" si="120">+Q268-K268</f>
        <v>0</v>
      </c>
      <c r="S268" s="195">
        <f t="shared" ref="S268:S331" si="121">+I268-Q268</f>
        <v>28000000</v>
      </c>
      <c r="T268" s="194">
        <f t="shared" ref="T268:T331" si="122">+N268</f>
        <v>2000000</v>
      </c>
      <c r="V268" s="197" t="s">
        <v>475</v>
      </c>
      <c r="W268" s="198" t="s">
        <v>476</v>
      </c>
      <c r="X268" s="194">
        <v>30000000</v>
      </c>
      <c r="Y268" s="194">
        <v>0</v>
      </c>
      <c r="Z268" s="194">
        <v>0</v>
      </c>
      <c r="AA268" s="194">
        <v>0</v>
      </c>
      <c r="AB268" s="194">
        <v>0</v>
      </c>
      <c r="AC268" s="194">
        <v>0</v>
      </c>
      <c r="AD268" s="194">
        <v>30000000</v>
      </c>
      <c r="AE268" s="194">
        <v>0</v>
      </c>
      <c r="AF268" s="194">
        <v>2000000</v>
      </c>
      <c r="AG268" s="194">
        <v>28000000</v>
      </c>
      <c r="AH268" s="194">
        <v>0</v>
      </c>
      <c r="AI268" s="194">
        <v>2000000</v>
      </c>
      <c r="AJ268" s="194">
        <v>0</v>
      </c>
      <c r="AK268" s="194">
        <v>0</v>
      </c>
      <c r="AL268" s="194">
        <v>2000000</v>
      </c>
      <c r="AM268" s="194">
        <v>0</v>
      </c>
      <c r="AN268" s="194">
        <v>28000000</v>
      </c>
      <c r="AO268" s="194">
        <v>0</v>
      </c>
    </row>
    <row r="269" spans="1:41" s="207" customFormat="1" x14ac:dyDescent="0.25">
      <c r="A269" s="212" t="s">
        <v>477</v>
      </c>
      <c r="B269" s="213" t="s">
        <v>478</v>
      </c>
      <c r="C269" s="214">
        <f>+C270</f>
        <v>124706110</v>
      </c>
      <c r="D269" s="214">
        <f t="shared" ref="D269:T269" si="123">+D270</f>
        <v>25000000</v>
      </c>
      <c r="E269" s="214">
        <f t="shared" si="123"/>
        <v>0</v>
      </c>
      <c r="F269" s="214">
        <f t="shared" si="123"/>
        <v>0</v>
      </c>
      <c r="G269" s="214">
        <f t="shared" si="123"/>
        <v>0</v>
      </c>
      <c r="H269" s="214">
        <f t="shared" si="123"/>
        <v>0</v>
      </c>
      <c r="I269" s="214">
        <f t="shared" si="123"/>
        <v>149706110</v>
      </c>
      <c r="J269" s="214">
        <f t="shared" si="123"/>
        <v>16500000</v>
      </c>
      <c r="K269" s="214">
        <f t="shared" si="123"/>
        <v>131327471</v>
      </c>
      <c r="L269" s="214">
        <f t="shared" si="123"/>
        <v>18378639</v>
      </c>
      <c r="M269" s="214">
        <f t="shared" si="123"/>
        <v>0</v>
      </c>
      <c r="N269" s="214">
        <f t="shared" si="123"/>
        <v>0</v>
      </c>
      <c r="O269" s="214">
        <f t="shared" si="123"/>
        <v>131327471</v>
      </c>
      <c r="P269" s="214">
        <f t="shared" si="123"/>
        <v>0</v>
      </c>
      <c r="Q269" s="214">
        <f t="shared" si="123"/>
        <v>140500000</v>
      </c>
      <c r="R269" s="214">
        <f t="shared" si="123"/>
        <v>9172529</v>
      </c>
      <c r="S269" s="215">
        <f t="shared" si="123"/>
        <v>9206110</v>
      </c>
      <c r="T269" s="214">
        <f t="shared" si="123"/>
        <v>0</v>
      </c>
      <c r="V269" s="197" t="s">
        <v>477</v>
      </c>
      <c r="W269" s="198" t="s">
        <v>478</v>
      </c>
      <c r="X269" s="194">
        <v>124706110</v>
      </c>
      <c r="Y269" s="194">
        <v>25000000</v>
      </c>
      <c r="Z269" s="194">
        <v>0</v>
      </c>
      <c r="AA269" s="194">
        <v>0</v>
      </c>
      <c r="AB269" s="194">
        <v>0</v>
      </c>
      <c r="AC269" s="194">
        <v>0</v>
      </c>
      <c r="AD269" s="194">
        <v>149706110</v>
      </c>
      <c r="AE269" s="194">
        <v>16500000</v>
      </c>
      <c r="AF269" s="194">
        <v>131327471</v>
      </c>
      <c r="AG269" s="194">
        <v>18378639</v>
      </c>
      <c r="AH269" s="194">
        <v>0</v>
      </c>
      <c r="AI269" s="194">
        <v>0</v>
      </c>
      <c r="AJ269" s="194">
        <v>131327471</v>
      </c>
      <c r="AK269" s="194">
        <v>0</v>
      </c>
      <c r="AL269" s="194">
        <v>140500000</v>
      </c>
      <c r="AM269" s="194">
        <v>9172529</v>
      </c>
      <c r="AN269" s="194">
        <v>9206110</v>
      </c>
      <c r="AO269" s="194">
        <v>0</v>
      </c>
    </row>
    <row r="270" spans="1:41" s="207" customFormat="1" x14ac:dyDescent="0.25">
      <c r="A270" s="192" t="s">
        <v>479</v>
      </c>
      <c r="B270" s="198" t="s">
        <v>480</v>
      </c>
      <c r="C270" s="194">
        <v>124706110</v>
      </c>
      <c r="D270" s="194">
        <v>25000000</v>
      </c>
      <c r="E270" s="194">
        <v>0</v>
      </c>
      <c r="F270" s="194">
        <v>0</v>
      </c>
      <c r="G270" s="194">
        <v>0</v>
      </c>
      <c r="H270" s="194">
        <v>0</v>
      </c>
      <c r="I270" s="194">
        <f t="shared" si="93"/>
        <v>149706110</v>
      </c>
      <c r="J270" s="194">
        <v>16500000</v>
      </c>
      <c r="K270" s="194">
        <v>131327471</v>
      </c>
      <c r="L270" s="194">
        <f t="shared" ref="L270:L333" si="124">+I270-K270</f>
        <v>18378639</v>
      </c>
      <c r="M270" s="194">
        <v>0</v>
      </c>
      <c r="N270" s="194">
        <v>0</v>
      </c>
      <c r="O270" s="194">
        <f t="shared" ref="O270:O332" si="125">+K270-N270</f>
        <v>131327471</v>
      </c>
      <c r="P270" s="194">
        <v>0</v>
      </c>
      <c r="Q270" s="194">
        <v>140500000</v>
      </c>
      <c r="R270" s="194">
        <f t="shared" si="120"/>
        <v>9172529</v>
      </c>
      <c r="S270" s="195">
        <f t="shared" si="121"/>
        <v>9206110</v>
      </c>
      <c r="T270" s="194">
        <f t="shared" si="122"/>
        <v>0</v>
      </c>
      <c r="U270" s="196"/>
      <c r="V270" s="197" t="s">
        <v>479</v>
      </c>
      <c r="W270" s="198" t="s">
        <v>480</v>
      </c>
      <c r="X270" s="194">
        <v>124706110</v>
      </c>
      <c r="Y270" s="194">
        <v>25000000</v>
      </c>
      <c r="Z270" s="194">
        <v>0</v>
      </c>
      <c r="AA270" s="194">
        <v>0</v>
      </c>
      <c r="AB270" s="194">
        <v>0</v>
      </c>
      <c r="AC270" s="194">
        <v>0</v>
      </c>
      <c r="AD270" s="194">
        <v>149706110</v>
      </c>
      <c r="AE270" s="194">
        <v>16500000</v>
      </c>
      <c r="AF270" s="194">
        <v>131327471</v>
      </c>
      <c r="AG270" s="194">
        <v>18378639</v>
      </c>
      <c r="AH270" s="194">
        <v>0</v>
      </c>
      <c r="AI270" s="194">
        <v>0</v>
      </c>
      <c r="AJ270" s="194">
        <v>131327471</v>
      </c>
      <c r="AK270" s="194">
        <v>0</v>
      </c>
      <c r="AL270" s="194">
        <v>140500000</v>
      </c>
      <c r="AM270" s="194">
        <v>9172529</v>
      </c>
      <c r="AN270" s="194">
        <v>9206110</v>
      </c>
      <c r="AO270" s="194">
        <v>0</v>
      </c>
    </row>
    <row r="271" spans="1:41" x14ac:dyDescent="0.25">
      <c r="A271" s="212" t="s">
        <v>481</v>
      </c>
      <c r="B271" s="213" t="s">
        <v>482</v>
      </c>
      <c r="C271" s="214">
        <f>+C272+C276</f>
        <v>274813420</v>
      </c>
      <c r="D271" s="214">
        <f t="shared" ref="D271:T271" si="126">+D272+D276</f>
        <v>0</v>
      </c>
      <c r="E271" s="214">
        <f t="shared" si="126"/>
        <v>0</v>
      </c>
      <c r="F271" s="214">
        <f t="shared" si="126"/>
        <v>0</v>
      </c>
      <c r="G271" s="214">
        <f t="shared" si="126"/>
        <v>0</v>
      </c>
      <c r="H271" s="214">
        <f t="shared" si="126"/>
        <v>0</v>
      </c>
      <c r="I271" s="214">
        <f t="shared" si="126"/>
        <v>274813420</v>
      </c>
      <c r="J271" s="214">
        <f t="shared" si="126"/>
        <v>90031734</v>
      </c>
      <c r="K271" s="214">
        <f t="shared" si="126"/>
        <v>151737576</v>
      </c>
      <c r="L271" s="214">
        <f t="shared" si="126"/>
        <v>123075844</v>
      </c>
      <c r="M271" s="214">
        <f t="shared" si="126"/>
        <v>13753343</v>
      </c>
      <c r="N271" s="214">
        <f t="shared" si="126"/>
        <v>23918643</v>
      </c>
      <c r="O271" s="214">
        <f t="shared" si="126"/>
        <v>127818933</v>
      </c>
      <c r="P271" s="214">
        <f t="shared" si="126"/>
        <v>45132260</v>
      </c>
      <c r="Q271" s="214">
        <f t="shared" si="126"/>
        <v>230833944</v>
      </c>
      <c r="R271" s="214">
        <f t="shared" si="126"/>
        <v>79096368</v>
      </c>
      <c r="S271" s="215">
        <f t="shared" si="126"/>
        <v>43979476</v>
      </c>
      <c r="T271" s="214">
        <f t="shared" si="126"/>
        <v>23918643</v>
      </c>
      <c r="U271" s="207"/>
      <c r="V271" s="197" t="s">
        <v>481</v>
      </c>
      <c r="W271" s="198" t="s">
        <v>482</v>
      </c>
      <c r="X271" s="194">
        <v>274813420</v>
      </c>
      <c r="Y271" s="194">
        <v>0</v>
      </c>
      <c r="Z271" s="194">
        <v>0</v>
      </c>
      <c r="AA271" s="194">
        <v>0</v>
      </c>
      <c r="AB271" s="194">
        <v>0</v>
      </c>
      <c r="AC271" s="194">
        <v>0</v>
      </c>
      <c r="AD271" s="194">
        <v>274813420</v>
      </c>
      <c r="AE271" s="194">
        <v>90031734</v>
      </c>
      <c r="AF271" s="194">
        <v>151737576</v>
      </c>
      <c r="AG271" s="194">
        <v>123075844</v>
      </c>
      <c r="AH271" s="194">
        <v>13753343</v>
      </c>
      <c r="AI271" s="194">
        <v>23918643</v>
      </c>
      <c r="AJ271" s="194">
        <v>127818933</v>
      </c>
      <c r="AK271" s="194">
        <v>45132260</v>
      </c>
      <c r="AL271" s="194">
        <v>230833944</v>
      </c>
      <c r="AM271" s="194">
        <v>79096368</v>
      </c>
      <c r="AN271" s="194">
        <v>43979476</v>
      </c>
      <c r="AO271" s="194">
        <v>0</v>
      </c>
    </row>
    <row r="272" spans="1:41" x14ac:dyDescent="0.25">
      <c r="A272" s="212" t="s">
        <v>483</v>
      </c>
      <c r="B272" s="213" t="s">
        <v>484</v>
      </c>
      <c r="C272" s="214">
        <f>+C273+C274+C275</f>
        <v>225261341</v>
      </c>
      <c r="D272" s="214">
        <f t="shared" ref="D272:T272" si="127">+D273+D274+D275</f>
        <v>0</v>
      </c>
      <c r="E272" s="214">
        <f t="shared" si="127"/>
        <v>0</v>
      </c>
      <c r="F272" s="214">
        <f t="shared" si="127"/>
        <v>0</v>
      </c>
      <c r="G272" s="214">
        <f t="shared" si="127"/>
        <v>0</v>
      </c>
      <c r="H272" s="214">
        <f t="shared" si="127"/>
        <v>0</v>
      </c>
      <c r="I272" s="214">
        <f t="shared" si="127"/>
        <v>225261341</v>
      </c>
      <c r="J272" s="214">
        <f t="shared" si="127"/>
        <v>89781734</v>
      </c>
      <c r="K272" s="214">
        <f t="shared" si="127"/>
        <v>127607034</v>
      </c>
      <c r="L272" s="214">
        <f t="shared" si="127"/>
        <v>97654307</v>
      </c>
      <c r="M272" s="214">
        <f t="shared" si="127"/>
        <v>13503343</v>
      </c>
      <c r="N272" s="214">
        <f t="shared" si="127"/>
        <v>23668643</v>
      </c>
      <c r="O272" s="214">
        <f t="shared" si="127"/>
        <v>103938391</v>
      </c>
      <c r="P272" s="214">
        <f t="shared" si="127"/>
        <v>44882260</v>
      </c>
      <c r="Q272" s="214">
        <f t="shared" si="127"/>
        <v>206683944</v>
      </c>
      <c r="R272" s="214">
        <f t="shared" si="127"/>
        <v>79076910</v>
      </c>
      <c r="S272" s="215">
        <f t="shared" si="127"/>
        <v>18577397</v>
      </c>
      <c r="T272" s="214">
        <f t="shared" si="127"/>
        <v>23668643</v>
      </c>
      <c r="U272" s="207"/>
      <c r="V272" s="197" t="s">
        <v>483</v>
      </c>
      <c r="W272" s="198" t="s">
        <v>484</v>
      </c>
      <c r="X272" s="194">
        <v>225261341</v>
      </c>
      <c r="Y272" s="194">
        <v>0</v>
      </c>
      <c r="Z272" s="194">
        <v>0</v>
      </c>
      <c r="AA272" s="194">
        <v>0</v>
      </c>
      <c r="AB272" s="194">
        <v>0</v>
      </c>
      <c r="AC272" s="194">
        <v>0</v>
      </c>
      <c r="AD272" s="194">
        <v>225261341</v>
      </c>
      <c r="AE272" s="194">
        <v>89781734</v>
      </c>
      <c r="AF272" s="194">
        <v>127607034</v>
      </c>
      <c r="AG272" s="194">
        <v>97654307</v>
      </c>
      <c r="AH272" s="194">
        <v>13503343</v>
      </c>
      <c r="AI272" s="194">
        <v>23668643</v>
      </c>
      <c r="AJ272" s="194">
        <v>103938391</v>
      </c>
      <c r="AK272" s="194">
        <v>44882260</v>
      </c>
      <c r="AL272" s="194">
        <v>206683944</v>
      </c>
      <c r="AM272" s="194">
        <v>79076910</v>
      </c>
      <c r="AN272" s="194">
        <v>18577397</v>
      </c>
      <c r="AO272" s="194">
        <v>0</v>
      </c>
    </row>
    <row r="273" spans="1:41" x14ac:dyDescent="0.25">
      <c r="A273" s="192" t="s">
        <v>485</v>
      </c>
      <c r="B273" s="198" t="s">
        <v>486</v>
      </c>
      <c r="C273" s="194">
        <v>40000000</v>
      </c>
      <c r="D273" s="194">
        <v>0</v>
      </c>
      <c r="E273" s="194">
        <v>0</v>
      </c>
      <c r="F273" s="194">
        <v>0</v>
      </c>
      <c r="G273" s="194">
        <v>0</v>
      </c>
      <c r="H273" s="194">
        <v>0</v>
      </c>
      <c r="I273" s="194">
        <f t="shared" ref="I273:I333" si="128">+C273+D273-E273+H273</f>
        <v>40000000</v>
      </c>
      <c r="J273" s="194">
        <v>19320000</v>
      </c>
      <c r="K273" s="194">
        <v>28980000</v>
      </c>
      <c r="L273" s="194">
        <f t="shared" si="124"/>
        <v>11020000</v>
      </c>
      <c r="M273" s="194">
        <v>3220000</v>
      </c>
      <c r="N273" s="194">
        <v>3220000</v>
      </c>
      <c r="O273" s="194">
        <f t="shared" si="125"/>
        <v>25760000</v>
      </c>
      <c r="P273" s="194">
        <v>0</v>
      </c>
      <c r="Q273" s="194">
        <v>40000000</v>
      </c>
      <c r="R273" s="194">
        <f t="shared" si="120"/>
        <v>11020000</v>
      </c>
      <c r="S273" s="195">
        <f t="shared" si="121"/>
        <v>0</v>
      </c>
      <c r="T273" s="194">
        <f t="shared" si="122"/>
        <v>3220000</v>
      </c>
      <c r="V273" s="197" t="s">
        <v>485</v>
      </c>
      <c r="W273" s="198" t="s">
        <v>486</v>
      </c>
      <c r="X273" s="194">
        <v>40000000</v>
      </c>
      <c r="Y273" s="194">
        <v>0</v>
      </c>
      <c r="Z273" s="194">
        <v>0</v>
      </c>
      <c r="AA273" s="194">
        <v>0</v>
      </c>
      <c r="AB273" s="194">
        <v>0</v>
      </c>
      <c r="AC273" s="194">
        <v>0</v>
      </c>
      <c r="AD273" s="194">
        <v>40000000</v>
      </c>
      <c r="AE273" s="194">
        <v>19320000</v>
      </c>
      <c r="AF273" s="194">
        <v>28980000</v>
      </c>
      <c r="AG273" s="194">
        <v>11020000</v>
      </c>
      <c r="AH273" s="194">
        <v>3220000</v>
      </c>
      <c r="AI273" s="194">
        <v>3220000</v>
      </c>
      <c r="AJ273" s="194">
        <v>25760000</v>
      </c>
      <c r="AK273" s="194">
        <v>0</v>
      </c>
      <c r="AL273" s="194">
        <v>40000000</v>
      </c>
      <c r="AM273" s="194">
        <v>11020000</v>
      </c>
      <c r="AN273" s="194">
        <v>0</v>
      </c>
      <c r="AO273" s="194">
        <v>0</v>
      </c>
    </row>
    <row r="274" spans="1:41" s="207" customFormat="1" x14ac:dyDescent="0.25">
      <c r="A274" s="192" t="s">
        <v>487</v>
      </c>
      <c r="B274" s="198" t="s">
        <v>488</v>
      </c>
      <c r="C274" s="194">
        <v>90261341</v>
      </c>
      <c r="D274" s="194">
        <v>0</v>
      </c>
      <c r="E274" s="194">
        <v>0</v>
      </c>
      <c r="F274" s="194">
        <v>0</v>
      </c>
      <c r="G274" s="194">
        <v>0</v>
      </c>
      <c r="H274" s="194">
        <v>0</v>
      </c>
      <c r="I274" s="194">
        <f t="shared" si="128"/>
        <v>90261341</v>
      </c>
      <c r="J274" s="194">
        <v>47635904</v>
      </c>
      <c r="K274" s="194">
        <v>65635904</v>
      </c>
      <c r="L274" s="194">
        <f t="shared" si="124"/>
        <v>24625437</v>
      </c>
      <c r="M274" s="194">
        <v>0</v>
      </c>
      <c r="N274" s="194">
        <v>0</v>
      </c>
      <c r="O274" s="194">
        <f t="shared" si="125"/>
        <v>65635904</v>
      </c>
      <c r="P274" s="194">
        <v>17971775</v>
      </c>
      <c r="Q274" s="194">
        <v>81371679</v>
      </c>
      <c r="R274" s="194">
        <f t="shared" si="120"/>
        <v>15735775</v>
      </c>
      <c r="S274" s="195">
        <f t="shared" si="121"/>
        <v>8889662</v>
      </c>
      <c r="T274" s="194">
        <f t="shared" si="122"/>
        <v>0</v>
      </c>
      <c r="U274" s="196"/>
      <c r="V274" s="197" t="s">
        <v>487</v>
      </c>
      <c r="W274" s="198" t="s">
        <v>488</v>
      </c>
      <c r="X274" s="194">
        <v>90261341</v>
      </c>
      <c r="Y274" s="194">
        <v>0</v>
      </c>
      <c r="Z274" s="194">
        <v>0</v>
      </c>
      <c r="AA274" s="194">
        <v>0</v>
      </c>
      <c r="AB274" s="194">
        <v>0</v>
      </c>
      <c r="AC274" s="194">
        <v>0</v>
      </c>
      <c r="AD274" s="194">
        <v>90261341</v>
      </c>
      <c r="AE274" s="194">
        <v>47635904</v>
      </c>
      <c r="AF274" s="194">
        <v>65635904</v>
      </c>
      <c r="AG274" s="194">
        <v>24625437</v>
      </c>
      <c r="AH274" s="194">
        <v>0</v>
      </c>
      <c r="AI274" s="194">
        <v>0</v>
      </c>
      <c r="AJ274" s="194">
        <v>65635904</v>
      </c>
      <c r="AK274" s="194">
        <v>17971775</v>
      </c>
      <c r="AL274" s="194">
        <v>81371679</v>
      </c>
      <c r="AM274" s="194">
        <v>15735775</v>
      </c>
      <c r="AN274" s="194">
        <v>8889662</v>
      </c>
      <c r="AO274" s="194">
        <v>0</v>
      </c>
    </row>
    <row r="275" spans="1:41" x14ac:dyDescent="0.25">
      <c r="A275" s="192" t="s">
        <v>489</v>
      </c>
      <c r="B275" s="198" t="s">
        <v>490</v>
      </c>
      <c r="C275" s="194">
        <v>95000000</v>
      </c>
      <c r="D275" s="194">
        <v>0</v>
      </c>
      <c r="E275" s="194">
        <v>0</v>
      </c>
      <c r="F275" s="194">
        <v>0</v>
      </c>
      <c r="G275" s="194">
        <v>0</v>
      </c>
      <c r="H275" s="194">
        <v>0</v>
      </c>
      <c r="I275" s="194">
        <f t="shared" si="128"/>
        <v>95000000</v>
      </c>
      <c r="J275" s="194">
        <v>22825830</v>
      </c>
      <c r="K275" s="194">
        <v>32991130</v>
      </c>
      <c r="L275" s="194">
        <f t="shared" si="124"/>
        <v>62008870</v>
      </c>
      <c r="M275" s="194">
        <v>10283343</v>
      </c>
      <c r="N275" s="194">
        <v>20448643</v>
      </c>
      <c r="O275" s="194">
        <f t="shared" si="125"/>
        <v>12542487</v>
      </c>
      <c r="P275" s="194">
        <v>26910485</v>
      </c>
      <c r="Q275" s="194">
        <v>85312265</v>
      </c>
      <c r="R275" s="194">
        <f t="shared" si="120"/>
        <v>52321135</v>
      </c>
      <c r="S275" s="195">
        <f t="shared" si="121"/>
        <v>9687735</v>
      </c>
      <c r="T275" s="194">
        <f t="shared" si="122"/>
        <v>20448643</v>
      </c>
      <c r="V275" s="197" t="s">
        <v>489</v>
      </c>
      <c r="W275" s="198" t="s">
        <v>490</v>
      </c>
      <c r="X275" s="194">
        <v>95000000</v>
      </c>
      <c r="Y275" s="194">
        <v>0</v>
      </c>
      <c r="Z275" s="194">
        <v>0</v>
      </c>
      <c r="AA275" s="194">
        <v>0</v>
      </c>
      <c r="AB275" s="194">
        <v>0</v>
      </c>
      <c r="AC275" s="194">
        <v>0</v>
      </c>
      <c r="AD275" s="194">
        <v>95000000</v>
      </c>
      <c r="AE275" s="194">
        <v>22825830</v>
      </c>
      <c r="AF275" s="194">
        <v>32991130</v>
      </c>
      <c r="AG275" s="194">
        <v>62008870</v>
      </c>
      <c r="AH275" s="194">
        <v>10283343</v>
      </c>
      <c r="AI275" s="194">
        <v>20448643</v>
      </c>
      <c r="AJ275" s="194">
        <v>12542487</v>
      </c>
      <c r="AK275" s="194">
        <v>26910485</v>
      </c>
      <c r="AL275" s="194">
        <v>85312265</v>
      </c>
      <c r="AM275" s="194">
        <v>52321135</v>
      </c>
      <c r="AN275" s="194">
        <v>9687735</v>
      </c>
      <c r="AO275" s="194">
        <v>0</v>
      </c>
    </row>
    <row r="276" spans="1:41" x14ac:dyDescent="0.25">
      <c r="A276" s="212" t="s">
        <v>491</v>
      </c>
      <c r="B276" s="213" t="s">
        <v>492</v>
      </c>
      <c r="C276" s="214">
        <f>+C277+C278</f>
        <v>49552079</v>
      </c>
      <c r="D276" s="214">
        <f t="shared" ref="D276:T276" si="129">+D277+D278</f>
        <v>0</v>
      </c>
      <c r="E276" s="214">
        <f t="shared" si="129"/>
        <v>0</v>
      </c>
      <c r="F276" s="214">
        <f t="shared" si="129"/>
        <v>0</v>
      </c>
      <c r="G276" s="214">
        <f t="shared" si="129"/>
        <v>0</v>
      </c>
      <c r="H276" s="214">
        <f t="shared" si="129"/>
        <v>0</v>
      </c>
      <c r="I276" s="214">
        <f t="shared" si="129"/>
        <v>49552079</v>
      </c>
      <c r="J276" s="214">
        <f t="shared" si="129"/>
        <v>250000</v>
      </c>
      <c r="K276" s="214">
        <f t="shared" si="129"/>
        <v>24130542</v>
      </c>
      <c r="L276" s="214">
        <f t="shared" si="129"/>
        <v>25421537</v>
      </c>
      <c r="M276" s="214">
        <f t="shared" si="129"/>
        <v>250000</v>
      </c>
      <c r="N276" s="214">
        <f t="shared" si="129"/>
        <v>250000</v>
      </c>
      <c r="O276" s="214">
        <f t="shared" si="129"/>
        <v>23880542</v>
      </c>
      <c r="P276" s="214">
        <f t="shared" si="129"/>
        <v>250000</v>
      </c>
      <c r="Q276" s="214">
        <f t="shared" si="129"/>
        <v>24150000</v>
      </c>
      <c r="R276" s="214">
        <f t="shared" si="129"/>
        <v>19458</v>
      </c>
      <c r="S276" s="215">
        <f t="shared" si="129"/>
        <v>25402079</v>
      </c>
      <c r="T276" s="214">
        <f t="shared" si="129"/>
        <v>250000</v>
      </c>
      <c r="U276" s="207"/>
      <c r="V276" s="197" t="s">
        <v>491</v>
      </c>
      <c r="W276" s="198" t="s">
        <v>492</v>
      </c>
      <c r="X276" s="194">
        <v>49552079</v>
      </c>
      <c r="Y276" s="194">
        <v>0</v>
      </c>
      <c r="Z276" s="194">
        <v>0</v>
      </c>
      <c r="AA276" s="194">
        <v>0</v>
      </c>
      <c r="AB276" s="194">
        <v>0</v>
      </c>
      <c r="AC276" s="194">
        <v>0</v>
      </c>
      <c r="AD276" s="194">
        <v>49552079</v>
      </c>
      <c r="AE276" s="194">
        <v>250000</v>
      </c>
      <c r="AF276" s="194">
        <v>24130542</v>
      </c>
      <c r="AG276" s="194">
        <v>25421537</v>
      </c>
      <c r="AH276" s="194">
        <v>250000</v>
      </c>
      <c r="AI276" s="194">
        <v>250000</v>
      </c>
      <c r="AJ276" s="194">
        <v>23880542</v>
      </c>
      <c r="AK276" s="194">
        <v>250000</v>
      </c>
      <c r="AL276" s="194">
        <v>24150000</v>
      </c>
      <c r="AM276" s="194">
        <v>19458</v>
      </c>
      <c r="AN276" s="194">
        <v>25402079</v>
      </c>
      <c r="AO276" s="194">
        <v>0</v>
      </c>
    </row>
    <row r="277" spans="1:41" s="207" customFormat="1" x14ac:dyDescent="0.25">
      <c r="A277" s="192" t="s">
        <v>493</v>
      </c>
      <c r="B277" s="198" t="s">
        <v>494</v>
      </c>
      <c r="C277" s="194">
        <v>3186640</v>
      </c>
      <c r="D277" s="194">
        <v>0</v>
      </c>
      <c r="E277" s="194">
        <v>0</v>
      </c>
      <c r="F277" s="194">
        <v>0</v>
      </c>
      <c r="G277" s="194">
        <v>0</v>
      </c>
      <c r="H277" s="194">
        <v>0</v>
      </c>
      <c r="I277" s="194">
        <f t="shared" si="128"/>
        <v>3186640</v>
      </c>
      <c r="J277" s="194">
        <v>250000</v>
      </c>
      <c r="K277" s="194">
        <v>750000</v>
      </c>
      <c r="L277" s="194">
        <f t="shared" si="124"/>
        <v>2436640</v>
      </c>
      <c r="M277" s="194">
        <v>250000</v>
      </c>
      <c r="N277" s="194">
        <v>250000</v>
      </c>
      <c r="O277" s="194">
        <f t="shared" si="125"/>
        <v>500000</v>
      </c>
      <c r="P277" s="194">
        <v>250000</v>
      </c>
      <c r="Q277" s="194">
        <v>750000</v>
      </c>
      <c r="R277" s="194">
        <f t="shared" si="120"/>
        <v>0</v>
      </c>
      <c r="S277" s="195">
        <f t="shared" si="121"/>
        <v>2436640</v>
      </c>
      <c r="T277" s="194">
        <f t="shared" si="122"/>
        <v>250000</v>
      </c>
      <c r="U277" s="196"/>
      <c r="V277" s="197" t="s">
        <v>493</v>
      </c>
      <c r="W277" s="198" t="s">
        <v>494</v>
      </c>
      <c r="X277" s="194">
        <v>3186640</v>
      </c>
      <c r="Y277" s="194">
        <v>0</v>
      </c>
      <c r="Z277" s="194">
        <v>0</v>
      </c>
      <c r="AA277" s="194">
        <v>0</v>
      </c>
      <c r="AB277" s="194">
        <v>0</v>
      </c>
      <c r="AC277" s="194">
        <v>0</v>
      </c>
      <c r="AD277" s="194">
        <v>3186640</v>
      </c>
      <c r="AE277" s="194">
        <v>250000</v>
      </c>
      <c r="AF277" s="194">
        <v>750000</v>
      </c>
      <c r="AG277" s="194">
        <v>2436640</v>
      </c>
      <c r="AH277" s="194">
        <v>250000</v>
      </c>
      <c r="AI277" s="194">
        <v>250000</v>
      </c>
      <c r="AJ277" s="194">
        <v>500000</v>
      </c>
      <c r="AK277" s="194">
        <v>250000</v>
      </c>
      <c r="AL277" s="194">
        <v>750000</v>
      </c>
      <c r="AM277" s="194">
        <v>0</v>
      </c>
      <c r="AN277" s="194">
        <v>2436640</v>
      </c>
      <c r="AO277" s="194">
        <v>0</v>
      </c>
    </row>
    <row r="278" spans="1:41" x14ac:dyDescent="0.25">
      <c r="A278" s="192" t="s">
        <v>495</v>
      </c>
      <c r="B278" s="198" t="s">
        <v>496</v>
      </c>
      <c r="C278" s="194">
        <v>46365439</v>
      </c>
      <c r="D278" s="194">
        <v>0</v>
      </c>
      <c r="E278" s="194">
        <v>0</v>
      </c>
      <c r="F278" s="194">
        <v>0</v>
      </c>
      <c r="G278" s="194">
        <v>0</v>
      </c>
      <c r="H278" s="194">
        <v>0</v>
      </c>
      <c r="I278" s="194">
        <f t="shared" si="128"/>
        <v>46365439</v>
      </c>
      <c r="J278" s="194">
        <v>0</v>
      </c>
      <c r="K278" s="194">
        <v>23380542</v>
      </c>
      <c r="L278" s="194">
        <f t="shared" si="124"/>
        <v>22984897</v>
      </c>
      <c r="M278" s="194">
        <v>0</v>
      </c>
      <c r="N278" s="194">
        <v>0</v>
      </c>
      <c r="O278" s="194">
        <f t="shared" si="125"/>
        <v>23380542</v>
      </c>
      <c r="P278" s="194">
        <v>0</v>
      </c>
      <c r="Q278" s="194">
        <v>23400000</v>
      </c>
      <c r="R278" s="194">
        <f t="shared" si="120"/>
        <v>19458</v>
      </c>
      <c r="S278" s="195">
        <f t="shared" si="121"/>
        <v>22965439</v>
      </c>
      <c r="T278" s="194">
        <f t="shared" si="122"/>
        <v>0</v>
      </c>
      <c r="V278" s="197" t="s">
        <v>495</v>
      </c>
      <c r="W278" s="198" t="s">
        <v>496</v>
      </c>
      <c r="X278" s="194">
        <v>46365439</v>
      </c>
      <c r="Y278" s="194">
        <v>0</v>
      </c>
      <c r="Z278" s="194">
        <v>0</v>
      </c>
      <c r="AA278" s="194">
        <v>0</v>
      </c>
      <c r="AB278" s="194">
        <v>0</v>
      </c>
      <c r="AC278" s="194">
        <v>0</v>
      </c>
      <c r="AD278" s="194">
        <v>46365439</v>
      </c>
      <c r="AE278" s="194">
        <v>0</v>
      </c>
      <c r="AF278" s="194">
        <v>23380542</v>
      </c>
      <c r="AG278" s="194">
        <v>22984897</v>
      </c>
      <c r="AH278" s="194">
        <v>0</v>
      </c>
      <c r="AI278" s="194">
        <v>0</v>
      </c>
      <c r="AJ278" s="194">
        <v>23380542</v>
      </c>
      <c r="AK278" s="194">
        <v>0</v>
      </c>
      <c r="AL278" s="194">
        <v>23400000</v>
      </c>
      <c r="AM278" s="194">
        <v>19458</v>
      </c>
      <c r="AN278" s="194">
        <v>22965439</v>
      </c>
      <c r="AO278" s="194">
        <v>0</v>
      </c>
    </row>
    <row r="279" spans="1:41" s="207" customFormat="1" x14ac:dyDescent="0.25">
      <c r="A279" s="212" t="s">
        <v>497</v>
      </c>
      <c r="B279" s="213" t="s">
        <v>92</v>
      </c>
      <c r="C279" s="214">
        <f>+C280</f>
        <v>193318652</v>
      </c>
      <c r="D279" s="214">
        <f t="shared" ref="D279:T279" si="130">+D280</f>
        <v>0</v>
      </c>
      <c r="E279" s="214">
        <f t="shared" si="130"/>
        <v>0</v>
      </c>
      <c r="F279" s="214">
        <f t="shared" si="130"/>
        <v>0</v>
      </c>
      <c r="G279" s="214">
        <f t="shared" si="130"/>
        <v>0</v>
      </c>
      <c r="H279" s="214">
        <f t="shared" si="130"/>
        <v>0</v>
      </c>
      <c r="I279" s="214">
        <f t="shared" si="130"/>
        <v>193318652</v>
      </c>
      <c r="J279" s="214">
        <f t="shared" si="130"/>
        <v>32968040</v>
      </c>
      <c r="K279" s="214">
        <f t="shared" si="130"/>
        <v>38720411</v>
      </c>
      <c r="L279" s="214">
        <f t="shared" si="130"/>
        <v>154598241</v>
      </c>
      <c r="M279" s="214">
        <f t="shared" si="130"/>
        <v>31309148</v>
      </c>
      <c r="N279" s="214">
        <f t="shared" si="130"/>
        <v>38503216</v>
      </c>
      <c r="O279" s="214">
        <f t="shared" si="130"/>
        <v>217195</v>
      </c>
      <c r="P279" s="214">
        <f t="shared" si="130"/>
        <v>47400089</v>
      </c>
      <c r="Q279" s="214">
        <f t="shared" si="130"/>
        <v>64963143</v>
      </c>
      <c r="R279" s="214">
        <f t="shared" si="130"/>
        <v>26242732</v>
      </c>
      <c r="S279" s="215">
        <f t="shared" si="130"/>
        <v>128355509</v>
      </c>
      <c r="T279" s="214">
        <f t="shared" si="130"/>
        <v>38503216</v>
      </c>
      <c r="V279" s="197"/>
      <c r="W279" s="198"/>
      <c r="X279" s="194"/>
      <c r="Y279" s="194"/>
      <c r="Z279" s="194"/>
      <c r="AA279" s="194"/>
      <c r="AB279" s="194"/>
      <c r="AC279" s="194"/>
      <c r="AD279" s="194"/>
      <c r="AE279" s="194"/>
      <c r="AF279" s="194"/>
      <c r="AG279" s="194"/>
      <c r="AH279" s="194"/>
      <c r="AI279" s="194"/>
      <c r="AJ279" s="194"/>
      <c r="AK279" s="194"/>
      <c r="AL279" s="194"/>
      <c r="AM279" s="194"/>
      <c r="AN279" s="194"/>
      <c r="AO279" s="194"/>
    </row>
    <row r="280" spans="1:41" s="207" customFormat="1" x14ac:dyDescent="0.25">
      <c r="A280" s="192" t="s">
        <v>498</v>
      </c>
      <c r="B280" s="198" t="s">
        <v>92</v>
      </c>
      <c r="C280" s="194">
        <v>193318652</v>
      </c>
      <c r="D280" s="194">
        <v>0</v>
      </c>
      <c r="E280" s="194">
        <v>0</v>
      </c>
      <c r="F280" s="194">
        <v>0</v>
      </c>
      <c r="G280" s="194">
        <v>0</v>
      </c>
      <c r="H280" s="194">
        <v>0</v>
      </c>
      <c r="I280" s="194">
        <f t="shared" si="128"/>
        <v>193318652</v>
      </c>
      <c r="J280" s="194">
        <v>32968040</v>
      </c>
      <c r="K280" s="194">
        <v>38720411</v>
      </c>
      <c r="L280" s="194">
        <f t="shared" si="124"/>
        <v>154598241</v>
      </c>
      <c r="M280" s="194">
        <v>31309148</v>
      </c>
      <c r="N280" s="194">
        <v>38503216</v>
      </c>
      <c r="O280" s="194">
        <f t="shared" si="125"/>
        <v>217195</v>
      </c>
      <c r="P280" s="194">
        <v>47400089</v>
      </c>
      <c r="Q280" s="194">
        <v>64963143</v>
      </c>
      <c r="R280" s="194">
        <f t="shared" si="120"/>
        <v>26242732</v>
      </c>
      <c r="S280" s="195">
        <f t="shared" si="121"/>
        <v>128355509</v>
      </c>
      <c r="T280" s="194">
        <f t="shared" si="122"/>
        <v>38503216</v>
      </c>
      <c r="U280" s="196"/>
      <c r="V280" s="197" t="s">
        <v>498</v>
      </c>
      <c r="W280" s="198" t="s">
        <v>92</v>
      </c>
      <c r="X280" s="194">
        <v>193318652</v>
      </c>
      <c r="Y280" s="194">
        <v>0</v>
      </c>
      <c r="Z280" s="194">
        <v>0</v>
      </c>
      <c r="AA280" s="194">
        <v>0</v>
      </c>
      <c r="AB280" s="194">
        <v>0</v>
      </c>
      <c r="AC280" s="194">
        <v>0</v>
      </c>
      <c r="AD280" s="194">
        <v>193318652</v>
      </c>
      <c r="AE280" s="194">
        <v>32968040</v>
      </c>
      <c r="AF280" s="194">
        <v>38720411</v>
      </c>
      <c r="AG280" s="194">
        <v>154598241</v>
      </c>
      <c r="AH280" s="194">
        <v>31309148</v>
      </c>
      <c r="AI280" s="194">
        <v>38503216</v>
      </c>
      <c r="AJ280" s="194">
        <v>2849560</v>
      </c>
      <c r="AK280" s="194">
        <v>47400089</v>
      </c>
      <c r="AL280" s="194">
        <v>64963143</v>
      </c>
      <c r="AM280" s="194">
        <v>26242732</v>
      </c>
      <c r="AN280" s="194">
        <v>128355509</v>
      </c>
      <c r="AO280" s="194">
        <v>0</v>
      </c>
    </row>
    <row r="281" spans="1:41" s="207" customFormat="1" x14ac:dyDescent="0.25">
      <c r="A281" s="208" t="s">
        <v>499</v>
      </c>
      <c r="B281" s="209" t="s">
        <v>500</v>
      </c>
      <c r="C281" s="210">
        <f>+C282+C286</f>
        <v>194701090</v>
      </c>
      <c r="D281" s="210">
        <f t="shared" ref="D281:T281" si="131">+D282+D286</f>
        <v>0</v>
      </c>
      <c r="E281" s="210">
        <f t="shared" si="131"/>
        <v>0</v>
      </c>
      <c r="F281" s="210">
        <f t="shared" si="131"/>
        <v>0</v>
      </c>
      <c r="G281" s="210">
        <f t="shared" si="131"/>
        <v>0</v>
      </c>
      <c r="H281" s="210">
        <f t="shared" si="131"/>
        <v>0</v>
      </c>
      <c r="I281" s="210">
        <f t="shared" si="131"/>
        <v>194701090</v>
      </c>
      <c r="J281" s="210">
        <f t="shared" si="131"/>
        <v>69795468</v>
      </c>
      <c r="K281" s="210">
        <f t="shared" si="131"/>
        <v>75687268</v>
      </c>
      <c r="L281" s="210">
        <f t="shared" si="131"/>
        <v>119013822</v>
      </c>
      <c r="M281" s="210">
        <f t="shared" si="131"/>
        <v>69589677</v>
      </c>
      <c r="N281" s="210">
        <f t="shared" si="131"/>
        <v>75481477</v>
      </c>
      <c r="O281" s="210">
        <f t="shared" si="131"/>
        <v>205791</v>
      </c>
      <c r="P281" s="210">
        <f t="shared" si="131"/>
        <v>104795468</v>
      </c>
      <c r="Q281" s="210">
        <f t="shared" si="131"/>
        <v>110937268</v>
      </c>
      <c r="R281" s="210">
        <f t="shared" si="131"/>
        <v>35250000</v>
      </c>
      <c r="S281" s="211">
        <f t="shared" si="131"/>
        <v>83763822</v>
      </c>
      <c r="T281" s="210">
        <f t="shared" si="131"/>
        <v>75481477</v>
      </c>
      <c r="V281" s="197" t="s">
        <v>499</v>
      </c>
      <c r="W281" s="198" t="s">
        <v>500</v>
      </c>
      <c r="X281" s="194">
        <v>194701090</v>
      </c>
      <c r="Y281" s="194">
        <v>0</v>
      </c>
      <c r="Z281" s="194">
        <v>0</v>
      </c>
      <c r="AA281" s="194">
        <v>0</v>
      </c>
      <c r="AB281" s="194">
        <v>0</v>
      </c>
      <c r="AC281" s="194">
        <v>0</v>
      </c>
      <c r="AD281" s="194">
        <v>194701090</v>
      </c>
      <c r="AE281" s="194">
        <v>69795468</v>
      </c>
      <c r="AF281" s="194">
        <v>75687268</v>
      </c>
      <c r="AG281" s="194">
        <v>119013822</v>
      </c>
      <c r="AH281" s="194">
        <v>69589677</v>
      </c>
      <c r="AI281" s="194">
        <v>75481477</v>
      </c>
      <c r="AJ281" s="194">
        <v>205791</v>
      </c>
      <c r="AK281" s="194">
        <v>104795468</v>
      </c>
      <c r="AL281" s="194">
        <v>110937268</v>
      </c>
      <c r="AM281" s="194">
        <v>35250000</v>
      </c>
      <c r="AN281" s="194">
        <v>83763822</v>
      </c>
      <c r="AO281" s="194">
        <v>0</v>
      </c>
    </row>
    <row r="282" spans="1:41" s="207" customFormat="1" x14ac:dyDescent="0.25">
      <c r="A282" s="208" t="s">
        <v>501</v>
      </c>
      <c r="B282" s="209" t="s">
        <v>502</v>
      </c>
      <c r="C282" s="210">
        <f>+C283</f>
        <v>182701090</v>
      </c>
      <c r="D282" s="210">
        <f t="shared" ref="D282:T284" si="132">+D283</f>
        <v>0</v>
      </c>
      <c r="E282" s="210">
        <f t="shared" si="132"/>
        <v>0</v>
      </c>
      <c r="F282" s="210">
        <f t="shared" si="132"/>
        <v>0</v>
      </c>
      <c r="G282" s="210">
        <f t="shared" si="132"/>
        <v>0</v>
      </c>
      <c r="H282" s="210">
        <f t="shared" si="132"/>
        <v>0</v>
      </c>
      <c r="I282" s="210">
        <f t="shared" si="132"/>
        <v>182701090</v>
      </c>
      <c r="J282" s="210">
        <f t="shared" si="132"/>
        <v>69795468</v>
      </c>
      <c r="K282" s="210">
        <f t="shared" si="132"/>
        <v>75687268</v>
      </c>
      <c r="L282" s="210">
        <f t="shared" si="132"/>
        <v>107013822</v>
      </c>
      <c r="M282" s="210">
        <f t="shared" si="132"/>
        <v>69589677</v>
      </c>
      <c r="N282" s="210">
        <f t="shared" si="132"/>
        <v>75481477</v>
      </c>
      <c r="O282" s="210">
        <f t="shared" si="132"/>
        <v>205791</v>
      </c>
      <c r="P282" s="210">
        <f t="shared" si="132"/>
        <v>104795468</v>
      </c>
      <c r="Q282" s="210">
        <f t="shared" si="132"/>
        <v>110937268</v>
      </c>
      <c r="R282" s="210">
        <f t="shared" si="132"/>
        <v>35250000</v>
      </c>
      <c r="S282" s="211">
        <f t="shared" si="132"/>
        <v>71763822</v>
      </c>
      <c r="T282" s="210">
        <f t="shared" si="132"/>
        <v>75481477</v>
      </c>
      <c r="V282" s="197" t="s">
        <v>501</v>
      </c>
      <c r="W282" s="198" t="s">
        <v>502</v>
      </c>
      <c r="X282" s="194">
        <v>182701090</v>
      </c>
      <c r="Y282" s="194">
        <v>0</v>
      </c>
      <c r="Z282" s="194">
        <v>0</v>
      </c>
      <c r="AA282" s="194">
        <v>0</v>
      </c>
      <c r="AB282" s="194">
        <v>0</v>
      </c>
      <c r="AC282" s="194">
        <v>0</v>
      </c>
      <c r="AD282" s="194">
        <v>182701090</v>
      </c>
      <c r="AE282" s="194">
        <v>69795468</v>
      </c>
      <c r="AF282" s="194">
        <v>75687268</v>
      </c>
      <c r="AG282" s="194">
        <v>107013822</v>
      </c>
      <c r="AH282" s="194">
        <v>69589677</v>
      </c>
      <c r="AI282" s="194">
        <v>75481477</v>
      </c>
      <c r="AJ282" s="194">
        <v>205791</v>
      </c>
      <c r="AK282" s="194">
        <v>104795468</v>
      </c>
      <c r="AL282" s="194">
        <v>110937268</v>
      </c>
      <c r="AM282" s="194">
        <v>35250000</v>
      </c>
      <c r="AN282" s="194">
        <v>71763822</v>
      </c>
      <c r="AO282" s="194">
        <v>0</v>
      </c>
    </row>
    <row r="283" spans="1:41" x14ac:dyDescent="0.25">
      <c r="A283" s="208" t="s">
        <v>503</v>
      </c>
      <c r="B283" s="209" t="s">
        <v>504</v>
      </c>
      <c r="C283" s="210">
        <f>+C284</f>
        <v>182701090</v>
      </c>
      <c r="D283" s="210">
        <f t="shared" si="132"/>
        <v>0</v>
      </c>
      <c r="E283" s="210">
        <f t="shared" si="132"/>
        <v>0</v>
      </c>
      <c r="F283" s="210">
        <f t="shared" si="132"/>
        <v>0</v>
      </c>
      <c r="G283" s="210">
        <f t="shared" si="132"/>
        <v>0</v>
      </c>
      <c r="H283" s="210">
        <f t="shared" si="132"/>
        <v>0</v>
      </c>
      <c r="I283" s="210">
        <f t="shared" si="132"/>
        <v>182701090</v>
      </c>
      <c r="J283" s="210">
        <f t="shared" si="132"/>
        <v>69795468</v>
      </c>
      <c r="K283" s="210">
        <f t="shared" si="132"/>
        <v>75687268</v>
      </c>
      <c r="L283" s="210">
        <f t="shared" si="132"/>
        <v>107013822</v>
      </c>
      <c r="M283" s="210">
        <f t="shared" si="132"/>
        <v>69589677</v>
      </c>
      <c r="N283" s="210">
        <f t="shared" si="132"/>
        <v>75481477</v>
      </c>
      <c r="O283" s="210">
        <f t="shared" si="132"/>
        <v>205791</v>
      </c>
      <c r="P283" s="210">
        <f t="shared" si="132"/>
        <v>104795468</v>
      </c>
      <c r="Q283" s="210">
        <f t="shared" si="132"/>
        <v>110937268</v>
      </c>
      <c r="R283" s="210">
        <f t="shared" si="132"/>
        <v>35250000</v>
      </c>
      <c r="S283" s="211">
        <f t="shared" si="132"/>
        <v>71763822</v>
      </c>
      <c r="T283" s="210">
        <f t="shared" si="132"/>
        <v>75481477</v>
      </c>
      <c r="U283" s="207"/>
      <c r="V283" s="197" t="s">
        <v>503</v>
      </c>
      <c r="W283" s="198" t="s">
        <v>504</v>
      </c>
      <c r="X283" s="194">
        <v>182701090</v>
      </c>
      <c r="Y283" s="194">
        <v>0</v>
      </c>
      <c r="Z283" s="194">
        <v>0</v>
      </c>
      <c r="AA283" s="194">
        <v>0</v>
      </c>
      <c r="AB283" s="194">
        <v>0</v>
      </c>
      <c r="AC283" s="194">
        <v>0</v>
      </c>
      <c r="AD283" s="194">
        <v>182701090</v>
      </c>
      <c r="AE283" s="194">
        <v>69795468</v>
      </c>
      <c r="AF283" s="194">
        <v>75687268</v>
      </c>
      <c r="AG283" s="194">
        <v>107013822</v>
      </c>
      <c r="AH283" s="194">
        <v>69589677</v>
      </c>
      <c r="AI283" s="194">
        <v>75481477</v>
      </c>
      <c r="AJ283" s="194">
        <v>205791</v>
      </c>
      <c r="AK283" s="194">
        <v>104795468</v>
      </c>
      <c r="AL283" s="194">
        <v>110937268</v>
      </c>
      <c r="AM283" s="194">
        <v>35250000</v>
      </c>
      <c r="AN283" s="194">
        <v>71763822</v>
      </c>
      <c r="AO283" s="194">
        <v>0</v>
      </c>
    </row>
    <row r="284" spans="1:41" s="207" customFormat="1" x14ac:dyDescent="0.25">
      <c r="A284" s="212" t="s">
        <v>505</v>
      </c>
      <c r="B284" s="213" t="s">
        <v>504</v>
      </c>
      <c r="C284" s="214">
        <f>+C285</f>
        <v>182701090</v>
      </c>
      <c r="D284" s="214">
        <f t="shared" si="132"/>
        <v>0</v>
      </c>
      <c r="E284" s="214">
        <f t="shared" si="132"/>
        <v>0</v>
      </c>
      <c r="F284" s="214">
        <f t="shared" si="132"/>
        <v>0</v>
      </c>
      <c r="G284" s="214">
        <f t="shared" si="132"/>
        <v>0</v>
      </c>
      <c r="H284" s="214">
        <f t="shared" si="132"/>
        <v>0</v>
      </c>
      <c r="I284" s="214">
        <f t="shared" si="132"/>
        <v>182701090</v>
      </c>
      <c r="J284" s="214">
        <f t="shared" si="132"/>
        <v>69795468</v>
      </c>
      <c r="K284" s="214">
        <f t="shared" si="132"/>
        <v>75687268</v>
      </c>
      <c r="L284" s="214">
        <f t="shared" si="132"/>
        <v>107013822</v>
      </c>
      <c r="M284" s="214">
        <f t="shared" si="132"/>
        <v>69589677</v>
      </c>
      <c r="N284" s="214">
        <f t="shared" si="132"/>
        <v>75481477</v>
      </c>
      <c r="O284" s="214">
        <f t="shared" si="132"/>
        <v>205791</v>
      </c>
      <c r="P284" s="214">
        <f t="shared" si="132"/>
        <v>104795468</v>
      </c>
      <c r="Q284" s="214">
        <f t="shared" si="132"/>
        <v>110937268</v>
      </c>
      <c r="R284" s="214">
        <f t="shared" si="132"/>
        <v>35250000</v>
      </c>
      <c r="S284" s="215">
        <f t="shared" si="132"/>
        <v>71763822</v>
      </c>
      <c r="T284" s="214">
        <f t="shared" si="132"/>
        <v>75481477</v>
      </c>
      <c r="V284" s="197" t="s">
        <v>505</v>
      </c>
      <c r="W284" s="198" t="s">
        <v>504</v>
      </c>
      <c r="X284" s="194">
        <v>182701090</v>
      </c>
      <c r="Y284" s="194">
        <v>0</v>
      </c>
      <c r="Z284" s="194">
        <v>0</v>
      </c>
      <c r="AA284" s="194">
        <v>0</v>
      </c>
      <c r="AB284" s="194">
        <v>0</v>
      </c>
      <c r="AC284" s="194">
        <v>0</v>
      </c>
      <c r="AD284" s="194">
        <v>182701090</v>
      </c>
      <c r="AE284" s="194">
        <v>69795468</v>
      </c>
      <c r="AF284" s="194">
        <v>75687268</v>
      </c>
      <c r="AG284" s="194">
        <v>107013822</v>
      </c>
      <c r="AH284" s="194">
        <v>69589677</v>
      </c>
      <c r="AI284" s="194">
        <v>75481477</v>
      </c>
      <c r="AJ284" s="194">
        <v>205791</v>
      </c>
      <c r="AK284" s="194">
        <v>104795468</v>
      </c>
      <c r="AL284" s="194">
        <v>110937268</v>
      </c>
      <c r="AM284" s="194">
        <v>35250000</v>
      </c>
      <c r="AN284" s="194">
        <v>71763822</v>
      </c>
      <c r="AO284" s="194">
        <v>0</v>
      </c>
    </row>
    <row r="285" spans="1:41" s="207" customFormat="1" x14ac:dyDescent="0.25">
      <c r="A285" s="192" t="s">
        <v>506</v>
      </c>
      <c r="B285" s="198" t="s">
        <v>504</v>
      </c>
      <c r="C285" s="194">
        <v>182701090</v>
      </c>
      <c r="D285" s="194">
        <v>0</v>
      </c>
      <c r="E285" s="194">
        <v>0</v>
      </c>
      <c r="F285" s="194">
        <v>0</v>
      </c>
      <c r="G285" s="194">
        <v>0</v>
      </c>
      <c r="H285" s="194">
        <v>0</v>
      </c>
      <c r="I285" s="194">
        <f t="shared" si="128"/>
        <v>182701090</v>
      </c>
      <c r="J285" s="194">
        <v>69795468</v>
      </c>
      <c r="K285" s="194">
        <v>75687268</v>
      </c>
      <c r="L285" s="194">
        <f t="shared" si="124"/>
        <v>107013822</v>
      </c>
      <c r="M285" s="194">
        <v>69589677</v>
      </c>
      <c r="N285" s="194">
        <v>75481477</v>
      </c>
      <c r="O285" s="194">
        <f t="shared" si="125"/>
        <v>205791</v>
      </c>
      <c r="P285" s="194">
        <v>104795468</v>
      </c>
      <c r="Q285" s="194">
        <v>110937268</v>
      </c>
      <c r="R285" s="194">
        <f t="shared" si="120"/>
        <v>35250000</v>
      </c>
      <c r="S285" s="195">
        <f t="shared" si="121"/>
        <v>71763822</v>
      </c>
      <c r="T285" s="194">
        <f t="shared" si="122"/>
        <v>75481477</v>
      </c>
      <c r="U285" s="196"/>
      <c r="V285" s="197" t="s">
        <v>506</v>
      </c>
      <c r="W285" s="198" t="s">
        <v>504</v>
      </c>
      <c r="X285" s="194">
        <v>182701090</v>
      </c>
      <c r="Y285" s="194">
        <v>0</v>
      </c>
      <c r="Z285" s="194">
        <v>0</v>
      </c>
      <c r="AA285" s="194">
        <v>0</v>
      </c>
      <c r="AB285" s="194">
        <v>0</v>
      </c>
      <c r="AC285" s="194">
        <v>0</v>
      </c>
      <c r="AD285" s="194">
        <v>182701090</v>
      </c>
      <c r="AE285" s="194">
        <v>69795468</v>
      </c>
      <c r="AF285" s="194">
        <v>75687268</v>
      </c>
      <c r="AG285" s="194">
        <v>107013822</v>
      </c>
      <c r="AH285" s="194">
        <v>69589677</v>
      </c>
      <c r="AI285" s="194">
        <v>75481477</v>
      </c>
      <c r="AJ285" s="194">
        <v>205791</v>
      </c>
      <c r="AK285" s="194">
        <v>104795468</v>
      </c>
      <c r="AL285" s="194">
        <v>110937268</v>
      </c>
      <c r="AM285" s="194">
        <v>35250000</v>
      </c>
      <c r="AN285" s="194">
        <v>71763822</v>
      </c>
      <c r="AO285" s="194">
        <v>0</v>
      </c>
    </row>
    <row r="286" spans="1:41" s="207" customFormat="1" x14ac:dyDescent="0.25">
      <c r="A286" s="208" t="s">
        <v>507</v>
      </c>
      <c r="B286" s="209" t="s">
        <v>508</v>
      </c>
      <c r="C286" s="210">
        <f>+C287</f>
        <v>12000000</v>
      </c>
      <c r="D286" s="210">
        <f t="shared" ref="D286:T288" si="133">+D287</f>
        <v>0</v>
      </c>
      <c r="E286" s="210">
        <f t="shared" si="133"/>
        <v>0</v>
      </c>
      <c r="F286" s="210">
        <f t="shared" si="133"/>
        <v>0</v>
      </c>
      <c r="G286" s="210">
        <f t="shared" si="133"/>
        <v>0</v>
      </c>
      <c r="H286" s="210">
        <f t="shared" si="133"/>
        <v>0</v>
      </c>
      <c r="I286" s="210">
        <f t="shared" si="133"/>
        <v>12000000</v>
      </c>
      <c r="J286" s="210">
        <f t="shared" si="133"/>
        <v>0</v>
      </c>
      <c r="K286" s="210">
        <f t="shared" si="133"/>
        <v>0</v>
      </c>
      <c r="L286" s="210">
        <f t="shared" si="133"/>
        <v>12000000</v>
      </c>
      <c r="M286" s="210">
        <f t="shared" si="133"/>
        <v>0</v>
      </c>
      <c r="N286" s="210">
        <f t="shared" si="133"/>
        <v>0</v>
      </c>
      <c r="O286" s="210">
        <f t="shared" si="133"/>
        <v>0</v>
      </c>
      <c r="P286" s="210">
        <f t="shared" si="133"/>
        <v>0</v>
      </c>
      <c r="Q286" s="210">
        <f t="shared" si="133"/>
        <v>0</v>
      </c>
      <c r="R286" s="210">
        <f t="shared" si="133"/>
        <v>0</v>
      </c>
      <c r="S286" s="211">
        <f t="shared" si="133"/>
        <v>12000000</v>
      </c>
      <c r="T286" s="210">
        <f t="shared" si="133"/>
        <v>0</v>
      </c>
      <c r="V286" s="197" t="s">
        <v>507</v>
      </c>
      <c r="W286" s="198" t="s">
        <v>508</v>
      </c>
      <c r="X286" s="194">
        <v>12000000</v>
      </c>
      <c r="Y286" s="194">
        <v>0</v>
      </c>
      <c r="Z286" s="194">
        <v>0</v>
      </c>
      <c r="AA286" s="194">
        <v>0</v>
      </c>
      <c r="AB286" s="194">
        <v>0</v>
      </c>
      <c r="AC286" s="194">
        <v>0</v>
      </c>
      <c r="AD286" s="194">
        <v>12000000</v>
      </c>
      <c r="AE286" s="194">
        <v>0</v>
      </c>
      <c r="AF286" s="194">
        <v>0</v>
      </c>
      <c r="AG286" s="194">
        <v>12000000</v>
      </c>
      <c r="AH286" s="194">
        <v>0</v>
      </c>
      <c r="AI286" s="194">
        <v>0</v>
      </c>
      <c r="AJ286" s="194">
        <v>0</v>
      </c>
      <c r="AK286" s="194">
        <v>0</v>
      </c>
      <c r="AL286" s="194">
        <v>0</v>
      </c>
      <c r="AM286" s="194">
        <v>0</v>
      </c>
      <c r="AN286" s="194">
        <v>12000000</v>
      </c>
      <c r="AO286" s="194">
        <v>0</v>
      </c>
    </row>
    <row r="287" spans="1:41" x14ac:dyDescent="0.25">
      <c r="A287" s="208" t="s">
        <v>509</v>
      </c>
      <c r="B287" s="209" t="s">
        <v>508</v>
      </c>
      <c r="C287" s="210">
        <f>+C288</f>
        <v>12000000</v>
      </c>
      <c r="D287" s="210">
        <f t="shared" si="133"/>
        <v>0</v>
      </c>
      <c r="E287" s="210">
        <f t="shared" si="133"/>
        <v>0</v>
      </c>
      <c r="F287" s="210">
        <f t="shared" si="133"/>
        <v>0</v>
      </c>
      <c r="G287" s="210">
        <f t="shared" si="133"/>
        <v>0</v>
      </c>
      <c r="H287" s="210">
        <f t="shared" si="133"/>
        <v>0</v>
      </c>
      <c r="I287" s="210">
        <f t="shared" si="133"/>
        <v>12000000</v>
      </c>
      <c r="J287" s="210">
        <f t="shared" si="133"/>
        <v>0</v>
      </c>
      <c r="K287" s="210">
        <f t="shared" si="133"/>
        <v>0</v>
      </c>
      <c r="L287" s="210">
        <f t="shared" si="133"/>
        <v>12000000</v>
      </c>
      <c r="M287" s="210">
        <f t="shared" si="133"/>
        <v>0</v>
      </c>
      <c r="N287" s="210">
        <f t="shared" si="133"/>
        <v>0</v>
      </c>
      <c r="O287" s="210">
        <f t="shared" si="133"/>
        <v>0</v>
      </c>
      <c r="P287" s="210">
        <f t="shared" si="133"/>
        <v>0</v>
      </c>
      <c r="Q287" s="210">
        <f t="shared" si="133"/>
        <v>0</v>
      </c>
      <c r="R287" s="210">
        <f t="shared" si="133"/>
        <v>0</v>
      </c>
      <c r="S287" s="211">
        <f t="shared" si="133"/>
        <v>12000000</v>
      </c>
      <c r="T287" s="210">
        <f t="shared" si="133"/>
        <v>0</v>
      </c>
      <c r="U287" s="207"/>
      <c r="V287" s="197" t="s">
        <v>509</v>
      </c>
      <c r="W287" s="198" t="s">
        <v>508</v>
      </c>
      <c r="X287" s="194">
        <v>12000000</v>
      </c>
      <c r="Y287" s="194">
        <v>0</v>
      </c>
      <c r="Z287" s="194">
        <v>0</v>
      </c>
      <c r="AA287" s="194">
        <v>0</v>
      </c>
      <c r="AB287" s="194">
        <v>0</v>
      </c>
      <c r="AC287" s="194">
        <v>0</v>
      </c>
      <c r="AD287" s="194">
        <v>12000000</v>
      </c>
      <c r="AE287" s="194">
        <v>0</v>
      </c>
      <c r="AF287" s="194">
        <v>0</v>
      </c>
      <c r="AG287" s="194">
        <v>12000000</v>
      </c>
      <c r="AH287" s="194">
        <v>0</v>
      </c>
      <c r="AI287" s="194">
        <v>0</v>
      </c>
      <c r="AJ287" s="194">
        <v>0</v>
      </c>
      <c r="AK287" s="194">
        <v>0</v>
      </c>
      <c r="AL287" s="194">
        <v>0</v>
      </c>
      <c r="AM287" s="194">
        <v>0</v>
      </c>
      <c r="AN287" s="194">
        <v>12000000</v>
      </c>
      <c r="AO287" s="194">
        <v>0</v>
      </c>
    </row>
    <row r="288" spans="1:41" s="207" customFormat="1" x14ac:dyDescent="0.25">
      <c r="A288" s="212" t="s">
        <v>510</v>
      </c>
      <c r="B288" s="213" t="s">
        <v>508</v>
      </c>
      <c r="C288" s="214">
        <f>+C289</f>
        <v>12000000</v>
      </c>
      <c r="D288" s="214">
        <f t="shared" si="133"/>
        <v>0</v>
      </c>
      <c r="E288" s="214">
        <f t="shared" si="133"/>
        <v>0</v>
      </c>
      <c r="F288" s="214">
        <f t="shared" si="133"/>
        <v>0</v>
      </c>
      <c r="G288" s="214">
        <f t="shared" si="133"/>
        <v>0</v>
      </c>
      <c r="H288" s="214">
        <f t="shared" si="133"/>
        <v>0</v>
      </c>
      <c r="I288" s="214">
        <f t="shared" si="133"/>
        <v>12000000</v>
      </c>
      <c r="J288" s="214">
        <f t="shared" si="133"/>
        <v>0</v>
      </c>
      <c r="K288" s="214">
        <f t="shared" si="133"/>
        <v>0</v>
      </c>
      <c r="L288" s="214">
        <f t="shared" si="133"/>
        <v>12000000</v>
      </c>
      <c r="M288" s="214">
        <f t="shared" si="133"/>
        <v>0</v>
      </c>
      <c r="N288" s="214">
        <f t="shared" si="133"/>
        <v>0</v>
      </c>
      <c r="O288" s="214">
        <f t="shared" si="133"/>
        <v>0</v>
      </c>
      <c r="P288" s="214">
        <f t="shared" si="133"/>
        <v>0</v>
      </c>
      <c r="Q288" s="214">
        <f t="shared" si="133"/>
        <v>0</v>
      </c>
      <c r="R288" s="214">
        <f t="shared" si="133"/>
        <v>0</v>
      </c>
      <c r="S288" s="215">
        <f t="shared" si="133"/>
        <v>12000000</v>
      </c>
      <c r="T288" s="214">
        <f t="shared" si="133"/>
        <v>0</v>
      </c>
      <c r="V288" s="197" t="s">
        <v>510</v>
      </c>
      <c r="W288" s="198" t="s">
        <v>508</v>
      </c>
      <c r="X288" s="194">
        <v>12000000</v>
      </c>
      <c r="Y288" s="194">
        <v>0</v>
      </c>
      <c r="Z288" s="194">
        <v>0</v>
      </c>
      <c r="AA288" s="194">
        <v>0</v>
      </c>
      <c r="AB288" s="194">
        <v>0</v>
      </c>
      <c r="AC288" s="194">
        <v>0</v>
      </c>
      <c r="AD288" s="194">
        <v>12000000</v>
      </c>
      <c r="AE288" s="194">
        <v>0</v>
      </c>
      <c r="AF288" s="194">
        <v>0</v>
      </c>
      <c r="AG288" s="194">
        <v>12000000</v>
      </c>
      <c r="AH288" s="194">
        <v>0</v>
      </c>
      <c r="AI288" s="194">
        <v>0</v>
      </c>
      <c r="AJ288" s="194">
        <v>0</v>
      </c>
      <c r="AK288" s="194">
        <v>0</v>
      </c>
      <c r="AL288" s="194">
        <v>0</v>
      </c>
      <c r="AM288" s="194">
        <v>0</v>
      </c>
      <c r="AN288" s="194">
        <v>12000000</v>
      </c>
      <c r="AO288" s="194">
        <v>0</v>
      </c>
    </row>
    <row r="289" spans="1:41" s="207" customFormat="1" x14ac:dyDescent="0.25">
      <c r="A289" s="192" t="s">
        <v>511</v>
      </c>
      <c r="B289" s="198" t="s">
        <v>508</v>
      </c>
      <c r="C289" s="194">
        <v>12000000</v>
      </c>
      <c r="D289" s="194">
        <v>0</v>
      </c>
      <c r="E289" s="194">
        <v>0</v>
      </c>
      <c r="F289" s="194">
        <v>0</v>
      </c>
      <c r="G289" s="194">
        <v>0</v>
      </c>
      <c r="H289" s="194">
        <v>0</v>
      </c>
      <c r="I289" s="194">
        <f t="shared" si="128"/>
        <v>12000000</v>
      </c>
      <c r="J289" s="194">
        <v>0</v>
      </c>
      <c r="K289" s="194">
        <v>0</v>
      </c>
      <c r="L289" s="194">
        <f t="shared" si="124"/>
        <v>12000000</v>
      </c>
      <c r="M289" s="194">
        <v>0</v>
      </c>
      <c r="N289" s="194">
        <v>0</v>
      </c>
      <c r="O289" s="194">
        <f t="shared" si="125"/>
        <v>0</v>
      </c>
      <c r="P289" s="194">
        <v>0</v>
      </c>
      <c r="Q289" s="194">
        <v>0</v>
      </c>
      <c r="R289" s="194">
        <f t="shared" si="120"/>
        <v>0</v>
      </c>
      <c r="S289" s="195">
        <f t="shared" si="121"/>
        <v>12000000</v>
      </c>
      <c r="T289" s="194">
        <f t="shared" si="122"/>
        <v>0</v>
      </c>
      <c r="U289" s="196"/>
      <c r="V289" s="197" t="s">
        <v>511</v>
      </c>
      <c r="W289" s="198" t="s">
        <v>508</v>
      </c>
      <c r="X289" s="194">
        <v>12000000</v>
      </c>
      <c r="Y289" s="194">
        <v>0</v>
      </c>
      <c r="Z289" s="194">
        <v>0</v>
      </c>
      <c r="AA289" s="194">
        <v>0</v>
      </c>
      <c r="AB289" s="194">
        <v>0</v>
      </c>
      <c r="AC289" s="194">
        <v>0</v>
      </c>
      <c r="AD289" s="194">
        <v>12000000</v>
      </c>
      <c r="AE289" s="194">
        <v>0</v>
      </c>
      <c r="AF289" s="194">
        <v>0</v>
      </c>
      <c r="AG289" s="194">
        <v>12000000</v>
      </c>
      <c r="AH289" s="194">
        <v>0</v>
      </c>
      <c r="AI289" s="194">
        <v>0</v>
      </c>
      <c r="AJ289" s="194">
        <v>0</v>
      </c>
      <c r="AK289" s="194">
        <v>0</v>
      </c>
      <c r="AL289" s="194">
        <v>0</v>
      </c>
      <c r="AM289" s="194">
        <v>0</v>
      </c>
      <c r="AN289" s="194">
        <v>12000000</v>
      </c>
      <c r="AO289" s="194">
        <v>0</v>
      </c>
    </row>
    <row r="290" spans="1:41" s="207" customFormat="1" x14ac:dyDescent="0.25">
      <c r="A290" s="208" t="s">
        <v>512</v>
      </c>
      <c r="B290" s="209" t="s">
        <v>513</v>
      </c>
      <c r="C290" s="210">
        <f>+C291+C295+C300</f>
        <v>545419184</v>
      </c>
      <c r="D290" s="210">
        <f t="shared" ref="D290:T290" si="134">+D291+D295+D300</f>
        <v>0</v>
      </c>
      <c r="E290" s="210">
        <f t="shared" si="134"/>
        <v>0</v>
      </c>
      <c r="F290" s="210">
        <f t="shared" si="134"/>
        <v>0</v>
      </c>
      <c r="G290" s="210">
        <f t="shared" si="134"/>
        <v>0</v>
      </c>
      <c r="H290" s="210">
        <f t="shared" si="134"/>
        <v>0</v>
      </c>
      <c r="I290" s="210">
        <f t="shared" si="134"/>
        <v>545419184</v>
      </c>
      <c r="J290" s="210">
        <f t="shared" si="134"/>
        <v>150000</v>
      </c>
      <c r="K290" s="210">
        <f t="shared" si="134"/>
        <v>34743069</v>
      </c>
      <c r="L290" s="210">
        <f t="shared" si="134"/>
        <v>510676115</v>
      </c>
      <c r="M290" s="210">
        <f t="shared" si="134"/>
        <v>150000</v>
      </c>
      <c r="N290" s="210">
        <f t="shared" si="134"/>
        <v>34243069</v>
      </c>
      <c r="O290" s="210">
        <f t="shared" si="134"/>
        <v>500000</v>
      </c>
      <c r="P290" s="210">
        <f t="shared" si="134"/>
        <v>150000</v>
      </c>
      <c r="Q290" s="210">
        <f t="shared" si="134"/>
        <v>34743069</v>
      </c>
      <c r="R290" s="210">
        <f t="shared" si="134"/>
        <v>0</v>
      </c>
      <c r="S290" s="211">
        <f t="shared" si="134"/>
        <v>510676115</v>
      </c>
      <c r="T290" s="210">
        <f t="shared" si="134"/>
        <v>34243069</v>
      </c>
      <c r="V290" s="197" t="s">
        <v>512</v>
      </c>
      <c r="W290" s="198" t="s">
        <v>513</v>
      </c>
      <c r="X290" s="194">
        <v>545419184</v>
      </c>
      <c r="Y290" s="194">
        <v>0</v>
      </c>
      <c r="Z290" s="194">
        <v>0</v>
      </c>
      <c r="AA290" s="194">
        <v>0</v>
      </c>
      <c r="AB290" s="194">
        <v>0</v>
      </c>
      <c r="AC290" s="194">
        <v>0</v>
      </c>
      <c r="AD290" s="194">
        <v>545419184</v>
      </c>
      <c r="AE290" s="194">
        <v>150000</v>
      </c>
      <c r="AF290" s="194">
        <v>34743069</v>
      </c>
      <c r="AG290" s="194">
        <v>510676115</v>
      </c>
      <c r="AH290" s="194">
        <v>150000</v>
      </c>
      <c r="AI290" s="194">
        <v>34243069</v>
      </c>
      <c r="AJ290" s="194">
        <v>500000</v>
      </c>
      <c r="AK290" s="194">
        <v>150000</v>
      </c>
      <c r="AL290" s="194">
        <v>34743069</v>
      </c>
      <c r="AM290" s="194">
        <v>0</v>
      </c>
      <c r="AN290" s="194">
        <v>510676115</v>
      </c>
      <c r="AO290" s="194">
        <v>0</v>
      </c>
    </row>
    <row r="291" spans="1:41" s="207" customFormat="1" x14ac:dyDescent="0.25">
      <c r="A291" s="208" t="s">
        <v>514</v>
      </c>
      <c r="B291" s="209" t="s">
        <v>515</v>
      </c>
      <c r="C291" s="210">
        <f>+C292</f>
        <v>150000000</v>
      </c>
      <c r="D291" s="210">
        <f t="shared" ref="D291:T293" si="135">+D292</f>
        <v>0</v>
      </c>
      <c r="E291" s="210">
        <f t="shared" si="135"/>
        <v>0</v>
      </c>
      <c r="F291" s="210">
        <f t="shared" si="135"/>
        <v>0</v>
      </c>
      <c r="G291" s="210">
        <f t="shared" si="135"/>
        <v>0</v>
      </c>
      <c r="H291" s="210">
        <f t="shared" si="135"/>
        <v>0</v>
      </c>
      <c r="I291" s="210">
        <f t="shared" si="135"/>
        <v>150000000</v>
      </c>
      <c r="J291" s="210">
        <f t="shared" si="135"/>
        <v>0</v>
      </c>
      <c r="K291" s="210">
        <f t="shared" si="135"/>
        <v>34093069</v>
      </c>
      <c r="L291" s="210">
        <f t="shared" si="135"/>
        <v>115906931</v>
      </c>
      <c r="M291" s="210">
        <f t="shared" si="135"/>
        <v>0</v>
      </c>
      <c r="N291" s="210">
        <f t="shared" si="135"/>
        <v>34093069</v>
      </c>
      <c r="O291" s="210">
        <f t="shared" si="135"/>
        <v>0</v>
      </c>
      <c r="P291" s="210">
        <f t="shared" si="135"/>
        <v>0</v>
      </c>
      <c r="Q291" s="210">
        <f t="shared" si="135"/>
        <v>34093069</v>
      </c>
      <c r="R291" s="210">
        <f t="shared" si="135"/>
        <v>0</v>
      </c>
      <c r="S291" s="211">
        <f t="shared" si="135"/>
        <v>115906931</v>
      </c>
      <c r="T291" s="210">
        <f t="shared" si="135"/>
        <v>34093069</v>
      </c>
      <c r="V291" s="197" t="s">
        <v>514</v>
      </c>
      <c r="W291" s="198" t="s">
        <v>515</v>
      </c>
      <c r="X291" s="194">
        <v>150000000</v>
      </c>
      <c r="Y291" s="194">
        <v>0</v>
      </c>
      <c r="Z291" s="194">
        <v>0</v>
      </c>
      <c r="AA291" s="194">
        <v>0</v>
      </c>
      <c r="AB291" s="194">
        <v>0</v>
      </c>
      <c r="AC291" s="194">
        <v>0</v>
      </c>
      <c r="AD291" s="194">
        <v>150000000</v>
      </c>
      <c r="AE291" s="194">
        <v>0</v>
      </c>
      <c r="AF291" s="194">
        <v>34093069</v>
      </c>
      <c r="AG291" s="194">
        <v>115906931</v>
      </c>
      <c r="AH291" s="194">
        <v>0</v>
      </c>
      <c r="AI291" s="194">
        <v>34093069</v>
      </c>
      <c r="AJ291" s="194">
        <v>0</v>
      </c>
      <c r="AK291" s="194">
        <v>0</v>
      </c>
      <c r="AL291" s="194">
        <v>34093069</v>
      </c>
      <c r="AM291" s="194">
        <v>0</v>
      </c>
      <c r="AN291" s="194">
        <v>115906931</v>
      </c>
      <c r="AO291" s="194">
        <v>0</v>
      </c>
    </row>
    <row r="292" spans="1:41" x14ac:dyDescent="0.25">
      <c r="A292" s="208" t="s">
        <v>516</v>
      </c>
      <c r="B292" s="209" t="s">
        <v>517</v>
      </c>
      <c r="C292" s="210">
        <f>+C293</f>
        <v>150000000</v>
      </c>
      <c r="D292" s="210">
        <f t="shared" si="135"/>
        <v>0</v>
      </c>
      <c r="E292" s="210">
        <f t="shared" si="135"/>
        <v>0</v>
      </c>
      <c r="F292" s="210">
        <f t="shared" si="135"/>
        <v>0</v>
      </c>
      <c r="G292" s="210">
        <f t="shared" si="135"/>
        <v>0</v>
      </c>
      <c r="H292" s="210">
        <f t="shared" si="135"/>
        <v>0</v>
      </c>
      <c r="I292" s="210">
        <f t="shared" si="135"/>
        <v>150000000</v>
      </c>
      <c r="J292" s="210">
        <f t="shared" si="135"/>
        <v>0</v>
      </c>
      <c r="K292" s="210">
        <f t="shared" si="135"/>
        <v>34093069</v>
      </c>
      <c r="L292" s="210">
        <f t="shared" si="135"/>
        <v>115906931</v>
      </c>
      <c r="M292" s="210">
        <f t="shared" si="135"/>
        <v>0</v>
      </c>
      <c r="N292" s="210">
        <f t="shared" si="135"/>
        <v>34093069</v>
      </c>
      <c r="O292" s="210">
        <f t="shared" si="135"/>
        <v>0</v>
      </c>
      <c r="P292" s="210">
        <f t="shared" si="135"/>
        <v>0</v>
      </c>
      <c r="Q292" s="210">
        <f t="shared" si="135"/>
        <v>34093069</v>
      </c>
      <c r="R292" s="210">
        <f t="shared" si="135"/>
        <v>0</v>
      </c>
      <c r="S292" s="211">
        <f t="shared" si="135"/>
        <v>115906931</v>
      </c>
      <c r="T292" s="210">
        <f t="shared" si="135"/>
        <v>34093069</v>
      </c>
      <c r="U292" s="207"/>
      <c r="V292" s="197" t="s">
        <v>516</v>
      </c>
      <c r="W292" s="198" t="s">
        <v>517</v>
      </c>
      <c r="X292" s="194">
        <v>150000000</v>
      </c>
      <c r="Y292" s="194">
        <v>0</v>
      </c>
      <c r="Z292" s="194">
        <v>0</v>
      </c>
      <c r="AA292" s="194">
        <v>0</v>
      </c>
      <c r="AB292" s="194">
        <v>0</v>
      </c>
      <c r="AC292" s="194">
        <v>0</v>
      </c>
      <c r="AD292" s="194">
        <v>150000000</v>
      </c>
      <c r="AE292" s="194">
        <v>0</v>
      </c>
      <c r="AF292" s="194">
        <v>34093069</v>
      </c>
      <c r="AG292" s="194">
        <v>115906931</v>
      </c>
      <c r="AH292" s="194">
        <v>0</v>
      </c>
      <c r="AI292" s="194">
        <v>34093069</v>
      </c>
      <c r="AJ292" s="194">
        <v>0</v>
      </c>
      <c r="AK292" s="194">
        <v>0</v>
      </c>
      <c r="AL292" s="194">
        <v>34093069</v>
      </c>
      <c r="AM292" s="194">
        <v>0</v>
      </c>
      <c r="AN292" s="194">
        <v>115906931</v>
      </c>
      <c r="AO292" s="194">
        <v>0</v>
      </c>
    </row>
    <row r="293" spans="1:41" s="207" customFormat="1" x14ac:dyDescent="0.25">
      <c r="A293" s="212" t="s">
        <v>518</v>
      </c>
      <c r="B293" s="213" t="s">
        <v>517</v>
      </c>
      <c r="C293" s="214">
        <f>+C294</f>
        <v>150000000</v>
      </c>
      <c r="D293" s="214">
        <f t="shared" si="135"/>
        <v>0</v>
      </c>
      <c r="E293" s="214">
        <f t="shared" si="135"/>
        <v>0</v>
      </c>
      <c r="F293" s="214">
        <f t="shared" si="135"/>
        <v>0</v>
      </c>
      <c r="G293" s="214">
        <f t="shared" si="135"/>
        <v>0</v>
      </c>
      <c r="H293" s="214">
        <f t="shared" si="135"/>
        <v>0</v>
      </c>
      <c r="I293" s="214">
        <f t="shared" si="135"/>
        <v>150000000</v>
      </c>
      <c r="J293" s="214">
        <f t="shared" si="135"/>
        <v>0</v>
      </c>
      <c r="K293" s="214">
        <f t="shared" si="135"/>
        <v>34093069</v>
      </c>
      <c r="L293" s="214">
        <f t="shared" si="135"/>
        <v>115906931</v>
      </c>
      <c r="M293" s="214">
        <f t="shared" si="135"/>
        <v>0</v>
      </c>
      <c r="N293" s="214">
        <f t="shared" si="135"/>
        <v>34093069</v>
      </c>
      <c r="O293" s="214">
        <f t="shared" si="135"/>
        <v>0</v>
      </c>
      <c r="P293" s="214">
        <f t="shared" si="135"/>
        <v>0</v>
      </c>
      <c r="Q293" s="214">
        <f t="shared" si="135"/>
        <v>34093069</v>
      </c>
      <c r="R293" s="214">
        <f t="shared" si="135"/>
        <v>0</v>
      </c>
      <c r="S293" s="215">
        <f t="shared" si="135"/>
        <v>115906931</v>
      </c>
      <c r="T293" s="214">
        <f t="shared" si="135"/>
        <v>34093069</v>
      </c>
      <c r="V293" s="197" t="s">
        <v>518</v>
      </c>
      <c r="W293" s="198" t="s">
        <v>517</v>
      </c>
      <c r="X293" s="194">
        <v>150000000</v>
      </c>
      <c r="Y293" s="194">
        <v>0</v>
      </c>
      <c r="Z293" s="194">
        <v>0</v>
      </c>
      <c r="AA293" s="194">
        <v>0</v>
      </c>
      <c r="AB293" s="194">
        <v>0</v>
      </c>
      <c r="AC293" s="194">
        <v>0</v>
      </c>
      <c r="AD293" s="194">
        <v>150000000</v>
      </c>
      <c r="AE293" s="194">
        <v>0</v>
      </c>
      <c r="AF293" s="194">
        <v>34093069</v>
      </c>
      <c r="AG293" s="194">
        <v>115906931</v>
      </c>
      <c r="AH293" s="194">
        <v>0</v>
      </c>
      <c r="AI293" s="194">
        <v>34093069</v>
      </c>
      <c r="AJ293" s="194">
        <v>0</v>
      </c>
      <c r="AK293" s="194">
        <v>0</v>
      </c>
      <c r="AL293" s="194">
        <v>34093069</v>
      </c>
      <c r="AM293" s="194">
        <v>0</v>
      </c>
      <c r="AN293" s="194">
        <v>115906931</v>
      </c>
      <c r="AO293" s="194">
        <v>0</v>
      </c>
    </row>
    <row r="294" spans="1:41" s="207" customFormat="1" x14ac:dyDescent="0.25">
      <c r="A294" s="192" t="s">
        <v>519</v>
      </c>
      <c r="B294" s="198" t="s">
        <v>520</v>
      </c>
      <c r="C294" s="194">
        <v>150000000</v>
      </c>
      <c r="D294" s="194">
        <v>0</v>
      </c>
      <c r="E294" s="194">
        <v>0</v>
      </c>
      <c r="F294" s="194">
        <v>0</v>
      </c>
      <c r="G294" s="194">
        <v>0</v>
      </c>
      <c r="H294" s="194">
        <v>0</v>
      </c>
      <c r="I294" s="194">
        <f t="shared" si="128"/>
        <v>150000000</v>
      </c>
      <c r="J294" s="194">
        <v>0</v>
      </c>
      <c r="K294" s="194">
        <v>34093069</v>
      </c>
      <c r="L294" s="194">
        <f t="shared" si="124"/>
        <v>115906931</v>
      </c>
      <c r="M294" s="194">
        <v>0</v>
      </c>
      <c r="N294" s="194">
        <v>34093069</v>
      </c>
      <c r="O294" s="194">
        <f t="shared" si="125"/>
        <v>0</v>
      </c>
      <c r="P294" s="194">
        <v>0</v>
      </c>
      <c r="Q294" s="194">
        <v>34093069</v>
      </c>
      <c r="R294" s="194">
        <f t="shared" si="120"/>
        <v>0</v>
      </c>
      <c r="S294" s="195">
        <f t="shared" si="121"/>
        <v>115906931</v>
      </c>
      <c r="T294" s="194">
        <f t="shared" si="122"/>
        <v>34093069</v>
      </c>
      <c r="U294" s="196"/>
      <c r="V294" s="197" t="s">
        <v>519</v>
      </c>
      <c r="W294" s="198" t="s">
        <v>520</v>
      </c>
      <c r="X294" s="194">
        <v>150000000</v>
      </c>
      <c r="Y294" s="194">
        <v>0</v>
      </c>
      <c r="Z294" s="194">
        <v>0</v>
      </c>
      <c r="AA294" s="194">
        <v>0</v>
      </c>
      <c r="AB294" s="194">
        <v>0</v>
      </c>
      <c r="AC294" s="194">
        <v>0</v>
      </c>
      <c r="AD294" s="194">
        <v>150000000</v>
      </c>
      <c r="AE294" s="194">
        <v>0</v>
      </c>
      <c r="AF294" s="194">
        <v>34093069</v>
      </c>
      <c r="AG294" s="194">
        <v>115906931</v>
      </c>
      <c r="AH294" s="194">
        <v>0</v>
      </c>
      <c r="AI294" s="194">
        <v>34093069</v>
      </c>
      <c r="AJ294" s="194">
        <v>0</v>
      </c>
      <c r="AK294" s="194">
        <v>0</v>
      </c>
      <c r="AL294" s="194">
        <v>34093069</v>
      </c>
      <c r="AM294" s="194">
        <v>0</v>
      </c>
      <c r="AN294" s="194">
        <v>115906931</v>
      </c>
      <c r="AO294" s="194">
        <v>0</v>
      </c>
    </row>
    <row r="295" spans="1:41" s="207" customFormat="1" x14ac:dyDescent="0.25">
      <c r="A295" s="208" t="s">
        <v>521</v>
      </c>
      <c r="B295" s="209" t="s">
        <v>522</v>
      </c>
      <c r="C295" s="210">
        <f>+C296</f>
        <v>78230300</v>
      </c>
      <c r="D295" s="210">
        <f t="shared" ref="D295:T297" si="136">+D296</f>
        <v>0</v>
      </c>
      <c r="E295" s="210">
        <f t="shared" si="136"/>
        <v>0</v>
      </c>
      <c r="F295" s="210">
        <f t="shared" si="136"/>
        <v>0</v>
      </c>
      <c r="G295" s="210">
        <f t="shared" si="136"/>
        <v>0</v>
      </c>
      <c r="H295" s="210">
        <f t="shared" si="136"/>
        <v>0</v>
      </c>
      <c r="I295" s="210">
        <f t="shared" si="136"/>
        <v>78230300</v>
      </c>
      <c r="J295" s="210">
        <f t="shared" si="136"/>
        <v>150000</v>
      </c>
      <c r="K295" s="210">
        <f t="shared" si="136"/>
        <v>650000</v>
      </c>
      <c r="L295" s="210">
        <f t="shared" si="136"/>
        <v>77580300</v>
      </c>
      <c r="M295" s="210">
        <f t="shared" si="136"/>
        <v>150000</v>
      </c>
      <c r="N295" s="210">
        <f t="shared" si="136"/>
        <v>150000</v>
      </c>
      <c r="O295" s="210">
        <f t="shared" si="136"/>
        <v>500000</v>
      </c>
      <c r="P295" s="210">
        <f t="shared" si="136"/>
        <v>150000</v>
      </c>
      <c r="Q295" s="210">
        <f t="shared" si="136"/>
        <v>650000</v>
      </c>
      <c r="R295" s="210">
        <f t="shared" si="136"/>
        <v>0</v>
      </c>
      <c r="S295" s="211">
        <f t="shared" si="136"/>
        <v>77580300</v>
      </c>
      <c r="T295" s="210">
        <f t="shared" si="136"/>
        <v>150000</v>
      </c>
      <c r="V295" s="197" t="s">
        <v>521</v>
      </c>
      <c r="W295" s="198" t="s">
        <v>522</v>
      </c>
      <c r="X295" s="194">
        <v>78230300</v>
      </c>
      <c r="Y295" s="194">
        <v>0</v>
      </c>
      <c r="Z295" s="194">
        <v>0</v>
      </c>
      <c r="AA295" s="194">
        <v>0</v>
      </c>
      <c r="AB295" s="194">
        <v>0</v>
      </c>
      <c r="AC295" s="194">
        <v>0</v>
      </c>
      <c r="AD295" s="194">
        <v>78230300</v>
      </c>
      <c r="AE295" s="194">
        <v>150000</v>
      </c>
      <c r="AF295" s="194">
        <v>650000</v>
      </c>
      <c r="AG295" s="194">
        <v>77580300</v>
      </c>
      <c r="AH295" s="194">
        <v>150000</v>
      </c>
      <c r="AI295" s="194">
        <v>150000</v>
      </c>
      <c r="AJ295" s="194">
        <v>500000</v>
      </c>
      <c r="AK295" s="194">
        <v>150000</v>
      </c>
      <c r="AL295" s="194">
        <v>650000</v>
      </c>
      <c r="AM295" s="194">
        <v>0</v>
      </c>
      <c r="AN295" s="194">
        <v>77580300</v>
      </c>
      <c r="AO295" s="194">
        <v>0</v>
      </c>
    </row>
    <row r="296" spans="1:41" x14ac:dyDescent="0.25">
      <c r="A296" s="208" t="s">
        <v>523</v>
      </c>
      <c r="B296" s="209" t="s">
        <v>522</v>
      </c>
      <c r="C296" s="210">
        <f>+C297</f>
        <v>78230300</v>
      </c>
      <c r="D296" s="210">
        <f t="shared" si="136"/>
        <v>0</v>
      </c>
      <c r="E296" s="210">
        <f t="shared" si="136"/>
        <v>0</v>
      </c>
      <c r="F296" s="210">
        <f t="shared" si="136"/>
        <v>0</v>
      </c>
      <c r="G296" s="210">
        <f t="shared" si="136"/>
        <v>0</v>
      </c>
      <c r="H296" s="210">
        <f t="shared" si="136"/>
        <v>0</v>
      </c>
      <c r="I296" s="210">
        <f t="shared" si="136"/>
        <v>78230300</v>
      </c>
      <c r="J296" s="210">
        <f t="shared" si="136"/>
        <v>150000</v>
      </c>
      <c r="K296" s="210">
        <f t="shared" si="136"/>
        <v>650000</v>
      </c>
      <c r="L296" s="210">
        <f t="shared" si="136"/>
        <v>77580300</v>
      </c>
      <c r="M296" s="210">
        <f t="shared" si="136"/>
        <v>150000</v>
      </c>
      <c r="N296" s="210">
        <f t="shared" si="136"/>
        <v>150000</v>
      </c>
      <c r="O296" s="210">
        <f t="shared" si="136"/>
        <v>500000</v>
      </c>
      <c r="P296" s="210">
        <f t="shared" si="136"/>
        <v>150000</v>
      </c>
      <c r="Q296" s="210">
        <f t="shared" si="136"/>
        <v>650000</v>
      </c>
      <c r="R296" s="210">
        <f t="shared" si="136"/>
        <v>0</v>
      </c>
      <c r="S296" s="211">
        <f t="shared" si="136"/>
        <v>77580300</v>
      </c>
      <c r="T296" s="210">
        <f t="shared" si="136"/>
        <v>150000</v>
      </c>
      <c r="U296" s="207"/>
      <c r="V296" s="197" t="s">
        <v>523</v>
      </c>
      <c r="W296" s="198" t="s">
        <v>522</v>
      </c>
      <c r="X296" s="194">
        <v>78230300</v>
      </c>
      <c r="Y296" s="194">
        <v>0</v>
      </c>
      <c r="Z296" s="194">
        <v>0</v>
      </c>
      <c r="AA296" s="194">
        <v>0</v>
      </c>
      <c r="AB296" s="194">
        <v>0</v>
      </c>
      <c r="AC296" s="194">
        <v>0</v>
      </c>
      <c r="AD296" s="194">
        <v>78230300</v>
      </c>
      <c r="AE296" s="194">
        <v>150000</v>
      </c>
      <c r="AF296" s="194">
        <v>650000</v>
      </c>
      <c r="AG296" s="194">
        <v>77580300</v>
      </c>
      <c r="AH296" s="194">
        <v>150000</v>
      </c>
      <c r="AI296" s="194">
        <v>150000</v>
      </c>
      <c r="AJ296" s="194">
        <v>500000</v>
      </c>
      <c r="AK296" s="194">
        <v>150000</v>
      </c>
      <c r="AL296" s="194">
        <v>650000</v>
      </c>
      <c r="AM296" s="194">
        <v>0</v>
      </c>
      <c r="AN296" s="194">
        <v>77580300</v>
      </c>
      <c r="AO296" s="194">
        <v>0</v>
      </c>
    </row>
    <row r="297" spans="1:41" s="207" customFormat="1" x14ac:dyDescent="0.25">
      <c r="A297" s="212" t="s">
        <v>524</v>
      </c>
      <c r="B297" s="213" t="s">
        <v>522</v>
      </c>
      <c r="C297" s="214">
        <f>+C298</f>
        <v>78230300</v>
      </c>
      <c r="D297" s="214">
        <f t="shared" si="136"/>
        <v>0</v>
      </c>
      <c r="E297" s="214">
        <f t="shared" si="136"/>
        <v>0</v>
      </c>
      <c r="F297" s="214">
        <f t="shared" si="136"/>
        <v>0</v>
      </c>
      <c r="G297" s="214">
        <f t="shared" si="136"/>
        <v>0</v>
      </c>
      <c r="H297" s="214">
        <f t="shared" si="136"/>
        <v>0</v>
      </c>
      <c r="I297" s="214">
        <f t="shared" si="136"/>
        <v>78230300</v>
      </c>
      <c r="J297" s="214">
        <f t="shared" si="136"/>
        <v>150000</v>
      </c>
      <c r="K297" s="214">
        <f t="shared" si="136"/>
        <v>650000</v>
      </c>
      <c r="L297" s="214">
        <f t="shared" si="136"/>
        <v>77580300</v>
      </c>
      <c r="M297" s="214">
        <f t="shared" si="136"/>
        <v>150000</v>
      </c>
      <c r="N297" s="214">
        <f t="shared" si="136"/>
        <v>150000</v>
      </c>
      <c r="O297" s="214">
        <f t="shared" si="136"/>
        <v>500000</v>
      </c>
      <c r="P297" s="214">
        <f t="shared" si="136"/>
        <v>150000</v>
      </c>
      <c r="Q297" s="214">
        <f t="shared" si="136"/>
        <v>650000</v>
      </c>
      <c r="R297" s="214">
        <f t="shared" si="136"/>
        <v>0</v>
      </c>
      <c r="S297" s="215">
        <f t="shared" si="136"/>
        <v>77580300</v>
      </c>
      <c r="T297" s="214">
        <f t="shared" si="136"/>
        <v>150000</v>
      </c>
      <c r="V297" s="197" t="s">
        <v>524</v>
      </c>
      <c r="W297" s="198" t="s">
        <v>522</v>
      </c>
      <c r="X297" s="194">
        <v>78230300</v>
      </c>
      <c r="Y297" s="194">
        <v>0</v>
      </c>
      <c r="Z297" s="194">
        <v>0</v>
      </c>
      <c r="AA297" s="194">
        <v>0</v>
      </c>
      <c r="AB297" s="194">
        <v>0</v>
      </c>
      <c r="AC297" s="194">
        <v>0</v>
      </c>
      <c r="AD297" s="194">
        <v>78230300</v>
      </c>
      <c r="AE297" s="194">
        <v>150000</v>
      </c>
      <c r="AF297" s="194">
        <v>650000</v>
      </c>
      <c r="AG297" s="194">
        <v>77580300</v>
      </c>
      <c r="AH297" s="194">
        <v>150000</v>
      </c>
      <c r="AI297" s="194">
        <v>150000</v>
      </c>
      <c r="AJ297" s="194">
        <v>500000</v>
      </c>
      <c r="AK297" s="194">
        <v>150000</v>
      </c>
      <c r="AL297" s="194">
        <v>650000</v>
      </c>
      <c r="AM297" s="194">
        <v>0</v>
      </c>
      <c r="AN297" s="194">
        <v>77580300</v>
      </c>
      <c r="AO297" s="194">
        <v>0</v>
      </c>
    </row>
    <row r="298" spans="1:41" s="207" customFormat="1" x14ac:dyDescent="0.25">
      <c r="A298" s="192" t="s">
        <v>525</v>
      </c>
      <c r="B298" s="198" t="s">
        <v>522</v>
      </c>
      <c r="C298" s="194">
        <v>78230300</v>
      </c>
      <c r="D298" s="194">
        <v>0</v>
      </c>
      <c r="E298" s="194">
        <v>0</v>
      </c>
      <c r="F298" s="194">
        <v>0</v>
      </c>
      <c r="G298" s="194">
        <v>0</v>
      </c>
      <c r="H298" s="194">
        <v>0</v>
      </c>
      <c r="I298" s="194">
        <f t="shared" si="128"/>
        <v>78230300</v>
      </c>
      <c r="J298" s="194">
        <v>150000</v>
      </c>
      <c r="K298" s="194">
        <v>650000</v>
      </c>
      <c r="L298" s="194">
        <f t="shared" si="124"/>
        <v>77580300</v>
      </c>
      <c r="M298" s="194">
        <v>150000</v>
      </c>
      <c r="N298" s="194">
        <v>150000</v>
      </c>
      <c r="O298" s="194">
        <f t="shared" si="125"/>
        <v>500000</v>
      </c>
      <c r="P298" s="194">
        <v>150000</v>
      </c>
      <c r="Q298" s="194">
        <v>650000</v>
      </c>
      <c r="R298" s="194">
        <f t="shared" si="120"/>
        <v>0</v>
      </c>
      <c r="S298" s="195">
        <f t="shared" si="121"/>
        <v>77580300</v>
      </c>
      <c r="T298" s="194">
        <f t="shared" si="122"/>
        <v>150000</v>
      </c>
      <c r="U298" s="196"/>
      <c r="V298" s="197" t="s">
        <v>525</v>
      </c>
      <c r="W298" s="198" t="s">
        <v>522</v>
      </c>
      <c r="X298" s="194">
        <v>78230300</v>
      </c>
      <c r="Y298" s="194">
        <v>0</v>
      </c>
      <c r="Z298" s="194">
        <v>0</v>
      </c>
      <c r="AA298" s="194">
        <v>0</v>
      </c>
      <c r="AB298" s="194">
        <v>0</v>
      </c>
      <c r="AC298" s="194">
        <v>0</v>
      </c>
      <c r="AD298" s="194">
        <v>78230300</v>
      </c>
      <c r="AE298" s="194">
        <v>150000</v>
      </c>
      <c r="AF298" s="194">
        <v>650000</v>
      </c>
      <c r="AG298" s="194">
        <v>77580300</v>
      </c>
      <c r="AH298" s="194">
        <v>150000</v>
      </c>
      <c r="AI298" s="194">
        <v>150000</v>
      </c>
      <c r="AJ298" s="194">
        <v>500000</v>
      </c>
      <c r="AK298" s="194">
        <v>150000</v>
      </c>
      <c r="AL298" s="194">
        <v>650000</v>
      </c>
      <c r="AM298" s="194">
        <v>0</v>
      </c>
      <c r="AN298" s="194">
        <v>77580300</v>
      </c>
      <c r="AO298" s="194">
        <v>0</v>
      </c>
    </row>
    <row r="299" spans="1:41" x14ac:dyDescent="0.25">
      <c r="A299" s="208" t="s">
        <v>526</v>
      </c>
      <c r="B299" s="209" t="s">
        <v>527</v>
      </c>
      <c r="C299" s="210">
        <f>+C300</f>
        <v>317188884</v>
      </c>
      <c r="D299" s="210">
        <f t="shared" ref="D299:T300" si="137">+D300</f>
        <v>0</v>
      </c>
      <c r="E299" s="210">
        <f t="shared" si="137"/>
        <v>0</v>
      </c>
      <c r="F299" s="210">
        <f t="shared" si="137"/>
        <v>0</v>
      </c>
      <c r="G299" s="210">
        <f t="shared" si="137"/>
        <v>0</v>
      </c>
      <c r="H299" s="210">
        <f t="shared" si="137"/>
        <v>0</v>
      </c>
      <c r="I299" s="210">
        <f t="shared" si="137"/>
        <v>317188884</v>
      </c>
      <c r="J299" s="210">
        <f t="shared" si="137"/>
        <v>0</v>
      </c>
      <c r="K299" s="210">
        <f t="shared" si="137"/>
        <v>0</v>
      </c>
      <c r="L299" s="210">
        <f t="shared" si="137"/>
        <v>317188884</v>
      </c>
      <c r="M299" s="210">
        <f t="shared" si="137"/>
        <v>0</v>
      </c>
      <c r="N299" s="210">
        <f t="shared" si="137"/>
        <v>0</v>
      </c>
      <c r="O299" s="210">
        <f t="shared" si="137"/>
        <v>0</v>
      </c>
      <c r="P299" s="210">
        <f t="shared" si="137"/>
        <v>0</v>
      </c>
      <c r="Q299" s="210">
        <f t="shared" si="137"/>
        <v>0</v>
      </c>
      <c r="R299" s="210">
        <f t="shared" si="137"/>
        <v>0</v>
      </c>
      <c r="S299" s="211">
        <f t="shared" si="137"/>
        <v>317188884</v>
      </c>
      <c r="T299" s="210">
        <f t="shared" si="137"/>
        <v>0</v>
      </c>
      <c r="U299" s="207"/>
      <c r="V299" s="197" t="s">
        <v>526</v>
      </c>
      <c r="W299" s="198" t="s">
        <v>527</v>
      </c>
      <c r="X299" s="194">
        <v>317188884</v>
      </c>
      <c r="Y299" s="194">
        <v>0</v>
      </c>
      <c r="Z299" s="194">
        <v>0</v>
      </c>
      <c r="AA299" s="194">
        <v>0</v>
      </c>
      <c r="AB299" s="194">
        <v>0</v>
      </c>
      <c r="AC299" s="194">
        <v>0</v>
      </c>
      <c r="AD299" s="194">
        <v>317188884</v>
      </c>
      <c r="AE299" s="194">
        <v>0</v>
      </c>
      <c r="AF299" s="194">
        <v>0</v>
      </c>
      <c r="AG299" s="194">
        <v>317188884</v>
      </c>
      <c r="AH299" s="194">
        <v>0</v>
      </c>
      <c r="AI299" s="194">
        <v>0</v>
      </c>
      <c r="AJ299" s="194">
        <v>0</v>
      </c>
      <c r="AK299" s="194">
        <v>0</v>
      </c>
      <c r="AL299" s="194">
        <v>0</v>
      </c>
      <c r="AM299" s="194">
        <v>0</v>
      </c>
      <c r="AN299" s="194">
        <v>317188884</v>
      </c>
      <c r="AO299" s="194">
        <v>0</v>
      </c>
    </row>
    <row r="300" spans="1:41" s="207" customFormat="1" x14ac:dyDescent="0.25">
      <c r="A300" s="212" t="s">
        <v>528</v>
      </c>
      <c r="B300" s="213" t="s">
        <v>529</v>
      </c>
      <c r="C300" s="214">
        <f>+C301</f>
        <v>317188884</v>
      </c>
      <c r="D300" s="214">
        <f t="shared" si="137"/>
        <v>0</v>
      </c>
      <c r="E300" s="214">
        <f t="shared" si="137"/>
        <v>0</v>
      </c>
      <c r="F300" s="214">
        <f t="shared" si="137"/>
        <v>0</v>
      </c>
      <c r="G300" s="214">
        <f t="shared" si="137"/>
        <v>0</v>
      </c>
      <c r="H300" s="214">
        <f t="shared" si="137"/>
        <v>0</v>
      </c>
      <c r="I300" s="214">
        <f t="shared" si="137"/>
        <v>317188884</v>
      </c>
      <c r="J300" s="214">
        <f t="shared" si="137"/>
        <v>0</v>
      </c>
      <c r="K300" s="214">
        <f t="shared" si="137"/>
        <v>0</v>
      </c>
      <c r="L300" s="214">
        <f t="shared" si="137"/>
        <v>317188884</v>
      </c>
      <c r="M300" s="214">
        <f t="shared" si="137"/>
        <v>0</v>
      </c>
      <c r="N300" s="214">
        <f t="shared" si="137"/>
        <v>0</v>
      </c>
      <c r="O300" s="214">
        <f t="shared" si="137"/>
        <v>0</v>
      </c>
      <c r="P300" s="214">
        <f t="shared" si="137"/>
        <v>0</v>
      </c>
      <c r="Q300" s="214">
        <f t="shared" si="137"/>
        <v>0</v>
      </c>
      <c r="R300" s="214">
        <f t="shared" si="137"/>
        <v>0</v>
      </c>
      <c r="S300" s="215">
        <f t="shared" si="137"/>
        <v>317188884</v>
      </c>
      <c r="T300" s="214">
        <f t="shared" si="137"/>
        <v>0</v>
      </c>
      <c r="V300" s="197" t="s">
        <v>528</v>
      </c>
      <c r="W300" s="198" t="s">
        <v>529</v>
      </c>
      <c r="X300" s="194">
        <v>317188884</v>
      </c>
      <c r="Y300" s="194">
        <v>0</v>
      </c>
      <c r="Z300" s="194">
        <v>0</v>
      </c>
      <c r="AA300" s="194">
        <v>0</v>
      </c>
      <c r="AB300" s="194">
        <v>0</v>
      </c>
      <c r="AC300" s="194">
        <v>0</v>
      </c>
      <c r="AD300" s="194">
        <v>317188884</v>
      </c>
      <c r="AE300" s="194">
        <v>0</v>
      </c>
      <c r="AF300" s="194">
        <v>0</v>
      </c>
      <c r="AG300" s="194">
        <v>317188884</v>
      </c>
      <c r="AH300" s="194">
        <v>0</v>
      </c>
      <c r="AI300" s="194">
        <v>0</v>
      </c>
      <c r="AJ300" s="194">
        <v>0</v>
      </c>
      <c r="AK300" s="194">
        <v>0</v>
      </c>
      <c r="AL300" s="194">
        <v>0</v>
      </c>
      <c r="AM300" s="194">
        <v>0</v>
      </c>
      <c r="AN300" s="194">
        <v>317188884</v>
      </c>
      <c r="AO300" s="194">
        <v>0</v>
      </c>
    </row>
    <row r="301" spans="1:41" s="207" customFormat="1" x14ac:dyDescent="0.25">
      <c r="A301" s="192" t="s">
        <v>530</v>
      </c>
      <c r="B301" s="198" t="s">
        <v>529</v>
      </c>
      <c r="C301" s="194">
        <v>317188884</v>
      </c>
      <c r="D301" s="194">
        <v>0</v>
      </c>
      <c r="E301" s="194">
        <v>0</v>
      </c>
      <c r="F301" s="194">
        <v>0</v>
      </c>
      <c r="G301" s="194">
        <v>0</v>
      </c>
      <c r="H301" s="194">
        <v>0</v>
      </c>
      <c r="I301" s="194">
        <f t="shared" si="128"/>
        <v>317188884</v>
      </c>
      <c r="J301" s="194">
        <v>0</v>
      </c>
      <c r="K301" s="194">
        <v>0</v>
      </c>
      <c r="L301" s="194">
        <f t="shared" si="124"/>
        <v>317188884</v>
      </c>
      <c r="M301" s="194">
        <v>0</v>
      </c>
      <c r="N301" s="194">
        <v>0</v>
      </c>
      <c r="O301" s="194">
        <f t="shared" si="125"/>
        <v>0</v>
      </c>
      <c r="P301" s="194">
        <v>0</v>
      </c>
      <c r="Q301" s="194">
        <v>0</v>
      </c>
      <c r="R301" s="194">
        <f t="shared" si="120"/>
        <v>0</v>
      </c>
      <c r="S301" s="195">
        <f t="shared" si="121"/>
        <v>317188884</v>
      </c>
      <c r="T301" s="194">
        <f t="shared" si="122"/>
        <v>0</v>
      </c>
      <c r="U301" s="196"/>
      <c r="V301" s="197" t="s">
        <v>530</v>
      </c>
      <c r="W301" s="198" t="s">
        <v>529</v>
      </c>
      <c r="X301" s="194">
        <v>317188884</v>
      </c>
      <c r="Y301" s="194">
        <v>0</v>
      </c>
      <c r="Z301" s="194">
        <v>0</v>
      </c>
      <c r="AA301" s="194">
        <v>0</v>
      </c>
      <c r="AB301" s="194">
        <v>0</v>
      </c>
      <c r="AC301" s="194">
        <v>0</v>
      </c>
      <c r="AD301" s="194">
        <v>317188884</v>
      </c>
      <c r="AE301" s="194">
        <v>0</v>
      </c>
      <c r="AF301" s="194">
        <v>0</v>
      </c>
      <c r="AG301" s="194">
        <v>317188884</v>
      </c>
      <c r="AH301" s="194">
        <v>0</v>
      </c>
      <c r="AI301" s="194">
        <v>0</v>
      </c>
      <c r="AJ301" s="194">
        <v>0</v>
      </c>
      <c r="AK301" s="194">
        <v>0</v>
      </c>
      <c r="AL301" s="194">
        <v>0</v>
      </c>
      <c r="AM301" s="194">
        <v>0</v>
      </c>
      <c r="AN301" s="194">
        <v>317188884</v>
      </c>
      <c r="AO301" s="194">
        <v>0</v>
      </c>
    </row>
    <row r="302" spans="1:41" s="207" customFormat="1" x14ac:dyDescent="0.25">
      <c r="A302" s="208">
        <v>3</v>
      </c>
      <c r="B302" s="209" t="s">
        <v>531</v>
      </c>
      <c r="C302" s="210">
        <f>+C303+C344+C431+C443+C483+C468</f>
        <v>14631722900</v>
      </c>
      <c r="D302" s="210">
        <f t="shared" ref="D302:T302" si="138">+D303+D344+D431+D443+D483+D468</f>
        <v>0</v>
      </c>
      <c r="E302" s="210">
        <f t="shared" si="138"/>
        <v>0</v>
      </c>
      <c r="F302" s="210">
        <f t="shared" si="138"/>
        <v>0</v>
      </c>
      <c r="G302" s="210">
        <f t="shared" si="138"/>
        <v>0</v>
      </c>
      <c r="H302" s="210">
        <f t="shared" si="138"/>
        <v>15243484288.099998</v>
      </c>
      <c r="I302" s="210">
        <f t="shared" si="138"/>
        <v>29875207188.099998</v>
      </c>
      <c r="J302" s="210">
        <f t="shared" si="138"/>
        <v>1744006410.45</v>
      </c>
      <c r="K302" s="210">
        <f t="shared" si="138"/>
        <v>3033394197.6199999</v>
      </c>
      <c r="L302" s="210">
        <f t="shared" si="138"/>
        <v>26841812990.48</v>
      </c>
      <c r="M302" s="210">
        <f t="shared" si="138"/>
        <v>551232864.20000005</v>
      </c>
      <c r="N302" s="210">
        <f t="shared" si="138"/>
        <v>1121619910.2</v>
      </c>
      <c r="O302" s="210">
        <f t="shared" si="138"/>
        <v>1986222077.4200001</v>
      </c>
      <c r="P302" s="210">
        <f t="shared" si="138"/>
        <v>1538221368</v>
      </c>
      <c r="Q302" s="210">
        <f t="shared" si="138"/>
        <v>5735087467.8000002</v>
      </c>
      <c r="R302" s="210">
        <f t="shared" si="138"/>
        <v>2701693270.1800003</v>
      </c>
      <c r="S302" s="211">
        <f t="shared" si="138"/>
        <v>24140119720.299999</v>
      </c>
      <c r="T302" s="210">
        <f t="shared" si="138"/>
        <v>1121619910.2</v>
      </c>
      <c r="V302" s="221">
        <v>3</v>
      </c>
      <c r="W302" s="198" t="s">
        <v>531</v>
      </c>
      <c r="X302" s="194">
        <v>14621722900</v>
      </c>
      <c r="Y302" s="194">
        <v>0</v>
      </c>
      <c r="Z302" s="194">
        <v>0</v>
      </c>
      <c r="AA302" s="194">
        <v>0</v>
      </c>
      <c r="AB302" s="194">
        <v>0</v>
      </c>
      <c r="AC302" s="194">
        <v>14783637229.099998</v>
      </c>
      <c r="AD302" s="194">
        <v>29405360129.099998</v>
      </c>
      <c r="AE302" s="194">
        <v>1679026121</v>
      </c>
      <c r="AF302" s="194">
        <v>2712413908.1700001</v>
      </c>
      <c r="AG302" s="194">
        <v>26692946220.93</v>
      </c>
      <c r="AH302" s="194">
        <v>615280654.20000005</v>
      </c>
      <c r="AI302" s="194">
        <v>1111219910.2</v>
      </c>
      <c r="AJ302" s="194">
        <v>1932114426.97</v>
      </c>
      <c r="AK302" s="194">
        <v>1931863709</v>
      </c>
      <c r="AL302" s="194">
        <v>5614582041.8000002</v>
      </c>
      <c r="AM302" s="194">
        <v>2902168133.6300001</v>
      </c>
      <c r="AN302" s="194">
        <v>23790778087.299999</v>
      </c>
      <c r="AO302" s="194">
        <v>0</v>
      </c>
    </row>
    <row r="303" spans="1:41" s="207" customFormat="1" x14ac:dyDescent="0.25">
      <c r="A303" s="208">
        <v>301</v>
      </c>
      <c r="B303" s="209" t="s">
        <v>532</v>
      </c>
      <c r="C303" s="210">
        <f>+C304+C316+C328+C339</f>
        <v>4575000000</v>
      </c>
      <c r="D303" s="210">
        <f t="shared" ref="D303:T303" si="139">+D304+D316+D328+D339</f>
        <v>0</v>
      </c>
      <c r="E303" s="210">
        <f t="shared" si="139"/>
        <v>0</v>
      </c>
      <c r="F303" s="210">
        <f t="shared" si="139"/>
        <v>0</v>
      </c>
      <c r="G303" s="210">
        <f t="shared" si="139"/>
        <v>0</v>
      </c>
      <c r="H303" s="210">
        <f t="shared" si="139"/>
        <v>0</v>
      </c>
      <c r="I303" s="210">
        <f t="shared" si="139"/>
        <v>4575000000</v>
      </c>
      <c r="J303" s="210">
        <f t="shared" si="139"/>
        <v>511056525</v>
      </c>
      <c r="K303" s="210">
        <f t="shared" si="139"/>
        <v>686940329</v>
      </c>
      <c r="L303" s="210">
        <f t="shared" si="139"/>
        <v>3888059671</v>
      </c>
      <c r="M303" s="210">
        <f t="shared" si="139"/>
        <v>306808988</v>
      </c>
      <c r="N303" s="210">
        <f t="shared" si="139"/>
        <v>673067368</v>
      </c>
      <c r="O303" s="210">
        <f t="shared" si="139"/>
        <v>13872961</v>
      </c>
      <c r="P303" s="210">
        <f t="shared" si="139"/>
        <v>321737349</v>
      </c>
      <c r="Q303" s="210">
        <f t="shared" si="139"/>
        <v>1080322600</v>
      </c>
      <c r="R303" s="210">
        <f t="shared" si="139"/>
        <v>393382271</v>
      </c>
      <c r="S303" s="211">
        <f t="shared" si="139"/>
        <v>3494677400</v>
      </c>
      <c r="T303" s="210">
        <f t="shared" si="139"/>
        <v>673067368</v>
      </c>
      <c r="V303" s="221">
        <v>301</v>
      </c>
      <c r="W303" s="198" t="s">
        <v>532</v>
      </c>
      <c r="X303" s="194">
        <v>4575000000</v>
      </c>
      <c r="Y303" s="194">
        <v>0</v>
      </c>
      <c r="Z303" s="194">
        <v>0</v>
      </c>
      <c r="AA303" s="194">
        <v>0</v>
      </c>
      <c r="AB303" s="194">
        <v>0</v>
      </c>
      <c r="AC303" s="194">
        <v>0</v>
      </c>
      <c r="AD303" s="194">
        <v>4575000000</v>
      </c>
      <c r="AE303" s="194">
        <v>511056525</v>
      </c>
      <c r="AF303" s="194">
        <v>686940329</v>
      </c>
      <c r="AG303" s="194">
        <v>3888059671</v>
      </c>
      <c r="AH303" s="194">
        <v>306808988</v>
      </c>
      <c r="AI303" s="194">
        <v>673067368</v>
      </c>
      <c r="AJ303" s="194">
        <v>249793390</v>
      </c>
      <c r="AK303" s="194">
        <v>321737349</v>
      </c>
      <c r="AL303" s="194">
        <v>1080322600</v>
      </c>
      <c r="AM303" s="194">
        <v>393382271</v>
      </c>
      <c r="AN303" s="194">
        <v>3494677400</v>
      </c>
      <c r="AO303" s="194">
        <v>0</v>
      </c>
    </row>
    <row r="304" spans="1:41" x14ac:dyDescent="0.25">
      <c r="A304" s="208">
        <v>30101</v>
      </c>
      <c r="B304" s="209" t="s">
        <v>533</v>
      </c>
      <c r="C304" s="210">
        <f>+C305+C307</f>
        <v>480000000</v>
      </c>
      <c r="D304" s="210">
        <f t="shared" ref="D304:T304" si="140">+D305+D307</f>
        <v>0</v>
      </c>
      <c r="E304" s="210">
        <f t="shared" si="140"/>
        <v>0</v>
      </c>
      <c r="F304" s="210">
        <f t="shared" si="140"/>
        <v>0</v>
      </c>
      <c r="G304" s="210">
        <f t="shared" si="140"/>
        <v>0</v>
      </c>
      <c r="H304" s="210">
        <f t="shared" si="140"/>
        <v>0</v>
      </c>
      <c r="I304" s="210">
        <f t="shared" si="140"/>
        <v>480000000</v>
      </c>
      <c r="J304" s="210">
        <f t="shared" si="140"/>
        <v>27692912</v>
      </c>
      <c r="K304" s="210">
        <f t="shared" si="140"/>
        <v>27692912</v>
      </c>
      <c r="L304" s="210">
        <f t="shared" si="140"/>
        <v>452307088</v>
      </c>
      <c r="M304" s="210">
        <f t="shared" si="140"/>
        <v>26483572</v>
      </c>
      <c r="N304" s="210">
        <f t="shared" si="140"/>
        <v>26483572</v>
      </c>
      <c r="O304" s="210">
        <f t="shared" si="140"/>
        <v>1209340</v>
      </c>
      <c r="P304" s="210">
        <f t="shared" si="140"/>
        <v>41483572</v>
      </c>
      <c r="Q304" s="210">
        <f t="shared" si="140"/>
        <v>41483572</v>
      </c>
      <c r="R304" s="210">
        <f t="shared" si="140"/>
        <v>13790660</v>
      </c>
      <c r="S304" s="211">
        <f t="shared" si="140"/>
        <v>438516428</v>
      </c>
      <c r="T304" s="210">
        <f t="shared" si="140"/>
        <v>26483572</v>
      </c>
      <c r="U304" s="207"/>
      <c r="V304" s="221">
        <v>30101</v>
      </c>
      <c r="W304" s="198" t="s">
        <v>533</v>
      </c>
      <c r="X304" s="194">
        <v>480000000</v>
      </c>
      <c r="Y304" s="194">
        <v>0</v>
      </c>
      <c r="Z304" s="194">
        <v>0</v>
      </c>
      <c r="AA304" s="194">
        <v>0</v>
      </c>
      <c r="AB304" s="194">
        <v>0</v>
      </c>
      <c r="AC304" s="194">
        <v>0</v>
      </c>
      <c r="AD304" s="194">
        <v>480000000</v>
      </c>
      <c r="AE304" s="194">
        <v>27692912</v>
      </c>
      <c r="AF304" s="194">
        <v>27692912</v>
      </c>
      <c r="AG304" s="194">
        <v>452307088</v>
      </c>
      <c r="AH304" s="194">
        <v>26483572</v>
      </c>
      <c r="AI304" s="194">
        <v>26483572</v>
      </c>
      <c r="AJ304" s="194">
        <v>1209340</v>
      </c>
      <c r="AK304" s="194">
        <v>41483572</v>
      </c>
      <c r="AL304" s="194">
        <v>41483572</v>
      </c>
      <c r="AM304" s="194">
        <v>13790660</v>
      </c>
      <c r="AN304" s="194">
        <v>438516428</v>
      </c>
      <c r="AO304" s="194">
        <v>0</v>
      </c>
    </row>
    <row r="305" spans="1:41" s="207" customFormat="1" x14ac:dyDescent="0.25">
      <c r="A305" s="212">
        <v>3010101</v>
      </c>
      <c r="B305" s="213" t="s">
        <v>534</v>
      </c>
      <c r="C305" s="214">
        <f>+C306</f>
        <v>80000000</v>
      </c>
      <c r="D305" s="214">
        <f t="shared" ref="D305:T305" si="141">+D306</f>
        <v>0</v>
      </c>
      <c r="E305" s="214">
        <f t="shared" si="141"/>
        <v>0</v>
      </c>
      <c r="F305" s="214">
        <f t="shared" si="141"/>
        <v>0</v>
      </c>
      <c r="G305" s="214">
        <f t="shared" si="141"/>
        <v>0</v>
      </c>
      <c r="H305" s="214">
        <f t="shared" si="141"/>
        <v>0</v>
      </c>
      <c r="I305" s="214">
        <f t="shared" si="141"/>
        <v>80000000</v>
      </c>
      <c r="J305" s="214">
        <f t="shared" si="141"/>
        <v>0</v>
      </c>
      <c r="K305" s="214">
        <f t="shared" si="141"/>
        <v>0</v>
      </c>
      <c r="L305" s="214">
        <f t="shared" si="141"/>
        <v>80000000</v>
      </c>
      <c r="M305" s="214">
        <f t="shared" si="141"/>
        <v>0</v>
      </c>
      <c r="N305" s="214">
        <f t="shared" si="141"/>
        <v>0</v>
      </c>
      <c r="O305" s="214">
        <f t="shared" si="141"/>
        <v>0</v>
      </c>
      <c r="P305" s="214">
        <f t="shared" si="141"/>
        <v>0</v>
      </c>
      <c r="Q305" s="214">
        <f t="shared" si="141"/>
        <v>0</v>
      </c>
      <c r="R305" s="214">
        <f t="shared" si="141"/>
        <v>0</v>
      </c>
      <c r="S305" s="215">
        <f t="shared" si="141"/>
        <v>80000000</v>
      </c>
      <c r="T305" s="214">
        <f t="shared" si="141"/>
        <v>0</v>
      </c>
      <c r="V305" s="221">
        <v>3010101</v>
      </c>
      <c r="W305" s="198" t="s">
        <v>534</v>
      </c>
      <c r="X305" s="194">
        <v>80000000</v>
      </c>
      <c r="Y305" s="194">
        <v>0</v>
      </c>
      <c r="Z305" s="194">
        <v>0</v>
      </c>
      <c r="AA305" s="194">
        <v>0</v>
      </c>
      <c r="AB305" s="194">
        <v>0</v>
      </c>
      <c r="AC305" s="194">
        <v>0</v>
      </c>
      <c r="AD305" s="194">
        <v>80000000</v>
      </c>
      <c r="AE305" s="194">
        <v>0</v>
      </c>
      <c r="AF305" s="194">
        <v>0</v>
      </c>
      <c r="AG305" s="194">
        <v>80000000</v>
      </c>
      <c r="AH305" s="194">
        <v>0</v>
      </c>
      <c r="AI305" s="194">
        <v>0</v>
      </c>
      <c r="AJ305" s="194">
        <v>0</v>
      </c>
      <c r="AK305" s="194">
        <v>0</v>
      </c>
      <c r="AL305" s="194">
        <v>0</v>
      </c>
      <c r="AM305" s="194">
        <v>0</v>
      </c>
      <c r="AN305" s="194">
        <v>80000000</v>
      </c>
      <c r="AO305" s="194">
        <v>0</v>
      </c>
    </row>
    <row r="306" spans="1:41" s="207" customFormat="1" x14ac:dyDescent="0.25">
      <c r="A306" s="221">
        <v>301010101</v>
      </c>
      <c r="B306" s="198" t="s">
        <v>535</v>
      </c>
      <c r="C306" s="194">
        <v>80000000</v>
      </c>
      <c r="D306" s="194">
        <v>0</v>
      </c>
      <c r="E306" s="194">
        <v>0</v>
      </c>
      <c r="F306" s="194">
        <v>0</v>
      </c>
      <c r="G306" s="194">
        <v>0</v>
      </c>
      <c r="H306" s="194">
        <v>0</v>
      </c>
      <c r="I306" s="194">
        <f t="shared" si="128"/>
        <v>80000000</v>
      </c>
      <c r="J306" s="194">
        <v>0</v>
      </c>
      <c r="K306" s="194">
        <v>0</v>
      </c>
      <c r="L306" s="194">
        <f t="shared" si="124"/>
        <v>80000000</v>
      </c>
      <c r="M306" s="194">
        <v>0</v>
      </c>
      <c r="N306" s="194">
        <v>0</v>
      </c>
      <c r="O306" s="194">
        <f t="shared" si="125"/>
        <v>0</v>
      </c>
      <c r="P306" s="194">
        <v>0</v>
      </c>
      <c r="Q306" s="194">
        <v>0</v>
      </c>
      <c r="R306" s="194">
        <f t="shared" si="120"/>
        <v>0</v>
      </c>
      <c r="S306" s="195">
        <f t="shared" si="121"/>
        <v>80000000</v>
      </c>
      <c r="T306" s="194">
        <f t="shared" si="122"/>
        <v>0</v>
      </c>
      <c r="U306" s="196"/>
      <c r="V306" s="221">
        <v>301010101</v>
      </c>
      <c r="W306" s="198" t="s">
        <v>535</v>
      </c>
      <c r="X306" s="194">
        <v>80000000</v>
      </c>
      <c r="Y306" s="194">
        <v>0</v>
      </c>
      <c r="Z306" s="194">
        <v>0</v>
      </c>
      <c r="AA306" s="194">
        <v>0</v>
      </c>
      <c r="AB306" s="194">
        <v>0</v>
      </c>
      <c r="AC306" s="194">
        <v>0</v>
      </c>
      <c r="AD306" s="194">
        <v>80000000</v>
      </c>
      <c r="AE306" s="194">
        <v>0</v>
      </c>
      <c r="AF306" s="194">
        <v>0</v>
      </c>
      <c r="AG306" s="194">
        <v>80000000</v>
      </c>
      <c r="AH306" s="194">
        <v>0</v>
      </c>
      <c r="AI306" s="194">
        <v>0</v>
      </c>
      <c r="AJ306" s="194">
        <v>0</v>
      </c>
      <c r="AK306" s="194">
        <v>0</v>
      </c>
      <c r="AL306" s="194">
        <v>0</v>
      </c>
      <c r="AM306" s="194">
        <v>0</v>
      </c>
      <c r="AN306" s="194">
        <v>80000000</v>
      </c>
      <c r="AO306" s="194">
        <v>0</v>
      </c>
    </row>
    <row r="307" spans="1:41" x14ac:dyDescent="0.25">
      <c r="A307" s="212">
        <v>3010102</v>
      </c>
      <c r="B307" s="213" t="s">
        <v>536</v>
      </c>
      <c r="C307" s="214">
        <f>+C308+C311+C314</f>
        <v>400000000</v>
      </c>
      <c r="D307" s="214">
        <f t="shared" ref="D307:T307" si="142">+D308+D311+D314</f>
        <v>0</v>
      </c>
      <c r="E307" s="214">
        <f t="shared" si="142"/>
        <v>0</v>
      </c>
      <c r="F307" s="214">
        <f t="shared" si="142"/>
        <v>0</v>
      </c>
      <c r="G307" s="214">
        <f t="shared" si="142"/>
        <v>0</v>
      </c>
      <c r="H307" s="214">
        <f t="shared" si="142"/>
        <v>0</v>
      </c>
      <c r="I307" s="214">
        <f t="shared" si="142"/>
        <v>400000000</v>
      </c>
      <c r="J307" s="214">
        <f t="shared" si="142"/>
        <v>27692912</v>
      </c>
      <c r="K307" s="214">
        <f t="shared" si="142"/>
        <v>27692912</v>
      </c>
      <c r="L307" s="214">
        <f t="shared" si="142"/>
        <v>372307088</v>
      </c>
      <c r="M307" s="214">
        <f t="shared" si="142"/>
        <v>26483572</v>
      </c>
      <c r="N307" s="214">
        <f t="shared" si="142"/>
        <v>26483572</v>
      </c>
      <c r="O307" s="214">
        <f t="shared" si="142"/>
        <v>1209340</v>
      </c>
      <c r="P307" s="214">
        <f t="shared" si="142"/>
        <v>41483572</v>
      </c>
      <c r="Q307" s="214">
        <f t="shared" si="142"/>
        <v>41483572</v>
      </c>
      <c r="R307" s="214">
        <f t="shared" si="142"/>
        <v>13790660</v>
      </c>
      <c r="S307" s="215">
        <f t="shared" si="142"/>
        <v>358516428</v>
      </c>
      <c r="T307" s="214">
        <f t="shared" si="142"/>
        <v>26483572</v>
      </c>
      <c r="U307" s="207"/>
      <c r="V307" s="221">
        <v>3010102</v>
      </c>
      <c r="W307" s="198" t="s">
        <v>536</v>
      </c>
      <c r="X307" s="194">
        <v>400000000</v>
      </c>
      <c r="Y307" s="194">
        <v>0</v>
      </c>
      <c r="Z307" s="194">
        <v>0</v>
      </c>
      <c r="AA307" s="194">
        <v>0</v>
      </c>
      <c r="AB307" s="194">
        <v>0</v>
      </c>
      <c r="AC307" s="194">
        <v>0</v>
      </c>
      <c r="AD307" s="194">
        <v>400000000</v>
      </c>
      <c r="AE307" s="194">
        <v>27692912</v>
      </c>
      <c r="AF307" s="194">
        <v>27692912</v>
      </c>
      <c r="AG307" s="194">
        <v>372307088</v>
      </c>
      <c r="AH307" s="194">
        <v>26483572</v>
      </c>
      <c r="AI307" s="194">
        <v>26483572</v>
      </c>
      <c r="AJ307" s="194">
        <v>1209340</v>
      </c>
      <c r="AK307" s="194">
        <v>41483572</v>
      </c>
      <c r="AL307" s="194">
        <v>41483572</v>
      </c>
      <c r="AM307" s="194">
        <v>13790660</v>
      </c>
      <c r="AN307" s="194">
        <v>358516428</v>
      </c>
      <c r="AO307" s="194">
        <v>0</v>
      </c>
    </row>
    <row r="308" spans="1:41" x14ac:dyDescent="0.25">
      <c r="A308" s="212">
        <v>301010201</v>
      </c>
      <c r="B308" s="213" t="s">
        <v>537</v>
      </c>
      <c r="C308" s="214">
        <f>+C309+C310</f>
        <v>260000000</v>
      </c>
      <c r="D308" s="214">
        <f t="shared" ref="D308:T308" si="143">+D309+D310</f>
        <v>0</v>
      </c>
      <c r="E308" s="214">
        <f t="shared" si="143"/>
        <v>0</v>
      </c>
      <c r="F308" s="214">
        <f t="shared" si="143"/>
        <v>0</v>
      </c>
      <c r="G308" s="214">
        <f t="shared" si="143"/>
        <v>0</v>
      </c>
      <c r="H308" s="214">
        <f t="shared" si="143"/>
        <v>0</v>
      </c>
      <c r="I308" s="214">
        <f t="shared" si="143"/>
        <v>260000000</v>
      </c>
      <c r="J308" s="214">
        <f t="shared" si="143"/>
        <v>27692912</v>
      </c>
      <c r="K308" s="214">
        <f t="shared" si="143"/>
        <v>27692912</v>
      </c>
      <c r="L308" s="214">
        <f t="shared" si="143"/>
        <v>232307088</v>
      </c>
      <c r="M308" s="214">
        <f t="shared" si="143"/>
        <v>26483572</v>
      </c>
      <c r="N308" s="214">
        <f t="shared" si="143"/>
        <v>26483572</v>
      </c>
      <c r="O308" s="214">
        <f t="shared" si="143"/>
        <v>1209340</v>
      </c>
      <c r="P308" s="214">
        <f t="shared" si="143"/>
        <v>41483572</v>
      </c>
      <c r="Q308" s="214">
        <f t="shared" si="143"/>
        <v>41483572</v>
      </c>
      <c r="R308" s="214">
        <f t="shared" si="143"/>
        <v>13790660</v>
      </c>
      <c r="S308" s="215">
        <f t="shared" si="143"/>
        <v>218516428</v>
      </c>
      <c r="T308" s="214">
        <f t="shared" si="143"/>
        <v>26483572</v>
      </c>
      <c r="U308" s="207"/>
      <c r="V308" s="221">
        <v>301010201</v>
      </c>
      <c r="W308" s="198" t="s">
        <v>537</v>
      </c>
      <c r="X308" s="194">
        <v>260000000</v>
      </c>
      <c r="Y308" s="194">
        <v>0</v>
      </c>
      <c r="Z308" s="194">
        <v>0</v>
      </c>
      <c r="AA308" s="194">
        <v>0</v>
      </c>
      <c r="AB308" s="194">
        <v>0</v>
      </c>
      <c r="AC308" s="194">
        <v>0</v>
      </c>
      <c r="AD308" s="194">
        <v>260000000</v>
      </c>
      <c r="AE308" s="194">
        <v>27692912</v>
      </c>
      <c r="AF308" s="194">
        <v>27692912</v>
      </c>
      <c r="AG308" s="194">
        <v>232307088</v>
      </c>
      <c r="AH308" s="194">
        <v>26483572</v>
      </c>
      <c r="AI308" s="194">
        <v>26483572</v>
      </c>
      <c r="AJ308" s="194">
        <v>1209340</v>
      </c>
      <c r="AK308" s="194">
        <v>41483572</v>
      </c>
      <c r="AL308" s="194">
        <v>41483572</v>
      </c>
      <c r="AM308" s="194">
        <v>13790660</v>
      </c>
      <c r="AN308" s="194">
        <v>218516428</v>
      </c>
      <c r="AO308" s="194">
        <v>0</v>
      </c>
    </row>
    <row r="309" spans="1:41" s="207" customFormat="1" x14ac:dyDescent="0.25">
      <c r="A309" s="221">
        <v>30101020101</v>
      </c>
      <c r="B309" s="198" t="s">
        <v>538</v>
      </c>
      <c r="C309" s="194">
        <v>160000000</v>
      </c>
      <c r="D309" s="194">
        <v>0</v>
      </c>
      <c r="E309" s="194">
        <v>0</v>
      </c>
      <c r="F309" s="194">
        <v>0</v>
      </c>
      <c r="G309" s="194">
        <v>0</v>
      </c>
      <c r="H309" s="194">
        <v>0</v>
      </c>
      <c r="I309" s="194">
        <f t="shared" si="128"/>
        <v>160000000</v>
      </c>
      <c r="J309" s="194">
        <v>0</v>
      </c>
      <c r="K309" s="194">
        <v>0</v>
      </c>
      <c r="L309" s="194">
        <f t="shared" si="124"/>
        <v>160000000</v>
      </c>
      <c r="M309" s="194">
        <v>0</v>
      </c>
      <c r="N309" s="194">
        <v>0</v>
      </c>
      <c r="O309" s="194">
        <f t="shared" si="125"/>
        <v>0</v>
      </c>
      <c r="P309" s="194">
        <v>0</v>
      </c>
      <c r="Q309" s="194">
        <v>0</v>
      </c>
      <c r="R309" s="194">
        <f t="shared" si="120"/>
        <v>0</v>
      </c>
      <c r="S309" s="195">
        <f t="shared" si="121"/>
        <v>160000000</v>
      </c>
      <c r="T309" s="194">
        <f t="shared" si="122"/>
        <v>0</v>
      </c>
      <c r="U309" s="196"/>
      <c r="V309" s="221">
        <v>30101020101</v>
      </c>
      <c r="W309" s="198" t="s">
        <v>538</v>
      </c>
      <c r="X309" s="194">
        <v>160000000</v>
      </c>
      <c r="Y309" s="194">
        <v>0</v>
      </c>
      <c r="Z309" s="194">
        <v>0</v>
      </c>
      <c r="AA309" s="194">
        <v>0</v>
      </c>
      <c r="AB309" s="194">
        <v>0</v>
      </c>
      <c r="AC309" s="194">
        <v>0</v>
      </c>
      <c r="AD309" s="194">
        <v>160000000</v>
      </c>
      <c r="AE309" s="194">
        <v>0</v>
      </c>
      <c r="AF309" s="194">
        <v>0</v>
      </c>
      <c r="AG309" s="194">
        <v>160000000</v>
      </c>
      <c r="AH309" s="194">
        <v>0</v>
      </c>
      <c r="AI309" s="194">
        <v>0</v>
      </c>
      <c r="AJ309" s="194">
        <v>0</v>
      </c>
      <c r="AK309" s="194">
        <v>0</v>
      </c>
      <c r="AL309" s="194">
        <v>0</v>
      </c>
      <c r="AM309" s="194">
        <v>0</v>
      </c>
      <c r="AN309" s="194">
        <v>160000000</v>
      </c>
      <c r="AO309" s="194">
        <v>0</v>
      </c>
    </row>
    <row r="310" spans="1:41" x14ac:dyDescent="0.25">
      <c r="A310" s="221">
        <v>30101020103</v>
      </c>
      <c r="B310" s="198" t="s">
        <v>539</v>
      </c>
      <c r="C310" s="194">
        <v>100000000</v>
      </c>
      <c r="D310" s="194">
        <v>0</v>
      </c>
      <c r="E310" s="194">
        <v>0</v>
      </c>
      <c r="F310" s="194">
        <v>0</v>
      </c>
      <c r="G310" s="194">
        <v>0</v>
      </c>
      <c r="H310" s="194">
        <v>0</v>
      </c>
      <c r="I310" s="194">
        <f t="shared" si="128"/>
        <v>100000000</v>
      </c>
      <c r="J310" s="194">
        <v>27692912</v>
      </c>
      <c r="K310" s="194">
        <v>27692912</v>
      </c>
      <c r="L310" s="194">
        <f t="shared" si="124"/>
        <v>72307088</v>
      </c>
      <c r="M310" s="194">
        <v>26483572</v>
      </c>
      <c r="N310" s="194">
        <v>26483572</v>
      </c>
      <c r="O310" s="194">
        <f t="shared" si="125"/>
        <v>1209340</v>
      </c>
      <c r="P310" s="194">
        <v>41483572</v>
      </c>
      <c r="Q310" s="194">
        <v>41483572</v>
      </c>
      <c r="R310" s="194">
        <f t="shared" si="120"/>
        <v>13790660</v>
      </c>
      <c r="S310" s="195">
        <f t="shared" si="121"/>
        <v>58516428</v>
      </c>
      <c r="T310" s="194">
        <f t="shared" si="122"/>
        <v>26483572</v>
      </c>
      <c r="V310" s="221">
        <v>30101020103</v>
      </c>
      <c r="W310" s="198" t="s">
        <v>539</v>
      </c>
      <c r="X310" s="194">
        <v>100000000</v>
      </c>
      <c r="Y310" s="194">
        <v>0</v>
      </c>
      <c r="Z310" s="194">
        <v>0</v>
      </c>
      <c r="AA310" s="194">
        <v>0</v>
      </c>
      <c r="AB310" s="194">
        <v>0</v>
      </c>
      <c r="AC310" s="194">
        <v>0</v>
      </c>
      <c r="AD310" s="194">
        <v>100000000</v>
      </c>
      <c r="AE310" s="194">
        <v>27692912</v>
      </c>
      <c r="AF310" s="194">
        <v>27692912</v>
      </c>
      <c r="AG310" s="194">
        <v>72307088</v>
      </c>
      <c r="AH310" s="194">
        <v>26483572</v>
      </c>
      <c r="AI310" s="194">
        <v>26483572</v>
      </c>
      <c r="AJ310" s="194">
        <v>1209340</v>
      </c>
      <c r="AK310" s="194">
        <v>41483572</v>
      </c>
      <c r="AL310" s="194">
        <v>41483572</v>
      </c>
      <c r="AM310" s="194">
        <v>13790660</v>
      </c>
      <c r="AN310" s="194">
        <v>58516428</v>
      </c>
      <c r="AO310" s="194">
        <v>0</v>
      </c>
    </row>
    <row r="311" spans="1:41" x14ac:dyDescent="0.25">
      <c r="A311" s="212">
        <v>301010202</v>
      </c>
      <c r="B311" s="213" t="s">
        <v>540</v>
      </c>
      <c r="C311" s="214">
        <f>+C312+C313</f>
        <v>110000000</v>
      </c>
      <c r="D311" s="214">
        <f t="shared" ref="D311:T311" si="144">+D312+D313</f>
        <v>0</v>
      </c>
      <c r="E311" s="214">
        <f t="shared" si="144"/>
        <v>0</v>
      </c>
      <c r="F311" s="214">
        <f t="shared" si="144"/>
        <v>0</v>
      </c>
      <c r="G311" s="214">
        <f t="shared" si="144"/>
        <v>0</v>
      </c>
      <c r="H311" s="214">
        <f t="shared" si="144"/>
        <v>0</v>
      </c>
      <c r="I311" s="214">
        <f t="shared" si="144"/>
        <v>110000000</v>
      </c>
      <c r="J311" s="214">
        <f t="shared" si="144"/>
        <v>0</v>
      </c>
      <c r="K311" s="214">
        <f t="shared" si="144"/>
        <v>0</v>
      </c>
      <c r="L311" s="214">
        <f t="shared" si="144"/>
        <v>110000000</v>
      </c>
      <c r="M311" s="214">
        <f t="shared" si="144"/>
        <v>0</v>
      </c>
      <c r="N311" s="214">
        <f t="shared" si="144"/>
        <v>0</v>
      </c>
      <c r="O311" s="214">
        <f t="shared" si="144"/>
        <v>0</v>
      </c>
      <c r="P311" s="214">
        <f t="shared" si="144"/>
        <v>0</v>
      </c>
      <c r="Q311" s="214">
        <f t="shared" si="144"/>
        <v>0</v>
      </c>
      <c r="R311" s="214">
        <f t="shared" si="144"/>
        <v>0</v>
      </c>
      <c r="S311" s="215">
        <f t="shared" si="144"/>
        <v>110000000</v>
      </c>
      <c r="T311" s="214">
        <f t="shared" si="144"/>
        <v>0</v>
      </c>
      <c r="U311" s="207"/>
      <c r="V311" s="221">
        <v>301010202</v>
      </c>
      <c r="W311" s="198" t="s">
        <v>540</v>
      </c>
      <c r="X311" s="194">
        <v>110000000</v>
      </c>
      <c r="Y311" s="194">
        <v>0</v>
      </c>
      <c r="Z311" s="194">
        <v>0</v>
      </c>
      <c r="AA311" s="194">
        <v>0</v>
      </c>
      <c r="AB311" s="194">
        <v>0</v>
      </c>
      <c r="AC311" s="194">
        <v>0</v>
      </c>
      <c r="AD311" s="194">
        <v>110000000</v>
      </c>
      <c r="AE311" s="194">
        <v>0</v>
      </c>
      <c r="AF311" s="194">
        <v>0</v>
      </c>
      <c r="AG311" s="194">
        <v>110000000</v>
      </c>
      <c r="AH311" s="194">
        <v>0</v>
      </c>
      <c r="AI311" s="194">
        <v>0</v>
      </c>
      <c r="AJ311" s="194">
        <v>0</v>
      </c>
      <c r="AK311" s="194">
        <v>0</v>
      </c>
      <c r="AL311" s="194">
        <v>0</v>
      </c>
      <c r="AM311" s="194">
        <v>0</v>
      </c>
      <c r="AN311" s="194">
        <v>110000000</v>
      </c>
      <c r="AO311" s="194">
        <v>0</v>
      </c>
    </row>
    <row r="312" spans="1:41" s="207" customFormat="1" x14ac:dyDescent="0.25">
      <c r="A312" s="221">
        <v>30101020201</v>
      </c>
      <c r="B312" s="198" t="s">
        <v>541</v>
      </c>
      <c r="C312" s="194">
        <v>60000000</v>
      </c>
      <c r="D312" s="194">
        <v>0</v>
      </c>
      <c r="E312" s="194">
        <v>0</v>
      </c>
      <c r="F312" s="194">
        <v>0</v>
      </c>
      <c r="G312" s="194">
        <v>0</v>
      </c>
      <c r="H312" s="194">
        <v>0</v>
      </c>
      <c r="I312" s="194">
        <f t="shared" si="128"/>
        <v>60000000</v>
      </c>
      <c r="J312" s="194">
        <v>0</v>
      </c>
      <c r="K312" s="194">
        <v>0</v>
      </c>
      <c r="L312" s="194">
        <f t="shared" si="124"/>
        <v>60000000</v>
      </c>
      <c r="M312" s="194">
        <v>0</v>
      </c>
      <c r="N312" s="194">
        <v>0</v>
      </c>
      <c r="O312" s="194">
        <f t="shared" si="125"/>
        <v>0</v>
      </c>
      <c r="P312" s="194">
        <v>0</v>
      </c>
      <c r="Q312" s="194">
        <v>0</v>
      </c>
      <c r="R312" s="194">
        <f t="shared" si="120"/>
        <v>0</v>
      </c>
      <c r="S312" s="195">
        <f t="shared" si="121"/>
        <v>60000000</v>
      </c>
      <c r="T312" s="194">
        <f t="shared" si="122"/>
        <v>0</v>
      </c>
      <c r="U312" s="196"/>
      <c r="V312" s="221">
        <v>30101020201</v>
      </c>
      <c r="W312" s="198" t="s">
        <v>541</v>
      </c>
      <c r="X312" s="194">
        <v>110000000</v>
      </c>
      <c r="Y312" s="194">
        <v>0</v>
      </c>
      <c r="Z312" s="194">
        <v>0</v>
      </c>
      <c r="AA312" s="194">
        <v>0</v>
      </c>
      <c r="AB312" s="194">
        <v>0</v>
      </c>
      <c r="AC312" s="194">
        <v>0</v>
      </c>
      <c r="AD312" s="194">
        <v>110000000</v>
      </c>
      <c r="AE312" s="194">
        <v>0</v>
      </c>
      <c r="AF312" s="194">
        <v>0</v>
      </c>
      <c r="AG312" s="194">
        <v>110000000</v>
      </c>
      <c r="AH312" s="194">
        <v>0</v>
      </c>
      <c r="AI312" s="194">
        <v>0</v>
      </c>
      <c r="AJ312" s="194">
        <v>0</v>
      </c>
      <c r="AK312" s="194">
        <v>0</v>
      </c>
      <c r="AL312" s="194">
        <v>0</v>
      </c>
      <c r="AM312" s="194">
        <v>0</v>
      </c>
      <c r="AN312" s="194">
        <v>110000000</v>
      </c>
      <c r="AO312" s="194">
        <v>0</v>
      </c>
    </row>
    <row r="313" spans="1:41" x14ac:dyDescent="0.25">
      <c r="A313" s="221">
        <v>30101020202</v>
      </c>
      <c r="B313" s="198" t="s">
        <v>542</v>
      </c>
      <c r="C313" s="194">
        <v>50000000</v>
      </c>
      <c r="D313" s="194">
        <v>0</v>
      </c>
      <c r="E313" s="194">
        <v>0</v>
      </c>
      <c r="F313" s="194">
        <v>0</v>
      </c>
      <c r="G313" s="194">
        <v>0</v>
      </c>
      <c r="H313" s="194">
        <v>0</v>
      </c>
      <c r="I313" s="194">
        <f t="shared" si="128"/>
        <v>50000000</v>
      </c>
      <c r="J313" s="194">
        <v>0</v>
      </c>
      <c r="K313" s="194">
        <v>0</v>
      </c>
      <c r="L313" s="194">
        <f t="shared" si="124"/>
        <v>50000000</v>
      </c>
      <c r="M313" s="194">
        <v>0</v>
      </c>
      <c r="N313" s="194">
        <v>0</v>
      </c>
      <c r="O313" s="194">
        <f t="shared" si="125"/>
        <v>0</v>
      </c>
      <c r="P313" s="194">
        <v>0</v>
      </c>
      <c r="Q313" s="194">
        <v>0</v>
      </c>
      <c r="R313" s="194">
        <f t="shared" si="120"/>
        <v>0</v>
      </c>
      <c r="S313" s="195">
        <f t="shared" si="121"/>
        <v>50000000</v>
      </c>
      <c r="T313" s="194">
        <f t="shared" si="122"/>
        <v>0</v>
      </c>
      <c r="V313" s="221">
        <v>30101020202</v>
      </c>
      <c r="W313" s="198" t="s">
        <v>542</v>
      </c>
      <c r="X313" s="194">
        <v>50000000</v>
      </c>
      <c r="Y313" s="194">
        <v>0</v>
      </c>
      <c r="Z313" s="194">
        <v>0</v>
      </c>
      <c r="AA313" s="194">
        <v>0</v>
      </c>
      <c r="AB313" s="194">
        <v>0</v>
      </c>
      <c r="AC313" s="194">
        <v>0</v>
      </c>
      <c r="AD313" s="194">
        <v>50000000</v>
      </c>
      <c r="AE313" s="194">
        <v>0</v>
      </c>
      <c r="AF313" s="194">
        <v>0</v>
      </c>
      <c r="AG313" s="194">
        <v>50000000</v>
      </c>
      <c r="AH313" s="194">
        <v>0</v>
      </c>
      <c r="AI313" s="194">
        <v>0</v>
      </c>
      <c r="AJ313" s="194">
        <v>0</v>
      </c>
      <c r="AK313" s="194">
        <v>0</v>
      </c>
      <c r="AL313" s="194">
        <v>0</v>
      </c>
      <c r="AM313" s="194">
        <v>0</v>
      </c>
      <c r="AN313" s="194">
        <v>50000000</v>
      </c>
      <c r="AO313" s="194">
        <v>0</v>
      </c>
    </row>
    <row r="314" spans="1:41" s="207" customFormat="1" x14ac:dyDescent="0.25">
      <c r="A314" s="212">
        <v>301010203</v>
      </c>
      <c r="B314" s="213" t="s">
        <v>543</v>
      </c>
      <c r="C314" s="214">
        <f>+C315</f>
        <v>30000000</v>
      </c>
      <c r="D314" s="214">
        <f t="shared" ref="D314:T314" si="145">+D315</f>
        <v>0</v>
      </c>
      <c r="E314" s="214">
        <f t="shared" si="145"/>
        <v>0</v>
      </c>
      <c r="F314" s="214">
        <f t="shared" si="145"/>
        <v>0</v>
      </c>
      <c r="G314" s="214">
        <f t="shared" si="145"/>
        <v>0</v>
      </c>
      <c r="H314" s="214">
        <f t="shared" si="145"/>
        <v>0</v>
      </c>
      <c r="I314" s="214">
        <f t="shared" si="145"/>
        <v>30000000</v>
      </c>
      <c r="J314" s="214">
        <f t="shared" si="145"/>
        <v>0</v>
      </c>
      <c r="K314" s="214">
        <f t="shared" si="145"/>
        <v>0</v>
      </c>
      <c r="L314" s="214">
        <f t="shared" si="145"/>
        <v>30000000</v>
      </c>
      <c r="M314" s="214">
        <f t="shared" si="145"/>
        <v>0</v>
      </c>
      <c r="N314" s="214">
        <f t="shared" si="145"/>
        <v>0</v>
      </c>
      <c r="O314" s="214">
        <f t="shared" si="145"/>
        <v>0</v>
      </c>
      <c r="P314" s="214">
        <f t="shared" si="145"/>
        <v>0</v>
      </c>
      <c r="Q314" s="214">
        <f t="shared" si="145"/>
        <v>0</v>
      </c>
      <c r="R314" s="214">
        <f t="shared" si="145"/>
        <v>0</v>
      </c>
      <c r="S314" s="215">
        <f t="shared" si="145"/>
        <v>30000000</v>
      </c>
      <c r="T314" s="214">
        <f t="shared" si="145"/>
        <v>0</v>
      </c>
      <c r="V314" s="221">
        <v>301010203</v>
      </c>
      <c r="W314" s="198" t="s">
        <v>543</v>
      </c>
      <c r="X314" s="194">
        <v>30000000</v>
      </c>
      <c r="Y314" s="194">
        <v>0</v>
      </c>
      <c r="Z314" s="194">
        <v>0</v>
      </c>
      <c r="AA314" s="194">
        <v>0</v>
      </c>
      <c r="AB314" s="194">
        <v>0</v>
      </c>
      <c r="AC314" s="194">
        <v>0</v>
      </c>
      <c r="AD314" s="194">
        <v>30000000</v>
      </c>
      <c r="AE314" s="194">
        <v>0</v>
      </c>
      <c r="AF314" s="194">
        <v>0</v>
      </c>
      <c r="AG314" s="194">
        <v>30000000</v>
      </c>
      <c r="AH314" s="194">
        <v>0</v>
      </c>
      <c r="AI314" s="194">
        <v>0</v>
      </c>
      <c r="AJ314" s="194">
        <v>0</v>
      </c>
      <c r="AK314" s="194">
        <v>0</v>
      </c>
      <c r="AL314" s="194">
        <v>0</v>
      </c>
      <c r="AM314" s="194">
        <v>0</v>
      </c>
      <c r="AN314" s="194">
        <v>30000000</v>
      </c>
      <c r="AO314" s="194">
        <v>0</v>
      </c>
    </row>
    <row r="315" spans="1:41" s="207" customFormat="1" x14ac:dyDescent="0.25">
      <c r="A315" s="221">
        <v>30101020302</v>
      </c>
      <c r="B315" s="198" t="s">
        <v>544</v>
      </c>
      <c r="C315" s="194">
        <v>30000000</v>
      </c>
      <c r="D315" s="194">
        <v>0</v>
      </c>
      <c r="E315" s="194">
        <v>0</v>
      </c>
      <c r="F315" s="194">
        <v>0</v>
      </c>
      <c r="G315" s="194">
        <v>0</v>
      </c>
      <c r="H315" s="194">
        <v>0</v>
      </c>
      <c r="I315" s="194">
        <f t="shared" si="128"/>
        <v>30000000</v>
      </c>
      <c r="J315" s="194">
        <v>0</v>
      </c>
      <c r="K315" s="194">
        <v>0</v>
      </c>
      <c r="L315" s="194">
        <f t="shared" si="124"/>
        <v>30000000</v>
      </c>
      <c r="M315" s="194">
        <v>0</v>
      </c>
      <c r="N315" s="194">
        <v>0</v>
      </c>
      <c r="O315" s="194">
        <f t="shared" si="125"/>
        <v>0</v>
      </c>
      <c r="P315" s="194">
        <v>0</v>
      </c>
      <c r="Q315" s="194">
        <v>0</v>
      </c>
      <c r="R315" s="194">
        <f t="shared" si="120"/>
        <v>0</v>
      </c>
      <c r="S315" s="195">
        <f t="shared" si="121"/>
        <v>30000000</v>
      </c>
      <c r="T315" s="194">
        <f t="shared" si="122"/>
        <v>0</v>
      </c>
      <c r="U315" s="196"/>
      <c r="V315" s="221">
        <v>30101020302</v>
      </c>
      <c r="W315" s="198" t="s">
        <v>544</v>
      </c>
      <c r="X315" s="194">
        <v>30000000</v>
      </c>
      <c r="Y315" s="194">
        <v>0</v>
      </c>
      <c r="Z315" s="194">
        <v>0</v>
      </c>
      <c r="AA315" s="194">
        <v>0</v>
      </c>
      <c r="AB315" s="194">
        <v>0</v>
      </c>
      <c r="AC315" s="194">
        <v>0</v>
      </c>
      <c r="AD315" s="194">
        <v>30000000</v>
      </c>
      <c r="AE315" s="194">
        <v>0</v>
      </c>
      <c r="AF315" s="194">
        <v>0</v>
      </c>
      <c r="AG315" s="194">
        <v>30000000</v>
      </c>
      <c r="AH315" s="194">
        <v>0</v>
      </c>
      <c r="AI315" s="194">
        <v>0</v>
      </c>
      <c r="AJ315" s="194">
        <v>0</v>
      </c>
      <c r="AK315" s="194">
        <v>0</v>
      </c>
      <c r="AL315" s="194">
        <v>0</v>
      </c>
      <c r="AM315" s="194">
        <v>0</v>
      </c>
      <c r="AN315" s="194">
        <v>30000000</v>
      </c>
      <c r="AO315" s="194">
        <v>0</v>
      </c>
    </row>
    <row r="316" spans="1:41" s="207" customFormat="1" x14ac:dyDescent="0.25">
      <c r="A316" s="208">
        <v>30102</v>
      </c>
      <c r="B316" s="209" t="s">
        <v>545</v>
      </c>
      <c r="C316" s="210">
        <f>+C317</f>
        <v>1970000000</v>
      </c>
      <c r="D316" s="210">
        <f t="shared" ref="D316:T316" si="146">+D317</f>
        <v>0</v>
      </c>
      <c r="E316" s="210">
        <f t="shared" si="146"/>
        <v>0</v>
      </c>
      <c r="F316" s="210">
        <f t="shared" si="146"/>
        <v>0</v>
      </c>
      <c r="G316" s="210">
        <f t="shared" si="146"/>
        <v>0</v>
      </c>
      <c r="H316" s="210">
        <f t="shared" si="146"/>
        <v>0</v>
      </c>
      <c r="I316" s="210">
        <f t="shared" si="146"/>
        <v>1970000000</v>
      </c>
      <c r="J316" s="210">
        <f t="shared" si="146"/>
        <v>326891613</v>
      </c>
      <c r="K316" s="210">
        <f t="shared" si="146"/>
        <v>496234417</v>
      </c>
      <c r="L316" s="210">
        <f t="shared" si="146"/>
        <v>1473765583</v>
      </c>
      <c r="M316" s="210">
        <f t="shared" si="146"/>
        <v>278953416</v>
      </c>
      <c r="N316" s="210">
        <f t="shared" si="146"/>
        <v>469670796</v>
      </c>
      <c r="O316" s="210">
        <f t="shared" si="146"/>
        <v>26563621</v>
      </c>
      <c r="P316" s="210">
        <f t="shared" si="146"/>
        <v>268881777</v>
      </c>
      <c r="Q316" s="210">
        <f t="shared" si="146"/>
        <v>836926028</v>
      </c>
      <c r="R316" s="210">
        <f t="shared" si="146"/>
        <v>340691611</v>
      </c>
      <c r="S316" s="211">
        <f t="shared" si="146"/>
        <v>1133073972</v>
      </c>
      <c r="T316" s="210">
        <f t="shared" si="146"/>
        <v>469670796</v>
      </c>
      <c r="V316" s="221">
        <v>30102</v>
      </c>
      <c r="W316" s="198" t="s">
        <v>545</v>
      </c>
      <c r="X316" s="194">
        <v>1970000000</v>
      </c>
      <c r="Y316" s="194">
        <v>0</v>
      </c>
      <c r="Z316" s="194">
        <v>0</v>
      </c>
      <c r="AA316" s="194">
        <v>0</v>
      </c>
      <c r="AB316" s="194">
        <v>0</v>
      </c>
      <c r="AC316" s="194">
        <v>0</v>
      </c>
      <c r="AD316" s="194">
        <v>1970000000</v>
      </c>
      <c r="AE316" s="194">
        <v>326891613</v>
      </c>
      <c r="AF316" s="194">
        <v>496234417</v>
      </c>
      <c r="AG316" s="194">
        <v>1473765583</v>
      </c>
      <c r="AH316" s="194">
        <v>278953416</v>
      </c>
      <c r="AI316" s="194">
        <v>469670796</v>
      </c>
      <c r="AJ316" s="194">
        <v>96484050</v>
      </c>
      <c r="AK316" s="194">
        <v>268881777</v>
      </c>
      <c r="AL316" s="194">
        <v>836926028</v>
      </c>
      <c r="AM316" s="194">
        <v>340691611</v>
      </c>
      <c r="AN316" s="194">
        <v>1133073972</v>
      </c>
      <c r="AO316" s="194">
        <v>0</v>
      </c>
    </row>
    <row r="317" spans="1:41" s="207" customFormat="1" x14ac:dyDescent="0.25">
      <c r="A317" s="212">
        <v>3010201</v>
      </c>
      <c r="B317" s="213" t="s">
        <v>546</v>
      </c>
      <c r="C317" s="214">
        <f>+C318+C325</f>
        <v>1970000000</v>
      </c>
      <c r="D317" s="214">
        <f t="shared" ref="D317:T317" si="147">+D318+D325</f>
        <v>0</v>
      </c>
      <c r="E317" s="214">
        <f t="shared" si="147"/>
        <v>0</v>
      </c>
      <c r="F317" s="214">
        <f t="shared" si="147"/>
        <v>0</v>
      </c>
      <c r="G317" s="214">
        <f t="shared" si="147"/>
        <v>0</v>
      </c>
      <c r="H317" s="214">
        <f t="shared" si="147"/>
        <v>0</v>
      </c>
      <c r="I317" s="214">
        <f t="shared" si="147"/>
        <v>1970000000</v>
      </c>
      <c r="J317" s="214">
        <f t="shared" si="147"/>
        <v>326891613</v>
      </c>
      <c r="K317" s="214">
        <f t="shared" si="147"/>
        <v>496234417</v>
      </c>
      <c r="L317" s="214">
        <f t="shared" si="147"/>
        <v>1473765583</v>
      </c>
      <c r="M317" s="214">
        <f t="shared" si="147"/>
        <v>278953416</v>
      </c>
      <c r="N317" s="214">
        <f t="shared" si="147"/>
        <v>469670796</v>
      </c>
      <c r="O317" s="214">
        <f t="shared" si="147"/>
        <v>26563621</v>
      </c>
      <c r="P317" s="214">
        <f t="shared" si="147"/>
        <v>268881777</v>
      </c>
      <c r="Q317" s="214">
        <f t="shared" si="147"/>
        <v>836926028</v>
      </c>
      <c r="R317" s="214">
        <f t="shared" si="147"/>
        <v>340691611</v>
      </c>
      <c r="S317" s="215">
        <f t="shared" si="147"/>
        <v>1133073972</v>
      </c>
      <c r="T317" s="214">
        <f t="shared" si="147"/>
        <v>469670796</v>
      </c>
      <c r="V317" s="221">
        <v>3010201</v>
      </c>
      <c r="W317" s="198" t="s">
        <v>546</v>
      </c>
      <c r="X317" s="194">
        <v>1970000000</v>
      </c>
      <c r="Y317" s="194">
        <v>0</v>
      </c>
      <c r="Z317" s="194">
        <v>0</v>
      </c>
      <c r="AA317" s="194">
        <v>0</v>
      </c>
      <c r="AB317" s="194">
        <v>0</v>
      </c>
      <c r="AC317" s="194">
        <v>0</v>
      </c>
      <c r="AD317" s="194">
        <v>1970000000</v>
      </c>
      <c r="AE317" s="194">
        <v>326891613</v>
      </c>
      <c r="AF317" s="194">
        <v>496234417</v>
      </c>
      <c r="AG317" s="194">
        <v>1473765583</v>
      </c>
      <c r="AH317" s="194">
        <v>278953416</v>
      </c>
      <c r="AI317" s="194">
        <v>469670796</v>
      </c>
      <c r="AJ317" s="194">
        <v>96484050</v>
      </c>
      <c r="AK317" s="194">
        <v>268881777</v>
      </c>
      <c r="AL317" s="194">
        <v>836926028</v>
      </c>
      <c r="AM317" s="194">
        <v>340691611</v>
      </c>
      <c r="AN317" s="194">
        <v>1133073972</v>
      </c>
      <c r="AO317" s="194">
        <v>0</v>
      </c>
    </row>
    <row r="318" spans="1:41" x14ac:dyDescent="0.25">
      <c r="A318" s="212">
        <v>301020101</v>
      </c>
      <c r="B318" s="213" t="s">
        <v>547</v>
      </c>
      <c r="C318" s="214">
        <f>+C319+C323</f>
        <v>1620000000</v>
      </c>
      <c r="D318" s="214">
        <f t="shared" ref="D318:T318" si="148">+D319+D323</f>
        <v>0</v>
      </c>
      <c r="E318" s="214">
        <f t="shared" si="148"/>
        <v>0</v>
      </c>
      <c r="F318" s="214">
        <f t="shared" si="148"/>
        <v>0</v>
      </c>
      <c r="G318" s="214">
        <f t="shared" si="148"/>
        <v>0</v>
      </c>
      <c r="H318" s="214">
        <f t="shared" si="148"/>
        <v>0</v>
      </c>
      <c r="I318" s="214">
        <f t="shared" si="148"/>
        <v>1620000000</v>
      </c>
      <c r="J318" s="214">
        <f t="shared" si="148"/>
        <v>326891613</v>
      </c>
      <c r="K318" s="214">
        <f t="shared" si="148"/>
        <v>441234417</v>
      </c>
      <c r="L318" s="214">
        <f t="shared" si="148"/>
        <v>1178765583</v>
      </c>
      <c r="M318" s="214">
        <f t="shared" si="148"/>
        <v>278953416</v>
      </c>
      <c r="N318" s="214">
        <f t="shared" si="148"/>
        <v>469670796</v>
      </c>
      <c r="O318" s="214">
        <f t="shared" si="148"/>
        <v>-28436379</v>
      </c>
      <c r="P318" s="214">
        <f t="shared" si="148"/>
        <v>258881777</v>
      </c>
      <c r="Q318" s="214">
        <f t="shared" si="148"/>
        <v>694346028</v>
      </c>
      <c r="R318" s="214">
        <f t="shared" si="148"/>
        <v>253111611</v>
      </c>
      <c r="S318" s="215">
        <f t="shared" si="148"/>
        <v>925653972</v>
      </c>
      <c r="T318" s="214">
        <f t="shared" si="148"/>
        <v>469670796</v>
      </c>
      <c r="U318" s="207"/>
      <c r="V318" s="221">
        <v>301020101</v>
      </c>
      <c r="W318" s="198" t="s">
        <v>547</v>
      </c>
      <c r="X318" s="194">
        <v>1620000000</v>
      </c>
      <c r="Y318" s="194">
        <v>0</v>
      </c>
      <c r="Z318" s="194">
        <v>0</v>
      </c>
      <c r="AA318" s="194">
        <v>0</v>
      </c>
      <c r="AB318" s="194">
        <v>0</v>
      </c>
      <c r="AC318" s="194">
        <v>0</v>
      </c>
      <c r="AD318" s="194">
        <v>1620000000</v>
      </c>
      <c r="AE318" s="194">
        <v>326891613</v>
      </c>
      <c r="AF318" s="194">
        <v>441234417</v>
      </c>
      <c r="AG318" s="194">
        <v>1178765583</v>
      </c>
      <c r="AH318" s="194">
        <v>278953416</v>
      </c>
      <c r="AI318" s="194">
        <v>469670796</v>
      </c>
      <c r="AJ318" s="194">
        <v>41484050</v>
      </c>
      <c r="AK318" s="194">
        <v>258881777</v>
      </c>
      <c r="AL318" s="194">
        <v>694346028</v>
      </c>
      <c r="AM318" s="194">
        <v>253111611</v>
      </c>
      <c r="AN318" s="194">
        <v>925653972</v>
      </c>
      <c r="AO318" s="194">
        <v>0</v>
      </c>
    </row>
    <row r="319" spans="1:41" x14ac:dyDescent="0.25">
      <c r="A319" s="212">
        <v>30102010101</v>
      </c>
      <c r="B319" s="213" t="s">
        <v>548</v>
      </c>
      <c r="C319" s="214">
        <f>+C320+C321+C322</f>
        <v>1580000000</v>
      </c>
      <c r="D319" s="214">
        <f t="shared" ref="D319:T319" si="149">+D320+D321+D322</f>
        <v>0</v>
      </c>
      <c r="E319" s="214">
        <f t="shared" si="149"/>
        <v>0</v>
      </c>
      <c r="F319" s="214">
        <f t="shared" si="149"/>
        <v>0</v>
      </c>
      <c r="G319" s="214">
        <f t="shared" si="149"/>
        <v>0</v>
      </c>
      <c r="H319" s="214">
        <f t="shared" si="149"/>
        <v>0</v>
      </c>
      <c r="I319" s="214">
        <f t="shared" si="149"/>
        <v>1580000000</v>
      </c>
      <c r="J319" s="214">
        <f t="shared" si="149"/>
        <v>326891613</v>
      </c>
      <c r="K319" s="214">
        <f t="shared" si="149"/>
        <v>441234417</v>
      </c>
      <c r="L319" s="214">
        <f t="shared" si="149"/>
        <v>1138765583</v>
      </c>
      <c r="M319" s="214">
        <f t="shared" si="149"/>
        <v>278953416</v>
      </c>
      <c r="N319" s="214">
        <f t="shared" si="149"/>
        <v>469670796</v>
      </c>
      <c r="O319" s="214">
        <f t="shared" si="149"/>
        <v>-28436379</v>
      </c>
      <c r="P319" s="214">
        <f t="shared" si="149"/>
        <v>258881777</v>
      </c>
      <c r="Q319" s="214">
        <f t="shared" si="149"/>
        <v>694346028</v>
      </c>
      <c r="R319" s="214">
        <f t="shared" si="149"/>
        <v>253111611</v>
      </c>
      <c r="S319" s="215">
        <f t="shared" si="149"/>
        <v>885653972</v>
      </c>
      <c r="T319" s="214">
        <f t="shared" si="149"/>
        <v>469670796</v>
      </c>
      <c r="U319" s="207"/>
      <c r="V319" s="221">
        <v>30102010101</v>
      </c>
      <c r="W319" s="198" t="s">
        <v>548</v>
      </c>
      <c r="X319" s="194">
        <v>1580000000</v>
      </c>
      <c r="Y319" s="194">
        <v>0</v>
      </c>
      <c r="Z319" s="194">
        <v>0</v>
      </c>
      <c r="AA319" s="194">
        <v>0</v>
      </c>
      <c r="AB319" s="194">
        <v>0</v>
      </c>
      <c r="AC319" s="194">
        <v>0</v>
      </c>
      <c r="AD319" s="194">
        <v>1580000000</v>
      </c>
      <c r="AE319" s="194">
        <v>326891613</v>
      </c>
      <c r="AF319" s="194">
        <v>441234417</v>
      </c>
      <c r="AG319" s="194">
        <v>1138765583</v>
      </c>
      <c r="AH319" s="194">
        <v>278953416</v>
      </c>
      <c r="AI319" s="194">
        <v>469670796</v>
      </c>
      <c r="AJ319" s="194">
        <v>41484050</v>
      </c>
      <c r="AK319" s="194">
        <v>258881777</v>
      </c>
      <c r="AL319" s="194">
        <v>694346028</v>
      </c>
      <c r="AM319" s="194">
        <v>253111611</v>
      </c>
      <c r="AN319" s="194">
        <v>885653972</v>
      </c>
      <c r="AO319" s="194">
        <v>0</v>
      </c>
    </row>
    <row r="320" spans="1:41" x14ac:dyDescent="0.25">
      <c r="A320" s="221">
        <v>3010201010101</v>
      </c>
      <c r="B320" s="198" t="s">
        <v>549</v>
      </c>
      <c r="C320" s="194">
        <v>530000000</v>
      </c>
      <c r="D320" s="194">
        <v>0</v>
      </c>
      <c r="E320" s="194">
        <v>0</v>
      </c>
      <c r="F320" s="194">
        <v>0</v>
      </c>
      <c r="G320" s="194">
        <v>0</v>
      </c>
      <c r="H320" s="194">
        <v>0</v>
      </c>
      <c r="I320" s="194">
        <f t="shared" si="128"/>
        <v>530000000</v>
      </c>
      <c r="J320" s="194">
        <v>0</v>
      </c>
      <c r="K320" s="194">
        <v>0</v>
      </c>
      <c r="L320" s="194">
        <f t="shared" si="124"/>
        <v>530000000</v>
      </c>
      <c r="M320" s="194">
        <v>0</v>
      </c>
      <c r="N320" s="194">
        <v>0</v>
      </c>
      <c r="O320" s="194">
        <f t="shared" si="125"/>
        <v>0</v>
      </c>
      <c r="P320" s="194">
        <v>0</v>
      </c>
      <c r="Q320" s="194">
        <v>0</v>
      </c>
      <c r="R320" s="194">
        <f t="shared" si="120"/>
        <v>0</v>
      </c>
      <c r="S320" s="195">
        <f t="shared" si="121"/>
        <v>530000000</v>
      </c>
      <c r="T320" s="194">
        <f t="shared" si="122"/>
        <v>0</v>
      </c>
      <c r="V320" s="221">
        <v>3010201010101</v>
      </c>
      <c r="W320" s="198" t="s">
        <v>549</v>
      </c>
      <c r="X320" s="194">
        <v>530000000</v>
      </c>
      <c r="Y320" s="194">
        <v>0</v>
      </c>
      <c r="Z320" s="194">
        <v>0</v>
      </c>
      <c r="AA320" s="194">
        <v>0</v>
      </c>
      <c r="AB320" s="194">
        <v>0</v>
      </c>
      <c r="AC320" s="194">
        <v>0</v>
      </c>
      <c r="AD320" s="194">
        <v>530000000</v>
      </c>
      <c r="AE320" s="194">
        <v>0</v>
      </c>
      <c r="AF320" s="194">
        <v>0</v>
      </c>
      <c r="AG320" s="194">
        <v>530000000</v>
      </c>
      <c r="AH320" s="194">
        <v>0</v>
      </c>
      <c r="AI320" s="194">
        <v>0</v>
      </c>
      <c r="AJ320" s="194">
        <v>0</v>
      </c>
      <c r="AK320" s="194">
        <v>0</v>
      </c>
      <c r="AL320" s="194">
        <v>0</v>
      </c>
      <c r="AM320" s="194">
        <v>0</v>
      </c>
      <c r="AN320" s="194">
        <v>530000000</v>
      </c>
      <c r="AO320" s="194">
        <v>0</v>
      </c>
    </row>
    <row r="321" spans="1:41" s="207" customFormat="1" x14ac:dyDescent="0.25">
      <c r="A321" s="221">
        <v>3010201010102</v>
      </c>
      <c r="B321" s="198" t="s">
        <v>550</v>
      </c>
      <c r="C321" s="194">
        <v>200000000</v>
      </c>
      <c r="D321" s="194">
        <v>0</v>
      </c>
      <c r="E321" s="194">
        <v>0</v>
      </c>
      <c r="F321" s="194">
        <v>0</v>
      </c>
      <c r="G321" s="194">
        <v>0</v>
      </c>
      <c r="H321" s="194">
        <v>0</v>
      </c>
      <c r="I321" s="194">
        <f t="shared" si="128"/>
        <v>200000000</v>
      </c>
      <c r="J321" s="194">
        <v>0</v>
      </c>
      <c r="K321" s="194">
        <v>0</v>
      </c>
      <c r="L321" s="194">
        <f t="shared" si="124"/>
        <v>200000000</v>
      </c>
      <c r="M321" s="194">
        <v>0</v>
      </c>
      <c r="N321" s="194">
        <v>0</v>
      </c>
      <c r="O321" s="194">
        <f t="shared" si="125"/>
        <v>0</v>
      </c>
      <c r="P321" s="194">
        <v>0</v>
      </c>
      <c r="Q321" s="194">
        <v>0</v>
      </c>
      <c r="R321" s="194">
        <f t="shared" si="120"/>
        <v>0</v>
      </c>
      <c r="S321" s="195">
        <f t="shared" si="121"/>
        <v>200000000</v>
      </c>
      <c r="T321" s="194">
        <f t="shared" si="122"/>
        <v>0</v>
      </c>
      <c r="U321" s="196"/>
      <c r="V321" s="221">
        <v>3010201010102</v>
      </c>
      <c r="W321" s="198" t="s">
        <v>550</v>
      </c>
      <c r="X321" s="194">
        <v>200000000</v>
      </c>
      <c r="Y321" s="194">
        <v>0</v>
      </c>
      <c r="Z321" s="194">
        <v>0</v>
      </c>
      <c r="AA321" s="194">
        <v>0</v>
      </c>
      <c r="AB321" s="194">
        <v>0</v>
      </c>
      <c r="AC321" s="194">
        <v>0</v>
      </c>
      <c r="AD321" s="194">
        <v>200000000</v>
      </c>
      <c r="AE321" s="194">
        <v>0</v>
      </c>
      <c r="AF321" s="194">
        <v>0</v>
      </c>
      <c r="AG321" s="194">
        <v>200000000</v>
      </c>
      <c r="AH321" s="194">
        <v>0</v>
      </c>
      <c r="AI321" s="194">
        <v>0</v>
      </c>
      <c r="AJ321" s="194">
        <v>0</v>
      </c>
      <c r="AK321" s="194">
        <v>0</v>
      </c>
      <c r="AL321" s="194">
        <v>0</v>
      </c>
      <c r="AM321" s="194">
        <v>0</v>
      </c>
      <c r="AN321" s="194">
        <v>200000000</v>
      </c>
      <c r="AO321" s="194">
        <v>0</v>
      </c>
    </row>
    <row r="322" spans="1:41" x14ac:dyDescent="0.25">
      <c r="A322" s="221">
        <v>3010201010103</v>
      </c>
      <c r="B322" s="198" t="s">
        <v>551</v>
      </c>
      <c r="C322" s="194">
        <v>850000000</v>
      </c>
      <c r="D322" s="194">
        <v>0</v>
      </c>
      <c r="E322" s="194">
        <v>0</v>
      </c>
      <c r="F322" s="194">
        <v>0</v>
      </c>
      <c r="G322" s="194">
        <v>0</v>
      </c>
      <c r="H322" s="194">
        <v>0</v>
      </c>
      <c r="I322" s="194">
        <f t="shared" si="128"/>
        <v>850000000</v>
      </c>
      <c r="J322" s="194">
        <v>326891613</v>
      </c>
      <c r="K322" s="194">
        <v>441234417</v>
      </c>
      <c r="L322" s="194">
        <f t="shared" si="124"/>
        <v>408765583</v>
      </c>
      <c r="M322" s="194">
        <v>278953416</v>
      </c>
      <c r="N322" s="194">
        <v>469670796</v>
      </c>
      <c r="O322" s="194">
        <f t="shared" si="125"/>
        <v>-28436379</v>
      </c>
      <c r="P322" s="194">
        <v>258881777</v>
      </c>
      <c r="Q322" s="194">
        <v>694346028</v>
      </c>
      <c r="R322" s="194">
        <f t="shared" si="120"/>
        <v>253111611</v>
      </c>
      <c r="S322" s="195">
        <f t="shared" si="121"/>
        <v>155653972</v>
      </c>
      <c r="T322" s="194">
        <f t="shared" si="122"/>
        <v>469670796</v>
      </c>
      <c r="V322" s="221">
        <v>3010201010103</v>
      </c>
      <c r="W322" s="198" t="s">
        <v>551</v>
      </c>
      <c r="X322" s="194">
        <v>850000000</v>
      </c>
      <c r="Y322" s="194">
        <v>0</v>
      </c>
      <c r="Z322" s="194">
        <v>0</v>
      </c>
      <c r="AA322" s="194">
        <v>0</v>
      </c>
      <c r="AB322" s="194">
        <v>0</v>
      </c>
      <c r="AC322" s="194">
        <v>0</v>
      </c>
      <c r="AD322" s="194">
        <v>850000000</v>
      </c>
      <c r="AE322" s="194">
        <v>326891613</v>
      </c>
      <c r="AF322" s="194">
        <v>441234417</v>
      </c>
      <c r="AG322" s="194">
        <v>408765583</v>
      </c>
      <c r="AH322" s="194">
        <v>278953416</v>
      </c>
      <c r="AI322" s="194">
        <v>469670796</v>
      </c>
      <c r="AJ322" s="194">
        <v>41484050</v>
      </c>
      <c r="AK322" s="194">
        <v>258881777</v>
      </c>
      <c r="AL322" s="194">
        <v>694346028</v>
      </c>
      <c r="AM322" s="194">
        <v>253111611</v>
      </c>
      <c r="AN322" s="194">
        <v>155653972</v>
      </c>
      <c r="AO322" s="194">
        <v>0</v>
      </c>
    </row>
    <row r="323" spans="1:41" s="207" customFormat="1" x14ac:dyDescent="0.25">
      <c r="A323" s="212">
        <v>30102010102</v>
      </c>
      <c r="B323" s="213" t="s">
        <v>552</v>
      </c>
      <c r="C323" s="214">
        <f>+C324</f>
        <v>40000000</v>
      </c>
      <c r="D323" s="214">
        <f t="shared" ref="D323:T323" si="150">+D324</f>
        <v>0</v>
      </c>
      <c r="E323" s="214">
        <f t="shared" si="150"/>
        <v>0</v>
      </c>
      <c r="F323" s="214">
        <f t="shared" si="150"/>
        <v>0</v>
      </c>
      <c r="G323" s="214">
        <f t="shared" si="150"/>
        <v>0</v>
      </c>
      <c r="H323" s="214">
        <f t="shared" si="150"/>
        <v>0</v>
      </c>
      <c r="I323" s="214">
        <f t="shared" si="150"/>
        <v>40000000</v>
      </c>
      <c r="J323" s="214">
        <f t="shared" si="150"/>
        <v>0</v>
      </c>
      <c r="K323" s="214">
        <f t="shared" si="150"/>
        <v>0</v>
      </c>
      <c r="L323" s="214">
        <f t="shared" si="150"/>
        <v>40000000</v>
      </c>
      <c r="M323" s="214">
        <f t="shared" si="150"/>
        <v>0</v>
      </c>
      <c r="N323" s="214">
        <f t="shared" si="150"/>
        <v>0</v>
      </c>
      <c r="O323" s="214">
        <f t="shared" si="150"/>
        <v>0</v>
      </c>
      <c r="P323" s="214">
        <f t="shared" si="150"/>
        <v>0</v>
      </c>
      <c r="Q323" s="214">
        <f t="shared" si="150"/>
        <v>0</v>
      </c>
      <c r="R323" s="214">
        <f t="shared" si="150"/>
        <v>0</v>
      </c>
      <c r="S323" s="215">
        <f t="shared" si="150"/>
        <v>40000000</v>
      </c>
      <c r="T323" s="214">
        <f t="shared" si="150"/>
        <v>0</v>
      </c>
      <c r="V323" s="221">
        <v>30102010102</v>
      </c>
      <c r="W323" s="198" t="s">
        <v>552</v>
      </c>
      <c r="X323" s="194">
        <v>40000000</v>
      </c>
      <c r="Y323" s="194">
        <v>0</v>
      </c>
      <c r="Z323" s="194">
        <v>0</v>
      </c>
      <c r="AA323" s="194">
        <v>0</v>
      </c>
      <c r="AB323" s="194">
        <v>0</v>
      </c>
      <c r="AC323" s="194">
        <v>0</v>
      </c>
      <c r="AD323" s="194">
        <v>40000000</v>
      </c>
      <c r="AE323" s="194">
        <v>0</v>
      </c>
      <c r="AF323" s="194">
        <v>0</v>
      </c>
      <c r="AG323" s="194">
        <v>40000000</v>
      </c>
      <c r="AH323" s="194">
        <v>0</v>
      </c>
      <c r="AI323" s="194">
        <v>0</v>
      </c>
      <c r="AJ323" s="194">
        <v>0</v>
      </c>
      <c r="AK323" s="194">
        <v>0</v>
      </c>
      <c r="AL323" s="194">
        <v>0</v>
      </c>
      <c r="AM323" s="194">
        <v>0</v>
      </c>
      <c r="AN323" s="194">
        <v>40000000</v>
      </c>
      <c r="AO323" s="194">
        <v>0</v>
      </c>
    </row>
    <row r="324" spans="1:41" x14ac:dyDescent="0.25">
      <c r="A324" s="221">
        <v>3010201010201</v>
      </c>
      <c r="B324" s="198" t="s">
        <v>553</v>
      </c>
      <c r="C324" s="194">
        <v>40000000</v>
      </c>
      <c r="D324" s="194">
        <v>0</v>
      </c>
      <c r="E324" s="194">
        <v>0</v>
      </c>
      <c r="F324" s="194">
        <v>0</v>
      </c>
      <c r="G324" s="194">
        <v>0</v>
      </c>
      <c r="H324" s="194">
        <v>0</v>
      </c>
      <c r="I324" s="194">
        <f t="shared" si="128"/>
        <v>40000000</v>
      </c>
      <c r="J324" s="194">
        <v>0</v>
      </c>
      <c r="K324" s="194">
        <v>0</v>
      </c>
      <c r="L324" s="194">
        <f t="shared" si="124"/>
        <v>40000000</v>
      </c>
      <c r="M324" s="194">
        <v>0</v>
      </c>
      <c r="N324" s="194">
        <v>0</v>
      </c>
      <c r="O324" s="194">
        <f t="shared" si="125"/>
        <v>0</v>
      </c>
      <c r="P324" s="194">
        <v>0</v>
      </c>
      <c r="Q324" s="194">
        <v>0</v>
      </c>
      <c r="R324" s="194">
        <f t="shared" si="120"/>
        <v>0</v>
      </c>
      <c r="S324" s="195">
        <f t="shared" si="121"/>
        <v>40000000</v>
      </c>
      <c r="T324" s="194">
        <f t="shared" si="122"/>
        <v>0</v>
      </c>
      <c r="V324" s="221">
        <v>3010201010201</v>
      </c>
      <c r="W324" s="198" t="s">
        <v>553</v>
      </c>
      <c r="X324" s="194">
        <v>40000000</v>
      </c>
      <c r="Y324" s="194">
        <v>0</v>
      </c>
      <c r="Z324" s="194">
        <v>0</v>
      </c>
      <c r="AA324" s="194">
        <v>0</v>
      </c>
      <c r="AB324" s="194">
        <v>0</v>
      </c>
      <c r="AC324" s="194">
        <v>0</v>
      </c>
      <c r="AD324" s="194">
        <v>40000000</v>
      </c>
      <c r="AE324" s="194">
        <v>0</v>
      </c>
      <c r="AF324" s="194">
        <v>0</v>
      </c>
      <c r="AG324" s="194">
        <v>40000000</v>
      </c>
      <c r="AH324" s="194">
        <v>0</v>
      </c>
      <c r="AI324" s="194">
        <v>0</v>
      </c>
      <c r="AJ324" s="194">
        <v>0</v>
      </c>
      <c r="AK324" s="194">
        <v>0</v>
      </c>
      <c r="AL324" s="194">
        <v>0</v>
      </c>
      <c r="AM324" s="194">
        <v>0</v>
      </c>
      <c r="AN324" s="194">
        <v>40000000</v>
      </c>
      <c r="AO324" s="194">
        <v>0</v>
      </c>
    </row>
    <row r="325" spans="1:41" x14ac:dyDescent="0.25">
      <c r="A325" s="212">
        <v>301020103</v>
      </c>
      <c r="B325" s="213" t="s">
        <v>554</v>
      </c>
      <c r="C325" s="214">
        <f>+C326+C327</f>
        <v>350000000</v>
      </c>
      <c r="D325" s="214">
        <f t="shared" ref="D325:T325" si="151">+D326+D327</f>
        <v>0</v>
      </c>
      <c r="E325" s="214">
        <f t="shared" si="151"/>
        <v>0</v>
      </c>
      <c r="F325" s="214">
        <f t="shared" si="151"/>
        <v>0</v>
      </c>
      <c r="G325" s="214">
        <f t="shared" si="151"/>
        <v>0</v>
      </c>
      <c r="H325" s="214">
        <f t="shared" si="151"/>
        <v>0</v>
      </c>
      <c r="I325" s="214">
        <f t="shared" si="151"/>
        <v>350000000</v>
      </c>
      <c r="J325" s="214">
        <f t="shared" si="151"/>
        <v>0</v>
      </c>
      <c r="K325" s="214">
        <f t="shared" si="151"/>
        <v>55000000</v>
      </c>
      <c r="L325" s="214">
        <f t="shared" si="151"/>
        <v>295000000</v>
      </c>
      <c r="M325" s="214">
        <f t="shared" si="151"/>
        <v>0</v>
      </c>
      <c r="N325" s="214">
        <f t="shared" si="151"/>
        <v>0</v>
      </c>
      <c r="O325" s="214">
        <f t="shared" si="151"/>
        <v>55000000</v>
      </c>
      <c r="P325" s="214">
        <f t="shared" si="151"/>
        <v>10000000</v>
      </c>
      <c r="Q325" s="214">
        <f t="shared" si="151"/>
        <v>142580000</v>
      </c>
      <c r="R325" s="214">
        <f t="shared" si="151"/>
        <v>87580000</v>
      </c>
      <c r="S325" s="215">
        <f t="shared" si="151"/>
        <v>207420000</v>
      </c>
      <c r="T325" s="214">
        <f t="shared" si="151"/>
        <v>0</v>
      </c>
      <c r="U325" s="207"/>
      <c r="V325" s="221">
        <v>301020103</v>
      </c>
      <c r="W325" s="198" t="s">
        <v>554</v>
      </c>
      <c r="X325" s="194">
        <v>350000000</v>
      </c>
      <c r="Y325" s="194">
        <v>0</v>
      </c>
      <c r="Z325" s="194">
        <v>0</v>
      </c>
      <c r="AA325" s="194">
        <v>0</v>
      </c>
      <c r="AB325" s="194">
        <v>0</v>
      </c>
      <c r="AC325" s="194">
        <v>0</v>
      </c>
      <c r="AD325" s="194">
        <v>350000000</v>
      </c>
      <c r="AE325" s="194">
        <v>0</v>
      </c>
      <c r="AF325" s="194">
        <v>55000000</v>
      </c>
      <c r="AG325" s="194">
        <v>295000000</v>
      </c>
      <c r="AH325" s="194">
        <v>0</v>
      </c>
      <c r="AI325" s="194">
        <v>0</v>
      </c>
      <c r="AJ325" s="194">
        <v>55000000</v>
      </c>
      <c r="AK325" s="194">
        <v>10000000</v>
      </c>
      <c r="AL325" s="194">
        <v>142580000</v>
      </c>
      <c r="AM325" s="194">
        <v>87580000</v>
      </c>
      <c r="AN325" s="194">
        <v>207420000</v>
      </c>
      <c r="AO325" s="194">
        <v>0</v>
      </c>
    </row>
    <row r="326" spans="1:41" s="207" customFormat="1" x14ac:dyDescent="0.25">
      <c r="A326" s="221">
        <v>30102010301</v>
      </c>
      <c r="B326" s="198" t="s">
        <v>555</v>
      </c>
      <c r="C326" s="194">
        <v>200000000</v>
      </c>
      <c r="D326" s="194">
        <v>0</v>
      </c>
      <c r="E326" s="194">
        <v>0</v>
      </c>
      <c r="F326" s="194">
        <v>0</v>
      </c>
      <c r="G326" s="194">
        <v>0</v>
      </c>
      <c r="H326" s="194">
        <v>0</v>
      </c>
      <c r="I326" s="194">
        <f t="shared" si="128"/>
        <v>200000000</v>
      </c>
      <c r="J326" s="194">
        <v>0</v>
      </c>
      <c r="K326" s="194">
        <v>0</v>
      </c>
      <c r="L326" s="194">
        <f t="shared" si="124"/>
        <v>200000000</v>
      </c>
      <c r="M326" s="194">
        <v>0</v>
      </c>
      <c r="N326" s="194">
        <v>0</v>
      </c>
      <c r="O326" s="194">
        <f t="shared" si="125"/>
        <v>0</v>
      </c>
      <c r="P326" s="194">
        <v>0</v>
      </c>
      <c r="Q326" s="194">
        <v>0</v>
      </c>
      <c r="R326" s="194">
        <f t="shared" si="120"/>
        <v>0</v>
      </c>
      <c r="S326" s="195">
        <f t="shared" si="121"/>
        <v>200000000</v>
      </c>
      <c r="T326" s="194">
        <f t="shared" si="122"/>
        <v>0</v>
      </c>
      <c r="U326" s="196"/>
      <c r="V326" s="221">
        <v>30102010301</v>
      </c>
      <c r="W326" s="198" t="s">
        <v>555</v>
      </c>
      <c r="X326" s="194">
        <v>200000000</v>
      </c>
      <c r="Y326" s="194">
        <v>0</v>
      </c>
      <c r="Z326" s="194">
        <v>0</v>
      </c>
      <c r="AA326" s="194">
        <v>0</v>
      </c>
      <c r="AB326" s="194">
        <v>0</v>
      </c>
      <c r="AC326" s="194">
        <v>0</v>
      </c>
      <c r="AD326" s="194">
        <v>200000000</v>
      </c>
      <c r="AE326" s="194">
        <v>0</v>
      </c>
      <c r="AF326" s="194">
        <v>0</v>
      </c>
      <c r="AG326" s="194">
        <v>200000000</v>
      </c>
      <c r="AH326" s="194">
        <v>0</v>
      </c>
      <c r="AI326" s="194">
        <v>0</v>
      </c>
      <c r="AJ326" s="194">
        <v>0</v>
      </c>
      <c r="AK326" s="194">
        <v>0</v>
      </c>
      <c r="AL326" s="194">
        <v>0</v>
      </c>
      <c r="AM326" s="194">
        <v>0</v>
      </c>
      <c r="AN326" s="194">
        <v>200000000</v>
      </c>
      <c r="AO326" s="194">
        <v>0</v>
      </c>
    </row>
    <row r="327" spans="1:41" s="207" customFormat="1" x14ac:dyDescent="0.25">
      <c r="A327" s="221">
        <v>30102010302</v>
      </c>
      <c r="B327" s="198" t="s">
        <v>556</v>
      </c>
      <c r="C327" s="194">
        <v>150000000</v>
      </c>
      <c r="D327" s="194">
        <v>0</v>
      </c>
      <c r="E327" s="194">
        <v>0</v>
      </c>
      <c r="F327" s="194">
        <v>0</v>
      </c>
      <c r="G327" s="194">
        <v>0</v>
      </c>
      <c r="H327" s="194">
        <v>0</v>
      </c>
      <c r="I327" s="194">
        <f t="shared" si="128"/>
        <v>150000000</v>
      </c>
      <c r="J327" s="194">
        <v>0</v>
      </c>
      <c r="K327" s="194">
        <v>55000000</v>
      </c>
      <c r="L327" s="194">
        <f t="shared" si="124"/>
        <v>95000000</v>
      </c>
      <c r="M327" s="194">
        <v>0</v>
      </c>
      <c r="N327" s="194">
        <v>0</v>
      </c>
      <c r="O327" s="194">
        <f t="shared" si="125"/>
        <v>55000000</v>
      </c>
      <c r="P327" s="194">
        <v>10000000</v>
      </c>
      <c r="Q327" s="194">
        <v>142580000</v>
      </c>
      <c r="R327" s="194">
        <f t="shared" si="120"/>
        <v>87580000</v>
      </c>
      <c r="S327" s="195">
        <f t="shared" si="121"/>
        <v>7420000</v>
      </c>
      <c r="T327" s="194">
        <f t="shared" si="122"/>
        <v>0</v>
      </c>
      <c r="U327" s="196"/>
      <c r="V327" s="221">
        <v>30102010302</v>
      </c>
      <c r="W327" s="198" t="s">
        <v>556</v>
      </c>
      <c r="X327" s="194">
        <v>150000000</v>
      </c>
      <c r="Y327" s="194">
        <v>0</v>
      </c>
      <c r="Z327" s="194">
        <v>0</v>
      </c>
      <c r="AA327" s="194">
        <v>0</v>
      </c>
      <c r="AB327" s="194">
        <v>0</v>
      </c>
      <c r="AC327" s="194">
        <v>0</v>
      </c>
      <c r="AD327" s="194">
        <v>150000000</v>
      </c>
      <c r="AE327" s="194">
        <v>0</v>
      </c>
      <c r="AF327" s="194">
        <v>55000000</v>
      </c>
      <c r="AG327" s="194">
        <v>95000000</v>
      </c>
      <c r="AH327" s="194">
        <v>0</v>
      </c>
      <c r="AI327" s="194">
        <v>0</v>
      </c>
      <c r="AJ327" s="194">
        <v>55000000</v>
      </c>
      <c r="AK327" s="194">
        <v>10000000</v>
      </c>
      <c r="AL327" s="194">
        <v>142580000</v>
      </c>
      <c r="AM327" s="194">
        <v>87580000</v>
      </c>
      <c r="AN327" s="194">
        <v>7420000</v>
      </c>
      <c r="AO327" s="194">
        <v>0</v>
      </c>
    </row>
    <row r="328" spans="1:41" s="207" customFormat="1" x14ac:dyDescent="0.25">
      <c r="A328" s="208">
        <v>30103</v>
      </c>
      <c r="B328" s="209" t="s">
        <v>557</v>
      </c>
      <c r="C328" s="210">
        <f>+C329+C334</f>
        <v>1925000000</v>
      </c>
      <c r="D328" s="210">
        <f t="shared" ref="D328:T328" si="152">+D329+D334</f>
        <v>0</v>
      </c>
      <c r="E328" s="210">
        <f t="shared" si="152"/>
        <v>0</v>
      </c>
      <c r="F328" s="210">
        <f t="shared" si="152"/>
        <v>0</v>
      </c>
      <c r="G328" s="210">
        <f t="shared" si="152"/>
        <v>0</v>
      </c>
      <c r="H328" s="210">
        <f t="shared" si="152"/>
        <v>0</v>
      </c>
      <c r="I328" s="210">
        <f t="shared" si="152"/>
        <v>1925000000</v>
      </c>
      <c r="J328" s="210">
        <f t="shared" si="152"/>
        <v>155100000</v>
      </c>
      <c r="K328" s="210">
        <f t="shared" si="152"/>
        <v>155100000</v>
      </c>
      <c r="L328" s="210">
        <f t="shared" si="152"/>
        <v>1769900000</v>
      </c>
      <c r="M328" s="210">
        <f t="shared" si="152"/>
        <v>0</v>
      </c>
      <c r="N328" s="210">
        <f t="shared" si="152"/>
        <v>169000000</v>
      </c>
      <c r="O328" s="210">
        <f t="shared" si="152"/>
        <v>-13900000</v>
      </c>
      <c r="P328" s="210">
        <f t="shared" si="152"/>
        <v>0</v>
      </c>
      <c r="Q328" s="210">
        <f t="shared" si="152"/>
        <v>169000000</v>
      </c>
      <c r="R328" s="210">
        <f t="shared" si="152"/>
        <v>13900000</v>
      </c>
      <c r="S328" s="211">
        <f t="shared" si="152"/>
        <v>1756000000</v>
      </c>
      <c r="T328" s="210">
        <f t="shared" si="152"/>
        <v>169000000</v>
      </c>
      <c r="V328" s="221">
        <v>30103</v>
      </c>
      <c r="W328" s="198" t="s">
        <v>557</v>
      </c>
      <c r="X328" s="194">
        <v>1925000000</v>
      </c>
      <c r="Y328" s="194">
        <v>0</v>
      </c>
      <c r="Z328" s="194">
        <v>0</v>
      </c>
      <c r="AA328" s="194">
        <v>0</v>
      </c>
      <c r="AB328" s="194">
        <v>0</v>
      </c>
      <c r="AC328" s="194">
        <v>0</v>
      </c>
      <c r="AD328" s="194">
        <v>1925000000</v>
      </c>
      <c r="AE328" s="194">
        <v>155100000</v>
      </c>
      <c r="AF328" s="194">
        <v>155100000</v>
      </c>
      <c r="AG328" s="194">
        <v>1769900000</v>
      </c>
      <c r="AH328" s="194">
        <v>0</v>
      </c>
      <c r="AI328" s="194">
        <v>169000000</v>
      </c>
      <c r="AJ328" s="194">
        <v>152100000</v>
      </c>
      <c r="AK328" s="194">
        <v>0</v>
      </c>
      <c r="AL328" s="194">
        <v>169000000</v>
      </c>
      <c r="AM328" s="194">
        <v>13900000</v>
      </c>
      <c r="AN328" s="194">
        <v>1756000000</v>
      </c>
      <c r="AO328" s="194">
        <v>0</v>
      </c>
    </row>
    <row r="329" spans="1:41" x14ac:dyDescent="0.25">
      <c r="A329" s="212">
        <v>3010301</v>
      </c>
      <c r="B329" s="213" t="s">
        <v>558</v>
      </c>
      <c r="C329" s="214">
        <f>+C330</f>
        <v>800000000</v>
      </c>
      <c r="D329" s="214">
        <f t="shared" ref="D329:T329" si="153">+D330</f>
        <v>0</v>
      </c>
      <c r="E329" s="214">
        <f t="shared" si="153"/>
        <v>0</v>
      </c>
      <c r="F329" s="214">
        <f t="shared" si="153"/>
        <v>0</v>
      </c>
      <c r="G329" s="214">
        <f t="shared" si="153"/>
        <v>0</v>
      </c>
      <c r="H329" s="214">
        <f t="shared" si="153"/>
        <v>0</v>
      </c>
      <c r="I329" s="214">
        <f t="shared" si="153"/>
        <v>800000000</v>
      </c>
      <c r="J329" s="214">
        <f t="shared" si="153"/>
        <v>155100000</v>
      </c>
      <c r="K329" s="214">
        <f t="shared" si="153"/>
        <v>155100000</v>
      </c>
      <c r="L329" s="214">
        <f t="shared" si="153"/>
        <v>644900000</v>
      </c>
      <c r="M329" s="214">
        <f t="shared" si="153"/>
        <v>0</v>
      </c>
      <c r="N329" s="214">
        <f t="shared" si="153"/>
        <v>169000000</v>
      </c>
      <c r="O329" s="214">
        <f t="shared" si="153"/>
        <v>-13900000</v>
      </c>
      <c r="P329" s="214">
        <f t="shared" si="153"/>
        <v>0</v>
      </c>
      <c r="Q329" s="214">
        <f t="shared" si="153"/>
        <v>169000000</v>
      </c>
      <c r="R329" s="214">
        <f t="shared" si="153"/>
        <v>13900000</v>
      </c>
      <c r="S329" s="215">
        <f t="shared" si="153"/>
        <v>631000000</v>
      </c>
      <c r="T329" s="214">
        <f t="shared" si="153"/>
        <v>169000000</v>
      </c>
      <c r="U329" s="207"/>
      <c r="V329" s="221">
        <v>3010301</v>
      </c>
      <c r="W329" s="198" t="s">
        <v>558</v>
      </c>
      <c r="X329" s="194">
        <v>800000000</v>
      </c>
      <c r="Y329" s="194">
        <v>0</v>
      </c>
      <c r="Z329" s="194">
        <v>0</v>
      </c>
      <c r="AA329" s="194">
        <v>0</v>
      </c>
      <c r="AB329" s="194">
        <v>0</v>
      </c>
      <c r="AC329" s="194">
        <v>0</v>
      </c>
      <c r="AD329" s="194">
        <v>800000000</v>
      </c>
      <c r="AE329" s="194">
        <v>155100000</v>
      </c>
      <c r="AF329" s="194">
        <v>155100000</v>
      </c>
      <c r="AG329" s="194">
        <v>644900000</v>
      </c>
      <c r="AH329" s="194">
        <v>0</v>
      </c>
      <c r="AI329" s="194">
        <v>169000000</v>
      </c>
      <c r="AJ329" s="194">
        <v>152100000</v>
      </c>
      <c r="AK329" s="194">
        <v>0</v>
      </c>
      <c r="AL329" s="194">
        <v>169000000</v>
      </c>
      <c r="AM329" s="194">
        <v>13900000</v>
      </c>
      <c r="AN329" s="194">
        <v>631000000</v>
      </c>
      <c r="AO329" s="194">
        <v>0</v>
      </c>
    </row>
    <row r="330" spans="1:41" x14ac:dyDescent="0.25">
      <c r="A330" s="212">
        <v>301030101</v>
      </c>
      <c r="B330" s="213" t="s">
        <v>559</v>
      </c>
      <c r="C330" s="214">
        <f>+C331+C332+C333</f>
        <v>800000000</v>
      </c>
      <c r="D330" s="214">
        <f t="shared" ref="D330:T330" si="154">+D331+D332+D333</f>
        <v>0</v>
      </c>
      <c r="E330" s="214">
        <f t="shared" si="154"/>
        <v>0</v>
      </c>
      <c r="F330" s="214">
        <f t="shared" si="154"/>
        <v>0</v>
      </c>
      <c r="G330" s="214">
        <f t="shared" si="154"/>
        <v>0</v>
      </c>
      <c r="H330" s="214">
        <f t="shared" si="154"/>
        <v>0</v>
      </c>
      <c r="I330" s="214">
        <f t="shared" si="154"/>
        <v>800000000</v>
      </c>
      <c r="J330" s="214">
        <f t="shared" si="154"/>
        <v>155100000</v>
      </c>
      <c r="K330" s="214">
        <f t="shared" si="154"/>
        <v>155100000</v>
      </c>
      <c r="L330" s="214">
        <f t="shared" si="154"/>
        <v>644900000</v>
      </c>
      <c r="M330" s="214">
        <f t="shared" si="154"/>
        <v>0</v>
      </c>
      <c r="N330" s="214">
        <f t="shared" si="154"/>
        <v>169000000</v>
      </c>
      <c r="O330" s="214">
        <f t="shared" si="154"/>
        <v>-13900000</v>
      </c>
      <c r="P330" s="214">
        <f t="shared" si="154"/>
        <v>0</v>
      </c>
      <c r="Q330" s="214">
        <f t="shared" si="154"/>
        <v>169000000</v>
      </c>
      <c r="R330" s="214">
        <f t="shared" si="154"/>
        <v>13900000</v>
      </c>
      <c r="S330" s="215">
        <f t="shared" si="154"/>
        <v>631000000</v>
      </c>
      <c r="T330" s="214">
        <f t="shared" si="154"/>
        <v>169000000</v>
      </c>
      <c r="U330" s="207"/>
      <c r="V330" s="221">
        <v>301030101</v>
      </c>
      <c r="W330" s="198" t="s">
        <v>559</v>
      </c>
      <c r="X330" s="194">
        <v>800000000</v>
      </c>
      <c r="Y330" s="194">
        <v>0</v>
      </c>
      <c r="Z330" s="194">
        <v>0</v>
      </c>
      <c r="AA330" s="194">
        <v>0</v>
      </c>
      <c r="AB330" s="194">
        <v>0</v>
      </c>
      <c r="AC330" s="194">
        <v>0</v>
      </c>
      <c r="AD330" s="194">
        <v>800000000</v>
      </c>
      <c r="AE330" s="194">
        <v>155100000</v>
      </c>
      <c r="AF330" s="194">
        <v>155100000</v>
      </c>
      <c r="AG330" s="194">
        <v>644900000</v>
      </c>
      <c r="AH330" s="194">
        <v>0</v>
      </c>
      <c r="AI330" s="194">
        <v>169000000</v>
      </c>
      <c r="AJ330" s="194">
        <v>152100000</v>
      </c>
      <c r="AK330" s="194">
        <v>0</v>
      </c>
      <c r="AL330" s="194">
        <v>169000000</v>
      </c>
      <c r="AM330" s="194">
        <v>13900000</v>
      </c>
      <c r="AN330" s="194">
        <v>631000000</v>
      </c>
      <c r="AO330" s="194">
        <v>0</v>
      </c>
    </row>
    <row r="331" spans="1:41" x14ac:dyDescent="0.25">
      <c r="A331" s="221">
        <v>30103010101</v>
      </c>
      <c r="B331" s="198" t="s">
        <v>560</v>
      </c>
      <c r="C331" s="194">
        <v>350000000</v>
      </c>
      <c r="D331" s="194">
        <v>0</v>
      </c>
      <c r="E331" s="194">
        <v>0</v>
      </c>
      <c r="F331" s="194">
        <v>0</v>
      </c>
      <c r="G331" s="194">
        <v>0</v>
      </c>
      <c r="H331" s="194">
        <v>0</v>
      </c>
      <c r="I331" s="194">
        <f t="shared" si="128"/>
        <v>350000000</v>
      </c>
      <c r="J331" s="194">
        <v>0</v>
      </c>
      <c r="K331" s="194">
        <v>0</v>
      </c>
      <c r="L331" s="194">
        <f t="shared" si="124"/>
        <v>350000000</v>
      </c>
      <c r="M331" s="194">
        <v>0</v>
      </c>
      <c r="N331" s="194">
        <v>0</v>
      </c>
      <c r="O331" s="194">
        <f t="shared" si="125"/>
        <v>0</v>
      </c>
      <c r="P331" s="194">
        <v>0</v>
      </c>
      <c r="Q331" s="194">
        <v>0</v>
      </c>
      <c r="R331" s="194">
        <f t="shared" si="120"/>
        <v>0</v>
      </c>
      <c r="S331" s="195">
        <f t="shared" si="121"/>
        <v>350000000</v>
      </c>
      <c r="T331" s="194">
        <f t="shared" si="122"/>
        <v>0</v>
      </c>
      <c r="V331" s="221">
        <v>30103010101</v>
      </c>
      <c r="W331" s="198" t="s">
        <v>560</v>
      </c>
      <c r="X331" s="194">
        <v>350000000</v>
      </c>
      <c r="Y331" s="194">
        <v>0</v>
      </c>
      <c r="Z331" s="194">
        <v>0</v>
      </c>
      <c r="AA331" s="194">
        <v>0</v>
      </c>
      <c r="AB331" s="194">
        <v>0</v>
      </c>
      <c r="AC331" s="194">
        <v>0</v>
      </c>
      <c r="AD331" s="194">
        <v>350000000</v>
      </c>
      <c r="AE331" s="194">
        <v>0</v>
      </c>
      <c r="AF331" s="194">
        <v>0</v>
      </c>
      <c r="AG331" s="194">
        <v>350000000</v>
      </c>
      <c r="AH331" s="194">
        <v>0</v>
      </c>
      <c r="AI331" s="194">
        <v>0</v>
      </c>
      <c r="AJ331" s="194">
        <v>0</v>
      </c>
      <c r="AK331" s="194">
        <v>0</v>
      </c>
      <c r="AL331" s="194">
        <v>0</v>
      </c>
      <c r="AM331" s="194">
        <v>0</v>
      </c>
      <c r="AN331" s="194">
        <v>350000000</v>
      </c>
      <c r="AO331" s="194">
        <v>0</v>
      </c>
    </row>
    <row r="332" spans="1:41" s="207" customFormat="1" x14ac:dyDescent="0.25">
      <c r="A332" s="221">
        <v>30103010102</v>
      </c>
      <c r="B332" s="198" t="s">
        <v>561</v>
      </c>
      <c r="C332" s="194">
        <v>350000000</v>
      </c>
      <c r="D332" s="194">
        <v>0</v>
      </c>
      <c r="E332" s="194">
        <v>0</v>
      </c>
      <c r="F332" s="194">
        <v>0</v>
      </c>
      <c r="G332" s="194">
        <v>0</v>
      </c>
      <c r="H332" s="194">
        <v>0</v>
      </c>
      <c r="I332" s="194">
        <f t="shared" si="128"/>
        <v>350000000</v>
      </c>
      <c r="J332" s="194">
        <v>55100000</v>
      </c>
      <c r="K332" s="194">
        <v>55100000</v>
      </c>
      <c r="L332" s="194">
        <f t="shared" si="124"/>
        <v>294900000</v>
      </c>
      <c r="M332" s="194">
        <v>0</v>
      </c>
      <c r="N332" s="194">
        <v>69000000</v>
      </c>
      <c r="O332" s="194">
        <f t="shared" si="125"/>
        <v>-13900000</v>
      </c>
      <c r="P332" s="194">
        <v>0</v>
      </c>
      <c r="Q332" s="194">
        <v>69000000</v>
      </c>
      <c r="R332" s="194">
        <f t="shared" ref="R332:R394" si="155">+Q332-K332</f>
        <v>13900000</v>
      </c>
      <c r="S332" s="195">
        <f t="shared" ref="S332:S394" si="156">+I332-Q332</f>
        <v>281000000</v>
      </c>
      <c r="T332" s="194">
        <f t="shared" ref="T332:T394" si="157">+N332</f>
        <v>69000000</v>
      </c>
      <c r="U332" s="196"/>
      <c r="V332" s="221">
        <v>30103010102</v>
      </c>
      <c r="W332" s="198" t="s">
        <v>561</v>
      </c>
      <c r="X332" s="194">
        <v>350000000</v>
      </c>
      <c r="Y332" s="194">
        <v>0</v>
      </c>
      <c r="Z332" s="194">
        <v>0</v>
      </c>
      <c r="AA332" s="194">
        <v>0</v>
      </c>
      <c r="AB332" s="194">
        <v>0</v>
      </c>
      <c r="AC332" s="194">
        <v>0</v>
      </c>
      <c r="AD332" s="194">
        <v>350000000</v>
      </c>
      <c r="AE332" s="194">
        <v>55100000</v>
      </c>
      <c r="AF332" s="194">
        <v>55100000</v>
      </c>
      <c r="AG332" s="194">
        <v>294900000</v>
      </c>
      <c r="AH332" s="194">
        <v>0</v>
      </c>
      <c r="AI332" s="194">
        <v>69000000</v>
      </c>
      <c r="AJ332" s="194">
        <v>52100000</v>
      </c>
      <c r="AK332" s="194">
        <v>0</v>
      </c>
      <c r="AL332" s="194">
        <v>69000000</v>
      </c>
      <c r="AM332" s="194">
        <v>13900000</v>
      </c>
      <c r="AN332" s="194">
        <v>281000000</v>
      </c>
      <c r="AO332" s="194">
        <v>0</v>
      </c>
    </row>
    <row r="333" spans="1:41" s="207" customFormat="1" x14ac:dyDescent="0.25">
      <c r="A333" s="221">
        <v>30103010103</v>
      </c>
      <c r="B333" s="198" t="s">
        <v>562</v>
      </c>
      <c r="C333" s="194">
        <v>100000000</v>
      </c>
      <c r="D333" s="194">
        <v>0</v>
      </c>
      <c r="E333" s="194">
        <v>0</v>
      </c>
      <c r="F333" s="194">
        <v>0</v>
      </c>
      <c r="G333" s="194">
        <v>0</v>
      </c>
      <c r="H333" s="194">
        <v>0</v>
      </c>
      <c r="I333" s="194">
        <f t="shared" si="128"/>
        <v>100000000</v>
      </c>
      <c r="J333" s="194">
        <v>100000000</v>
      </c>
      <c r="K333" s="194">
        <v>100000000</v>
      </c>
      <c r="L333" s="194">
        <f t="shared" si="124"/>
        <v>0</v>
      </c>
      <c r="M333" s="194">
        <v>0</v>
      </c>
      <c r="N333" s="194">
        <v>100000000</v>
      </c>
      <c r="O333" s="194">
        <f t="shared" ref="O333:O396" si="158">+K333-N333</f>
        <v>0</v>
      </c>
      <c r="P333" s="194">
        <v>0</v>
      </c>
      <c r="Q333" s="194">
        <v>100000000</v>
      </c>
      <c r="R333" s="194">
        <f t="shared" si="155"/>
        <v>0</v>
      </c>
      <c r="S333" s="195">
        <f t="shared" si="156"/>
        <v>0</v>
      </c>
      <c r="T333" s="194">
        <f t="shared" si="157"/>
        <v>100000000</v>
      </c>
      <c r="U333" s="196"/>
      <c r="V333" s="221">
        <v>30103010103</v>
      </c>
      <c r="W333" s="198" t="s">
        <v>562</v>
      </c>
      <c r="X333" s="194">
        <v>100000000</v>
      </c>
      <c r="Y333" s="194">
        <v>0</v>
      </c>
      <c r="Z333" s="194">
        <v>0</v>
      </c>
      <c r="AA333" s="194">
        <v>0</v>
      </c>
      <c r="AB333" s="194">
        <v>0</v>
      </c>
      <c r="AC333" s="194">
        <v>0</v>
      </c>
      <c r="AD333" s="194">
        <v>100000000</v>
      </c>
      <c r="AE333" s="194">
        <v>100000000</v>
      </c>
      <c r="AF333" s="194">
        <v>100000000</v>
      </c>
      <c r="AG333" s="194">
        <v>0</v>
      </c>
      <c r="AH333" s="194">
        <v>0</v>
      </c>
      <c r="AI333" s="194">
        <v>100000000</v>
      </c>
      <c r="AJ333" s="194">
        <v>100000000</v>
      </c>
      <c r="AK333" s="194">
        <v>0</v>
      </c>
      <c r="AL333" s="194">
        <v>100000000</v>
      </c>
      <c r="AM333" s="194">
        <v>0</v>
      </c>
      <c r="AN333" s="194">
        <v>0</v>
      </c>
      <c r="AO333" s="194">
        <v>0</v>
      </c>
    </row>
    <row r="334" spans="1:41" s="207" customFormat="1" x14ac:dyDescent="0.25">
      <c r="A334" s="212">
        <v>3010302</v>
      </c>
      <c r="B334" s="213" t="s">
        <v>563</v>
      </c>
      <c r="C334" s="214">
        <f>+C335</f>
        <v>1125000000</v>
      </c>
      <c r="D334" s="214">
        <f t="shared" ref="D334:T335" si="159">+D335</f>
        <v>0</v>
      </c>
      <c r="E334" s="214">
        <f t="shared" si="159"/>
        <v>0</v>
      </c>
      <c r="F334" s="214">
        <f t="shared" si="159"/>
        <v>0</v>
      </c>
      <c r="G334" s="214">
        <f t="shared" si="159"/>
        <v>0</v>
      </c>
      <c r="H334" s="214">
        <f t="shared" si="159"/>
        <v>0</v>
      </c>
      <c r="I334" s="214">
        <f t="shared" si="159"/>
        <v>1125000000</v>
      </c>
      <c r="J334" s="214">
        <f t="shared" si="159"/>
        <v>0</v>
      </c>
      <c r="K334" s="214">
        <f t="shared" si="159"/>
        <v>0</v>
      </c>
      <c r="L334" s="214">
        <f t="shared" si="159"/>
        <v>1125000000</v>
      </c>
      <c r="M334" s="214">
        <f t="shared" si="159"/>
        <v>0</v>
      </c>
      <c r="N334" s="214">
        <f t="shared" si="159"/>
        <v>0</v>
      </c>
      <c r="O334" s="214">
        <f t="shared" si="159"/>
        <v>0</v>
      </c>
      <c r="P334" s="214">
        <f t="shared" si="159"/>
        <v>0</v>
      </c>
      <c r="Q334" s="214">
        <f t="shared" si="159"/>
        <v>0</v>
      </c>
      <c r="R334" s="214">
        <f t="shared" si="159"/>
        <v>0</v>
      </c>
      <c r="S334" s="215">
        <f t="shared" si="159"/>
        <v>1125000000</v>
      </c>
      <c r="T334" s="214">
        <f t="shared" si="159"/>
        <v>0</v>
      </c>
      <c r="V334" s="221">
        <v>3010302</v>
      </c>
      <c r="W334" s="198" t="s">
        <v>563</v>
      </c>
      <c r="X334" s="194">
        <v>1125000000</v>
      </c>
      <c r="Y334" s="194">
        <v>0</v>
      </c>
      <c r="Z334" s="194">
        <v>0</v>
      </c>
      <c r="AA334" s="194">
        <v>0</v>
      </c>
      <c r="AB334" s="194">
        <v>0</v>
      </c>
      <c r="AC334" s="194">
        <v>0</v>
      </c>
      <c r="AD334" s="194">
        <v>1125000000</v>
      </c>
      <c r="AE334" s="194">
        <v>0</v>
      </c>
      <c r="AF334" s="194">
        <v>0</v>
      </c>
      <c r="AG334" s="194">
        <v>1125000000</v>
      </c>
      <c r="AH334" s="194">
        <v>0</v>
      </c>
      <c r="AI334" s="194">
        <v>0</v>
      </c>
      <c r="AJ334" s="194">
        <v>0</v>
      </c>
      <c r="AK334" s="194">
        <v>0</v>
      </c>
      <c r="AL334" s="194">
        <v>0</v>
      </c>
      <c r="AM334" s="194">
        <v>0</v>
      </c>
      <c r="AN334" s="194">
        <v>1125000000</v>
      </c>
      <c r="AO334" s="194">
        <v>0</v>
      </c>
    </row>
    <row r="335" spans="1:41" x14ac:dyDescent="0.25">
      <c r="A335" s="212">
        <v>301030201</v>
      </c>
      <c r="B335" s="213" t="s">
        <v>564</v>
      </c>
      <c r="C335" s="214">
        <f>+C336</f>
        <v>1125000000</v>
      </c>
      <c r="D335" s="214">
        <f t="shared" si="159"/>
        <v>0</v>
      </c>
      <c r="E335" s="214">
        <f t="shared" si="159"/>
        <v>0</v>
      </c>
      <c r="F335" s="214">
        <f t="shared" si="159"/>
        <v>0</v>
      </c>
      <c r="G335" s="214">
        <f t="shared" si="159"/>
        <v>0</v>
      </c>
      <c r="H335" s="214">
        <f t="shared" si="159"/>
        <v>0</v>
      </c>
      <c r="I335" s="214">
        <f t="shared" si="159"/>
        <v>1125000000</v>
      </c>
      <c r="J335" s="214">
        <f t="shared" si="159"/>
        <v>0</v>
      </c>
      <c r="K335" s="214">
        <f t="shared" si="159"/>
        <v>0</v>
      </c>
      <c r="L335" s="214">
        <f t="shared" si="159"/>
        <v>1125000000</v>
      </c>
      <c r="M335" s="214">
        <f t="shared" si="159"/>
        <v>0</v>
      </c>
      <c r="N335" s="214">
        <f t="shared" si="159"/>
        <v>0</v>
      </c>
      <c r="O335" s="214">
        <f t="shared" si="159"/>
        <v>0</v>
      </c>
      <c r="P335" s="214">
        <f t="shared" si="159"/>
        <v>0</v>
      </c>
      <c r="Q335" s="214">
        <f t="shared" si="159"/>
        <v>0</v>
      </c>
      <c r="R335" s="214">
        <f t="shared" si="159"/>
        <v>0</v>
      </c>
      <c r="S335" s="215">
        <f t="shared" si="159"/>
        <v>1125000000</v>
      </c>
      <c r="T335" s="214">
        <f t="shared" si="159"/>
        <v>0</v>
      </c>
      <c r="U335" s="207"/>
      <c r="V335" s="221">
        <v>301030201</v>
      </c>
      <c r="W335" s="198" t="s">
        <v>564</v>
      </c>
      <c r="X335" s="194">
        <v>1125000000</v>
      </c>
      <c r="Y335" s="194">
        <v>0</v>
      </c>
      <c r="Z335" s="194">
        <v>0</v>
      </c>
      <c r="AA335" s="194">
        <v>0</v>
      </c>
      <c r="AB335" s="194">
        <v>0</v>
      </c>
      <c r="AC335" s="194">
        <v>0</v>
      </c>
      <c r="AD335" s="194">
        <v>1125000000</v>
      </c>
      <c r="AE335" s="194">
        <v>0</v>
      </c>
      <c r="AF335" s="194">
        <v>0</v>
      </c>
      <c r="AG335" s="194">
        <v>1125000000</v>
      </c>
      <c r="AH335" s="194">
        <v>0</v>
      </c>
      <c r="AI335" s="194">
        <v>0</v>
      </c>
      <c r="AJ335" s="194">
        <v>0</v>
      </c>
      <c r="AK335" s="194">
        <v>0</v>
      </c>
      <c r="AL335" s="194">
        <v>0</v>
      </c>
      <c r="AM335" s="194">
        <v>0</v>
      </c>
      <c r="AN335" s="194">
        <v>1125000000</v>
      </c>
      <c r="AO335" s="194">
        <v>0</v>
      </c>
    </row>
    <row r="336" spans="1:41" x14ac:dyDescent="0.25">
      <c r="A336" s="212">
        <v>30103020101</v>
      </c>
      <c r="B336" s="213" t="s">
        <v>565</v>
      </c>
      <c r="C336" s="214">
        <f>+C337+C338</f>
        <v>1125000000</v>
      </c>
      <c r="D336" s="214">
        <f t="shared" ref="D336:T336" si="160">+D337+D338</f>
        <v>0</v>
      </c>
      <c r="E336" s="214">
        <f t="shared" si="160"/>
        <v>0</v>
      </c>
      <c r="F336" s="214">
        <f t="shared" si="160"/>
        <v>0</v>
      </c>
      <c r="G336" s="214">
        <f t="shared" si="160"/>
        <v>0</v>
      </c>
      <c r="H336" s="214">
        <f t="shared" si="160"/>
        <v>0</v>
      </c>
      <c r="I336" s="214">
        <f t="shared" si="160"/>
        <v>1125000000</v>
      </c>
      <c r="J336" s="214">
        <f t="shared" si="160"/>
        <v>0</v>
      </c>
      <c r="K336" s="214">
        <f t="shared" si="160"/>
        <v>0</v>
      </c>
      <c r="L336" s="214">
        <f t="shared" si="160"/>
        <v>1125000000</v>
      </c>
      <c r="M336" s="214">
        <f t="shared" si="160"/>
        <v>0</v>
      </c>
      <c r="N336" s="214">
        <f t="shared" si="160"/>
        <v>0</v>
      </c>
      <c r="O336" s="214">
        <f t="shared" si="160"/>
        <v>0</v>
      </c>
      <c r="P336" s="214">
        <f t="shared" si="160"/>
        <v>0</v>
      </c>
      <c r="Q336" s="214">
        <f t="shared" si="160"/>
        <v>0</v>
      </c>
      <c r="R336" s="214">
        <f t="shared" si="160"/>
        <v>0</v>
      </c>
      <c r="S336" s="215">
        <f t="shared" si="160"/>
        <v>1125000000</v>
      </c>
      <c r="T336" s="214">
        <f t="shared" si="160"/>
        <v>0</v>
      </c>
      <c r="U336" s="207"/>
      <c r="V336" s="221">
        <v>30103020101</v>
      </c>
      <c r="W336" s="198" t="s">
        <v>565</v>
      </c>
      <c r="X336" s="194">
        <v>1125000000</v>
      </c>
      <c r="Y336" s="194">
        <v>0</v>
      </c>
      <c r="Z336" s="194">
        <v>0</v>
      </c>
      <c r="AA336" s="194">
        <v>0</v>
      </c>
      <c r="AB336" s="194">
        <v>0</v>
      </c>
      <c r="AC336" s="194">
        <v>0</v>
      </c>
      <c r="AD336" s="194">
        <v>1125000000</v>
      </c>
      <c r="AE336" s="194">
        <v>0</v>
      </c>
      <c r="AF336" s="194">
        <v>0</v>
      </c>
      <c r="AG336" s="194">
        <v>1125000000</v>
      </c>
      <c r="AH336" s="194">
        <v>0</v>
      </c>
      <c r="AI336" s="194">
        <v>0</v>
      </c>
      <c r="AJ336" s="194">
        <v>0</v>
      </c>
      <c r="AK336" s="194">
        <v>0</v>
      </c>
      <c r="AL336" s="194">
        <v>0</v>
      </c>
      <c r="AM336" s="194">
        <v>0</v>
      </c>
      <c r="AN336" s="194">
        <v>1125000000</v>
      </c>
      <c r="AO336" s="194">
        <v>0</v>
      </c>
    </row>
    <row r="337" spans="1:41" s="207" customFormat="1" x14ac:dyDescent="0.25">
      <c r="A337" s="221">
        <v>3010302010101</v>
      </c>
      <c r="B337" s="198" t="s">
        <v>566</v>
      </c>
      <c r="C337" s="194">
        <v>725000000</v>
      </c>
      <c r="D337" s="194">
        <v>0</v>
      </c>
      <c r="E337" s="194">
        <v>0</v>
      </c>
      <c r="F337" s="194">
        <v>0</v>
      </c>
      <c r="G337" s="194">
        <v>0</v>
      </c>
      <c r="H337" s="194">
        <v>0</v>
      </c>
      <c r="I337" s="194">
        <f t="shared" ref="I337:I400" si="161">+C337+D337-E337+H337</f>
        <v>725000000</v>
      </c>
      <c r="J337" s="194">
        <v>0</v>
      </c>
      <c r="K337" s="194">
        <v>0</v>
      </c>
      <c r="L337" s="194">
        <f t="shared" ref="L337:L397" si="162">+I337-K337</f>
        <v>725000000</v>
      </c>
      <c r="M337" s="194">
        <v>0</v>
      </c>
      <c r="N337" s="194">
        <v>0</v>
      </c>
      <c r="O337" s="194">
        <f t="shared" si="158"/>
        <v>0</v>
      </c>
      <c r="P337" s="194">
        <v>0</v>
      </c>
      <c r="Q337" s="194">
        <v>0</v>
      </c>
      <c r="R337" s="194">
        <f t="shared" si="155"/>
        <v>0</v>
      </c>
      <c r="S337" s="195">
        <f t="shared" si="156"/>
        <v>725000000</v>
      </c>
      <c r="T337" s="194">
        <f t="shared" si="157"/>
        <v>0</v>
      </c>
      <c r="U337" s="196"/>
      <c r="V337" s="221">
        <v>3010302010101</v>
      </c>
      <c r="W337" s="198" t="s">
        <v>566</v>
      </c>
      <c r="X337" s="194">
        <v>725000000</v>
      </c>
      <c r="Y337" s="194">
        <v>0</v>
      </c>
      <c r="Z337" s="194">
        <v>0</v>
      </c>
      <c r="AA337" s="194">
        <v>0</v>
      </c>
      <c r="AB337" s="194">
        <v>0</v>
      </c>
      <c r="AC337" s="194">
        <v>0</v>
      </c>
      <c r="AD337" s="194">
        <v>725000000</v>
      </c>
      <c r="AE337" s="194">
        <v>0</v>
      </c>
      <c r="AF337" s="194">
        <v>0</v>
      </c>
      <c r="AG337" s="194">
        <v>725000000</v>
      </c>
      <c r="AH337" s="194">
        <v>0</v>
      </c>
      <c r="AI337" s="194">
        <v>0</v>
      </c>
      <c r="AJ337" s="194">
        <v>0</v>
      </c>
      <c r="AK337" s="194">
        <v>0</v>
      </c>
      <c r="AL337" s="194">
        <v>0</v>
      </c>
      <c r="AM337" s="194">
        <v>0</v>
      </c>
      <c r="AN337" s="194">
        <v>725000000</v>
      </c>
      <c r="AO337" s="194">
        <v>0</v>
      </c>
    </row>
    <row r="338" spans="1:41" s="207" customFormat="1" x14ac:dyDescent="0.25">
      <c r="A338" s="221">
        <v>3010302010102</v>
      </c>
      <c r="B338" s="198" t="s">
        <v>567</v>
      </c>
      <c r="C338" s="194">
        <v>400000000</v>
      </c>
      <c r="D338" s="194">
        <v>0</v>
      </c>
      <c r="E338" s="194">
        <v>0</v>
      </c>
      <c r="F338" s="194">
        <v>0</v>
      </c>
      <c r="G338" s="194">
        <v>0</v>
      </c>
      <c r="H338" s="194">
        <v>0</v>
      </c>
      <c r="I338" s="194">
        <f t="shared" si="161"/>
        <v>400000000</v>
      </c>
      <c r="J338" s="194">
        <v>0</v>
      </c>
      <c r="K338" s="194">
        <v>0</v>
      </c>
      <c r="L338" s="194">
        <f t="shared" si="162"/>
        <v>400000000</v>
      </c>
      <c r="M338" s="194">
        <v>0</v>
      </c>
      <c r="N338" s="194">
        <v>0</v>
      </c>
      <c r="O338" s="194">
        <f t="shared" si="158"/>
        <v>0</v>
      </c>
      <c r="P338" s="194">
        <v>0</v>
      </c>
      <c r="Q338" s="194">
        <v>0</v>
      </c>
      <c r="R338" s="194">
        <f t="shared" si="155"/>
        <v>0</v>
      </c>
      <c r="S338" s="195">
        <f t="shared" si="156"/>
        <v>400000000</v>
      </c>
      <c r="T338" s="194">
        <f t="shared" si="157"/>
        <v>0</v>
      </c>
      <c r="U338" s="196"/>
      <c r="V338" s="221">
        <v>3010302010102</v>
      </c>
      <c r="W338" s="198" t="s">
        <v>567</v>
      </c>
      <c r="X338" s="194">
        <v>400000000</v>
      </c>
      <c r="Y338" s="194">
        <v>0</v>
      </c>
      <c r="Z338" s="194">
        <v>0</v>
      </c>
      <c r="AA338" s="194">
        <v>0</v>
      </c>
      <c r="AB338" s="194">
        <v>0</v>
      </c>
      <c r="AC338" s="194">
        <v>0</v>
      </c>
      <c r="AD338" s="194">
        <v>400000000</v>
      </c>
      <c r="AE338" s="194">
        <v>0</v>
      </c>
      <c r="AF338" s="194">
        <v>0</v>
      </c>
      <c r="AG338" s="194">
        <v>400000000</v>
      </c>
      <c r="AH338" s="194">
        <v>0</v>
      </c>
      <c r="AI338" s="194">
        <v>0</v>
      </c>
      <c r="AJ338" s="194">
        <v>0</v>
      </c>
      <c r="AK338" s="194">
        <v>0</v>
      </c>
      <c r="AL338" s="194">
        <v>0</v>
      </c>
      <c r="AM338" s="194">
        <v>0</v>
      </c>
      <c r="AN338" s="194">
        <v>400000000</v>
      </c>
      <c r="AO338" s="194">
        <v>0</v>
      </c>
    </row>
    <row r="339" spans="1:41" s="207" customFormat="1" x14ac:dyDescent="0.25">
      <c r="A339" s="208">
        <v>30104</v>
      </c>
      <c r="B339" s="209" t="s">
        <v>568</v>
      </c>
      <c r="C339" s="210">
        <f>+C340</f>
        <v>200000000</v>
      </c>
      <c r="D339" s="210">
        <f t="shared" ref="D339:T340" si="163">+D340</f>
        <v>0</v>
      </c>
      <c r="E339" s="210">
        <f t="shared" si="163"/>
        <v>0</v>
      </c>
      <c r="F339" s="210">
        <f t="shared" si="163"/>
        <v>0</v>
      </c>
      <c r="G339" s="210">
        <f t="shared" si="163"/>
        <v>0</v>
      </c>
      <c r="H339" s="210">
        <f t="shared" si="163"/>
        <v>0</v>
      </c>
      <c r="I339" s="210">
        <f t="shared" si="163"/>
        <v>200000000</v>
      </c>
      <c r="J339" s="210">
        <f t="shared" si="163"/>
        <v>1372000</v>
      </c>
      <c r="K339" s="210">
        <f t="shared" si="163"/>
        <v>7913000</v>
      </c>
      <c r="L339" s="210">
        <f t="shared" si="163"/>
        <v>192087000</v>
      </c>
      <c r="M339" s="210">
        <f t="shared" si="163"/>
        <v>1372000</v>
      </c>
      <c r="N339" s="210">
        <f t="shared" si="163"/>
        <v>7913000</v>
      </c>
      <c r="O339" s="210">
        <f t="shared" si="163"/>
        <v>0</v>
      </c>
      <c r="P339" s="210">
        <f t="shared" si="163"/>
        <v>11372000</v>
      </c>
      <c r="Q339" s="210">
        <f t="shared" si="163"/>
        <v>32913000</v>
      </c>
      <c r="R339" s="210">
        <f t="shared" si="163"/>
        <v>25000000</v>
      </c>
      <c r="S339" s="211">
        <f t="shared" si="163"/>
        <v>167087000</v>
      </c>
      <c r="T339" s="210">
        <f t="shared" si="163"/>
        <v>7913000</v>
      </c>
      <c r="V339" s="221">
        <v>30104</v>
      </c>
      <c r="W339" s="198" t="s">
        <v>568</v>
      </c>
      <c r="X339" s="194">
        <v>200000000</v>
      </c>
      <c r="Y339" s="194">
        <v>0</v>
      </c>
      <c r="Z339" s="194">
        <v>0</v>
      </c>
      <c r="AA339" s="194">
        <v>0</v>
      </c>
      <c r="AB339" s="194">
        <v>0</v>
      </c>
      <c r="AC339" s="194">
        <v>0</v>
      </c>
      <c r="AD339" s="194">
        <v>200000000</v>
      </c>
      <c r="AE339" s="194">
        <v>1372000</v>
      </c>
      <c r="AF339" s="194">
        <v>7913000</v>
      </c>
      <c r="AG339" s="194">
        <v>192087000</v>
      </c>
      <c r="AH339" s="194">
        <v>1372000</v>
      </c>
      <c r="AI339" s="194">
        <v>7913000</v>
      </c>
      <c r="AJ339" s="194">
        <v>0</v>
      </c>
      <c r="AK339" s="194">
        <v>11372000</v>
      </c>
      <c r="AL339" s="194">
        <v>32913000</v>
      </c>
      <c r="AM339" s="194">
        <v>25000000</v>
      </c>
      <c r="AN339" s="194">
        <v>167087000</v>
      </c>
      <c r="AO339" s="194">
        <v>0</v>
      </c>
    </row>
    <row r="340" spans="1:41" x14ac:dyDescent="0.25">
      <c r="A340" s="212">
        <v>3010401</v>
      </c>
      <c r="B340" s="213" t="s">
        <v>569</v>
      </c>
      <c r="C340" s="214">
        <f>+C341</f>
        <v>200000000</v>
      </c>
      <c r="D340" s="214">
        <f t="shared" si="163"/>
        <v>0</v>
      </c>
      <c r="E340" s="214">
        <f t="shared" si="163"/>
        <v>0</v>
      </c>
      <c r="F340" s="214">
        <f t="shared" si="163"/>
        <v>0</v>
      </c>
      <c r="G340" s="214">
        <f t="shared" si="163"/>
        <v>0</v>
      </c>
      <c r="H340" s="214">
        <f t="shared" si="163"/>
        <v>0</v>
      </c>
      <c r="I340" s="214">
        <f t="shared" si="163"/>
        <v>200000000</v>
      </c>
      <c r="J340" s="214">
        <f t="shared" si="163"/>
        <v>1372000</v>
      </c>
      <c r="K340" s="214">
        <f t="shared" si="163"/>
        <v>7913000</v>
      </c>
      <c r="L340" s="214">
        <f t="shared" si="163"/>
        <v>192087000</v>
      </c>
      <c r="M340" s="214">
        <f t="shared" si="163"/>
        <v>1372000</v>
      </c>
      <c r="N340" s="214">
        <f t="shared" si="163"/>
        <v>7913000</v>
      </c>
      <c r="O340" s="214">
        <f t="shared" si="163"/>
        <v>0</v>
      </c>
      <c r="P340" s="214">
        <f t="shared" si="163"/>
        <v>11372000</v>
      </c>
      <c r="Q340" s="214">
        <f t="shared" si="163"/>
        <v>32913000</v>
      </c>
      <c r="R340" s="214">
        <f t="shared" si="163"/>
        <v>25000000</v>
      </c>
      <c r="S340" s="215">
        <f t="shared" si="163"/>
        <v>167087000</v>
      </c>
      <c r="T340" s="214">
        <f t="shared" si="163"/>
        <v>7913000</v>
      </c>
      <c r="U340" s="207"/>
      <c r="V340" s="221">
        <v>3010401</v>
      </c>
      <c r="W340" s="198" t="s">
        <v>569</v>
      </c>
      <c r="X340" s="194">
        <v>200000000</v>
      </c>
      <c r="Y340" s="194">
        <v>0</v>
      </c>
      <c r="Z340" s="194">
        <v>0</v>
      </c>
      <c r="AA340" s="194">
        <v>0</v>
      </c>
      <c r="AB340" s="194">
        <v>0</v>
      </c>
      <c r="AC340" s="194">
        <v>0</v>
      </c>
      <c r="AD340" s="194">
        <v>200000000</v>
      </c>
      <c r="AE340" s="194">
        <v>1372000</v>
      </c>
      <c r="AF340" s="194">
        <v>7913000</v>
      </c>
      <c r="AG340" s="194">
        <v>192087000</v>
      </c>
      <c r="AH340" s="194">
        <v>1372000</v>
      </c>
      <c r="AI340" s="194">
        <v>7913000</v>
      </c>
      <c r="AJ340" s="194">
        <v>0</v>
      </c>
      <c r="AK340" s="194">
        <v>11372000</v>
      </c>
      <c r="AL340" s="194">
        <v>32913000</v>
      </c>
      <c r="AM340" s="194">
        <v>25000000</v>
      </c>
      <c r="AN340" s="194">
        <v>167087000</v>
      </c>
      <c r="AO340" s="194">
        <v>0</v>
      </c>
    </row>
    <row r="341" spans="1:41" x14ac:dyDescent="0.25">
      <c r="A341" s="212">
        <v>301040101</v>
      </c>
      <c r="B341" s="213" t="s">
        <v>570</v>
      </c>
      <c r="C341" s="214">
        <f>+C342+C343</f>
        <v>200000000</v>
      </c>
      <c r="D341" s="214">
        <f t="shared" ref="D341:T341" si="164">+D342+D343</f>
        <v>0</v>
      </c>
      <c r="E341" s="214">
        <f t="shared" si="164"/>
        <v>0</v>
      </c>
      <c r="F341" s="214">
        <f t="shared" si="164"/>
        <v>0</v>
      </c>
      <c r="G341" s="214">
        <f t="shared" si="164"/>
        <v>0</v>
      </c>
      <c r="H341" s="214">
        <f t="shared" si="164"/>
        <v>0</v>
      </c>
      <c r="I341" s="214">
        <f t="shared" si="164"/>
        <v>200000000</v>
      </c>
      <c r="J341" s="214">
        <f t="shared" si="164"/>
        <v>1372000</v>
      </c>
      <c r="K341" s="214">
        <f t="shared" si="164"/>
        <v>7913000</v>
      </c>
      <c r="L341" s="214">
        <f t="shared" si="164"/>
        <v>192087000</v>
      </c>
      <c r="M341" s="214">
        <f t="shared" si="164"/>
        <v>1372000</v>
      </c>
      <c r="N341" s="214">
        <f t="shared" si="164"/>
        <v>7913000</v>
      </c>
      <c r="O341" s="214">
        <f t="shared" si="164"/>
        <v>0</v>
      </c>
      <c r="P341" s="214">
        <f t="shared" si="164"/>
        <v>11372000</v>
      </c>
      <c r="Q341" s="214">
        <f t="shared" si="164"/>
        <v>32913000</v>
      </c>
      <c r="R341" s="214">
        <f t="shared" si="164"/>
        <v>25000000</v>
      </c>
      <c r="S341" s="215">
        <f t="shared" si="164"/>
        <v>167087000</v>
      </c>
      <c r="T341" s="214">
        <f t="shared" si="164"/>
        <v>7913000</v>
      </c>
      <c r="U341" s="207"/>
      <c r="V341" s="221">
        <v>301040101</v>
      </c>
      <c r="W341" s="198" t="s">
        <v>570</v>
      </c>
      <c r="X341" s="194">
        <v>200000000</v>
      </c>
      <c r="Y341" s="194">
        <v>0</v>
      </c>
      <c r="Z341" s="194">
        <v>0</v>
      </c>
      <c r="AA341" s="194">
        <v>0</v>
      </c>
      <c r="AB341" s="194">
        <v>0</v>
      </c>
      <c r="AC341" s="194">
        <v>0</v>
      </c>
      <c r="AD341" s="194">
        <v>200000000</v>
      </c>
      <c r="AE341" s="194">
        <v>1372000</v>
      </c>
      <c r="AF341" s="194">
        <v>7913000</v>
      </c>
      <c r="AG341" s="194">
        <v>192087000</v>
      </c>
      <c r="AH341" s="194">
        <v>1372000</v>
      </c>
      <c r="AI341" s="194">
        <v>7913000</v>
      </c>
      <c r="AJ341" s="194">
        <v>0</v>
      </c>
      <c r="AK341" s="194">
        <v>11372000</v>
      </c>
      <c r="AL341" s="194">
        <v>32913000</v>
      </c>
      <c r="AM341" s="194">
        <v>25000000</v>
      </c>
      <c r="AN341" s="194">
        <v>167087000</v>
      </c>
      <c r="AO341" s="194">
        <v>0</v>
      </c>
    </row>
    <row r="342" spans="1:41" s="207" customFormat="1" x14ac:dyDescent="0.25">
      <c r="A342" s="221">
        <v>30104010101</v>
      </c>
      <c r="B342" s="198" t="s">
        <v>571</v>
      </c>
      <c r="C342" s="194">
        <v>80000000</v>
      </c>
      <c r="D342" s="194">
        <v>0</v>
      </c>
      <c r="E342" s="194">
        <v>0</v>
      </c>
      <c r="F342" s="194">
        <v>0</v>
      </c>
      <c r="G342" s="194">
        <v>0</v>
      </c>
      <c r="H342" s="194">
        <v>0</v>
      </c>
      <c r="I342" s="194">
        <f t="shared" si="161"/>
        <v>80000000</v>
      </c>
      <c r="J342" s="194">
        <v>0</v>
      </c>
      <c r="K342" s="194">
        <v>0</v>
      </c>
      <c r="L342" s="194">
        <f t="shared" si="162"/>
        <v>80000000</v>
      </c>
      <c r="M342" s="194">
        <v>0</v>
      </c>
      <c r="N342" s="194">
        <v>0</v>
      </c>
      <c r="O342" s="194">
        <f t="shared" si="158"/>
        <v>0</v>
      </c>
      <c r="P342" s="194">
        <v>0</v>
      </c>
      <c r="Q342" s="194">
        <v>0</v>
      </c>
      <c r="R342" s="194">
        <f t="shared" si="155"/>
        <v>0</v>
      </c>
      <c r="S342" s="195">
        <f t="shared" si="156"/>
        <v>80000000</v>
      </c>
      <c r="T342" s="194">
        <f t="shared" si="157"/>
        <v>0</v>
      </c>
      <c r="U342" s="196"/>
      <c r="V342" s="221">
        <v>30104010101</v>
      </c>
      <c r="W342" s="198" t="s">
        <v>571</v>
      </c>
      <c r="X342" s="194">
        <v>80000000</v>
      </c>
      <c r="Y342" s="194">
        <v>0</v>
      </c>
      <c r="Z342" s="194">
        <v>0</v>
      </c>
      <c r="AA342" s="194">
        <v>0</v>
      </c>
      <c r="AB342" s="194">
        <v>0</v>
      </c>
      <c r="AC342" s="194">
        <v>0</v>
      </c>
      <c r="AD342" s="194">
        <v>80000000</v>
      </c>
      <c r="AE342" s="194">
        <v>0</v>
      </c>
      <c r="AF342" s="194">
        <v>0</v>
      </c>
      <c r="AG342" s="194">
        <v>80000000</v>
      </c>
      <c r="AH342" s="194">
        <v>0</v>
      </c>
      <c r="AI342" s="194">
        <v>0</v>
      </c>
      <c r="AJ342" s="194">
        <v>0</v>
      </c>
      <c r="AK342" s="194">
        <v>0</v>
      </c>
      <c r="AL342" s="194">
        <v>0</v>
      </c>
      <c r="AM342" s="194">
        <v>0</v>
      </c>
      <c r="AN342" s="194">
        <v>80000000</v>
      </c>
      <c r="AO342" s="194">
        <v>0</v>
      </c>
    </row>
    <row r="343" spans="1:41" s="207" customFormat="1" x14ac:dyDescent="0.25">
      <c r="A343" s="221">
        <v>30104010102</v>
      </c>
      <c r="B343" s="198" t="s">
        <v>572</v>
      </c>
      <c r="C343" s="194">
        <v>120000000</v>
      </c>
      <c r="D343" s="194">
        <v>0</v>
      </c>
      <c r="E343" s="194">
        <v>0</v>
      </c>
      <c r="F343" s="194">
        <v>0</v>
      </c>
      <c r="G343" s="194">
        <v>0</v>
      </c>
      <c r="H343" s="194">
        <v>0</v>
      </c>
      <c r="I343" s="194">
        <f t="shared" si="161"/>
        <v>120000000</v>
      </c>
      <c r="J343" s="194">
        <v>1372000</v>
      </c>
      <c r="K343" s="194">
        <v>7913000</v>
      </c>
      <c r="L343" s="194">
        <f t="shared" si="162"/>
        <v>112087000</v>
      </c>
      <c r="M343" s="194">
        <v>1372000</v>
      </c>
      <c r="N343" s="194">
        <v>7913000</v>
      </c>
      <c r="O343" s="194">
        <f t="shared" si="158"/>
        <v>0</v>
      </c>
      <c r="P343" s="194">
        <v>11372000</v>
      </c>
      <c r="Q343" s="194">
        <v>32913000</v>
      </c>
      <c r="R343" s="194">
        <f t="shared" si="155"/>
        <v>25000000</v>
      </c>
      <c r="S343" s="195">
        <f t="shared" si="156"/>
        <v>87087000</v>
      </c>
      <c r="T343" s="194">
        <f t="shared" si="157"/>
        <v>7913000</v>
      </c>
      <c r="U343" s="196"/>
      <c r="V343" s="221">
        <v>30104010102</v>
      </c>
      <c r="W343" s="198" t="s">
        <v>572</v>
      </c>
      <c r="X343" s="194">
        <v>120000000</v>
      </c>
      <c r="Y343" s="194">
        <v>0</v>
      </c>
      <c r="Z343" s="194">
        <v>0</v>
      </c>
      <c r="AA343" s="194">
        <v>0</v>
      </c>
      <c r="AB343" s="194">
        <v>0</v>
      </c>
      <c r="AC343" s="194">
        <v>0</v>
      </c>
      <c r="AD343" s="194">
        <v>120000000</v>
      </c>
      <c r="AE343" s="194">
        <v>1372000</v>
      </c>
      <c r="AF343" s="194">
        <v>7913000</v>
      </c>
      <c r="AG343" s="194">
        <v>112087000</v>
      </c>
      <c r="AH343" s="194">
        <v>1372000</v>
      </c>
      <c r="AI343" s="194">
        <v>7913000</v>
      </c>
      <c r="AJ343" s="194">
        <v>0</v>
      </c>
      <c r="AK343" s="194">
        <v>11372000</v>
      </c>
      <c r="AL343" s="194">
        <v>32913000</v>
      </c>
      <c r="AM343" s="194">
        <v>25000000</v>
      </c>
      <c r="AN343" s="194">
        <v>87087000</v>
      </c>
      <c r="AO343" s="194">
        <v>0</v>
      </c>
    </row>
    <row r="344" spans="1:41" s="207" customFormat="1" x14ac:dyDescent="0.25">
      <c r="A344" s="208">
        <v>302</v>
      </c>
      <c r="B344" s="209" t="s">
        <v>573</v>
      </c>
      <c r="C344" s="210">
        <f t="shared" ref="C344" si="165">+C345+C418+C425</f>
        <v>4800815368</v>
      </c>
      <c r="D344" s="210">
        <f t="shared" ref="D344:T344" si="166">+D345+D418+D425</f>
        <v>0</v>
      </c>
      <c r="E344" s="210">
        <f t="shared" si="166"/>
        <v>0</v>
      </c>
      <c r="F344" s="210">
        <f t="shared" si="166"/>
        <v>0</v>
      </c>
      <c r="G344" s="210">
        <f t="shared" si="166"/>
        <v>0</v>
      </c>
      <c r="H344" s="210">
        <f t="shared" si="166"/>
        <v>0</v>
      </c>
      <c r="I344" s="210">
        <f t="shared" si="166"/>
        <v>4800815368</v>
      </c>
      <c r="J344" s="210">
        <f t="shared" si="166"/>
        <v>558357429</v>
      </c>
      <c r="K344" s="210">
        <f t="shared" si="166"/>
        <v>887063130</v>
      </c>
      <c r="L344" s="210">
        <f t="shared" si="166"/>
        <v>3913752238</v>
      </c>
      <c r="M344" s="210">
        <f t="shared" si="166"/>
        <v>103606228</v>
      </c>
      <c r="N344" s="210">
        <f t="shared" si="166"/>
        <v>233047104</v>
      </c>
      <c r="O344" s="210">
        <f t="shared" si="166"/>
        <v>654016026</v>
      </c>
      <c r="P344" s="210">
        <f t="shared" si="166"/>
        <v>423056368</v>
      </c>
      <c r="Q344" s="210">
        <f t="shared" si="166"/>
        <v>1441503580</v>
      </c>
      <c r="R344" s="210">
        <f t="shared" si="166"/>
        <v>554440450</v>
      </c>
      <c r="S344" s="211">
        <f t="shared" si="166"/>
        <v>3359311788</v>
      </c>
      <c r="T344" s="210">
        <f t="shared" si="166"/>
        <v>233047104</v>
      </c>
      <c r="V344" s="221">
        <v>302</v>
      </c>
      <c r="W344" s="198" t="s">
        <v>573</v>
      </c>
      <c r="X344" s="194">
        <v>4800815368</v>
      </c>
      <c r="Y344" s="194">
        <v>0</v>
      </c>
      <c r="Z344" s="194">
        <v>0</v>
      </c>
      <c r="AA344" s="194">
        <v>0</v>
      </c>
      <c r="AB344" s="194">
        <v>0</v>
      </c>
      <c r="AC344" s="194">
        <v>0</v>
      </c>
      <c r="AD344" s="194">
        <v>4800815368</v>
      </c>
      <c r="AE344" s="194">
        <v>558357429</v>
      </c>
      <c r="AF344" s="194">
        <v>887063130</v>
      </c>
      <c r="AG344" s="194">
        <v>3913752238</v>
      </c>
      <c r="AH344" s="194">
        <v>103606228</v>
      </c>
      <c r="AI344" s="194">
        <v>233047104</v>
      </c>
      <c r="AJ344" s="194">
        <v>749016026</v>
      </c>
      <c r="AK344" s="194">
        <v>423056368</v>
      </c>
      <c r="AL344" s="194">
        <v>1441503580</v>
      </c>
      <c r="AM344" s="194">
        <v>554440450</v>
      </c>
      <c r="AN344" s="194">
        <v>3359311788</v>
      </c>
      <c r="AO344" s="194">
        <v>0</v>
      </c>
    </row>
    <row r="345" spans="1:41" s="207" customFormat="1" x14ac:dyDescent="0.25">
      <c r="A345" s="208">
        <v>30201</v>
      </c>
      <c r="B345" s="209" t="s">
        <v>574</v>
      </c>
      <c r="C345" s="210">
        <f t="shared" ref="C345" si="167">+C346+C388+C398+C408</f>
        <v>4529124504</v>
      </c>
      <c r="D345" s="210">
        <f t="shared" ref="D345:T345" si="168">+D346+D388+D398+D408</f>
        <v>0</v>
      </c>
      <c r="E345" s="210">
        <f t="shared" si="168"/>
        <v>0</v>
      </c>
      <c r="F345" s="210">
        <f t="shared" si="168"/>
        <v>0</v>
      </c>
      <c r="G345" s="210">
        <f t="shared" si="168"/>
        <v>0</v>
      </c>
      <c r="H345" s="210">
        <f t="shared" si="168"/>
        <v>0</v>
      </c>
      <c r="I345" s="210">
        <f t="shared" si="168"/>
        <v>4529124504</v>
      </c>
      <c r="J345" s="210">
        <f t="shared" si="168"/>
        <v>558310449</v>
      </c>
      <c r="K345" s="210">
        <f t="shared" si="168"/>
        <v>887016150</v>
      </c>
      <c r="L345" s="210">
        <f t="shared" si="168"/>
        <v>3642108354</v>
      </c>
      <c r="M345" s="210">
        <f t="shared" si="168"/>
        <v>103606228</v>
      </c>
      <c r="N345" s="210">
        <f t="shared" si="168"/>
        <v>233047104</v>
      </c>
      <c r="O345" s="210">
        <f t="shared" si="168"/>
        <v>653969046</v>
      </c>
      <c r="P345" s="210">
        <f t="shared" si="168"/>
        <v>420759388</v>
      </c>
      <c r="Q345" s="210">
        <f t="shared" si="168"/>
        <v>1427206600</v>
      </c>
      <c r="R345" s="210">
        <f t="shared" si="168"/>
        <v>540190450</v>
      </c>
      <c r="S345" s="211">
        <f t="shared" si="168"/>
        <v>3101917904</v>
      </c>
      <c r="T345" s="210">
        <f t="shared" si="168"/>
        <v>233047104</v>
      </c>
      <c r="V345" s="221">
        <v>30201</v>
      </c>
      <c r="W345" s="198" t="s">
        <v>574</v>
      </c>
      <c r="X345" s="194">
        <v>4529124504</v>
      </c>
      <c r="Y345" s="194">
        <v>0</v>
      </c>
      <c r="Z345" s="194">
        <v>0</v>
      </c>
      <c r="AA345" s="194">
        <v>0</v>
      </c>
      <c r="AB345" s="194">
        <v>0</v>
      </c>
      <c r="AC345" s="194">
        <v>0</v>
      </c>
      <c r="AD345" s="194">
        <v>4529124504</v>
      </c>
      <c r="AE345" s="194">
        <v>558310449</v>
      </c>
      <c r="AF345" s="194">
        <v>887016150</v>
      </c>
      <c r="AG345" s="194">
        <v>3642108354</v>
      </c>
      <c r="AH345" s="194">
        <v>103606228</v>
      </c>
      <c r="AI345" s="194">
        <v>233047104</v>
      </c>
      <c r="AJ345" s="194">
        <v>748969046</v>
      </c>
      <c r="AK345" s="194">
        <v>420759388</v>
      </c>
      <c r="AL345" s="194">
        <v>1427206600</v>
      </c>
      <c r="AM345" s="194">
        <v>540190450</v>
      </c>
      <c r="AN345" s="194">
        <v>3101917904</v>
      </c>
      <c r="AO345" s="194">
        <v>0</v>
      </c>
    </row>
    <row r="346" spans="1:41" s="207" customFormat="1" x14ac:dyDescent="0.25">
      <c r="A346" s="212">
        <v>3020101</v>
      </c>
      <c r="B346" s="213" t="s">
        <v>575</v>
      </c>
      <c r="C346" s="214">
        <f>+C347</f>
        <v>3769124504</v>
      </c>
      <c r="D346" s="214">
        <f t="shared" ref="D346:T346" si="169">+D347</f>
        <v>0</v>
      </c>
      <c r="E346" s="214">
        <f t="shared" si="169"/>
        <v>0</v>
      </c>
      <c r="F346" s="214">
        <f t="shared" si="169"/>
        <v>0</v>
      </c>
      <c r="G346" s="214">
        <f t="shared" si="169"/>
        <v>0</v>
      </c>
      <c r="H346" s="214">
        <f t="shared" si="169"/>
        <v>0</v>
      </c>
      <c r="I346" s="214">
        <f t="shared" si="169"/>
        <v>3769124504</v>
      </c>
      <c r="J346" s="214">
        <f t="shared" si="169"/>
        <v>392783228</v>
      </c>
      <c r="K346" s="214">
        <f t="shared" si="169"/>
        <v>688488929</v>
      </c>
      <c r="L346" s="214">
        <f t="shared" si="169"/>
        <v>3080635575</v>
      </c>
      <c r="M346" s="214">
        <f t="shared" si="169"/>
        <v>85666228</v>
      </c>
      <c r="N346" s="214">
        <f t="shared" si="169"/>
        <v>215107104</v>
      </c>
      <c r="O346" s="214">
        <f t="shared" si="169"/>
        <v>473381825</v>
      </c>
      <c r="P346" s="214">
        <f t="shared" si="169"/>
        <v>391291228</v>
      </c>
      <c r="Q346" s="214">
        <f t="shared" si="169"/>
        <v>1094947429</v>
      </c>
      <c r="R346" s="214">
        <f t="shared" si="169"/>
        <v>406458500</v>
      </c>
      <c r="S346" s="215">
        <f t="shared" si="169"/>
        <v>2674177075</v>
      </c>
      <c r="T346" s="214">
        <f t="shared" si="169"/>
        <v>215107104</v>
      </c>
      <c r="V346" s="221">
        <v>3020101</v>
      </c>
      <c r="W346" s="198" t="s">
        <v>575</v>
      </c>
      <c r="X346" s="194">
        <v>3769124504</v>
      </c>
      <c r="Y346" s="194">
        <v>0</v>
      </c>
      <c r="Z346" s="194">
        <v>0</v>
      </c>
      <c r="AA346" s="194">
        <v>0</v>
      </c>
      <c r="AB346" s="194">
        <v>0</v>
      </c>
      <c r="AC346" s="194">
        <v>0</v>
      </c>
      <c r="AD346" s="194">
        <v>3769124504</v>
      </c>
      <c r="AE346" s="194">
        <v>392783228</v>
      </c>
      <c r="AF346" s="194">
        <v>688488929</v>
      </c>
      <c r="AG346" s="194">
        <v>3080635575</v>
      </c>
      <c r="AH346" s="194">
        <v>85666228</v>
      </c>
      <c r="AI346" s="194">
        <v>215107104</v>
      </c>
      <c r="AJ346" s="194">
        <v>568381825</v>
      </c>
      <c r="AK346" s="194">
        <v>391291228</v>
      </c>
      <c r="AL346" s="194">
        <v>1094947429</v>
      </c>
      <c r="AM346" s="194">
        <v>406458500</v>
      </c>
      <c r="AN346" s="194">
        <v>2674177075</v>
      </c>
      <c r="AO346" s="194">
        <v>0</v>
      </c>
    </row>
    <row r="347" spans="1:41" x14ac:dyDescent="0.25">
      <c r="A347" s="212">
        <v>302010101</v>
      </c>
      <c r="B347" s="213" t="s">
        <v>576</v>
      </c>
      <c r="C347" s="214">
        <f>+C348+C352+C356+C360+C363+C365+C369+C372+C375+C378+C380+C384+C387</f>
        <v>3769124504</v>
      </c>
      <c r="D347" s="214">
        <f t="shared" ref="D347:T347" si="170">+D348+D352+D356+D360+D363+D365+D369+D372+D375+D378+D380+D384+D387</f>
        <v>0</v>
      </c>
      <c r="E347" s="214">
        <f t="shared" si="170"/>
        <v>0</v>
      </c>
      <c r="F347" s="214">
        <f t="shared" si="170"/>
        <v>0</v>
      </c>
      <c r="G347" s="214">
        <f t="shared" si="170"/>
        <v>0</v>
      </c>
      <c r="H347" s="214">
        <f t="shared" si="170"/>
        <v>0</v>
      </c>
      <c r="I347" s="214">
        <f t="shared" si="170"/>
        <v>3769124504</v>
      </c>
      <c r="J347" s="214">
        <f t="shared" si="170"/>
        <v>392783228</v>
      </c>
      <c r="K347" s="214">
        <f t="shared" si="170"/>
        <v>688488929</v>
      </c>
      <c r="L347" s="214">
        <f t="shared" si="170"/>
        <v>3080635575</v>
      </c>
      <c r="M347" s="214">
        <f t="shared" si="170"/>
        <v>85666228</v>
      </c>
      <c r="N347" s="214">
        <f t="shared" si="170"/>
        <v>215107104</v>
      </c>
      <c r="O347" s="214">
        <f t="shared" si="170"/>
        <v>473381825</v>
      </c>
      <c r="P347" s="214">
        <f t="shared" si="170"/>
        <v>391291228</v>
      </c>
      <c r="Q347" s="214">
        <f t="shared" si="170"/>
        <v>1094947429</v>
      </c>
      <c r="R347" s="214">
        <f t="shared" si="170"/>
        <v>406458500</v>
      </c>
      <c r="S347" s="215">
        <f t="shared" si="170"/>
        <v>2674177075</v>
      </c>
      <c r="T347" s="214">
        <f t="shared" si="170"/>
        <v>215107104</v>
      </c>
      <c r="U347" s="207"/>
      <c r="V347" s="221">
        <v>302010101</v>
      </c>
      <c r="W347" s="198" t="s">
        <v>576</v>
      </c>
      <c r="X347" s="194">
        <v>3769124504</v>
      </c>
      <c r="Y347" s="194">
        <v>0</v>
      </c>
      <c r="Z347" s="194">
        <v>0</v>
      </c>
      <c r="AA347" s="194">
        <v>0</v>
      </c>
      <c r="AB347" s="194">
        <v>0</v>
      </c>
      <c r="AC347" s="194">
        <v>0</v>
      </c>
      <c r="AD347" s="194">
        <v>3769124504</v>
      </c>
      <c r="AE347" s="194">
        <v>392783228</v>
      </c>
      <c r="AF347" s="194">
        <v>688488929</v>
      </c>
      <c r="AG347" s="194">
        <v>3080635575</v>
      </c>
      <c r="AH347" s="194">
        <v>85666228</v>
      </c>
      <c r="AI347" s="194">
        <v>215107104</v>
      </c>
      <c r="AJ347" s="194">
        <v>568381825</v>
      </c>
      <c r="AK347" s="194">
        <v>391291228</v>
      </c>
      <c r="AL347" s="194">
        <v>1094947429</v>
      </c>
      <c r="AM347" s="194">
        <v>406458500</v>
      </c>
      <c r="AN347" s="194">
        <v>2674177075</v>
      </c>
      <c r="AO347" s="194">
        <v>0</v>
      </c>
    </row>
    <row r="348" spans="1:41" x14ac:dyDescent="0.25">
      <c r="A348" s="212">
        <v>30201010101</v>
      </c>
      <c r="B348" s="213" t="s">
        <v>577</v>
      </c>
      <c r="C348" s="214">
        <f>+C349+C350+C351</f>
        <v>170000000</v>
      </c>
      <c r="D348" s="214">
        <f t="shared" ref="D348:T348" si="171">+D349+D350+D351</f>
        <v>0</v>
      </c>
      <c r="E348" s="214">
        <f t="shared" si="171"/>
        <v>0</v>
      </c>
      <c r="F348" s="214">
        <f t="shared" si="171"/>
        <v>0</v>
      </c>
      <c r="G348" s="214">
        <f t="shared" si="171"/>
        <v>0</v>
      </c>
      <c r="H348" s="214">
        <f t="shared" si="171"/>
        <v>0</v>
      </c>
      <c r="I348" s="214">
        <f t="shared" si="171"/>
        <v>170000000</v>
      </c>
      <c r="J348" s="214">
        <f t="shared" si="171"/>
        <v>32937000</v>
      </c>
      <c r="K348" s="214">
        <f t="shared" si="171"/>
        <v>46137000</v>
      </c>
      <c r="L348" s="214">
        <f t="shared" si="171"/>
        <v>123863000</v>
      </c>
      <c r="M348" s="214">
        <f t="shared" si="171"/>
        <v>0</v>
      </c>
      <c r="N348" s="214">
        <f t="shared" si="171"/>
        <v>0</v>
      </c>
      <c r="O348" s="214">
        <f t="shared" si="171"/>
        <v>46137000</v>
      </c>
      <c r="P348" s="214">
        <f t="shared" si="171"/>
        <v>17000000</v>
      </c>
      <c r="Q348" s="214">
        <f t="shared" si="171"/>
        <v>55637000</v>
      </c>
      <c r="R348" s="214">
        <f t="shared" si="171"/>
        <v>9500000</v>
      </c>
      <c r="S348" s="215">
        <f t="shared" si="171"/>
        <v>114363000</v>
      </c>
      <c r="T348" s="214">
        <f t="shared" si="171"/>
        <v>0</v>
      </c>
      <c r="U348" s="207"/>
      <c r="V348" s="221">
        <v>30201010101</v>
      </c>
      <c r="W348" s="198" t="s">
        <v>577</v>
      </c>
      <c r="X348" s="194">
        <v>170000000</v>
      </c>
      <c r="Y348" s="194">
        <v>0</v>
      </c>
      <c r="Z348" s="194">
        <v>0</v>
      </c>
      <c r="AA348" s="194">
        <v>0</v>
      </c>
      <c r="AB348" s="194">
        <v>0</v>
      </c>
      <c r="AC348" s="194">
        <v>0</v>
      </c>
      <c r="AD348" s="194">
        <v>170000000</v>
      </c>
      <c r="AE348" s="194">
        <v>32937000</v>
      </c>
      <c r="AF348" s="194">
        <v>46137000</v>
      </c>
      <c r="AG348" s="194">
        <v>123863000</v>
      </c>
      <c r="AH348" s="194">
        <v>0</v>
      </c>
      <c r="AI348" s="194">
        <v>0</v>
      </c>
      <c r="AJ348" s="194">
        <v>46137000</v>
      </c>
      <c r="AK348" s="194">
        <v>17000000</v>
      </c>
      <c r="AL348" s="194">
        <v>55637000</v>
      </c>
      <c r="AM348" s="194">
        <v>9500000</v>
      </c>
      <c r="AN348" s="194">
        <v>114363000</v>
      </c>
      <c r="AO348" s="194">
        <v>0</v>
      </c>
    </row>
    <row r="349" spans="1:41" x14ac:dyDescent="0.25">
      <c r="A349" s="221">
        <v>3020101010101</v>
      </c>
      <c r="B349" s="198" t="s">
        <v>578</v>
      </c>
      <c r="C349" s="194">
        <v>40000000</v>
      </c>
      <c r="D349" s="194">
        <v>0</v>
      </c>
      <c r="E349" s="194">
        <v>0</v>
      </c>
      <c r="F349" s="194">
        <v>0</v>
      </c>
      <c r="G349" s="194">
        <v>0</v>
      </c>
      <c r="H349" s="194">
        <v>0</v>
      </c>
      <c r="I349" s="194">
        <f t="shared" si="161"/>
        <v>40000000</v>
      </c>
      <c r="J349" s="194">
        <v>0</v>
      </c>
      <c r="K349" s="194">
        <v>0</v>
      </c>
      <c r="L349" s="194">
        <f t="shared" si="162"/>
        <v>40000000</v>
      </c>
      <c r="M349" s="194">
        <v>0</v>
      </c>
      <c r="N349" s="194">
        <v>0</v>
      </c>
      <c r="O349" s="194">
        <f t="shared" si="158"/>
        <v>0</v>
      </c>
      <c r="P349" s="194">
        <v>0</v>
      </c>
      <c r="Q349" s="194">
        <v>0</v>
      </c>
      <c r="R349" s="194">
        <f t="shared" si="155"/>
        <v>0</v>
      </c>
      <c r="S349" s="195">
        <f t="shared" si="156"/>
        <v>40000000</v>
      </c>
      <c r="T349" s="194">
        <f t="shared" si="157"/>
        <v>0</v>
      </c>
      <c r="V349" s="221">
        <v>3020101010101</v>
      </c>
      <c r="W349" s="198" t="s">
        <v>578</v>
      </c>
      <c r="X349" s="194">
        <v>40000000</v>
      </c>
      <c r="Y349" s="194">
        <v>0</v>
      </c>
      <c r="Z349" s="194">
        <v>0</v>
      </c>
      <c r="AA349" s="194">
        <v>0</v>
      </c>
      <c r="AB349" s="194">
        <v>0</v>
      </c>
      <c r="AC349" s="194">
        <v>0</v>
      </c>
      <c r="AD349" s="194">
        <v>40000000</v>
      </c>
      <c r="AE349" s="194">
        <v>0</v>
      </c>
      <c r="AF349" s="194">
        <v>0</v>
      </c>
      <c r="AG349" s="194">
        <v>40000000</v>
      </c>
      <c r="AH349" s="194">
        <v>0</v>
      </c>
      <c r="AI349" s="194">
        <v>0</v>
      </c>
      <c r="AJ349" s="194">
        <v>0</v>
      </c>
      <c r="AK349" s="194">
        <v>0</v>
      </c>
      <c r="AL349" s="194">
        <v>0</v>
      </c>
      <c r="AM349" s="194">
        <v>0</v>
      </c>
      <c r="AN349" s="194">
        <v>40000000</v>
      </c>
      <c r="AO349" s="194">
        <v>0</v>
      </c>
    </row>
    <row r="350" spans="1:41" s="207" customFormat="1" x14ac:dyDescent="0.25">
      <c r="A350" s="221">
        <v>3020101010102</v>
      </c>
      <c r="B350" s="198" t="s">
        <v>579</v>
      </c>
      <c r="C350" s="194">
        <v>60000000</v>
      </c>
      <c r="D350" s="194">
        <v>0</v>
      </c>
      <c r="E350" s="194">
        <v>0</v>
      </c>
      <c r="F350" s="194">
        <v>0</v>
      </c>
      <c r="G350" s="194">
        <v>0</v>
      </c>
      <c r="H350" s="194">
        <v>0</v>
      </c>
      <c r="I350" s="194">
        <f t="shared" si="161"/>
        <v>60000000</v>
      </c>
      <c r="J350" s="194">
        <v>0</v>
      </c>
      <c r="K350" s="194">
        <v>0</v>
      </c>
      <c r="L350" s="194">
        <f t="shared" si="162"/>
        <v>60000000</v>
      </c>
      <c r="M350" s="194">
        <v>0</v>
      </c>
      <c r="N350" s="194">
        <v>0</v>
      </c>
      <c r="O350" s="194">
        <f t="shared" si="158"/>
        <v>0</v>
      </c>
      <c r="P350" s="194">
        <v>0</v>
      </c>
      <c r="Q350" s="194">
        <v>0</v>
      </c>
      <c r="R350" s="194">
        <f t="shared" si="155"/>
        <v>0</v>
      </c>
      <c r="S350" s="195">
        <f t="shared" si="156"/>
        <v>60000000</v>
      </c>
      <c r="T350" s="194">
        <f t="shared" si="157"/>
        <v>0</v>
      </c>
      <c r="U350" s="196"/>
      <c r="V350" s="221">
        <v>3020101010102</v>
      </c>
      <c r="W350" s="198" t="s">
        <v>579</v>
      </c>
      <c r="X350" s="194">
        <v>60000000</v>
      </c>
      <c r="Y350" s="194">
        <v>0</v>
      </c>
      <c r="Z350" s="194">
        <v>0</v>
      </c>
      <c r="AA350" s="194">
        <v>0</v>
      </c>
      <c r="AB350" s="194">
        <v>0</v>
      </c>
      <c r="AC350" s="194">
        <v>0</v>
      </c>
      <c r="AD350" s="194">
        <v>60000000</v>
      </c>
      <c r="AE350" s="194">
        <v>0</v>
      </c>
      <c r="AF350" s="194">
        <v>0</v>
      </c>
      <c r="AG350" s="194">
        <v>60000000</v>
      </c>
      <c r="AH350" s="194">
        <v>0</v>
      </c>
      <c r="AI350" s="194">
        <v>0</v>
      </c>
      <c r="AJ350" s="194">
        <v>0</v>
      </c>
      <c r="AK350" s="194">
        <v>0</v>
      </c>
      <c r="AL350" s="194">
        <v>0</v>
      </c>
      <c r="AM350" s="194">
        <v>0</v>
      </c>
      <c r="AN350" s="194">
        <v>60000000</v>
      </c>
      <c r="AO350" s="194">
        <v>0</v>
      </c>
    </row>
    <row r="351" spans="1:41" x14ac:dyDescent="0.25">
      <c r="A351" s="221">
        <v>3020101010103</v>
      </c>
      <c r="B351" s="198" t="s">
        <v>580</v>
      </c>
      <c r="C351" s="194">
        <v>70000000</v>
      </c>
      <c r="D351" s="194">
        <v>0</v>
      </c>
      <c r="E351" s="194">
        <v>0</v>
      </c>
      <c r="F351" s="194">
        <v>0</v>
      </c>
      <c r="G351" s="194">
        <v>0</v>
      </c>
      <c r="H351" s="194">
        <v>0</v>
      </c>
      <c r="I351" s="194">
        <f t="shared" si="161"/>
        <v>70000000</v>
      </c>
      <c r="J351" s="194">
        <v>32937000</v>
      </c>
      <c r="K351" s="194">
        <v>46137000</v>
      </c>
      <c r="L351" s="194">
        <f t="shared" si="162"/>
        <v>23863000</v>
      </c>
      <c r="M351" s="194">
        <v>0</v>
      </c>
      <c r="N351" s="194">
        <v>0</v>
      </c>
      <c r="O351" s="194">
        <f t="shared" si="158"/>
        <v>46137000</v>
      </c>
      <c r="P351" s="194">
        <v>17000000</v>
      </c>
      <c r="Q351" s="194">
        <v>55637000</v>
      </c>
      <c r="R351" s="194">
        <f t="shared" si="155"/>
        <v>9500000</v>
      </c>
      <c r="S351" s="195">
        <f t="shared" si="156"/>
        <v>14363000</v>
      </c>
      <c r="T351" s="194">
        <f t="shared" si="157"/>
        <v>0</v>
      </c>
      <c r="V351" s="221">
        <v>3020101010103</v>
      </c>
      <c r="W351" s="198" t="s">
        <v>580</v>
      </c>
      <c r="X351" s="194">
        <v>70000000</v>
      </c>
      <c r="Y351" s="194">
        <v>0</v>
      </c>
      <c r="Z351" s="194">
        <v>0</v>
      </c>
      <c r="AA351" s="194">
        <v>0</v>
      </c>
      <c r="AB351" s="194">
        <v>0</v>
      </c>
      <c r="AC351" s="194">
        <v>0</v>
      </c>
      <c r="AD351" s="194">
        <v>70000000</v>
      </c>
      <c r="AE351" s="194">
        <v>32937000</v>
      </c>
      <c r="AF351" s="194">
        <v>46137000</v>
      </c>
      <c r="AG351" s="194">
        <v>23863000</v>
      </c>
      <c r="AH351" s="194">
        <v>0</v>
      </c>
      <c r="AI351" s="194">
        <v>0</v>
      </c>
      <c r="AJ351" s="194">
        <v>46137000</v>
      </c>
      <c r="AK351" s="194">
        <v>17000000</v>
      </c>
      <c r="AL351" s="194">
        <v>55637000</v>
      </c>
      <c r="AM351" s="194">
        <v>9500000</v>
      </c>
      <c r="AN351" s="194">
        <v>14363000</v>
      </c>
      <c r="AO351" s="194">
        <v>0</v>
      </c>
    </row>
    <row r="352" spans="1:41" x14ac:dyDescent="0.25">
      <c r="A352" s="212">
        <v>30201010102</v>
      </c>
      <c r="B352" s="213" t="s">
        <v>581</v>
      </c>
      <c r="C352" s="214">
        <f>+C353+C354+C355</f>
        <v>415000000</v>
      </c>
      <c r="D352" s="214">
        <f t="shared" ref="D352:T352" si="172">+D353+D354+D355</f>
        <v>0</v>
      </c>
      <c r="E352" s="214">
        <f t="shared" si="172"/>
        <v>0</v>
      </c>
      <c r="F352" s="214">
        <f t="shared" si="172"/>
        <v>0</v>
      </c>
      <c r="G352" s="214">
        <f t="shared" si="172"/>
        <v>0</v>
      </c>
      <c r="H352" s="214">
        <f t="shared" si="172"/>
        <v>0</v>
      </c>
      <c r="I352" s="214">
        <f t="shared" si="172"/>
        <v>415000000</v>
      </c>
      <c r="J352" s="214">
        <f t="shared" si="172"/>
        <v>0</v>
      </c>
      <c r="K352" s="214">
        <f t="shared" si="172"/>
        <v>0</v>
      </c>
      <c r="L352" s="214">
        <f t="shared" si="172"/>
        <v>415000000</v>
      </c>
      <c r="M352" s="214">
        <f t="shared" si="172"/>
        <v>0</v>
      </c>
      <c r="N352" s="214">
        <f t="shared" si="172"/>
        <v>0</v>
      </c>
      <c r="O352" s="214">
        <f t="shared" si="172"/>
        <v>0</v>
      </c>
      <c r="P352" s="214">
        <f t="shared" si="172"/>
        <v>0</v>
      </c>
      <c r="Q352" s="214">
        <f t="shared" si="172"/>
        <v>0</v>
      </c>
      <c r="R352" s="214">
        <f t="shared" si="172"/>
        <v>0</v>
      </c>
      <c r="S352" s="215">
        <f t="shared" si="172"/>
        <v>415000000</v>
      </c>
      <c r="T352" s="214">
        <f t="shared" si="172"/>
        <v>0</v>
      </c>
      <c r="U352" s="207"/>
      <c r="V352" s="221">
        <v>30201010102</v>
      </c>
      <c r="W352" s="198" t="s">
        <v>581</v>
      </c>
      <c r="X352" s="194">
        <v>415000000</v>
      </c>
      <c r="Y352" s="194">
        <v>0</v>
      </c>
      <c r="Z352" s="194">
        <v>0</v>
      </c>
      <c r="AA352" s="194">
        <v>0</v>
      </c>
      <c r="AB352" s="194">
        <v>0</v>
      </c>
      <c r="AC352" s="194">
        <v>0</v>
      </c>
      <c r="AD352" s="194">
        <v>415000000</v>
      </c>
      <c r="AE352" s="194">
        <v>0</v>
      </c>
      <c r="AF352" s="194">
        <v>0</v>
      </c>
      <c r="AG352" s="194">
        <v>415000000</v>
      </c>
      <c r="AH352" s="194">
        <v>0</v>
      </c>
      <c r="AI352" s="194">
        <v>0</v>
      </c>
      <c r="AJ352" s="194">
        <v>0</v>
      </c>
      <c r="AK352" s="194">
        <v>0</v>
      </c>
      <c r="AL352" s="194">
        <v>0</v>
      </c>
      <c r="AM352" s="194">
        <v>0</v>
      </c>
      <c r="AN352" s="194">
        <v>415000000</v>
      </c>
      <c r="AO352" s="194">
        <v>0</v>
      </c>
    </row>
    <row r="353" spans="1:41" x14ac:dyDescent="0.25">
      <c r="A353" s="221">
        <v>3020101010201</v>
      </c>
      <c r="B353" s="198" t="s">
        <v>582</v>
      </c>
      <c r="C353" s="194">
        <v>15000000</v>
      </c>
      <c r="D353" s="194">
        <v>0</v>
      </c>
      <c r="E353" s="194">
        <v>0</v>
      </c>
      <c r="F353" s="194">
        <v>0</v>
      </c>
      <c r="G353" s="194">
        <v>0</v>
      </c>
      <c r="H353" s="194">
        <v>0</v>
      </c>
      <c r="I353" s="194">
        <f t="shared" si="161"/>
        <v>15000000</v>
      </c>
      <c r="J353" s="194">
        <v>0</v>
      </c>
      <c r="K353" s="194">
        <v>0</v>
      </c>
      <c r="L353" s="194">
        <f t="shared" si="162"/>
        <v>15000000</v>
      </c>
      <c r="M353" s="194">
        <v>0</v>
      </c>
      <c r="N353" s="194">
        <v>0</v>
      </c>
      <c r="O353" s="194">
        <f t="shared" si="158"/>
        <v>0</v>
      </c>
      <c r="P353" s="194">
        <v>0</v>
      </c>
      <c r="Q353" s="194">
        <v>0</v>
      </c>
      <c r="R353" s="194">
        <f t="shared" si="155"/>
        <v>0</v>
      </c>
      <c r="S353" s="195">
        <f t="shared" si="156"/>
        <v>15000000</v>
      </c>
      <c r="T353" s="194">
        <f t="shared" si="157"/>
        <v>0</v>
      </c>
      <c r="V353" s="221">
        <v>3020101010201</v>
      </c>
      <c r="W353" s="198" t="s">
        <v>582</v>
      </c>
      <c r="X353" s="194">
        <v>15000000</v>
      </c>
      <c r="Y353" s="194">
        <v>0</v>
      </c>
      <c r="Z353" s="194">
        <v>0</v>
      </c>
      <c r="AA353" s="194">
        <v>0</v>
      </c>
      <c r="AB353" s="194">
        <v>0</v>
      </c>
      <c r="AC353" s="194">
        <v>0</v>
      </c>
      <c r="AD353" s="194">
        <v>15000000</v>
      </c>
      <c r="AE353" s="194">
        <v>0</v>
      </c>
      <c r="AF353" s="194">
        <v>0</v>
      </c>
      <c r="AG353" s="194">
        <v>15000000</v>
      </c>
      <c r="AH353" s="194">
        <v>0</v>
      </c>
      <c r="AI353" s="194">
        <v>0</v>
      </c>
      <c r="AJ353" s="194">
        <v>0</v>
      </c>
      <c r="AK353" s="194">
        <v>0</v>
      </c>
      <c r="AL353" s="194">
        <v>0</v>
      </c>
      <c r="AM353" s="194">
        <v>0</v>
      </c>
      <c r="AN353" s="194">
        <v>15000000</v>
      </c>
      <c r="AO353" s="194">
        <v>0</v>
      </c>
    </row>
    <row r="354" spans="1:41" s="207" customFormat="1" x14ac:dyDescent="0.25">
      <c r="A354" s="221">
        <v>3020101010202</v>
      </c>
      <c r="B354" s="198" t="s">
        <v>583</v>
      </c>
      <c r="C354" s="194">
        <v>150000000</v>
      </c>
      <c r="D354" s="194">
        <v>0</v>
      </c>
      <c r="E354" s="194">
        <v>0</v>
      </c>
      <c r="F354" s="194">
        <v>0</v>
      </c>
      <c r="G354" s="194">
        <v>0</v>
      </c>
      <c r="H354" s="194">
        <v>0</v>
      </c>
      <c r="I354" s="194">
        <f t="shared" si="161"/>
        <v>150000000</v>
      </c>
      <c r="J354" s="194">
        <v>0</v>
      </c>
      <c r="K354" s="194">
        <v>0</v>
      </c>
      <c r="L354" s="194">
        <f t="shared" si="162"/>
        <v>150000000</v>
      </c>
      <c r="M354" s="194">
        <v>0</v>
      </c>
      <c r="N354" s="194">
        <v>0</v>
      </c>
      <c r="O354" s="194">
        <f t="shared" si="158"/>
        <v>0</v>
      </c>
      <c r="P354" s="194">
        <v>0</v>
      </c>
      <c r="Q354" s="194">
        <v>0</v>
      </c>
      <c r="R354" s="194">
        <f t="shared" si="155"/>
        <v>0</v>
      </c>
      <c r="S354" s="195">
        <f t="shared" si="156"/>
        <v>150000000</v>
      </c>
      <c r="T354" s="194">
        <f t="shared" si="157"/>
        <v>0</v>
      </c>
      <c r="U354" s="196"/>
      <c r="V354" s="221">
        <v>3020101010202</v>
      </c>
      <c r="W354" s="198" t="s">
        <v>583</v>
      </c>
      <c r="X354" s="194">
        <v>150000000</v>
      </c>
      <c r="Y354" s="194">
        <v>0</v>
      </c>
      <c r="Z354" s="194">
        <v>0</v>
      </c>
      <c r="AA354" s="194">
        <v>0</v>
      </c>
      <c r="AB354" s="194">
        <v>0</v>
      </c>
      <c r="AC354" s="194">
        <v>0</v>
      </c>
      <c r="AD354" s="194">
        <v>150000000</v>
      </c>
      <c r="AE354" s="194">
        <v>0</v>
      </c>
      <c r="AF354" s="194">
        <v>0</v>
      </c>
      <c r="AG354" s="194">
        <v>150000000</v>
      </c>
      <c r="AH354" s="194">
        <v>0</v>
      </c>
      <c r="AI354" s="194">
        <v>0</v>
      </c>
      <c r="AJ354" s="194">
        <v>0</v>
      </c>
      <c r="AK354" s="194">
        <v>0</v>
      </c>
      <c r="AL354" s="194">
        <v>0</v>
      </c>
      <c r="AM354" s="194">
        <v>0</v>
      </c>
      <c r="AN354" s="194">
        <v>150000000</v>
      </c>
      <c r="AO354" s="194">
        <v>0</v>
      </c>
    </row>
    <row r="355" spans="1:41" x14ac:dyDescent="0.25">
      <c r="A355" s="221">
        <v>3020101010203</v>
      </c>
      <c r="B355" s="198" t="s">
        <v>584</v>
      </c>
      <c r="C355" s="194">
        <v>250000000</v>
      </c>
      <c r="D355" s="194">
        <v>0</v>
      </c>
      <c r="E355" s="194">
        <v>0</v>
      </c>
      <c r="F355" s="194">
        <v>0</v>
      </c>
      <c r="G355" s="194">
        <v>0</v>
      </c>
      <c r="H355" s="194">
        <v>0</v>
      </c>
      <c r="I355" s="194">
        <f t="shared" si="161"/>
        <v>250000000</v>
      </c>
      <c r="J355" s="194">
        <v>0</v>
      </c>
      <c r="K355" s="194">
        <v>0</v>
      </c>
      <c r="L355" s="194">
        <f t="shared" si="162"/>
        <v>250000000</v>
      </c>
      <c r="M355" s="194">
        <v>0</v>
      </c>
      <c r="N355" s="194">
        <v>0</v>
      </c>
      <c r="O355" s="194">
        <f t="shared" si="158"/>
        <v>0</v>
      </c>
      <c r="P355" s="194">
        <v>0</v>
      </c>
      <c r="Q355" s="194">
        <v>0</v>
      </c>
      <c r="R355" s="194">
        <f t="shared" si="155"/>
        <v>0</v>
      </c>
      <c r="S355" s="195">
        <f t="shared" si="156"/>
        <v>250000000</v>
      </c>
      <c r="T355" s="194">
        <f t="shared" si="157"/>
        <v>0</v>
      </c>
      <c r="V355" s="221">
        <v>3020101010203</v>
      </c>
      <c r="W355" s="198" t="s">
        <v>584</v>
      </c>
      <c r="X355" s="194">
        <v>250000000</v>
      </c>
      <c r="Y355" s="194">
        <v>0</v>
      </c>
      <c r="Z355" s="194">
        <v>0</v>
      </c>
      <c r="AA355" s="194">
        <v>0</v>
      </c>
      <c r="AB355" s="194">
        <v>0</v>
      </c>
      <c r="AC355" s="194">
        <v>0</v>
      </c>
      <c r="AD355" s="194">
        <v>250000000</v>
      </c>
      <c r="AE355" s="194">
        <v>0</v>
      </c>
      <c r="AF355" s="194">
        <v>0</v>
      </c>
      <c r="AG355" s="194">
        <v>250000000</v>
      </c>
      <c r="AH355" s="194">
        <v>0</v>
      </c>
      <c r="AI355" s="194">
        <v>0</v>
      </c>
      <c r="AJ355" s="194">
        <v>0</v>
      </c>
      <c r="AK355" s="194">
        <v>0</v>
      </c>
      <c r="AL355" s="194">
        <v>0</v>
      </c>
      <c r="AM355" s="194">
        <v>0</v>
      </c>
      <c r="AN355" s="194">
        <v>250000000</v>
      </c>
      <c r="AO355" s="194">
        <v>0</v>
      </c>
    </row>
    <row r="356" spans="1:41" x14ac:dyDescent="0.25">
      <c r="A356" s="212">
        <v>30201010103</v>
      </c>
      <c r="B356" s="213" t="s">
        <v>585</v>
      </c>
      <c r="C356" s="214">
        <f>+C357+C358+C359</f>
        <v>1444124504</v>
      </c>
      <c r="D356" s="214">
        <f t="shared" ref="D356:T356" si="173">+D357+D358+D359</f>
        <v>0</v>
      </c>
      <c r="E356" s="214">
        <f t="shared" si="173"/>
        <v>0</v>
      </c>
      <c r="F356" s="214">
        <f t="shared" si="173"/>
        <v>0</v>
      </c>
      <c r="G356" s="214">
        <f t="shared" si="173"/>
        <v>0</v>
      </c>
      <c r="H356" s="214">
        <f t="shared" si="173"/>
        <v>0</v>
      </c>
      <c r="I356" s="214">
        <f t="shared" si="173"/>
        <v>1444124504</v>
      </c>
      <c r="J356" s="214">
        <f t="shared" si="173"/>
        <v>297980000</v>
      </c>
      <c r="K356" s="214">
        <f t="shared" si="173"/>
        <v>372774500</v>
      </c>
      <c r="L356" s="214">
        <f t="shared" si="173"/>
        <v>1071350004</v>
      </c>
      <c r="M356" s="214">
        <f t="shared" si="173"/>
        <v>24800000</v>
      </c>
      <c r="N356" s="214">
        <f t="shared" si="173"/>
        <v>119800000</v>
      </c>
      <c r="O356" s="214">
        <f t="shared" si="173"/>
        <v>252974500</v>
      </c>
      <c r="P356" s="214">
        <f t="shared" si="173"/>
        <v>24800000</v>
      </c>
      <c r="Q356" s="214">
        <f t="shared" si="173"/>
        <v>458900000</v>
      </c>
      <c r="R356" s="214">
        <f t="shared" si="173"/>
        <v>86125500</v>
      </c>
      <c r="S356" s="215">
        <f t="shared" si="173"/>
        <v>985224504</v>
      </c>
      <c r="T356" s="214">
        <f t="shared" si="173"/>
        <v>119800000</v>
      </c>
      <c r="U356" s="207"/>
      <c r="V356" s="221">
        <v>30201010103</v>
      </c>
      <c r="W356" s="198" t="s">
        <v>585</v>
      </c>
      <c r="X356" s="194">
        <v>1444124504</v>
      </c>
      <c r="Y356" s="194">
        <v>0</v>
      </c>
      <c r="Z356" s="194">
        <v>0</v>
      </c>
      <c r="AA356" s="194">
        <v>0</v>
      </c>
      <c r="AB356" s="194">
        <v>0</v>
      </c>
      <c r="AC356" s="194">
        <v>0</v>
      </c>
      <c r="AD356" s="194">
        <v>1444124504</v>
      </c>
      <c r="AE356" s="194">
        <v>297980000</v>
      </c>
      <c r="AF356" s="194">
        <v>372774500</v>
      </c>
      <c r="AG356" s="194">
        <v>1071350004</v>
      </c>
      <c r="AH356" s="194">
        <v>24800000</v>
      </c>
      <c r="AI356" s="194">
        <v>119800000</v>
      </c>
      <c r="AJ356" s="194">
        <v>347974500</v>
      </c>
      <c r="AK356" s="194">
        <v>24800000</v>
      </c>
      <c r="AL356" s="194">
        <v>458900000</v>
      </c>
      <c r="AM356" s="194">
        <v>86125500</v>
      </c>
      <c r="AN356" s="194">
        <v>985224504</v>
      </c>
      <c r="AO356" s="194">
        <v>0</v>
      </c>
    </row>
    <row r="357" spans="1:41" x14ac:dyDescent="0.25">
      <c r="A357" s="221">
        <v>3020101010301</v>
      </c>
      <c r="B357" s="198" t="s">
        <v>586</v>
      </c>
      <c r="C357" s="194">
        <v>609124504</v>
      </c>
      <c r="D357" s="194">
        <v>0</v>
      </c>
      <c r="E357" s="194">
        <v>0</v>
      </c>
      <c r="F357" s="194">
        <v>0</v>
      </c>
      <c r="G357" s="194">
        <v>0</v>
      </c>
      <c r="H357" s="194">
        <v>0</v>
      </c>
      <c r="I357" s="194">
        <f t="shared" si="161"/>
        <v>609124504</v>
      </c>
      <c r="J357" s="194">
        <v>0</v>
      </c>
      <c r="K357" s="194">
        <v>0</v>
      </c>
      <c r="L357" s="194">
        <f t="shared" si="162"/>
        <v>609124504</v>
      </c>
      <c r="M357" s="194">
        <v>0</v>
      </c>
      <c r="N357" s="194">
        <v>0</v>
      </c>
      <c r="O357" s="194">
        <f t="shared" si="158"/>
        <v>0</v>
      </c>
      <c r="P357" s="194">
        <v>0</v>
      </c>
      <c r="Q357" s="194">
        <v>0</v>
      </c>
      <c r="R357" s="194">
        <f t="shared" si="155"/>
        <v>0</v>
      </c>
      <c r="S357" s="195">
        <f t="shared" si="156"/>
        <v>609124504</v>
      </c>
      <c r="T357" s="194">
        <f t="shared" si="157"/>
        <v>0</v>
      </c>
      <c r="V357" s="221">
        <v>3020101010301</v>
      </c>
      <c r="W357" s="198" t="s">
        <v>586</v>
      </c>
      <c r="X357" s="194">
        <v>609124504</v>
      </c>
      <c r="Y357" s="194">
        <v>0</v>
      </c>
      <c r="Z357" s="194">
        <v>0</v>
      </c>
      <c r="AA357" s="194">
        <v>0</v>
      </c>
      <c r="AB357" s="194">
        <v>0</v>
      </c>
      <c r="AC357" s="194">
        <v>0</v>
      </c>
      <c r="AD357" s="194">
        <v>609124504</v>
      </c>
      <c r="AE357" s="194">
        <v>0</v>
      </c>
      <c r="AF357" s="194">
        <v>0</v>
      </c>
      <c r="AG357" s="194">
        <v>609124504</v>
      </c>
      <c r="AH357" s="194">
        <v>0</v>
      </c>
      <c r="AI357" s="194">
        <v>0</v>
      </c>
      <c r="AJ357" s="194">
        <v>0</v>
      </c>
      <c r="AK357" s="194">
        <v>0</v>
      </c>
      <c r="AL357" s="194">
        <v>0</v>
      </c>
      <c r="AM357" s="194">
        <v>0</v>
      </c>
      <c r="AN357" s="194">
        <v>609124504</v>
      </c>
      <c r="AO357" s="194">
        <v>0</v>
      </c>
    </row>
    <row r="358" spans="1:41" s="207" customFormat="1" x14ac:dyDescent="0.25">
      <c r="A358" s="221">
        <v>3020101010302</v>
      </c>
      <c r="B358" s="198" t="s">
        <v>587</v>
      </c>
      <c r="C358" s="194">
        <v>150000000</v>
      </c>
      <c r="D358" s="194">
        <v>0</v>
      </c>
      <c r="E358" s="194">
        <v>0</v>
      </c>
      <c r="F358" s="194">
        <v>0</v>
      </c>
      <c r="G358" s="194">
        <v>0</v>
      </c>
      <c r="H358" s="194">
        <v>0</v>
      </c>
      <c r="I358" s="194">
        <f t="shared" si="161"/>
        <v>150000000</v>
      </c>
      <c r="J358" s="194">
        <v>0</v>
      </c>
      <c r="K358" s="194">
        <v>0</v>
      </c>
      <c r="L358" s="194">
        <f t="shared" si="162"/>
        <v>150000000</v>
      </c>
      <c r="M358" s="194">
        <v>0</v>
      </c>
      <c r="N358" s="194">
        <v>0</v>
      </c>
      <c r="O358" s="194">
        <f t="shared" si="158"/>
        <v>0</v>
      </c>
      <c r="P358" s="194">
        <v>0</v>
      </c>
      <c r="Q358" s="194">
        <v>0</v>
      </c>
      <c r="R358" s="194">
        <f t="shared" si="155"/>
        <v>0</v>
      </c>
      <c r="S358" s="195">
        <f t="shared" si="156"/>
        <v>150000000</v>
      </c>
      <c r="T358" s="194">
        <f t="shared" si="157"/>
        <v>0</v>
      </c>
      <c r="U358" s="196"/>
      <c r="V358" s="221">
        <v>3020101010302</v>
      </c>
      <c r="W358" s="198" t="s">
        <v>587</v>
      </c>
      <c r="X358" s="194">
        <v>150000000</v>
      </c>
      <c r="Y358" s="194">
        <v>0</v>
      </c>
      <c r="Z358" s="194">
        <v>0</v>
      </c>
      <c r="AA358" s="194">
        <v>0</v>
      </c>
      <c r="AB358" s="194">
        <v>0</v>
      </c>
      <c r="AC358" s="194">
        <v>0</v>
      </c>
      <c r="AD358" s="194">
        <v>150000000</v>
      </c>
      <c r="AE358" s="194">
        <v>0</v>
      </c>
      <c r="AF358" s="194">
        <v>0</v>
      </c>
      <c r="AG358" s="194">
        <v>150000000</v>
      </c>
      <c r="AH358" s="194">
        <v>0</v>
      </c>
      <c r="AI358" s="194">
        <v>0</v>
      </c>
      <c r="AJ358" s="194">
        <v>0</v>
      </c>
      <c r="AK358" s="194">
        <v>0</v>
      </c>
      <c r="AL358" s="194">
        <v>0</v>
      </c>
      <c r="AM358" s="194">
        <v>0</v>
      </c>
      <c r="AN358" s="194">
        <v>150000000</v>
      </c>
      <c r="AO358" s="194">
        <v>0</v>
      </c>
    </row>
    <row r="359" spans="1:41" x14ac:dyDescent="0.25">
      <c r="A359" s="221">
        <v>3020101010303</v>
      </c>
      <c r="B359" s="198" t="s">
        <v>588</v>
      </c>
      <c r="C359" s="194">
        <v>685000000</v>
      </c>
      <c r="D359" s="194">
        <v>0</v>
      </c>
      <c r="E359" s="194">
        <v>0</v>
      </c>
      <c r="F359" s="194">
        <v>0</v>
      </c>
      <c r="G359" s="194">
        <v>0</v>
      </c>
      <c r="H359" s="194">
        <v>0</v>
      </c>
      <c r="I359" s="194">
        <f t="shared" si="161"/>
        <v>685000000</v>
      </c>
      <c r="J359" s="194">
        <v>297980000</v>
      </c>
      <c r="K359" s="194">
        <v>372774500</v>
      </c>
      <c r="L359" s="194">
        <f t="shared" si="162"/>
        <v>312225500</v>
      </c>
      <c r="M359" s="194">
        <v>24800000</v>
      </c>
      <c r="N359" s="194">
        <v>119800000</v>
      </c>
      <c r="O359" s="194">
        <f t="shared" si="158"/>
        <v>252974500</v>
      </c>
      <c r="P359" s="194">
        <v>24800000</v>
      </c>
      <c r="Q359" s="194">
        <v>458900000</v>
      </c>
      <c r="R359" s="194">
        <f t="shared" si="155"/>
        <v>86125500</v>
      </c>
      <c r="S359" s="195">
        <f t="shared" si="156"/>
        <v>226100000</v>
      </c>
      <c r="T359" s="194">
        <f t="shared" si="157"/>
        <v>119800000</v>
      </c>
      <c r="V359" s="221">
        <v>3020101010303</v>
      </c>
      <c r="W359" s="198" t="s">
        <v>588</v>
      </c>
      <c r="X359" s="194">
        <v>685000000</v>
      </c>
      <c r="Y359" s="194">
        <v>0</v>
      </c>
      <c r="Z359" s="194">
        <v>0</v>
      </c>
      <c r="AA359" s="194">
        <v>0</v>
      </c>
      <c r="AB359" s="194">
        <v>0</v>
      </c>
      <c r="AC359" s="194">
        <v>0</v>
      </c>
      <c r="AD359" s="194">
        <v>685000000</v>
      </c>
      <c r="AE359" s="194">
        <v>297980000</v>
      </c>
      <c r="AF359" s="194">
        <v>372774500</v>
      </c>
      <c r="AG359" s="194">
        <v>312225500</v>
      </c>
      <c r="AH359" s="194">
        <v>24800000</v>
      </c>
      <c r="AI359" s="194">
        <v>119800000</v>
      </c>
      <c r="AJ359" s="194">
        <v>347974500</v>
      </c>
      <c r="AK359" s="194">
        <v>24800000</v>
      </c>
      <c r="AL359" s="194">
        <v>458900000</v>
      </c>
      <c r="AM359" s="194">
        <v>86125500</v>
      </c>
      <c r="AN359" s="194">
        <v>226100000</v>
      </c>
      <c r="AO359" s="194">
        <v>0</v>
      </c>
    </row>
    <row r="360" spans="1:41" x14ac:dyDescent="0.25">
      <c r="A360" s="212">
        <v>30201010104</v>
      </c>
      <c r="B360" s="213" t="s">
        <v>589</v>
      </c>
      <c r="C360" s="214">
        <f>+C361+C362</f>
        <v>45000000</v>
      </c>
      <c r="D360" s="214">
        <f t="shared" ref="D360:T360" si="174">+D361+D362</f>
        <v>0</v>
      </c>
      <c r="E360" s="214">
        <f t="shared" si="174"/>
        <v>0</v>
      </c>
      <c r="F360" s="214">
        <f t="shared" si="174"/>
        <v>0</v>
      </c>
      <c r="G360" s="214">
        <f t="shared" si="174"/>
        <v>0</v>
      </c>
      <c r="H360" s="214">
        <f t="shared" si="174"/>
        <v>0</v>
      </c>
      <c r="I360" s="214">
        <f t="shared" si="174"/>
        <v>45000000</v>
      </c>
      <c r="J360" s="214">
        <f t="shared" si="174"/>
        <v>0</v>
      </c>
      <c r="K360" s="214">
        <f t="shared" si="174"/>
        <v>0</v>
      </c>
      <c r="L360" s="214">
        <f t="shared" si="174"/>
        <v>45000000</v>
      </c>
      <c r="M360" s="214">
        <f t="shared" si="174"/>
        <v>0</v>
      </c>
      <c r="N360" s="214">
        <f t="shared" si="174"/>
        <v>0</v>
      </c>
      <c r="O360" s="214">
        <f t="shared" si="174"/>
        <v>0</v>
      </c>
      <c r="P360" s="214">
        <f t="shared" si="174"/>
        <v>0</v>
      </c>
      <c r="Q360" s="214">
        <f t="shared" si="174"/>
        <v>0</v>
      </c>
      <c r="R360" s="214">
        <f t="shared" si="174"/>
        <v>0</v>
      </c>
      <c r="S360" s="215">
        <f t="shared" si="174"/>
        <v>45000000</v>
      </c>
      <c r="T360" s="214">
        <f t="shared" si="174"/>
        <v>0</v>
      </c>
      <c r="U360" s="207"/>
      <c r="V360" s="221">
        <v>30201010104</v>
      </c>
      <c r="W360" s="198" t="s">
        <v>589</v>
      </c>
      <c r="X360" s="194">
        <v>45000000</v>
      </c>
      <c r="Y360" s="194">
        <v>0</v>
      </c>
      <c r="Z360" s="194">
        <v>0</v>
      </c>
      <c r="AA360" s="194">
        <v>0</v>
      </c>
      <c r="AB360" s="194">
        <v>0</v>
      </c>
      <c r="AC360" s="194">
        <v>0</v>
      </c>
      <c r="AD360" s="194">
        <v>45000000</v>
      </c>
      <c r="AE360" s="194">
        <v>0</v>
      </c>
      <c r="AF360" s="194">
        <v>0</v>
      </c>
      <c r="AG360" s="194">
        <v>45000000</v>
      </c>
      <c r="AH360" s="194">
        <v>0</v>
      </c>
      <c r="AI360" s="194">
        <v>0</v>
      </c>
      <c r="AJ360" s="194">
        <v>0</v>
      </c>
      <c r="AK360" s="194">
        <v>0</v>
      </c>
      <c r="AL360" s="194">
        <v>0</v>
      </c>
      <c r="AM360" s="194">
        <v>0</v>
      </c>
      <c r="AN360" s="194">
        <v>45000000</v>
      </c>
      <c r="AO360" s="194">
        <v>0</v>
      </c>
    </row>
    <row r="361" spans="1:41" s="207" customFormat="1" x14ac:dyDescent="0.25">
      <c r="A361" s="221">
        <v>3020101010401</v>
      </c>
      <c r="B361" s="198" t="s">
        <v>590</v>
      </c>
      <c r="C361" s="194">
        <v>5000000</v>
      </c>
      <c r="D361" s="194">
        <v>0</v>
      </c>
      <c r="E361" s="194">
        <v>0</v>
      </c>
      <c r="F361" s="194">
        <v>0</v>
      </c>
      <c r="G361" s="194">
        <v>0</v>
      </c>
      <c r="H361" s="194">
        <v>0</v>
      </c>
      <c r="I361" s="194">
        <f t="shared" si="161"/>
        <v>5000000</v>
      </c>
      <c r="J361" s="194">
        <v>0</v>
      </c>
      <c r="K361" s="194">
        <v>0</v>
      </c>
      <c r="L361" s="194">
        <f t="shared" si="162"/>
        <v>5000000</v>
      </c>
      <c r="M361" s="194">
        <v>0</v>
      </c>
      <c r="N361" s="194">
        <v>0</v>
      </c>
      <c r="O361" s="194">
        <f t="shared" si="158"/>
        <v>0</v>
      </c>
      <c r="P361" s="194">
        <v>0</v>
      </c>
      <c r="Q361" s="194">
        <v>0</v>
      </c>
      <c r="R361" s="194">
        <f t="shared" si="155"/>
        <v>0</v>
      </c>
      <c r="S361" s="195">
        <f t="shared" si="156"/>
        <v>5000000</v>
      </c>
      <c r="T361" s="194">
        <f t="shared" si="157"/>
        <v>0</v>
      </c>
      <c r="U361" s="196"/>
      <c r="V361" s="221">
        <v>3020101010401</v>
      </c>
      <c r="W361" s="198" t="s">
        <v>590</v>
      </c>
      <c r="X361" s="194">
        <v>5000000</v>
      </c>
      <c r="Y361" s="194">
        <v>0</v>
      </c>
      <c r="Z361" s="194">
        <v>0</v>
      </c>
      <c r="AA361" s="194">
        <v>0</v>
      </c>
      <c r="AB361" s="194">
        <v>0</v>
      </c>
      <c r="AC361" s="194">
        <v>0</v>
      </c>
      <c r="AD361" s="194">
        <v>5000000</v>
      </c>
      <c r="AE361" s="194">
        <v>0</v>
      </c>
      <c r="AF361" s="194">
        <v>0</v>
      </c>
      <c r="AG361" s="194">
        <v>5000000</v>
      </c>
      <c r="AH361" s="194">
        <v>0</v>
      </c>
      <c r="AI361" s="194">
        <v>0</v>
      </c>
      <c r="AJ361" s="194">
        <v>0</v>
      </c>
      <c r="AK361" s="194">
        <v>0</v>
      </c>
      <c r="AL361" s="194">
        <v>0</v>
      </c>
      <c r="AM361" s="194">
        <v>0</v>
      </c>
      <c r="AN361" s="194">
        <v>5000000</v>
      </c>
      <c r="AO361" s="194">
        <v>0</v>
      </c>
    </row>
    <row r="362" spans="1:41" x14ac:dyDescent="0.25">
      <c r="A362" s="221">
        <v>3020101010402</v>
      </c>
      <c r="B362" s="198" t="s">
        <v>591</v>
      </c>
      <c r="C362" s="194">
        <v>40000000</v>
      </c>
      <c r="D362" s="194">
        <v>0</v>
      </c>
      <c r="E362" s="194">
        <v>0</v>
      </c>
      <c r="F362" s="194">
        <v>0</v>
      </c>
      <c r="G362" s="194">
        <v>0</v>
      </c>
      <c r="H362" s="194">
        <v>0</v>
      </c>
      <c r="I362" s="194">
        <f t="shared" si="161"/>
        <v>40000000</v>
      </c>
      <c r="J362" s="194">
        <v>0</v>
      </c>
      <c r="K362" s="194">
        <v>0</v>
      </c>
      <c r="L362" s="194">
        <f t="shared" si="162"/>
        <v>40000000</v>
      </c>
      <c r="M362" s="194">
        <v>0</v>
      </c>
      <c r="N362" s="194">
        <v>0</v>
      </c>
      <c r="O362" s="194">
        <f t="shared" si="158"/>
        <v>0</v>
      </c>
      <c r="P362" s="194">
        <v>0</v>
      </c>
      <c r="Q362" s="194">
        <v>0</v>
      </c>
      <c r="R362" s="194">
        <f t="shared" si="155"/>
        <v>0</v>
      </c>
      <c r="S362" s="195">
        <f t="shared" si="156"/>
        <v>40000000</v>
      </c>
      <c r="T362" s="194">
        <f t="shared" si="157"/>
        <v>0</v>
      </c>
      <c r="V362" s="221">
        <v>3020101010402</v>
      </c>
      <c r="W362" s="198" t="s">
        <v>591</v>
      </c>
      <c r="X362" s="194">
        <v>40000000</v>
      </c>
      <c r="Y362" s="194">
        <v>0</v>
      </c>
      <c r="Z362" s="194">
        <v>0</v>
      </c>
      <c r="AA362" s="194">
        <v>0</v>
      </c>
      <c r="AB362" s="194">
        <v>0</v>
      </c>
      <c r="AC362" s="194">
        <v>0</v>
      </c>
      <c r="AD362" s="194">
        <v>40000000</v>
      </c>
      <c r="AE362" s="194">
        <v>0</v>
      </c>
      <c r="AF362" s="194">
        <v>0</v>
      </c>
      <c r="AG362" s="194">
        <v>40000000</v>
      </c>
      <c r="AH362" s="194">
        <v>0</v>
      </c>
      <c r="AI362" s="194">
        <v>0</v>
      </c>
      <c r="AJ362" s="194">
        <v>0</v>
      </c>
      <c r="AK362" s="194">
        <v>0</v>
      </c>
      <c r="AL362" s="194">
        <v>0</v>
      </c>
      <c r="AM362" s="194">
        <v>0</v>
      </c>
      <c r="AN362" s="194">
        <v>40000000</v>
      </c>
      <c r="AO362" s="194">
        <v>0</v>
      </c>
    </row>
    <row r="363" spans="1:41" s="207" customFormat="1" x14ac:dyDescent="0.25">
      <c r="A363" s="212">
        <v>30201010105</v>
      </c>
      <c r="B363" s="213" t="s">
        <v>592</v>
      </c>
      <c r="C363" s="214">
        <f>+C364</f>
        <v>260000000</v>
      </c>
      <c r="D363" s="214">
        <f t="shared" ref="D363:T363" si="175">+D364</f>
        <v>0</v>
      </c>
      <c r="E363" s="214">
        <f t="shared" si="175"/>
        <v>0</v>
      </c>
      <c r="F363" s="214">
        <f t="shared" si="175"/>
        <v>0</v>
      </c>
      <c r="G363" s="214">
        <f t="shared" si="175"/>
        <v>0</v>
      </c>
      <c r="H363" s="214">
        <f t="shared" si="175"/>
        <v>0</v>
      </c>
      <c r="I363" s="214">
        <f t="shared" si="175"/>
        <v>260000000</v>
      </c>
      <c r="J363" s="214">
        <f t="shared" si="175"/>
        <v>0</v>
      </c>
      <c r="K363" s="214">
        <f t="shared" si="175"/>
        <v>0</v>
      </c>
      <c r="L363" s="214">
        <f t="shared" si="175"/>
        <v>260000000</v>
      </c>
      <c r="M363" s="214">
        <f t="shared" si="175"/>
        <v>0</v>
      </c>
      <c r="N363" s="214">
        <f t="shared" si="175"/>
        <v>0</v>
      </c>
      <c r="O363" s="214">
        <f t="shared" si="175"/>
        <v>0</v>
      </c>
      <c r="P363" s="214">
        <f t="shared" si="175"/>
        <v>0</v>
      </c>
      <c r="Q363" s="214">
        <f t="shared" si="175"/>
        <v>0</v>
      </c>
      <c r="R363" s="214">
        <f t="shared" si="175"/>
        <v>0</v>
      </c>
      <c r="S363" s="215">
        <f t="shared" si="175"/>
        <v>260000000</v>
      </c>
      <c r="T363" s="214">
        <f t="shared" si="175"/>
        <v>0</v>
      </c>
      <c r="V363" s="221">
        <v>30201010105</v>
      </c>
      <c r="W363" s="198" t="s">
        <v>592</v>
      </c>
      <c r="X363" s="194">
        <v>260000000</v>
      </c>
      <c r="Y363" s="194">
        <v>0</v>
      </c>
      <c r="Z363" s="194">
        <v>0</v>
      </c>
      <c r="AA363" s="194">
        <v>0</v>
      </c>
      <c r="AB363" s="194">
        <v>0</v>
      </c>
      <c r="AC363" s="194">
        <v>0</v>
      </c>
      <c r="AD363" s="194">
        <v>260000000</v>
      </c>
      <c r="AE363" s="194">
        <v>0</v>
      </c>
      <c r="AF363" s="194">
        <v>0</v>
      </c>
      <c r="AG363" s="194">
        <v>260000000</v>
      </c>
      <c r="AH363" s="194">
        <v>0</v>
      </c>
      <c r="AI363" s="194">
        <v>0</v>
      </c>
      <c r="AJ363" s="194">
        <v>0</v>
      </c>
      <c r="AK363" s="194">
        <v>0</v>
      </c>
      <c r="AL363" s="194">
        <v>0</v>
      </c>
      <c r="AM363" s="194">
        <v>0</v>
      </c>
      <c r="AN363" s="194">
        <v>260000000</v>
      </c>
      <c r="AO363" s="194">
        <v>0</v>
      </c>
    </row>
    <row r="364" spans="1:41" x14ac:dyDescent="0.25">
      <c r="A364" s="221">
        <v>3020101010501</v>
      </c>
      <c r="B364" s="198" t="s">
        <v>593</v>
      </c>
      <c r="C364" s="194">
        <v>260000000</v>
      </c>
      <c r="D364" s="194">
        <v>0</v>
      </c>
      <c r="E364" s="194">
        <v>0</v>
      </c>
      <c r="F364" s="194">
        <v>0</v>
      </c>
      <c r="G364" s="194">
        <v>0</v>
      </c>
      <c r="H364" s="194">
        <v>0</v>
      </c>
      <c r="I364" s="194">
        <f t="shared" si="161"/>
        <v>260000000</v>
      </c>
      <c r="J364" s="194">
        <v>0</v>
      </c>
      <c r="K364" s="194">
        <v>0</v>
      </c>
      <c r="L364" s="194">
        <f t="shared" si="162"/>
        <v>260000000</v>
      </c>
      <c r="M364" s="194">
        <v>0</v>
      </c>
      <c r="N364" s="194">
        <v>0</v>
      </c>
      <c r="O364" s="194">
        <f t="shared" si="158"/>
        <v>0</v>
      </c>
      <c r="P364" s="194">
        <v>0</v>
      </c>
      <c r="Q364" s="194">
        <v>0</v>
      </c>
      <c r="R364" s="194">
        <f t="shared" si="155"/>
        <v>0</v>
      </c>
      <c r="S364" s="195">
        <f t="shared" si="156"/>
        <v>260000000</v>
      </c>
      <c r="T364" s="194">
        <f t="shared" si="157"/>
        <v>0</v>
      </c>
      <c r="V364" s="221">
        <v>3020101010501</v>
      </c>
      <c r="W364" s="198" t="s">
        <v>593</v>
      </c>
      <c r="X364" s="194">
        <v>260000000</v>
      </c>
      <c r="Y364" s="194">
        <v>0</v>
      </c>
      <c r="Z364" s="194">
        <v>0</v>
      </c>
      <c r="AA364" s="194">
        <v>0</v>
      </c>
      <c r="AB364" s="194">
        <v>0</v>
      </c>
      <c r="AC364" s="194">
        <v>0</v>
      </c>
      <c r="AD364" s="194">
        <v>260000000</v>
      </c>
      <c r="AE364" s="194">
        <v>0</v>
      </c>
      <c r="AF364" s="194">
        <v>0</v>
      </c>
      <c r="AG364" s="194">
        <v>260000000</v>
      </c>
      <c r="AH364" s="194">
        <v>0</v>
      </c>
      <c r="AI364" s="194">
        <v>0</v>
      </c>
      <c r="AJ364" s="194">
        <v>0</v>
      </c>
      <c r="AK364" s="194">
        <v>0</v>
      </c>
      <c r="AL364" s="194">
        <v>0</v>
      </c>
      <c r="AM364" s="194">
        <v>0</v>
      </c>
      <c r="AN364" s="194">
        <v>260000000</v>
      </c>
      <c r="AO364" s="194">
        <v>0</v>
      </c>
    </row>
    <row r="365" spans="1:41" x14ac:dyDescent="0.25">
      <c r="A365" s="212">
        <v>30201010106</v>
      </c>
      <c r="B365" s="213" t="s">
        <v>594</v>
      </c>
      <c r="C365" s="214">
        <f>+C366+C367+C368</f>
        <v>110000000</v>
      </c>
      <c r="D365" s="214">
        <f t="shared" ref="D365:T365" si="176">+D366+D367+D368</f>
        <v>0</v>
      </c>
      <c r="E365" s="214">
        <f t="shared" si="176"/>
        <v>0</v>
      </c>
      <c r="F365" s="214">
        <f t="shared" si="176"/>
        <v>0</v>
      </c>
      <c r="G365" s="214">
        <f t="shared" si="176"/>
        <v>0</v>
      </c>
      <c r="H365" s="214">
        <f t="shared" si="176"/>
        <v>0</v>
      </c>
      <c r="I365" s="214">
        <f t="shared" si="176"/>
        <v>110000000</v>
      </c>
      <c r="J365" s="214">
        <f t="shared" si="176"/>
        <v>0</v>
      </c>
      <c r="K365" s="214">
        <f t="shared" si="176"/>
        <v>0</v>
      </c>
      <c r="L365" s="214">
        <f t="shared" si="176"/>
        <v>110000000</v>
      </c>
      <c r="M365" s="214">
        <f t="shared" si="176"/>
        <v>0</v>
      </c>
      <c r="N365" s="214">
        <f t="shared" si="176"/>
        <v>0</v>
      </c>
      <c r="O365" s="214">
        <f t="shared" si="176"/>
        <v>0</v>
      </c>
      <c r="P365" s="214">
        <f t="shared" si="176"/>
        <v>0</v>
      </c>
      <c r="Q365" s="214">
        <f t="shared" si="176"/>
        <v>0</v>
      </c>
      <c r="R365" s="214">
        <f t="shared" si="176"/>
        <v>0</v>
      </c>
      <c r="S365" s="215">
        <f t="shared" si="176"/>
        <v>110000000</v>
      </c>
      <c r="T365" s="214">
        <f t="shared" si="176"/>
        <v>0</v>
      </c>
      <c r="U365" s="207"/>
      <c r="V365" s="221">
        <v>30201010106</v>
      </c>
      <c r="W365" s="198" t="s">
        <v>594</v>
      </c>
      <c r="X365" s="194">
        <v>110000000</v>
      </c>
      <c r="Y365" s="194">
        <v>0</v>
      </c>
      <c r="Z365" s="194">
        <v>0</v>
      </c>
      <c r="AA365" s="194">
        <v>0</v>
      </c>
      <c r="AB365" s="194">
        <v>0</v>
      </c>
      <c r="AC365" s="194">
        <v>0</v>
      </c>
      <c r="AD365" s="194">
        <v>110000000</v>
      </c>
      <c r="AE365" s="194">
        <v>0</v>
      </c>
      <c r="AF365" s="194">
        <v>0</v>
      </c>
      <c r="AG365" s="194">
        <v>110000000</v>
      </c>
      <c r="AH365" s="194">
        <v>0</v>
      </c>
      <c r="AI365" s="194">
        <v>0</v>
      </c>
      <c r="AJ365" s="194">
        <v>0</v>
      </c>
      <c r="AK365" s="194">
        <v>0</v>
      </c>
      <c r="AL365" s="194">
        <v>0</v>
      </c>
      <c r="AM365" s="194">
        <v>0</v>
      </c>
      <c r="AN365" s="194">
        <v>110000000</v>
      </c>
      <c r="AO365" s="194">
        <v>0</v>
      </c>
    </row>
    <row r="366" spans="1:41" x14ac:dyDescent="0.25">
      <c r="A366" s="221">
        <v>3020101010601</v>
      </c>
      <c r="B366" s="198" t="s">
        <v>595</v>
      </c>
      <c r="C366" s="194">
        <v>10000000</v>
      </c>
      <c r="D366" s="194">
        <v>0</v>
      </c>
      <c r="E366" s="194">
        <v>0</v>
      </c>
      <c r="F366" s="194">
        <v>0</v>
      </c>
      <c r="G366" s="194">
        <v>0</v>
      </c>
      <c r="H366" s="194">
        <v>0</v>
      </c>
      <c r="I366" s="194">
        <f t="shared" si="161"/>
        <v>10000000</v>
      </c>
      <c r="J366" s="194">
        <v>0</v>
      </c>
      <c r="K366" s="194">
        <v>0</v>
      </c>
      <c r="L366" s="194">
        <f t="shared" si="162"/>
        <v>10000000</v>
      </c>
      <c r="M366" s="194">
        <v>0</v>
      </c>
      <c r="N366" s="194">
        <v>0</v>
      </c>
      <c r="O366" s="194">
        <f t="shared" si="158"/>
        <v>0</v>
      </c>
      <c r="P366" s="194">
        <v>0</v>
      </c>
      <c r="Q366" s="194">
        <v>0</v>
      </c>
      <c r="R366" s="194">
        <f t="shared" si="155"/>
        <v>0</v>
      </c>
      <c r="S366" s="195">
        <f t="shared" si="156"/>
        <v>10000000</v>
      </c>
      <c r="T366" s="194">
        <f t="shared" si="157"/>
        <v>0</v>
      </c>
      <c r="V366" s="221">
        <v>3020101010601</v>
      </c>
      <c r="W366" s="198" t="s">
        <v>595</v>
      </c>
      <c r="X366" s="194">
        <v>10000000</v>
      </c>
      <c r="Y366" s="194">
        <v>0</v>
      </c>
      <c r="Z366" s="194">
        <v>0</v>
      </c>
      <c r="AA366" s="194">
        <v>0</v>
      </c>
      <c r="AB366" s="194">
        <v>0</v>
      </c>
      <c r="AC366" s="194">
        <v>0</v>
      </c>
      <c r="AD366" s="194">
        <v>10000000</v>
      </c>
      <c r="AE366" s="194">
        <v>0</v>
      </c>
      <c r="AF366" s="194">
        <v>0</v>
      </c>
      <c r="AG366" s="194">
        <v>10000000</v>
      </c>
      <c r="AH366" s="194">
        <v>0</v>
      </c>
      <c r="AI366" s="194">
        <v>0</v>
      </c>
      <c r="AJ366" s="194">
        <v>0</v>
      </c>
      <c r="AK366" s="194">
        <v>0</v>
      </c>
      <c r="AL366" s="194">
        <v>0</v>
      </c>
      <c r="AM366" s="194">
        <v>0</v>
      </c>
      <c r="AN366" s="194">
        <v>10000000</v>
      </c>
      <c r="AO366" s="194">
        <v>0</v>
      </c>
    </row>
    <row r="367" spans="1:41" s="207" customFormat="1" x14ac:dyDescent="0.25">
      <c r="A367" s="221">
        <v>3020101010602</v>
      </c>
      <c r="B367" s="198" t="s">
        <v>596</v>
      </c>
      <c r="C367" s="194">
        <v>50000000</v>
      </c>
      <c r="D367" s="194">
        <v>0</v>
      </c>
      <c r="E367" s="194">
        <v>0</v>
      </c>
      <c r="F367" s="194">
        <v>0</v>
      </c>
      <c r="G367" s="194">
        <v>0</v>
      </c>
      <c r="H367" s="194">
        <v>0</v>
      </c>
      <c r="I367" s="194">
        <f t="shared" si="161"/>
        <v>50000000</v>
      </c>
      <c r="J367" s="194">
        <v>0</v>
      </c>
      <c r="K367" s="194">
        <v>0</v>
      </c>
      <c r="L367" s="194">
        <f t="shared" si="162"/>
        <v>50000000</v>
      </c>
      <c r="M367" s="194">
        <v>0</v>
      </c>
      <c r="N367" s="194">
        <v>0</v>
      </c>
      <c r="O367" s="194">
        <f t="shared" si="158"/>
        <v>0</v>
      </c>
      <c r="P367" s="194">
        <v>0</v>
      </c>
      <c r="Q367" s="194">
        <v>0</v>
      </c>
      <c r="R367" s="194">
        <f t="shared" si="155"/>
        <v>0</v>
      </c>
      <c r="S367" s="195">
        <f t="shared" si="156"/>
        <v>50000000</v>
      </c>
      <c r="T367" s="194">
        <f t="shared" si="157"/>
        <v>0</v>
      </c>
      <c r="U367" s="196"/>
      <c r="V367" s="221">
        <v>3020101010602</v>
      </c>
      <c r="W367" s="198" t="s">
        <v>596</v>
      </c>
      <c r="X367" s="194">
        <v>50000000</v>
      </c>
      <c r="Y367" s="194">
        <v>0</v>
      </c>
      <c r="Z367" s="194">
        <v>0</v>
      </c>
      <c r="AA367" s="194">
        <v>0</v>
      </c>
      <c r="AB367" s="194">
        <v>0</v>
      </c>
      <c r="AC367" s="194">
        <v>0</v>
      </c>
      <c r="AD367" s="194">
        <v>50000000</v>
      </c>
      <c r="AE367" s="194">
        <v>0</v>
      </c>
      <c r="AF367" s="194">
        <v>0</v>
      </c>
      <c r="AG367" s="194">
        <v>50000000</v>
      </c>
      <c r="AH367" s="194">
        <v>0</v>
      </c>
      <c r="AI367" s="194">
        <v>0</v>
      </c>
      <c r="AJ367" s="194">
        <v>0</v>
      </c>
      <c r="AK367" s="194">
        <v>0</v>
      </c>
      <c r="AL367" s="194">
        <v>0</v>
      </c>
      <c r="AM367" s="194">
        <v>0</v>
      </c>
      <c r="AN367" s="194">
        <v>50000000</v>
      </c>
      <c r="AO367" s="194">
        <v>0</v>
      </c>
    </row>
    <row r="368" spans="1:41" x14ac:dyDescent="0.25">
      <c r="A368" s="221">
        <v>3020101010603</v>
      </c>
      <c r="B368" s="198" t="s">
        <v>597</v>
      </c>
      <c r="C368" s="194">
        <v>50000000</v>
      </c>
      <c r="D368" s="194">
        <v>0</v>
      </c>
      <c r="E368" s="194">
        <v>0</v>
      </c>
      <c r="F368" s="194">
        <v>0</v>
      </c>
      <c r="G368" s="194">
        <v>0</v>
      </c>
      <c r="H368" s="194">
        <v>0</v>
      </c>
      <c r="I368" s="194">
        <f t="shared" si="161"/>
        <v>50000000</v>
      </c>
      <c r="J368" s="194">
        <v>0</v>
      </c>
      <c r="K368" s="194">
        <v>0</v>
      </c>
      <c r="L368" s="194">
        <f t="shared" si="162"/>
        <v>50000000</v>
      </c>
      <c r="M368" s="194">
        <v>0</v>
      </c>
      <c r="N368" s="194">
        <v>0</v>
      </c>
      <c r="O368" s="194">
        <f t="shared" si="158"/>
        <v>0</v>
      </c>
      <c r="P368" s="194">
        <v>0</v>
      </c>
      <c r="Q368" s="194">
        <v>0</v>
      </c>
      <c r="R368" s="194">
        <f t="shared" si="155"/>
        <v>0</v>
      </c>
      <c r="S368" s="195">
        <f t="shared" si="156"/>
        <v>50000000</v>
      </c>
      <c r="T368" s="194">
        <f t="shared" si="157"/>
        <v>0</v>
      </c>
      <c r="V368" s="221">
        <v>3020101010603</v>
      </c>
      <c r="W368" s="198" t="s">
        <v>597</v>
      </c>
      <c r="X368" s="194">
        <v>50000000</v>
      </c>
      <c r="Y368" s="194">
        <v>0</v>
      </c>
      <c r="Z368" s="194">
        <v>0</v>
      </c>
      <c r="AA368" s="194">
        <v>0</v>
      </c>
      <c r="AB368" s="194">
        <v>0</v>
      </c>
      <c r="AC368" s="194">
        <v>0</v>
      </c>
      <c r="AD368" s="194">
        <v>50000000</v>
      </c>
      <c r="AE368" s="194">
        <v>0</v>
      </c>
      <c r="AF368" s="194">
        <v>0</v>
      </c>
      <c r="AG368" s="194">
        <v>50000000</v>
      </c>
      <c r="AH368" s="194">
        <v>0</v>
      </c>
      <c r="AI368" s="194">
        <v>0</v>
      </c>
      <c r="AJ368" s="194">
        <v>0</v>
      </c>
      <c r="AK368" s="194">
        <v>0</v>
      </c>
      <c r="AL368" s="194">
        <v>0</v>
      </c>
      <c r="AM368" s="194">
        <v>0</v>
      </c>
      <c r="AN368" s="194">
        <v>50000000</v>
      </c>
      <c r="AO368" s="194">
        <v>0</v>
      </c>
    </row>
    <row r="369" spans="1:41" x14ac:dyDescent="0.25">
      <c r="A369" s="212">
        <v>30201010107</v>
      </c>
      <c r="B369" s="213" t="s">
        <v>598</v>
      </c>
      <c r="C369" s="214">
        <f>+C370+C371</f>
        <v>360000000</v>
      </c>
      <c r="D369" s="214">
        <f t="shared" ref="D369:T369" si="177">+D370+D371</f>
        <v>0</v>
      </c>
      <c r="E369" s="214">
        <f t="shared" si="177"/>
        <v>0</v>
      </c>
      <c r="F369" s="214">
        <f t="shared" si="177"/>
        <v>0</v>
      </c>
      <c r="G369" s="214">
        <f t="shared" si="177"/>
        <v>0</v>
      </c>
      <c r="H369" s="214">
        <f t="shared" si="177"/>
        <v>0</v>
      </c>
      <c r="I369" s="214">
        <f t="shared" si="177"/>
        <v>360000000</v>
      </c>
      <c r="J369" s="214">
        <f t="shared" si="177"/>
        <v>1000000</v>
      </c>
      <c r="K369" s="214">
        <f t="shared" si="177"/>
        <v>171192025</v>
      </c>
      <c r="L369" s="214">
        <f t="shared" si="177"/>
        <v>188807975</v>
      </c>
      <c r="M369" s="214">
        <f t="shared" si="177"/>
        <v>1000000</v>
      </c>
      <c r="N369" s="214">
        <f t="shared" si="177"/>
        <v>1000000</v>
      </c>
      <c r="O369" s="214">
        <f t="shared" si="177"/>
        <v>170192025</v>
      </c>
      <c r="P369" s="214">
        <f t="shared" si="177"/>
        <v>1000000</v>
      </c>
      <c r="Q369" s="214">
        <f t="shared" si="177"/>
        <v>171192025</v>
      </c>
      <c r="R369" s="214">
        <f t="shared" si="177"/>
        <v>0</v>
      </c>
      <c r="S369" s="215">
        <f t="shared" si="177"/>
        <v>188807975</v>
      </c>
      <c r="T369" s="214">
        <f t="shared" si="177"/>
        <v>1000000</v>
      </c>
      <c r="U369" s="207"/>
      <c r="V369" s="221">
        <v>30201010107</v>
      </c>
      <c r="W369" s="198" t="s">
        <v>598</v>
      </c>
      <c r="X369" s="194">
        <v>360000000</v>
      </c>
      <c r="Y369" s="194">
        <v>0</v>
      </c>
      <c r="Z369" s="194">
        <v>0</v>
      </c>
      <c r="AA369" s="194">
        <v>0</v>
      </c>
      <c r="AB369" s="194">
        <v>0</v>
      </c>
      <c r="AC369" s="194">
        <v>0</v>
      </c>
      <c r="AD369" s="194">
        <v>360000000</v>
      </c>
      <c r="AE369" s="194">
        <v>1000000</v>
      </c>
      <c r="AF369" s="194">
        <v>171192025</v>
      </c>
      <c r="AG369" s="194">
        <v>188807975</v>
      </c>
      <c r="AH369" s="194">
        <v>1000000</v>
      </c>
      <c r="AI369" s="194">
        <v>1000000</v>
      </c>
      <c r="AJ369" s="194">
        <v>170192025</v>
      </c>
      <c r="AK369" s="194">
        <v>1000000</v>
      </c>
      <c r="AL369" s="194">
        <v>171192025</v>
      </c>
      <c r="AM369" s="194">
        <v>0</v>
      </c>
      <c r="AN369" s="194">
        <v>188807975</v>
      </c>
      <c r="AO369" s="194">
        <v>0</v>
      </c>
    </row>
    <row r="370" spans="1:41" s="207" customFormat="1" x14ac:dyDescent="0.25">
      <c r="A370" s="221">
        <v>3020101010701</v>
      </c>
      <c r="B370" s="198" t="s">
        <v>599</v>
      </c>
      <c r="C370" s="194">
        <v>130000000</v>
      </c>
      <c r="D370" s="194">
        <v>0</v>
      </c>
      <c r="E370" s="194">
        <v>0</v>
      </c>
      <c r="F370" s="194">
        <v>0</v>
      </c>
      <c r="G370" s="194">
        <v>0</v>
      </c>
      <c r="H370" s="194">
        <v>0</v>
      </c>
      <c r="I370" s="194">
        <f t="shared" si="161"/>
        <v>130000000</v>
      </c>
      <c r="J370" s="194">
        <v>0</v>
      </c>
      <c r="K370" s="194">
        <v>0</v>
      </c>
      <c r="L370" s="194">
        <f t="shared" si="162"/>
        <v>130000000</v>
      </c>
      <c r="M370" s="194">
        <v>0</v>
      </c>
      <c r="N370" s="194">
        <v>0</v>
      </c>
      <c r="O370" s="194">
        <f t="shared" si="158"/>
        <v>0</v>
      </c>
      <c r="P370" s="194">
        <v>0</v>
      </c>
      <c r="Q370" s="194">
        <v>0</v>
      </c>
      <c r="R370" s="194">
        <f t="shared" si="155"/>
        <v>0</v>
      </c>
      <c r="S370" s="195">
        <f t="shared" si="156"/>
        <v>130000000</v>
      </c>
      <c r="T370" s="194">
        <f t="shared" si="157"/>
        <v>0</v>
      </c>
      <c r="U370" s="196"/>
      <c r="V370" s="221">
        <v>3020101010701</v>
      </c>
      <c r="W370" s="198" t="s">
        <v>599</v>
      </c>
      <c r="X370" s="194">
        <v>130000000</v>
      </c>
      <c r="Y370" s="194">
        <v>0</v>
      </c>
      <c r="Z370" s="194">
        <v>0</v>
      </c>
      <c r="AA370" s="194">
        <v>0</v>
      </c>
      <c r="AB370" s="194">
        <v>0</v>
      </c>
      <c r="AC370" s="194">
        <v>0</v>
      </c>
      <c r="AD370" s="194">
        <v>130000000</v>
      </c>
      <c r="AE370" s="194">
        <v>0</v>
      </c>
      <c r="AF370" s="194">
        <v>0</v>
      </c>
      <c r="AG370" s="194">
        <v>130000000</v>
      </c>
      <c r="AH370" s="194">
        <v>0</v>
      </c>
      <c r="AI370" s="194">
        <v>0</v>
      </c>
      <c r="AJ370" s="194">
        <v>0</v>
      </c>
      <c r="AK370" s="194">
        <v>0</v>
      </c>
      <c r="AL370" s="194">
        <v>0</v>
      </c>
      <c r="AM370" s="194">
        <v>0</v>
      </c>
      <c r="AN370" s="194">
        <v>130000000</v>
      </c>
      <c r="AO370" s="194">
        <v>0</v>
      </c>
    </row>
    <row r="371" spans="1:41" x14ac:dyDescent="0.25">
      <c r="A371" s="221">
        <v>3020101010702</v>
      </c>
      <c r="B371" s="198" t="s">
        <v>600</v>
      </c>
      <c r="C371" s="194">
        <v>230000000</v>
      </c>
      <c r="D371" s="194">
        <v>0</v>
      </c>
      <c r="E371" s="194">
        <v>0</v>
      </c>
      <c r="F371" s="194">
        <v>0</v>
      </c>
      <c r="G371" s="194">
        <v>0</v>
      </c>
      <c r="H371" s="194">
        <v>0</v>
      </c>
      <c r="I371" s="194">
        <f t="shared" si="161"/>
        <v>230000000</v>
      </c>
      <c r="J371" s="194">
        <v>1000000</v>
      </c>
      <c r="K371" s="194">
        <v>171192025</v>
      </c>
      <c r="L371" s="194">
        <f t="shared" si="162"/>
        <v>58807975</v>
      </c>
      <c r="M371" s="194">
        <v>1000000</v>
      </c>
      <c r="N371" s="194">
        <v>1000000</v>
      </c>
      <c r="O371" s="194">
        <f t="shared" si="158"/>
        <v>170192025</v>
      </c>
      <c r="P371" s="194">
        <v>1000000</v>
      </c>
      <c r="Q371" s="194">
        <v>171192025</v>
      </c>
      <c r="R371" s="194">
        <f t="shared" si="155"/>
        <v>0</v>
      </c>
      <c r="S371" s="195">
        <f t="shared" si="156"/>
        <v>58807975</v>
      </c>
      <c r="T371" s="194">
        <f t="shared" si="157"/>
        <v>1000000</v>
      </c>
      <c r="V371" s="221">
        <v>3020101010702</v>
      </c>
      <c r="W371" s="198" t="s">
        <v>600</v>
      </c>
      <c r="X371" s="194">
        <v>230000000</v>
      </c>
      <c r="Y371" s="194">
        <v>0</v>
      </c>
      <c r="Z371" s="194">
        <v>0</v>
      </c>
      <c r="AA371" s="194">
        <v>0</v>
      </c>
      <c r="AB371" s="194">
        <v>0</v>
      </c>
      <c r="AC371" s="194">
        <v>0</v>
      </c>
      <c r="AD371" s="194">
        <v>230000000</v>
      </c>
      <c r="AE371" s="194">
        <v>1000000</v>
      </c>
      <c r="AF371" s="194">
        <v>171192025</v>
      </c>
      <c r="AG371" s="194">
        <v>58807975</v>
      </c>
      <c r="AH371" s="194">
        <v>1000000</v>
      </c>
      <c r="AI371" s="194">
        <v>1000000</v>
      </c>
      <c r="AJ371" s="194">
        <v>170192025</v>
      </c>
      <c r="AK371" s="194">
        <v>1000000</v>
      </c>
      <c r="AL371" s="194">
        <v>171192025</v>
      </c>
      <c r="AM371" s="194">
        <v>0</v>
      </c>
      <c r="AN371" s="194">
        <v>58807975</v>
      </c>
      <c r="AO371" s="194">
        <v>0</v>
      </c>
    </row>
    <row r="372" spans="1:41" x14ac:dyDescent="0.25">
      <c r="A372" s="212">
        <v>30201010108</v>
      </c>
      <c r="B372" s="213" t="s">
        <v>601</v>
      </c>
      <c r="C372" s="214">
        <f>+C373+C374</f>
        <v>15000000</v>
      </c>
      <c r="D372" s="214">
        <f t="shared" ref="D372:T372" si="178">+D373+D374</f>
        <v>0</v>
      </c>
      <c r="E372" s="214">
        <f t="shared" si="178"/>
        <v>0</v>
      </c>
      <c r="F372" s="214">
        <f t="shared" si="178"/>
        <v>0</v>
      </c>
      <c r="G372" s="214">
        <f t="shared" si="178"/>
        <v>0</v>
      </c>
      <c r="H372" s="214">
        <f t="shared" si="178"/>
        <v>0</v>
      </c>
      <c r="I372" s="214">
        <f t="shared" si="178"/>
        <v>15000000</v>
      </c>
      <c r="J372" s="214">
        <f t="shared" si="178"/>
        <v>13500000</v>
      </c>
      <c r="K372" s="214">
        <f t="shared" si="178"/>
        <v>13500000</v>
      </c>
      <c r="L372" s="214">
        <f t="shared" si="178"/>
        <v>1500000</v>
      </c>
      <c r="M372" s="214">
        <f t="shared" si="178"/>
        <v>13500000</v>
      </c>
      <c r="N372" s="214">
        <f t="shared" si="178"/>
        <v>13500000</v>
      </c>
      <c r="O372" s="214">
        <f t="shared" si="178"/>
        <v>0</v>
      </c>
      <c r="P372" s="214">
        <f t="shared" si="178"/>
        <v>13500000</v>
      </c>
      <c r="Q372" s="214">
        <f t="shared" si="178"/>
        <v>13500000</v>
      </c>
      <c r="R372" s="214">
        <f t="shared" si="178"/>
        <v>0</v>
      </c>
      <c r="S372" s="215">
        <f t="shared" si="178"/>
        <v>1500000</v>
      </c>
      <c r="T372" s="214">
        <f t="shared" si="178"/>
        <v>13500000</v>
      </c>
      <c r="U372" s="207"/>
      <c r="V372" s="221">
        <v>30201010108</v>
      </c>
      <c r="W372" s="198" t="s">
        <v>601</v>
      </c>
      <c r="X372" s="194">
        <v>15000000</v>
      </c>
      <c r="Y372" s="194">
        <v>0</v>
      </c>
      <c r="Z372" s="194">
        <v>0</v>
      </c>
      <c r="AA372" s="194">
        <v>0</v>
      </c>
      <c r="AB372" s="194">
        <v>0</v>
      </c>
      <c r="AC372" s="194">
        <v>0</v>
      </c>
      <c r="AD372" s="194">
        <v>15000000</v>
      </c>
      <c r="AE372" s="194">
        <v>13500000</v>
      </c>
      <c r="AF372" s="194">
        <v>13500000</v>
      </c>
      <c r="AG372" s="194">
        <v>1500000</v>
      </c>
      <c r="AH372" s="194">
        <v>13500000</v>
      </c>
      <c r="AI372" s="194">
        <v>13500000</v>
      </c>
      <c r="AJ372" s="194">
        <v>0</v>
      </c>
      <c r="AK372" s="194">
        <v>13500000</v>
      </c>
      <c r="AL372" s="194">
        <v>13500000</v>
      </c>
      <c r="AM372" s="194">
        <v>0</v>
      </c>
      <c r="AN372" s="194">
        <v>1500000</v>
      </c>
      <c r="AO372" s="194">
        <v>0</v>
      </c>
    </row>
    <row r="373" spans="1:41" s="207" customFormat="1" x14ac:dyDescent="0.25">
      <c r="A373" s="221">
        <v>3020101010802</v>
      </c>
      <c r="B373" s="198" t="s">
        <v>602</v>
      </c>
      <c r="C373" s="194">
        <v>10000000</v>
      </c>
      <c r="D373" s="194">
        <v>0</v>
      </c>
      <c r="E373" s="194">
        <v>0</v>
      </c>
      <c r="F373" s="194">
        <v>0</v>
      </c>
      <c r="G373" s="194">
        <v>0</v>
      </c>
      <c r="H373" s="194">
        <v>0</v>
      </c>
      <c r="I373" s="194">
        <f t="shared" si="161"/>
        <v>10000000</v>
      </c>
      <c r="J373" s="194">
        <v>8500000</v>
      </c>
      <c r="K373" s="194">
        <v>8500000</v>
      </c>
      <c r="L373" s="194">
        <f t="shared" si="162"/>
        <v>1500000</v>
      </c>
      <c r="M373" s="194">
        <v>8500000</v>
      </c>
      <c r="N373" s="194">
        <v>8500000</v>
      </c>
      <c r="O373" s="194">
        <f t="shared" si="158"/>
        <v>0</v>
      </c>
      <c r="P373" s="194">
        <v>8500000</v>
      </c>
      <c r="Q373" s="194">
        <v>8500000</v>
      </c>
      <c r="R373" s="194">
        <f t="shared" si="155"/>
        <v>0</v>
      </c>
      <c r="S373" s="195">
        <f t="shared" si="156"/>
        <v>1500000</v>
      </c>
      <c r="T373" s="194">
        <f t="shared" si="157"/>
        <v>8500000</v>
      </c>
      <c r="U373" s="196"/>
      <c r="V373" s="221">
        <v>3020101010802</v>
      </c>
      <c r="W373" s="198" t="s">
        <v>602</v>
      </c>
      <c r="X373" s="194">
        <v>10000000</v>
      </c>
      <c r="Y373" s="194">
        <v>0</v>
      </c>
      <c r="Z373" s="194">
        <v>0</v>
      </c>
      <c r="AA373" s="194">
        <v>0</v>
      </c>
      <c r="AB373" s="194">
        <v>0</v>
      </c>
      <c r="AC373" s="194">
        <v>0</v>
      </c>
      <c r="AD373" s="194">
        <v>10000000</v>
      </c>
      <c r="AE373" s="194">
        <v>8500000</v>
      </c>
      <c r="AF373" s="194">
        <v>8500000</v>
      </c>
      <c r="AG373" s="194">
        <v>1500000</v>
      </c>
      <c r="AH373" s="194">
        <v>8500000</v>
      </c>
      <c r="AI373" s="194">
        <v>8500000</v>
      </c>
      <c r="AJ373" s="194">
        <v>0</v>
      </c>
      <c r="AK373" s="194">
        <v>8500000</v>
      </c>
      <c r="AL373" s="194">
        <v>8500000</v>
      </c>
      <c r="AM373" s="194">
        <v>0</v>
      </c>
      <c r="AN373" s="194">
        <v>1500000</v>
      </c>
      <c r="AO373" s="194">
        <v>0</v>
      </c>
    </row>
    <row r="374" spans="1:41" x14ac:dyDescent="0.25">
      <c r="A374" s="221">
        <v>3020101010803</v>
      </c>
      <c r="B374" s="198" t="s">
        <v>603</v>
      </c>
      <c r="C374" s="194">
        <v>5000000</v>
      </c>
      <c r="D374" s="194">
        <v>0</v>
      </c>
      <c r="E374" s="194">
        <v>0</v>
      </c>
      <c r="F374" s="194">
        <v>0</v>
      </c>
      <c r="G374" s="194">
        <v>0</v>
      </c>
      <c r="H374" s="194">
        <v>0</v>
      </c>
      <c r="I374" s="194">
        <f t="shared" si="161"/>
        <v>5000000</v>
      </c>
      <c r="J374" s="194">
        <v>5000000</v>
      </c>
      <c r="K374" s="194">
        <v>5000000</v>
      </c>
      <c r="L374" s="194">
        <f t="shared" si="162"/>
        <v>0</v>
      </c>
      <c r="M374" s="194">
        <v>5000000</v>
      </c>
      <c r="N374" s="194">
        <v>5000000</v>
      </c>
      <c r="O374" s="194">
        <f t="shared" si="158"/>
        <v>0</v>
      </c>
      <c r="P374" s="194">
        <v>5000000</v>
      </c>
      <c r="Q374" s="194">
        <v>5000000</v>
      </c>
      <c r="R374" s="194">
        <f t="shared" si="155"/>
        <v>0</v>
      </c>
      <c r="S374" s="195">
        <f t="shared" si="156"/>
        <v>0</v>
      </c>
      <c r="T374" s="194">
        <f t="shared" si="157"/>
        <v>5000000</v>
      </c>
      <c r="V374" s="221">
        <v>3020101010803</v>
      </c>
      <c r="W374" s="198" t="s">
        <v>603</v>
      </c>
      <c r="X374" s="194">
        <v>5000000</v>
      </c>
      <c r="Y374" s="194">
        <v>0</v>
      </c>
      <c r="Z374" s="194">
        <v>0</v>
      </c>
      <c r="AA374" s="194">
        <v>0</v>
      </c>
      <c r="AB374" s="194">
        <v>0</v>
      </c>
      <c r="AC374" s="194">
        <v>0</v>
      </c>
      <c r="AD374" s="194">
        <v>5000000</v>
      </c>
      <c r="AE374" s="194">
        <v>5000000</v>
      </c>
      <c r="AF374" s="194">
        <v>5000000</v>
      </c>
      <c r="AG374" s="194">
        <v>0</v>
      </c>
      <c r="AH374" s="194">
        <v>5000000</v>
      </c>
      <c r="AI374" s="194">
        <v>5000000</v>
      </c>
      <c r="AJ374" s="194">
        <v>0</v>
      </c>
      <c r="AK374" s="194">
        <v>5000000</v>
      </c>
      <c r="AL374" s="194">
        <v>5000000</v>
      </c>
      <c r="AM374" s="194">
        <v>0</v>
      </c>
      <c r="AN374" s="194">
        <v>0</v>
      </c>
      <c r="AO374" s="194">
        <v>0</v>
      </c>
    </row>
    <row r="375" spans="1:41" x14ac:dyDescent="0.25">
      <c r="A375" s="212">
        <v>30201010109</v>
      </c>
      <c r="B375" s="213" t="s">
        <v>604</v>
      </c>
      <c r="C375" s="214">
        <f>+C376+C377</f>
        <v>70000000</v>
      </c>
      <c r="D375" s="214">
        <f t="shared" ref="D375:T375" si="179">+D376+D377</f>
        <v>0</v>
      </c>
      <c r="E375" s="214">
        <f t="shared" si="179"/>
        <v>0</v>
      </c>
      <c r="F375" s="214">
        <f t="shared" si="179"/>
        <v>0</v>
      </c>
      <c r="G375" s="214">
        <f t="shared" si="179"/>
        <v>0</v>
      </c>
      <c r="H375" s="214">
        <f t="shared" si="179"/>
        <v>0</v>
      </c>
      <c r="I375" s="214">
        <f t="shared" si="179"/>
        <v>70000000</v>
      </c>
      <c r="J375" s="214">
        <f t="shared" si="179"/>
        <v>0</v>
      </c>
      <c r="K375" s="214">
        <f t="shared" si="179"/>
        <v>78300</v>
      </c>
      <c r="L375" s="214">
        <f t="shared" si="179"/>
        <v>69921700</v>
      </c>
      <c r="M375" s="214">
        <f t="shared" si="179"/>
        <v>0</v>
      </c>
      <c r="N375" s="214">
        <f t="shared" si="179"/>
        <v>0</v>
      </c>
      <c r="O375" s="214">
        <f t="shared" si="179"/>
        <v>78300</v>
      </c>
      <c r="P375" s="214">
        <f t="shared" si="179"/>
        <v>0</v>
      </c>
      <c r="Q375" s="214">
        <f t="shared" si="179"/>
        <v>23286300</v>
      </c>
      <c r="R375" s="214">
        <f t="shared" si="179"/>
        <v>23208000</v>
      </c>
      <c r="S375" s="215">
        <f t="shared" si="179"/>
        <v>46713700</v>
      </c>
      <c r="T375" s="214">
        <f t="shared" si="179"/>
        <v>0</v>
      </c>
      <c r="U375" s="207"/>
      <c r="V375" s="221">
        <v>30201010109</v>
      </c>
      <c r="W375" s="198" t="s">
        <v>604</v>
      </c>
      <c r="X375" s="194">
        <v>70000000</v>
      </c>
      <c r="Y375" s="194">
        <v>0</v>
      </c>
      <c r="Z375" s="194">
        <v>0</v>
      </c>
      <c r="AA375" s="194">
        <v>0</v>
      </c>
      <c r="AB375" s="194">
        <v>0</v>
      </c>
      <c r="AC375" s="194">
        <v>0</v>
      </c>
      <c r="AD375" s="194">
        <v>70000000</v>
      </c>
      <c r="AE375" s="194">
        <v>0</v>
      </c>
      <c r="AF375" s="194">
        <v>78300</v>
      </c>
      <c r="AG375" s="194">
        <v>69921700</v>
      </c>
      <c r="AH375" s="194">
        <v>0</v>
      </c>
      <c r="AI375" s="194">
        <v>0</v>
      </c>
      <c r="AJ375" s="194">
        <v>78300</v>
      </c>
      <c r="AK375" s="194">
        <v>0</v>
      </c>
      <c r="AL375" s="194">
        <v>23286300</v>
      </c>
      <c r="AM375" s="194">
        <v>23208000</v>
      </c>
      <c r="AN375" s="194">
        <v>46713700</v>
      </c>
      <c r="AO375" s="194">
        <v>0</v>
      </c>
    </row>
    <row r="376" spans="1:41" s="207" customFormat="1" x14ac:dyDescent="0.25">
      <c r="A376" s="221">
        <v>3020101010902</v>
      </c>
      <c r="B376" s="198" t="s">
        <v>605</v>
      </c>
      <c r="C376" s="194">
        <v>15000000</v>
      </c>
      <c r="D376" s="194">
        <v>0</v>
      </c>
      <c r="E376" s="194">
        <v>0</v>
      </c>
      <c r="F376" s="194">
        <v>0</v>
      </c>
      <c r="G376" s="194">
        <v>0</v>
      </c>
      <c r="H376" s="194">
        <v>0</v>
      </c>
      <c r="I376" s="194">
        <f t="shared" si="161"/>
        <v>15000000</v>
      </c>
      <c r="J376" s="194">
        <v>0</v>
      </c>
      <c r="K376" s="194"/>
      <c r="L376" s="194">
        <f t="shared" si="162"/>
        <v>15000000</v>
      </c>
      <c r="M376" s="194">
        <v>0</v>
      </c>
      <c r="N376" s="194">
        <v>0</v>
      </c>
      <c r="O376" s="194">
        <f t="shared" si="158"/>
        <v>0</v>
      </c>
      <c r="P376" s="194">
        <v>0</v>
      </c>
      <c r="Q376" s="194"/>
      <c r="R376" s="194">
        <f t="shared" si="155"/>
        <v>0</v>
      </c>
      <c r="S376" s="195">
        <f t="shared" si="156"/>
        <v>15000000</v>
      </c>
      <c r="T376" s="194">
        <f t="shared" si="157"/>
        <v>0</v>
      </c>
      <c r="U376" s="196"/>
      <c r="V376" s="221">
        <v>3020101010902</v>
      </c>
      <c r="W376" s="198" t="s">
        <v>605</v>
      </c>
      <c r="X376" s="194">
        <v>70000000</v>
      </c>
      <c r="Y376" s="194">
        <v>0</v>
      </c>
      <c r="Z376" s="194">
        <v>0</v>
      </c>
      <c r="AA376" s="194">
        <v>0</v>
      </c>
      <c r="AB376" s="194">
        <v>0</v>
      </c>
      <c r="AC376" s="194">
        <v>0</v>
      </c>
      <c r="AD376" s="194">
        <v>70000000</v>
      </c>
      <c r="AE376" s="194">
        <v>0</v>
      </c>
      <c r="AF376" s="194">
        <v>78300</v>
      </c>
      <c r="AG376" s="194">
        <v>69921700</v>
      </c>
      <c r="AH376" s="194">
        <v>0</v>
      </c>
      <c r="AI376" s="194">
        <v>0</v>
      </c>
      <c r="AJ376" s="194">
        <v>78300</v>
      </c>
      <c r="AK376" s="194">
        <v>0</v>
      </c>
      <c r="AL376" s="194">
        <v>23286300</v>
      </c>
      <c r="AM376" s="194">
        <v>23208000</v>
      </c>
      <c r="AN376" s="194">
        <v>46713700</v>
      </c>
      <c r="AO376" s="194">
        <v>0</v>
      </c>
    </row>
    <row r="377" spans="1:41" x14ac:dyDescent="0.25">
      <c r="A377" s="221">
        <v>3020101010903</v>
      </c>
      <c r="B377" s="198" t="s">
        <v>606</v>
      </c>
      <c r="C377" s="194">
        <v>55000000</v>
      </c>
      <c r="D377" s="194">
        <v>0</v>
      </c>
      <c r="E377" s="194">
        <v>0</v>
      </c>
      <c r="F377" s="194">
        <v>0</v>
      </c>
      <c r="G377" s="194">
        <v>0</v>
      </c>
      <c r="H377" s="194">
        <v>0</v>
      </c>
      <c r="I377" s="194">
        <f t="shared" si="161"/>
        <v>55000000</v>
      </c>
      <c r="J377" s="194">
        <v>0</v>
      </c>
      <c r="K377" s="194">
        <v>78300</v>
      </c>
      <c r="L377" s="194">
        <f t="shared" si="162"/>
        <v>54921700</v>
      </c>
      <c r="M377" s="194">
        <v>0</v>
      </c>
      <c r="N377" s="194">
        <v>0</v>
      </c>
      <c r="O377" s="194">
        <f t="shared" si="158"/>
        <v>78300</v>
      </c>
      <c r="P377" s="194">
        <v>0</v>
      </c>
      <c r="Q377" s="194">
        <v>23286300</v>
      </c>
      <c r="R377" s="194">
        <f t="shared" si="155"/>
        <v>23208000</v>
      </c>
      <c r="S377" s="195">
        <f t="shared" si="156"/>
        <v>31713700</v>
      </c>
      <c r="T377" s="194">
        <f t="shared" si="157"/>
        <v>0</v>
      </c>
      <c r="V377" s="221">
        <v>3020101010903</v>
      </c>
      <c r="W377" s="198" t="s">
        <v>606</v>
      </c>
      <c r="X377" s="194">
        <v>55000000</v>
      </c>
      <c r="Y377" s="194">
        <v>0</v>
      </c>
      <c r="Z377" s="194">
        <v>0</v>
      </c>
      <c r="AA377" s="194">
        <v>0</v>
      </c>
      <c r="AB377" s="194">
        <v>0</v>
      </c>
      <c r="AC377" s="194">
        <v>0</v>
      </c>
      <c r="AD377" s="194">
        <v>55000000</v>
      </c>
      <c r="AE377" s="194">
        <v>0</v>
      </c>
      <c r="AF377" s="194">
        <v>78300</v>
      </c>
      <c r="AG377" s="194">
        <v>54921700</v>
      </c>
      <c r="AH377" s="194">
        <v>0</v>
      </c>
      <c r="AI377" s="194">
        <v>0</v>
      </c>
      <c r="AJ377" s="194">
        <v>78300</v>
      </c>
      <c r="AK377" s="194">
        <v>0</v>
      </c>
      <c r="AL377" s="194">
        <v>23286300</v>
      </c>
      <c r="AM377" s="194">
        <v>23208000</v>
      </c>
      <c r="AN377" s="194">
        <v>31713700</v>
      </c>
      <c r="AO377" s="194">
        <v>0</v>
      </c>
    </row>
    <row r="378" spans="1:41" s="207" customFormat="1" x14ac:dyDescent="0.25">
      <c r="A378" s="212">
        <v>30201010110</v>
      </c>
      <c r="B378" s="213" t="s">
        <v>607</v>
      </c>
      <c r="C378" s="214">
        <f>+C379</f>
        <v>10000000</v>
      </c>
      <c r="D378" s="214">
        <f t="shared" ref="D378:T378" si="180">+D379</f>
        <v>0</v>
      </c>
      <c r="E378" s="214">
        <f t="shared" si="180"/>
        <v>0</v>
      </c>
      <c r="F378" s="214">
        <f t="shared" si="180"/>
        <v>0</v>
      </c>
      <c r="G378" s="214">
        <f t="shared" si="180"/>
        <v>0</v>
      </c>
      <c r="H378" s="214">
        <f t="shared" si="180"/>
        <v>0</v>
      </c>
      <c r="I378" s="214">
        <f t="shared" si="180"/>
        <v>10000000</v>
      </c>
      <c r="J378" s="214">
        <f t="shared" si="180"/>
        <v>0</v>
      </c>
      <c r="K378" s="214">
        <f t="shared" si="180"/>
        <v>0</v>
      </c>
      <c r="L378" s="214">
        <f t="shared" si="180"/>
        <v>10000000</v>
      </c>
      <c r="M378" s="214">
        <f t="shared" si="180"/>
        <v>0</v>
      </c>
      <c r="N378" s="214">
        <f t="shared" si="180"/>
        <v>0</v>
      </c>
      <c r="O378" s="214">
        <f t="shared" si="180"/>
        <v>0</v>
      </c>
      <c r="P378" s="214">
        <f t="shared" si="180"/>
        <v>0</v>
      </c>
      <c r="Q378" s="214">
        <f t="shared" si="180"/>
        <v>0</v>
      </c>
      <c r="R378" s="214">
        <f t="shared" si="180"/>
        <v>0</v>
      </c>
      <c r="S378" s="215">
        <f t="shared" si="180"/>
        <v>10000000</v>
      </c>
      <c r="T378" s="214">
        <f t="shared" si="180"/>
        <v>0</v>
      </c>
      <c r="V378" s="221">
        <v>30201010110</v>
      </c>
      <c r="W378" s="198" t="s">
        <v>607</v>
      </c>
      <c r="X378" s="194">
        <v>10000000</v>
      </c>
      <c r="Y378" s="194">
        <v>0</v>
      </c>
      <c r="Z378" s="194">
        <v>0</v>
      </c>
      <c r="AA378" s="194">
        <v>0</v>
      </c>
      <c r="AB378" s="194">
        <v>0</v>
      </c>
      <c r="AC378" s="194">
        <v>0</v>
      </c>
      <c r="AD378" s="194">
        <v>10000000</v>
      </c>
      <c r="AE378" s="194">
        <v>0</v>
      </c>
      <c r="AF378" s="194">
        <v>0</v>
      </c>
      <c r="AG378" s="194">
        <v>10000000</v>
      </c>
      <c r="AH378" s="194">
        <v>0</v>
      </c>
      <c r="AI378" s="194">
        <v>0</v>
      </c>
      <c r="AJ378" s="194">
        <v>0</v>
      </c>
      <c r="AK378" s="194">
        <v>0</v>
      </c>
      <c r="AL378" s="194">
        <v>0</v>
      </c>
      <c r="AM378" s="194">
        <v>0</v>
      </c>
      <c r="AN378" s="194">
        <v>10000000</v>
      </c>
      <c r="AO378" s="194">
        <v>0</v>
      </c>
    </row>
    <row r="379" spans="1:41" x14ac:dyDescent="0.25">
      <c r="A379" s="221">
        <v>3020101011001</v>
      </c>
      <c r="B379" s="198" t="s">
        <v>608</v>
      </c>
      <c r="C379" s="194">
        <v>10000000</v>
      </c>
      <c r="D379" s="194">
        <v>0</v>
      </c>
      <c r="E379" s="194">
        <v>0</v>
      </c>
      <c r="F379" s="194">
        <v>0</v>
      </c>
      <c r="G379" s="194">
        <v>0</v>
      </c>
      <c r="H379" s="194">
        <v>0</v>
      </c>
      <c r="I379" s="194">
        <f t="shared" si="161"/>
        <v>10000000</v>
      </c>
      <c r="J379" s="194">
        <v>0</v>
      </c>
      <c r="K379" s="194">
        <v>0</v>
      </c>
      <c r="L379" s="194">
        <f t="shared" si="162"/>
        <v>10000000</v>
      </c>
      <c r="M379" s="194">
        <v>0</v>
      </c>
      <c r="N379" s="194">
        <v>0</v>
      </c>
      <c r="O379" s="194">
        <f t="shared" si="158"/>
        <v>0</v>
      </c>
      <c r="P379" s="194">
        <v>0</v>
      </c>
      <c r="Q379" s="194">
        <v>0</v>
      </c>
      <c r="R379" s="194">
        <f t="shared" si="155"/>
        <v>0</v>
      </c>
      <c r="S379" s="195">
        <f t="shared" si="156"/>
        <v>10000000</v>
      </c>
      <c r="T379" s="194">
        <f t="shared" si="157"/>
        <v>0</v>
      </c>
      <c r="V379" s="221">
        <v>3020101011001</v>
      </c>
      <c r="W379" s="198" t="s">
        <v>608</v>
      </c>
      <c r="X379" s="194">
        <v>10000000</v>
      </c>
      <c r="Y379" s="194">
        <v>0</v>
      </c>
      <c r="Z379" s="194">
        <v>0</v>
      </c>
      <c r="AA379" s="194">
        <v>0</v>
      </c>
      <c r="AB379" s="194">
        <v>0</v>
      </c>
      <c r="AC379" s="194">
        <v>0</v>
      </c>
      <c r="AD379" s="194">
        <v>10000000</v>
      </c>
      <c r="AE379" s="194">
        <v>0</v>
      </c>
      <c r="AF379" s="194">
        <v>0</v>
      </c>
      <c r="AG379" s="194">
        <v>10000000</v>
      </c>
      <c r="AH379" s="194">
        <v>0</v>
      </c>
      <c r="AI379" s="194">
        <v>0</v>
      </c>
      <c r="AJ379" s="194">
        <v>0</v>
      </c>
      <c r="AK379" s="194">
        <v>0</v>
      </c>
      <c r="AL379" s="194">
        <v>0</v>
      </c>
      <c r="AM379" s="194">
        <v>0</v>
      </c>
      <c r="AN379" s="194">
        <v>10000000</v>
      </c>
      <c r="AO379" s="194">
        <v>0</v>
      </c>
    </row>
    <row r="380" spans="1:41" x14ac:dyDescent="0.25">
      <c r="A380" s="212">
        <v>30201010111</v>
      </c>
      <c r="B380" s="213" t="s">
        <v>609</v>
      </c>
      <c r="C380" s="214">
        <f>+C381+C382+C383</f>
        <v>350000000</v>
      </c>
      <c r="D380" s="214">
        <f t="shared" ref="D380:T380" si="181">+D381+D382+D383</f>
        <v>0</v>
      </c>
      <c r="E380" s="214">
        <f t="shared" si="181"/>
        <v>0</v>
      </c>
      <c r="F380" s="214">
        <f t="shared" si="181"/>
        <v>0</v>
      </c>
      <c r="G380" s="214">
        <f t="shared" si="181"/>
        <v>0</v>
      </c>
      <c r="H380" s="214">
        <f t="shared" si="181"/>
        <v>0</v>
      </c>
      <c r="I380" s="214">
        <f t="shared" si="181"/>
        <v>350000000</v>
      </c>
      <c r="J380" s="214">
        <f t="shared" si="181"/>
        <v>0</v>
      </c>
      <c r="K380" s="214">
        <f t="shared" si="181"/>
        <v>1500000</v>
      </c>
      <c r="L380" s="214">
        <f t="shared" si="181"/>
        <v>348500000</v>
      </c>
      <c r="M380" s="214">
        <f t="shared" si="181"/>
        <v>0</v>
      </c>
      <c r="N380" s="214">
        <f t="shared" si="181"/>
        <v>0</v>
      </c>
      <c r="O380" s="214">
        <f t="shared" si="181"/>
        <v>1500000</v>
      </c>
      <c r="P380" s="214">
        <f t="shared" si="181"/>
        <v>280000000</v>
      </c>
      <c r="Q380" s="214">
        <f t="shared" si="181"/>
        <v>281500000</v>
      </c>
      <c r="R380" s="214">
        <f t="shared" si="181"/>
        <v>280000000</v>
      </c>
      <c r="S380" s="215">
        <f t="shared" si="181"/>
        <v>68500000</v>
      </c>
      <c r="T380" s="214">
        <f t="shared" si="181"/>
        <v>0</v>
      </c>
      <c r="U380" s="207"/>
      <c r="V380" s="221">
        <v>30201010111</v>
      </c>
      <c r="W380" s="198" t="s">
        <v>609</v>
      </c>
      <c r="X380" s="194">
        <v>350000000</v>
      </c>
      <c r="Y380" s="194">
        <v>0</v>
      </c>
      <c r="Z380" s="194">
        <v>0</v>
      </c>
      <c r="AA380" s="194">
        <v>0</v>
      </c>
      <c r="AB380" s="194">
        <v>0</v>
      </c>
      <c r="AC380" s="194">
        <v>0</v>
      </c>
      <c r="AD380" s="194">
        <v>350000000</v>
      </c>
      <c r="AE380" s="194">
        <v>0</v>
      </c>
      <c r="AF380" s="194">
        <v>1500000</v>
      </c>
      <c r="AG380" s="194">
        <v>348500000</v>
      </c>
      <c r="AH380" s="194">
        <v>0</v>
      </c>
      <c r="AI380" s="194">
        <v>0</v>
      </c>
      <c r="AJ380" s="194">
        <v>1500000</v>
      </c>
      <c r="AK380" s="194">
        <v>280000000</v>
      </c>
      <c r="AL380" s="194">
        <v>281500000</v>
      </c>
      <c r="AM380" s="194">
        <v>280000000</v>
      </c>
      <c r="AN380" s="194">
        <v>68500000</v>
      </c>
      <c r="AO380" s="194">
        <v>0</v>
      </c>
    </row>
    <row r="381" spans="1:41" x14ac:dyDescent="0.25">
      <c r="A381" s="221">
        <v>3020101011101</v>
      </c>
      <c r="B381" s="198" t="s">
        <v>610</v>
      </c>
      <c r="C381" s="194">
        <v>65000000</v>
      </c>
      <c r="D381" s="194">
        <v>0</v>
      </c>
      <c r="E381" s="194">
        <v>0</v>
      </c>
      <c r="F381" s="194">
        <v>0</v>
      </c>
      <c r="G381" s="194">
        <v>0</v>
      </c>
      <c r="H381" s="194">
        <v>0</v>
      </c>
      <c r="I381" s="194">
        <f t="shared" si="161"/>
        <v>65000000</v>
      </c>
      <c r="J381" s="194">
        <v>0</v>
      </c>
      <c r="K381" s="194">
        <v>0</v>
      </c>
      <c r="L381" s="194">
        <f t="shared" si="162"/>
        <v>65000000</v>
      </c>
      <c r="M381" s="194">
        <v>0</v>
      </c>
      <c r="N381" s="194">
        <v>0</v>
      </c>
      <c r="O381" s="194">
        <f t="shared" si="158"/>
        <v>0</v>
      </c>
      <c r="P381" s="194">
        <v>0</v>
      </c>
      <c r="Q381" s="194">
        <v>0</v>
      </c>
      <c r="R381" s="194">
        <f t="shared" si="155"/>
        <v>0</v>
      </c>
      <c r="S381" s="195">
        <f t="shared" si="156"/>
        <v>65000000</v>
      </c>
      <c r="T381" s="194">
        <f t="shared" si="157"/>
        <v>0</v>
      </c>
      <c r="V381" s="221">
        <v>3020101011101</v>
      </c>
      <c r="W381" s="198" t="s">
        <v>610</v>
      </c>
      <c r="X381" s="194">
        <v>65000000</v>
      </c>
      <c r="Y381" s="194">
        <v>0</v>
      </c>
      <c r="Z381" s="194">
        <v>0</v>
      </c>
      <c r="AA381" s="194">
        <v>0</v>
      </c>
      <c r="AB381" s="194">
        <v>0</v>
      </c>
      <c r="AC381" s="194">
        <v>0</v>
      </c>
      <c r="AD381" s="194">
        <v>65000000</v>
      </c>
      <c r="AE381" s="194">
        <v>0</v>
      </c>
      <c r="AF381" s="194">
        <v>0</v>
      </c>
      <c r="AG381" s="194">
        <v>65000000</v>
      </c>
      <c r="AH381" s="194">
        <v>0</v>
      </c>
      <c r="AI381" s="194">
        <v>0</v>
      </c>
      <c r="AJ381" s="194">
        <v>0</v>
      </c>
      <c r="AK381" s="194">
        <v>0</v>
      </c>
      <c r="AL381" s="194">
        <v>0</v>
      </c>
      <c r="AM381" s="194">
        <v>0</v>
      </c>
      <c r="AN381" s="194">
        <v>65000000</v>
      </c>
      <c r="AO381" s="194">
        <v>0</v>
      </c>
    </row>
    <row r="382" spans="1:41" s="207" customFormat="1" x14ac:dyDescent="0.25">
      <c r="A382" s="221">
        <v>3020101011102</v>
      </c>
      <c r="B382" s="198" t="s">
        <v>611</v>
      </c>
      <c r="C382" s="194">
        <v>110000000</v>
      </c>
      <c r="D382" s="194">
        <v>0</v>
      </c>
      <c r="E382" s="194">
        <v>0</v>
      </c>
      <c r="F382" s="194">
        <v>0</v>
      </c>
      <c r="G382" s="194">
        <v>0</v>
      </c>
      <c r="H382" s="194">
        <v>0</v>
      </c>
      <c r="I382" s="194">
        <f t="shared" si="161"/>
        <v>110000000</v>
      </c>
      <c r="J382" s="194">
        <v>0</v>
      </c>
      <c r="K382" s="194">
        <v>1500000</v>
      </c>
      <c r="L382" s="194">
        <f t="shared" si="162"/>
        <v>108500000</v>
      </c>
      <c r="M382" s="194">
        <v>0</v>
      </c>
      <c r="N382" s="194">
        <v>0</v>
      </c>
      <c r="O382" s="194">
        <f t="shared" si="158"/>
        <v>1500000</v>
      </c>
      <c r="P382" s="194">
        <v>105000000</v>
      </c>
      <c r="Q382" s="194">
        <v>106500000</v>
      </c>
      <c r="R382" s="194">
        <f t="shared" si="155"/>
        <v>105000000</v>
      </c>
      <c r="S382" s="195">
        <f t="shared" si="156"/>
        <v>3500000</v>
      </c>
      <c r="T382" s="194">
        <f t="shared" si="157"/>
        <v>0</v>
      </c>
      <c r="U382" s="196"/>
      <c r="V382" s="221">
        <v>3020101011102</v>
      </c>
      <c r="W382" s="198" t="s">
        <v>611</v>
      </c>
      <c r="X382" s="194">
        <v>110000000</v>
      </c>
      <c r="Y382" s="194">
        <v>0</v>
      </c>
      <c r="Z382" s="194">
        <v>0</v>
      </c>
      <c r="AA382" s="194">
        <v>0</v>
      </c>
      <c r="AB382" s="194">
        <v>0</v>
      </c>
      <c r="AC382" s="194">
        <v>0</v>
      </c>
      <c r="AD382" s="194">
        <v>110000000</v>
      </c>
      <c r="AE382" s="194">
        <v>0</v>
      </c>
      <c r="AF382" s="194">
        <v>1500000</v>
      </c>
      <c r="AG382" s="194">
        <v>108500000</v>
      </c>
      <c r="AH382" s="194">
        <v>0</v>
      </c>
      <c r="AI382" s="194">
        <v>0</v>
      </c>
      <c r="AJ382" s="194">
        <v>1500000</v>
      </c>
      <c r="AK382" s="194">
        <v>105000000</v>
      </c>
      <c r="AL382" s="194">
        <v>106500000</v>
      </c>
      <c r="AM382" s="194">
        <v>105000000</v>
      </c>
      <c r="AN382" s="194">
        <v>3500000</v>
      </c>
      <c r="AO382" s="194">
        <v>0</v>
      </c>
    </row>
    <row r="383" spans="1:41" x14ac:dyDescent="0.25">
      <c r="A383" s="221">
        <v>3020101011103</v>
      </c>
      <c r="B383" s="198" t="s">
        <v>612</v>
      </c>
      <c r="C383" s="194">
        <v>175000000</v>
      </c>
      <c r="D383" s="194">
        <v>0</v>
      </c>
      <c r="E383" s="194">
        <v>0</v>
      </c>
      <c r="F383" s="194">
        <v>0</v>
      </c>
      <c r="G383" s="194">
        <v>0</v>
      </c>
      <c r="H383" s="194">
        <v>0</v>
      </c>
      <c r="I383" s="194">
        <f t="shared" si="161"/>
        <v>175000000</v>
      </c>
      <c r="J383" s="194">
        <v>0</v>
      </c>
      <c r="K383" s="194">
        <v>0</v>
      </c>
      <c r="L383" s="194">
        <f t="shared" si="162"/>
        <v>175000000</v>
      </c>
      <c r="M383" s="194">
        <v>0</v>
      </c>
      <c r="N383" s="194">
        <v>0</v>
      </c>
      <c r="O383" s="194">
        <f t="shared" si="158"/>
        <v>0</v>
      </c>
      <c r="P383" s="194">
        <v>175000000</v>
      </c>
      <c r="Q383" s="194">
        <v>175000000</v>
      </c>
      <c r="R383" s="194">
        <f t="shared" si="155"/>
        <v>175000000</v>
      </c>
      <c r="S383" s="195">
        <f t="shared" si="156"/>
        <v>0</v>
      </c>
      <c r="T383" s="194">
        <f t="shared" si="157"/>
        <v>0</v>
      </c>
      <c r="V383" s="221">
        <v>3020101011103</v>
      </c>
      <c r="W383" s="198" t="s">
        <v>612</v>
      </c>
      <c r="X383" s="194">
        <v>175000000</v>
      </c>
      <c r="Y383" s="194">
        <v>0</v>
      </c>
      <c r="Z383" s="194">
        <v>0</v>
      </c>
      <c r="AA383" s="194">
        <v>0</v>
      </c>
      <c r="AB383" s="194">
        <v>0</v>
      </c>
      <c r="AC383" s="194">
        <v>0</v>
      </c>
      <c r="AD383" s="194">
        <v>175000000</v>
      </c>
      <c r="AE383" s="194">
        <v>0</v>
      </c>
      <c r="AF383" s="194">
        <v>0</v>
      </c>
      <c r="AG383" s="194">
        <v>175000000</v>
      </c>
      <c r="AH383" s="194">
        <v>0</v>
      </c>
      <c r="AI383" s="194">
        <v>0</v>
      </c>
      <c r="AJ383" s="194">
        <v>0</v>
      </c>
      <c r="AK383" s="194">
        <v>175000000</v>
      </c>
      <c r="AL383" s="194">
        <v>175000000</v>
      </c>
      <c r="AM383" s="194">
        <v>175000000</v>
      </c>
      <c r="AN383" s="194">
        <v>0</v>
      </c>
      <c r="AO383" s="194">
        <v>0</v>
      </c>
    </row>
    <row r="384" spans="1:41" x14ac:dyDescent="0.25">
      <c r="A384" s="212">
        <v>30201010112</v>
      </c>
      <c r="B384" s="213" t="s">
        <v>613</v>
      </c>
      <c r="C384" s="214">
        <f>+C385+C386</f>
        <v>20000000</v>
      </c>
      <c r="D384" s="214">
        <f t="shared" ref="D384:T384" si="182">+D385+D386</f>
        <v>0</v>
      </c>
      <c r="E384" s="214">
        <f t="shared" si="182"/>
        <v>0</v>
      </c>
      <c r="F384" s="214">
        <f t="shared" si="182"/>
        <v>0</v>
      </c>
      <c r="G384" s="214">
        <f t="shared" si="182"/>
        <v>0</v>
      </c>
      <c r="H384" s="214">
        <f t="shared" si="182"/>
        <v>0</v>
      </c>
      <c r="I384" s="214">
        <f t="shared" si="182"/>
        <v>20000000</v>
      </c>
      <c r="J384" s="214">
        <f t="shared" si="182"/>
        <v>0</v>
      </c>
      <c r="K384" s="214">
        <f t="shared" si="182"/>
        <v>1500000</v>
      </c>
      <c r="L384" s="214">
        <f t="shared" si="182"/>
        <v>18500000</v>
      </c>
      <c r="M384" s="214">
        <f t="shared" si="182"/>
        <v>0</v>
      </c>
      <c r="N384" s="214">
        <f t="shared" si="182"/>
        <v>0</v>
      </c>
      <c r="O384" s="214">
        <f t="shared" si="182"/>
        <v>1500000</v>
      </c>
      <c r="P384" s="214">
        <f t="shared" si="182"/>
        <v>1000000</v>
      </c>
      <c r="Q384" s="214">
        <f t="shared" si="182"/>
        <v>2500000</v>
      </c>
      <c r="R384" s="214">
        <f t="shared" si="182"/>
        <v>1000000</v>
      </c>
      <c r="S384" s="215">
        <f t="shared" si="182"/>
        <v>17500000</v>
      </c>
      <c r="T384" s="214">
        <f t="shared" si="182"/>
        <v>0</v>
      </c>
      <c r="U384" s="207"/>
      <c r="V384" s="221">
        <v>30201010112</v>
      </c>
      <c r="W384" s="198" t="s">
        <v>613</v>
      </c>
      <c r="X384" s="194">
        <v>20000000</v>
      </c>
      <c r="Y384" s="194">
        <v>0</v>
      </c>
      <c r="Z384" s="194">
        <v>0</v>
      </c>
      <c r="AA384" s="194">
        <v>0</v>
      </c>
      <c r="AB384" s="194">
        <v>0</v>
      </c>
      <c r="AC384" s="194">
        <v>0</v>
      </c>
      <c r="AD384" s="194">
        <v>20000000</v>
      </c>
      <c r="AE384" s="194">
        <v>0</v>
      </c>
      <c r="AF384" s="194">
        <v>1500000</v>
      </c>
      <c r="AG384" s="194">
        <v>18500000</v>
      </c>
      <c r="AH384" s="194">
        <v>0</v>
      </c>
      <c r="AI384" s="194">
        <v>0</v>
      </c>
      <c r="AJ384" s="194">
        <v>1500000</v>
      </c>
      <c r="AK384" s="194">
        <v>1000000</v>
      </c>
      <c r="AL384" s="194">
        <v>2500000</v>
      </c>
      <c r="AM384" s="194">
        <v>1000000</v>
      </c>
      <c r="AN384" s="194">
        <v>17500000</v>
      </c>
      <c r="AO384" s="194">
        <v>0</v>
      </c>
    </row>
    <row r="385" spans="1:41" x14ac:dyDescent="0.25">
      <c r="A385" s="221">
        <v>3020101011201</v>
      </c>
      <c r="B385" s="198" t="s">
        <v>614</v>
      </c>
      <c r="C385" s="194">
        <v>15000000</v>
      </c>
      <c r="D385" s="194">
        <v>0</v>
      </c>
      <c r="E385" s="194">
        <v>0</v>
      </c>
      <c r="F385" s="194">
        <v>0</v>
      </c>
      <c r="G385" s="194">
        <v>0</v>
      </c>
      <c r="H385" s="194">
        <v>0</v>
      </c>
      <c r="I385" s="194">
        <f t="shared" si="161"/>
        <v>15000000</v>
      </c>
      <c r="J385" s="194">
        <v>0</v>
      </c>
      <c r="K385" s="194">
        <v>0</v>
      </c>
      <c r="L385" s="194">
        <f t="shared" si="162"/>
        <v>15000000</v>
      </c>
      <c r="M385" s="194">
        <v>0</v>
      </c>
      <c r="N385" s="194">
        <v>0</v>
      </c>
      <c r="O385" s="194">
        <f t="shared" si="158"/>
        <v>0</v>
      </c>
      <c r="P385" s="194">
        <v>0</v>
      </c>
      <c r="Q385" s="194">
        <v>0</v>
      </c>
      <c r="R385" s="194">
        <f t="shared" si="155"/>
        <v>0</v>
      </c>
      <c r="S385" s="195">
        <f t="shared" si="156"/>
        <v>15000000</v>
      </c>
      <c r="T385" s="194">
        <f t="shared" si="157"/>
        <v>0</v>
      </c>
      <c r="V385" s="221">
        <v>3020101011201</v>
      </c>
      <c r="W385" s="198" t="s">
        <v>614</v>
      </c>
      <c r="X385" s="194">
        <v>15000000</v>
      </c>
      <c r="Y385" s="194">
        <v>0</v>
      </c>
      <c r="Z385" s="194">
        <v>0</v>
      </c>
      <c r="AA385" s="194">
        <v>0</v>
      </c>
      <c r="AB385" s="194">
        <v>0</v>
      </c>
      <c r="AC385" s="194">
        <v>0</v>
      </c>
      <c r="AD385" s="194">
        <v>15000000</v>
      </c>
      <c r="AE385" s="194">
        <v>0</v>
      </c>
      <c r="AF385" s="194">
        <v>0</v>
      </c>
      <c r="AG385" s="194">
        <v>15000000</v>
      </c>
      <c r="AH385" s="194">
        <v>0</v>
      </c>
      <c r="AI385" s="194">
        <v>0</v>
      </c>
      <c r="AJ385" s="194">
        <v>0</v>
      </c>
      <c r="AK385" s="194">
        <v>0</v>
      </c>
      <c r="AL385" s="194">
        <v>0</v>
      </c>
      <c r="AM385" s="194">
        <v>0</v>
      </c>
      <c r="AN385" s="194">
        <v>15000000</v>
      </c>
      <c r="AO385" s="194">
        <v>0</v>
      </c>
    </row>
    <row r="386" spans="1:41" s="207" customFormat="1" x14ac:dyDescent="0.25">
      <c r="A386" s="221">
        <v>3020101011203</v>
      </c>
      <c r="B386" s="198" t="s">
        <v>615</v>
      </c>
      <c r="C386" s="194">
        <v>5000000</v>
      </c>
      <c r="D386" s="194">
        <v>0</v>
      </c>
      <c r="E386" s="194">
        <v>0</v>
      </c>
      <c r="F386" s="194">
        <v>0</v>
      </c>
      <c r="G386" s="194">
        <v>0</v>
      </c>
      <c r="H386" s="194">
        <v>0</v>
      </c>
      <c r="I386" s="194">
        <f t="shared" si="161"/>
        <v>5000000</v>
      </c>
      <c r="J386" s="194">
        <v>0</v>
      </c>
      <c r="K386" s="194">
        <v>1500000</v>
      </c>
      <c r="L386" s="194">
        <f t="shared" si="162"/>
        <v>3500000</v>
      </c>
      <c r="M386" s="194">
        <v>0</v>
      </c>
      <c r="N386" s="194">
        <v>0</v>
      </c>
      <c r="O386" s="194">
        <f t="shared" si="158"/>
        <v>1500000</v>
      </c>
      <c r="P386" s="194">
        <v>1000000</v>
      </c>
      <c r="Q386" s="194">
        <v>2500000</v>
      </c>
      <c r="R386" s="194">
        <f t="shared" si="155"/>
        <v>1000000</v>
      </c>
      <c r="S386" s="195">
        <f t="shared" si="156"/>
        <v>2500000</v>
      </c>
      <c r="T386" s="194">
        <f t="shared" si="157"/>
        <v>0</v>
      </c>
      <c r="U386" s="196"/>
      <c r="V386" s="221">
        <v>3020101011203</v>
      </c>
      <c r="W386" s="198" t="s">
        <v>615</v>
      </c>
      <c r="X386" s="194">
        <v>5000000</v>
      </c>
      <c r="Y386" s="194">
        <v>0</v>
      </c>
      <c r="Z386" s="194">
        <v>0</v>
      </c>
      <c r="AA386" s="194">
        <v>0</v>
      </c>
      <c r="AB386" s="194">
        <v>0</v>
      </c>
      <c r="AC386" s="194">
        <v>0</v>
      </c>
      <c r="AD386" s="194">
        <v>5000000</v>
      </c>
      <c r="AE386" s="194">
        <v>0</v>
      </c>
      <c r="AF386" s="194">
        <v>1500000</v>
      </c>
      <c r="AG386" s="194">
        <v>3500000</v>
      </c>
      <c r="AH386" s="194">
        <v>0</v>
      </c>
      <c r="AI386" s="194">
        <v>0</v>
      </c>
      <c r="AJ386" s="194">
        <v>1500000</v>
      </c>
      <c r="AK386" s="194">
        <v>1000000</v>
      </c>
      <c r="AL386" s="194">
        <v>2500000</v>
      </c>
      <c r="AM386" s="194">
        <v>1000000</v>
      </c>
      <c r="AN386" s="194">
        <v>2500000</v>
      </c>
      <c r="AO386" s="194">
        <v>0</v>
      </c>
    </row>
    <row r="387" spans="1:41" s="207" customFormat="1" x14ac:dyDescent="0.25">
      <c r="A387" s="221">
        <v>30201010113</v>
      </c>
      <c r="B387" s="198" t="s">
        <v>616</v>
      </c>
      <c r="C387" s="194">
        <v>500000000</v>
      </c>
      <c r="D387" s="194">
        <v>0</v>
      </c>
      <c r="E387" s="194">
        <v>0</v>
      </c>
      <c r="F387" s="194">
        <v>0</v>
      </c>
      <c r="G387" s="194">
        <v>0</v>
      </c>
      <c r="H387" s="194">
        <v>0</v>
      </c>
      <c r="I387" s="194">
        <f t="shared" si="161"/>
        <v>500000000</v>
      </c>
      <c r="J387" s="194">
        <v>47366228</v>
      </c>
      <c r="K387" s="194">
        <v>81807104</v>
      </c>
      <c r="L387" s="194">
        <f t="shared" si="162"/>
        <v>418192896</v>
      </c>
      <c r="M387" s="194">
        <v>46366228</v>
      </c>
      <c r="N387" s="194">
        <v>80807104</v>
      </c>
      <c r="O387" s="194">
        <f t="shared" si="158"/>
        <v>1000000</v>
      </c>
      <c r="P387" s="194">
        <v>53991228</v>
      </c>
      <c r="Q387" s="194">
        <v>88432104</v>
      </c>
      <c r="R387" s="194">
        <f t="shared" si="155"/>
        <v>6625000</v>
      </c>
      <c r="S387" s="195">
        <f t="shared" si="156"/>
        <v>411567896</v>
      </c>
      <c r="T387" s="194">
        <f t="shared" si="157"/>
        <v>80807104</v>
      </c>
      <c r="U387" s="196"/>
      <c r="V387" s="221">
        <v>30201010113</v>
      </c>
      <c r="W387" s="198" t="s">
        <v>616</v>
      </c>
      <c r="X387" s="194">
        <v>500000000</v>
      </c>
      <c r="Y387" s="194">
        <v>0</v>
      </c>
      <c r="Z387" s="194">
        <v>0</v>
      </c>
      <c r="AA387" s="194">
        <v>0</v>
      </c>
      <c r="AB387" s="194">
        <v>0</v>
      </c>
      <c r="AC387" s="194">
        <v>0</v>
      </c>
      <c r="AD387" s="194">
        <v>500000000</v>
      </c>
      <c r="AE387" s="194">
        <v>47366228</v>
      </c>
      <c r="AF387" s="194">
        <v>81807104</v>
      </c>
      <c r="AG387" s="194">
        <v>418192896</v>
      </c>
      <c r="AH387" s="194">
        <v>46366228</v>
      </c>
      <c r="AI387" s="194">
        <v>80807104</v>
      </c>
      <c r="AJ387" s="194">
        <v>1000000</v>
      </c>
      <c r="AK387" s="194">
        <v>53991228</v>
      </c>
      <c r="AL387" s="194">
        <v>88432104</v>
      </c>
      <c r="AM387" s="194">
        <v>6625000</v>
      </c>
      <c r="AN387" s="194">
        <v>411567896</v>
      </c>
      <c r="AO387" s="194">
        <v>0</v>
      </c>
    </row>
    <row r="388" spans="1:41" x14ac:dyDescent="0.25">
      <c r="A388" s="212">
        <v>3020102</v>
      </c>
      <c r="B388" s="213" t="s">
        <v>617</v>
      </c>
      <c r="C388" s="214">
        <f>+C389+C392+C395</f>
        <v>340000000</v>
      </c>
      <c r="D388" s="214">
        <f t="shared" ref="D388:T388" si="183">+D389+D392+D395</f>
        <v>0</v>
      </c>
      <c r="E388" s="214">
        <f t="shared" si="183"/>
        <v>0</v>
      </c>
      <c r="F388" s="214">
        <f t="shared" si="183"/>
        <v>0</v>
      </c>
      <c r="G388" s="214">
        <f t="shared" si="183"/>
        <v>0</v>
      </c>
      <c r="H388" s="214">
        <f t="shared" si="183"/>
        <v>0</v>
      </c>
      <c r="I388" s="214">
        <f t="shared" si="183"/>
        <v>340000000</v>
      </c>
      <c r="J388" s="214">
        <f t="shared" si="183"/>
        <v>120736210</v>
      </c>
      <c r="K388" s="214">
        <f t="shared" si="183"/>
        <v>120736210</v>
      </c>
      <c r="L388" s="214">
        <f t="shared" si="183"/>
        <v>219263790</v>
      </c>
      <c r="M388" s="214">
        <f t="shared" si="183"/>
        <v>17940000</v>
      </c>
      <c r="N388" s="214">
        <f t="shared" si="183"/>
        <v>17940000</v>
      </c>
      <c r="O388" s="214">
        <f t="shared" si="183"/>
        <v>102796210</v>
      </c>
      <c r="P388" s="214">
        <f t="shared" si="183"/>
        <v>29468160</v>
      </c>
      <c r="Q388" s="214">
        <f t="shared" si="183"/>
        <v>254468160</v>
      </c>
      <c r="R388" s="214">
        <f t="shared" si="183"/>
        <v>133731950</v>
      </c>
      <c r="S388" s="215">
        <f t="shared" si="183"/>
        <v>85531840</v>
      </c>
      <c r="T388" s="214">
        <f t="shared" si="183"/>
        <v>17940000</v>
      </c>
      <c r="U388" s="207"/>
      <c r="V388" s="221">
        <v>3020102</v>
      </c>
      <c r="W388" s="198" t="s">
        <v>617</v>
      </c>
      <c r="X388" s="194">
        <v>340000000</v>
      </c>
      <c r="Y388" s="194">
        <v>0</v>
      </c>
      <c r="Z388" s="194">
        <v>0</v>
      </c>
      <c r="AA388" s="194">
        <v>0</v>
      </c>
      <c r="AB388" s="194">
        <v>0</v>
      </c>
      <c r="AC388" s="194">
        <v>0</v>
      </c>
      <c r="AD388" s="194">
        <v>340000000</v>
      </c>
      <c r="AE388" s="194">
        <v>120736210</v>
      </c>
      <c r="AF388" s="194">
        <v>120736210</v>
      </c>
      <c r="AG388" s="194">
        <v>219263790</v>
      </c>
      <c r="AH388" s="194">
        <v>17940000</v>
      </c>
      <c r="AI388" s="194">
        <v>17940000</v>
      </c>
      <c r="AJ388" s="194">
        <v>102796210</v>
      </c>
      <c r="AK388" s="194">
        <v>29468160</v>
      </c>
      <c r="AL388" s="194">
        <v>254468160</v>
      </c>
      <c r="AM388" s="194">
        <v>133731950</v>
      </c>
      <c r="AN388" s="194">
        <v>85531840</v>
      </c>
      <c r="AO388" s="194">
        <v>0</v>
      </c>
    </row>
    <row r="389" spans="1:41" x14ac:dyDescent="0.25">
      <c r="A389" s="212">
        <v>302010201</v>
      </c>
      <c r="B389" s="213" t="s">
        <v>618</v>
      </c>
      <c r="C389" s="214">
        <f>+C390+C391</f>
        <v>280000000</v>
      </c>
      <c r="D389" s="214">
        <f t="shared" ref="D389:T389" si="184">+D390+D391</f>
        <v>0</v>
      </c>
      <c r="E389" s="214">
        <f t="shared" si="184"/>
        <v>0</v>
      </c>
      <c r="F389" s="214">
        <f t="shared" si="184"/>
        <v>0</v>
      </c>
      <c r="G389" s="214">
        <f t="shared" si="184"/>
        <v>0</v>
      </c>
      <c r="H389" s="214">
        <f t="shared" si="184"/>
        <v>0</v>
      </c>
      <c r="I389" s="214">
        <f t="shared" si="184"/>
        <v>280000000</v>
      </c>
      <c r="J389" s="214">
        <f t="shared" si="184"/>
        <v>120736210</v>
      </c>
      <c r="K389" s="214">
        <f t="shared" si="184"/>
        <v>120736210</v>
      </c>
      <c r="L389" s="214">
        <f t="shared" si="184"/>
        <v>159263790</v>
      </c>
      <c r="M389" s="214">
        <f t="shared" si="184"/>
        <v>17940000</v>
      </c>
      <c r="N389" s="214">
        <f t="shared" si="184"/>
        <v>17940000</v>
      </c>
      <c r="O389" s="214">
        <f t="shared" si="184"/>
        <v>102796210</v>
      </c>
      <c r="P389" s="214">
        <f t="shared" si="184"/>
        <v>25000000</v>
      </c>
      <c r="Q389" s="214">
        <f t="shared" si="184"/>
        <v>250000000</v>
      </c>
      <c r="R389" s="214">
        <f t="shared" si="184"/>
        <v>129263790</v>
      </c>
      <c r="S389" s="215">
        <f t="shared" si="184"/>
        <v>30000000</v>
      </c>
      <c r="T389" s="214">
        <f t="shared" si="184"/>
        <v>17940000</v>
      </c>
      <c r="U389" s="207"/>
      <c r="V389" s="221">
        <v>302010201</v>
      </c>
      <c r="W389" s="198" t="s">
        <v>618</v>
      </c>
      <c r="X389" s="194">
        <v>280000000</v>
      </c>
      <c r="Y389" s="194">
        <v>0</v>
      </c>
      <c r="Z389" s="194">
        <v>0</v>
      </c>
      <c r="AA389" s="194">
        <v>0</v>
      </c>
      <c r="AB389" s="194">
        <v>0</v>
      </c>
      <c r="AC389" s="194">
        <v>0</v>
      </c>
      <c r="AD389" s="194">
        <v>280000000</v>
      </c>
      <c r="AE389" s="194">
        <v>120736210</v>
      </c>
      <c r="AF389" s="194">
        <v>120736210</v>
      </c>
      <c r="AG389" s="194">
        <v>159263790</v>
      </c>
      <c r="AH389" s="194">
        <v>17940000</v>
      </c>
      <c r="AI389" s="194">
        <v>17940000</v>
      </c>
      <c r="AJ389" s="194">
        <v>102796210</v>
      </c>
      <c r="AK389" s="194">
        <v>25000000</v>
      </c>
      <c r="AL389" s="194">
        <v>250000000</v>
      </c>
      <c r="AM389" s="194">
        <v>129263790</v>
      </c>
      <c r="AN389" s="194">
        <v>30000000</v>
      </c>
      <c r="AO389" s="194">
        <v>0</v>
      </c>
    </row>
    <row r="390" spans="1:41" s="207" customFormat="1" x14ac:dyDescent="0.25">
      <c r="A390" s="221">
        <v>30201020101</v>
      </c>
      <c r="B390" s="198" t="s">
        <v>619</v>
      </c>
      <c r="C390" s="194">
        <v>30000000</v>
      </c>
      <c r="D390" s="194">
        <v>0</v>
      </c>
      <c r="E390" s="194">
        <v>0</v>
      </c>
      <c r="F390" s="194">
        <v>0</v>
      </c>
      <c r="G390" s="194">
        <v>0</v>
      </c>
      <c r="H390" s="194">
        <v>0</v>
      </c>
      <c r="I390" s="194">
        <f t="shared" si="161"/>
        <v>30000000</v>
      </c>
      <c r="J390" s="194">
        <v>0</v>
      </c>
      <c r="K390" s="194">
        <v>0</v>
      </c>
      <c r="L390" s="194">
        <f t="shared" si="162"/>
        <v>30000000</v>
      </c>
      <c r="M390" s="194">
        <v>0</v>
      </c>
      <c r="N390" s="194">
        <v>0</v>
      </c>
      <c r="O390" s="194">
        <f t="shared" si="158"/>
        <v>0</v>
      </c>
      <c r="P390" s="194">
        <v>0</v>
      </c>
      <c r="Q390" s="194">
        <v>0</v>
      </c>
      <c r="R390" s="194">
        <f t="shared" si="155"/>
        <v>0</v>
      </c>
      <c r="S390" s="195">
        <f t="shared" si="156"/>
        <v>30000000</v>
      </c>
      <c r="T390" s="194">
        <f t="shared" si="157"/>
        <v>0</v>
      </c>
      <c r="U390" s="196"/>
      <c r="V390" s="221">
        <v>30201020101</v>
      </c>
      <c r="W390" s="198" t="s">
        <v>619</v>
      </c>
      <c r="X390" s="194">
        <v>30000000</v>
      </c>
      <c r="Y390" s="194">
        <v>0</v>
      </c>
      <c r="Z390" s="194">
        <v>0</v>
      </c>
      <c r="AA390" s="194">
        <v>0</v>
      </c>
      <c r="AB390" s="194">
        <v>0</v>
      </c>
      <c r="AC390" s="194">
        <v>0</v>
      </c>
      <c r="AD390" s="194">
        <v>30000000</v>
      </c>
      <c r="AE390" s="194">
        <v>0</v>
      </c>
      <c r="AF390" s="194">
        <v>0</v>
      </c>
      <c r="AG390" s="194">
        <v>30000000</v>
      </c>
      <c r="AH390" s="194">
        <v>0</v>
      </c>
      <c r="AI390" s="194">
        <v>0</v>
      </c>
      <c r="AJ390" s="194">
        <v>0</v>
      </c>
      <c r="AK390" s="194">
        <v>0</v>
      </c>
      <c r="AL390" s="194">
        <v>0</v>
      </c>
      <c r="AM390" s="194">
        <v>0</v>
      </c>
      <c r="AN390" s="194">
        <v>30000000</v>
      </c>
      <c r="AO390" s="194">
        <v>0</v>
      </c>
    </row>
    <row r="391" spans="1:41" x14ac:dyDescent="0.25">
      <c r="A391" s="221">
        <v>30201020103</v>
      </c>
      <c r="B391" s="198" t="s">
        <v>620</v>
      </c>
      <c r="C391" s="194">
        <v>250000000</v>
      </c>
      <c r="D391" s="194">
        <v>0</v>
      </c>
      <c r="E391" s="194">
        <v>0</v>
      </c>
      <c r="F391" s="194">
        <v>0</v>
      </c>
      <c r="G391" s="194">
        <v>0</v>
      </c>
      <c r="H391" s="194">
        <v>0</v>
      </c>
      <c r="I391" s="194">
        <f t="shared" si="161"/>
        <v>250000000</v>
      </c>
      <c r="J391" s="194">
        <v>120736210</v>
      </c>
      <c r="K391" s="194">
        <v>120736210</v>
      </c>
      <c r="L391" s="194">
        <f t="shared" si="162"/>
        <v>129263790</v>
      </c>
      <c r="M391" s="194">
        <v>17940000</v>
      </c>
      <c r="N391" s="194">
        <v>17940000</v>
      </c>
      <c r="O391" s="194">
        <f t="shared" si="158"/>
        <v>102796210</v>
      </c>
      <c r="P391" s="194">
        <v>25000000</v>
      </c>
      <c r="Q391" s="194">
        <v>250000000</v>
      </c>
      <c r="R391" s="194">
        <f t="shared" si="155"/>
        <v>129263790</v>
      </c>
      <c r="S391" s="195">
        <f t="shared" si="156"/>
        <v>0</v>
      </c>
      <c r="T391" s="194">
        <f t="shared" si="157"/>
        <v>17940000</v>
      </c>
      <c r="V391" s="221">
        <v>30201020103</v>
      </c>
      <c r="W391" s="198" t="s">
        <v>620</v>
      </c>
      <c r="X391" s="194">
        <v>250000000</v>
      </c>
      <c r="Y391" s="194">
        <v>0</v>
      </c>
      <c r="Z391" s="194">
        <v>0</v>
      </c>
      <c r="AA391" s="194">
        <v>0</v>
      </c>
      <c r="AB391" s="194">
        <v>0</v>
      </c>
      <c r="AC391" s="194">
        <v>0</v>
      </c>
      <c r="AD391" s="194">
        <v>250000000</v>
      </c>
      <c r="AE391" s="194">
        <v>120736210</v>
      </c>
      <c r="AF391" s="194">
        <v>120736210</v>
      </c>
      <c r="AG391" s="194">
        <v>129263790</v>
      </c>
      <c r="AH391" s="194">
        <v>17940000</v>
      </c>
      <c r="AI391" s="194">
        <v>17940000</v>
      </c>
      <c r="AJ391" s="194">
        <v>102796210</v>
      </c>
      <c r="AK391" s="194">
        <v>25000000</v>
      </c>
      <c r="AL391" s="194">
        <v>250000000</v>
      </c>
      <c r="AM391" s="194">
        <v>129263790</v>
      </c>
      <c r="AN391" s="194">
        <v>0</v>
      </c>
      <c r="AO391" s="194">
        <v>0</v>
      </c>
    </row>
    <row r="392" spans="1:41" x14ac:dyDescent="0.25">
      <c r="A392" s="212">
        <v>302010202</v>
      </c>
      <c r="B392" s="213" t="s">
        <v>621</v>
      </c>
      <c r="C392" s="214">
        <f>+C393+C394</f>
        <v>15000000</v>
      </c>
      <c r="D392" s="214">
        <f t="shared" ref="D392:T392" si="185">+D393+D394</f>
        <v>0</v>
      </c>
      <c r="E392" s="214">
        <f t="shared" si="185"/>
        <v>0</v>
      </c>
      <c r="F392" s="214">
        <f t="shared" si="185"/>
        <v>0</v>
      </c>
      <c r="G392" s="214">
        <f t="shared" si="185"/>
        <v>0</v>
      </c>
      <c r="H392" s="214">
        <f t="shared" si="185"/>
        <v>0</v>
      </c>
      <c r="I392" s="214">
        <f t="shared" si="185"/>
        <v>15000000</v>
      </c>
      <c r="J392" s="214">
        <f t="shared" si="185"/>
        <v>0</v>
      </c>
      <c r="K392" s="214">
        <f t="shared" si="185"/>
        <v>0</v>
      </c>
      <c r="L392" s="214">
        <f t="shared" si="185"/>
        <v>15000000</v>
      </c>
      <c r="M392" s="214">
        <f t="shared" si="185"/>
        <v>0</v>
      </c>
      <c r="N392" s="214">
        <f t="shared" si="185"/>
        <v>0</v>
      </c>
      <c r="O392" s="214">
        <f t="shared" si="185"/>
        <v>0</v>
      </c>
      <c r="P392" s="214">
        <f t="shared" si="185"/>
        <v>4468160</v>
      </c>
      <c r="Q392" s="214">
        <f t="shared" si="185"/>
        <v>4468160</v>
      </c>
      <c r="R392" s="214">
        <f t="shared" si="185"/>
        <v>4468160</v>
      </c>
      <c r="S392" s="215">
        <f t="shared" si="185"/>
        <v>10531840</v>
      </c>
      <c r="T392" s="214">
        <f t="shared" si="185"/>
        <v>0</v>
      </c>
      <c r="U392" s="207"/>
      <c r="V392" s="221">
        <v>302010202</v>
      </c>
      <c r="W392" s="198" t="s">
        <v>621</v>
      </c>
      <c r="X392" s="194">
        <v>15000000</v>
      </c>
      <c r="Y392" s="194">
        <v>0</v>
      </c>
      <c r="Z392" s="194">
        <v>0</v>
      </c>
      <c r="AA392" s="194">
        <v>0</v>
      </c>
      <c r="AB392" s="194">
        <v>0</v>
      </c>
      <c r="AC392" s="194">
        <v>0</v>
      </c>
      <c r="AD392" s="194">
        <v>15000000</v>
      </c>
      <c r="AE392" s="194">
        <v>0</v>
      </c>
      <c r="AF392" s="194">
        <v>0</v>
      </c>
      <c r="AG392" s="194">
        <v>15000000</v>
      </c>
      <c r="AH392" s="194">
        <v>0</v>
      </c>
      <c r="AI392" s="194">
        <v>0</v>
      </c>
      <c r="AJ392" s="194">
        <v>0</v>
      </c>
      <c r="AK392" s="194">
        <v>4468160</v>
      </c>
      <c r="AL392" s="194">
        <v>4468160</v>
      </c>
      <c r="AM392" s="194">
        <v>4468160</v>
      </c>
      <c r="AN392" s="194">
        <v>10531840</v>
      </c>
      <c r="AO392" s="194">
        <v>0</v>
      </c>
    </row>
    <row r="393" spans="1:41" s="207" customFormat="1" x14ac:dyDescent="0.25">
      <c r="A393" s="221">
        <v>30201020201</v>
      </c>
      <c r="B393" s="198" t="s">
        <v>622</v>
      </c>
      <c r="C393" s="194">
        <v>5000000</v>
      </c>
      <c r="D393" s="194">
        <v>0</v>
      </c>
      <c r="E393" s="194">
        <v>0</v>
      </c>
      <c r="F393" s="194">
        <v>0</v>
      </c>
      <c r="G393" s="194">
        <v>0</v>
      </c>
      <c r="H393" s="194">
        <v>0</v>
      </c>
      <c r="I393" s="194">
        <f t="shared" si="161"/>
        <v>5000000</v>
      </c>
      <c r="J393" s="194">
        <v>0</v>
      </c>
      <c r="K393" s="194">
        <v>0</v>
      </c>
      <c r="L393" s="194">
        <f t="shared" si="162"/>
        <v>5000000</v>
      </c>
      <c r="M393" s="194">
        <v>0</v>
      </c>
      <c r="N393" s="194">
        <v>0</v>
      </c>
      <c r="O393" s="194">
        <f t="shared" si="158"/>
        <v>0</v>
      </c>
      <c r="P393" s="194">
        <v>0</v>
      </c>
      <c r="Q393" s="194">
        <v>0</v>
      </c>
      <c r="R393" s="194">
        <f t="shared" si="155"/>
        <v>0</v>
      </c>
      <c r="S393" s="195">
        <f t="shared" si="156"/>
        <v>5000000</v>
      </c>
      <c r="T393" s="194">
        <f t="shared" si="157"/>
        <v>0</v>
      </c>
      <c r="U393" s="196"/>
      <c r="V393" s="221">
        <v>30201020201</v>
      </c>
      <c r="W393" s="198" t="s">
        <v>622</v>
      </c>
      <c r="X393" s="194">
        <v>5000000</v>
      </c>
      <c r="Y393" s="194">
        <v>0</v>
      </c>
      <c r="Z393" s="194">
        <v>0</v>
      </c>
      <c r="AA393" s="194">
        <v>0</v>
      </c>
      <c r="AB393" s="194">
        <v>0</v>
      </c>
      <c r="AC393" s="194">
        <v>0</v>
      </c>
      <c r="AD393" s="194">
        <v>5000000</v>
      </c>
      <c r="AE393" s="194">
        <v>0</v>
      </c>
      <c r="AF393" s="194">
        <v>0</v>
      </c>
      <c r="AG393" s="194">
        <v>5000000</v>
      </c>
      <c r="AH393" s="194">
        <v>0</v>
      </c>
      <c r="AI393" s="194">
        <v>0</v>
      </c>
      <c r="AJ393" s="194">
        <v>0</v>
      </c>
      <c r="AK393" s="194">
        <v>0</v>
      </c>
      <c r="AL393" s="194">
        <v>0</v>
      </c>
      <c r="AM393" s="194">
        <v>0</v>
      </c>
      <c r="AN393" s="194">
        <v>5000000</v>
      </c>
      <c r="AO393" s="194">
        <v>0</v>
      </c>
    </row>
    <row r="394" spans="1:41" x14ac:dyDescent="0.25">
      <c r="A394" s="221">
        <v>30201020203</v>
      </c>
      <c r="B394" s="198" t="s">
        <v>623</v>
      </c>
      <c r="C394" s="194">
        <v>10000000</v>
      </c>
      <c r="D394" s="194">
        <v>0</v>
      </c>
      <c r="E394" s="194">
        <v>0</v>
      </c>
      <c r="F394" s="194">
        <v>0</v>
      </c>
      <c r="G394" s="194">
        <v>0</v>
      </c>
      <c r="H394" s="194">
        <v>0</v>
      </c>
      <c r="I394" s="194">
        <f t="shared" si="161"/>
        <v>10000000</v>
      </c>
      <c r="J394" s="194">
        <v>0</v>
      </c>
      <c r="K394" s="194">
        <v>0</v>
      </c>
      <c r="L394" s="194">
        <f t="shared" si="162"/>
        <v>10000000</v>
      </c>
      <c r="M394" s="194">
        <v>0</v>
      </c>
      <c r="N394" s="194">
        <v>0</v>
      </c>
      <c r="O394" s="194">
        <f t="shared" si="158"/>
        <v>0</v>
      </c>
      <c r="P394" s="194">
        <v>4468160</v>
      </c>
      <c r="Q394" s="194">
        <v>4468160</v>
      </c>
      <c r="R394" s="194">
        <f t="shared" si="155"/>
        <v>4468160</v>
      </c>
      <c r="S394" s="195">
        <f t="shared" si="156"/>
        <v>5531840</v>
      </c>
      <c r="T394" s="194">
        <f t="shared" si="157"/>
        <v>0</v>
      </c>
      <c r="V394" s="221">
        <v>30201020203</v>
      </c>
      <c r="W394" s="198" t="s">
        <v>623</v>
      </c>
      <c r="X394" s="194">
        <v>10000000</v>
      </c>
      <c r="Y394" s="194">
        <v>0</v>
      </c>
      <c r="Z394" s="194">
        <v>0</v>
      </c>
      <c r="AA394" s="194">
        <v>0</v>
      </c>
      <c r="AB394" s="194">
        <v>0</v>
      </c>
      <c r="AC394" s="194">
        <v>0</v>
      </c>
      <c r="AD394" s="194">
        <v>10000000</v>
      </c>
      <c r="AE394" s="194">
        <v>0</v>
      </c>
      <c r="AF394" s="194">
        <v>0</v>
      </c>
      <c r="AG394" s="194">
        <v>10000000</v>
      </c>
      <c r="AH394" s="194">
        <v>0</v>
      </c>
      <c r="AI394" s="194">
        <v>0</v>
      </c>
      <c r="AJ394" s="194">
        <v>0</v>
      </c>
      <c r="AK394" s="194">
        <v>4468160</v>
      </c>
      <c r="AL394" s="194">
        <v>4468160</v>
      </c>
      <c r="AM394" s="194">
        <v>4468160</v>
      </c>
      <c r="AN394" s="194">
        <v>5531840</v>
      </c>
      <c r="AO394" s="194">
        <v>0</v>
      </c>
    </row>
    <row r="395" spans="1:41" x14ac:dyDescent="0.25">
      <c r="A395" s="212">
        <v>302010203</v>
      </c>
      <c r="B395" s="213" t="s">
        <v>624</v>
      </c>
      <c r="C395" s="214">
        <f>+C396+C397</f>
        <v>45000000</v>
      </c>
      <c r="D395" s="214">
        <f t="shared" ref="D395:T395" si="186">+D396+D397</f>
        <v>0</v>
      </c>
      <c r="E395" s="214">
        <f t="shared" si="186"/>
        <v>0</v>
      </c>
      <c r="F395" s="214">
        <f t="shared" si="186"/>
        <v>0</v>
      </c>
      <c r="G395" s="214">
        <f t="shared" si="186"/>
        <v>0</v>
      </c>
      <c r="H395" s="214">
        <f t="shared" si="186"/>
        <v>0</v>
      </c>
      <c r="I395" s="214">
        <f t="shared" si="186"/>
        <v>45000000</v>
      </c>
      <c r="J395" s="214">
        <f t="shared" si="186"/>
        <v>0</v>
      </c>
      <c r="K395" s="214">
        <f t="shared" si="186"/>
        <v>0</v>
      </c>
      <c r="L395" s="214">
        <f t="shared" si="186"/>
        <v>45000000</v>
      </c>
      <c r="M395" s="214">
        <f t="shared" si="186"/>
        <v>0</v>
      </c>
      <c r="N395" s="214">
        <f t="shared" si="186"/>
        <v>0</v>
      </c>
      <c r="O395" s="214">
        <f t="shared" si="186"/>
        <v>0</v>
      </c>
      <c r="P395" s="214">
        <f t="shared" si="186"/>
        <v>0</v>
      </c>
      <c r="Q395" s="214">
        <f t="shared" si="186"/>
        <v>0</v>
      </c>
      <c r="R395" s="214">
        <f t="shared" si="186"/>
        <v>0</v>
      </c>
      <c r="S395" s="215">
        <f t="shared" si="186"/>
        <v>45000000</v>
      </c>
      <c r="T395" s="214">
        <f t="shared" si="186"/>
        <v>0</v>
      </c>
      <c r="U395" s="207"/>
      <c r="V395" s="221">
        <v>302010203</v>
      </c>
      <c r="W395" s="198" t="s">
        <v>624</v>
      </c>
      <c r="X395" s="194">
        <v>45000000</v>
      </c>
      <c r="Y395" s="194">
        <v>0</v>
      </c>
      <c r="Z395" s="194">
        <v>0</v>
      </c>
      <c r="AA395" s="194">
        <v>0</v>
      </c>
      <c r="AB395" s="194">
        <v>0</v>
      </c>
      <c r="AC395" s="194">
        <v>0</v>
      </c>
      <c r="AD395" s="194">
        <v>45000000</v>
      </c>
      <c r="AE395" s="194">
        <v>0</v>
      </c>
      <c r="AF395" s="194">
        <v>0</v>
      </c>
      <c r="AG395" s="194">
        <v>45000000</v>
      </c>
      <c r="AH395" s="194">
        <v>0</v>
      </c>
      <c r="AI395" s="194">
        <v>0</v>
      </c>
      <c r="AJ395" s="194">
        <v>0</v>
      </c>
      <c r="AK395" s="194">
        <v>0</v>
      </c>
      <c r="AL395" s="194">
        <v>0</v>
      </c>
      <c r="AM395" s="194">
        <v>0</v>
      </c>
      <c r="AN395" s="194">
        <v>45000000</v>
      </c>
      <c r="AO395" s="194">
        <v>0</v>
      </c>
    </row>
    <row r="396" spans="1:41" s="207" customFormat="1" x14ac:dyDescent="0.25">
      <c r="A396" s="221">
        <v>30201020302</v>
      </c>
      <c r="B396" s="198" t="s">
        <v>625</v>
      </c>
      <c r="C396" s="194">
        <v>25000000</v>
      </c>
      <c r="D396" s="194">
        <v>0</v>
      </c>
      <c r="E396" s="194">
        <v>0</v>
      </c>
      <c r="F396" s="194">
        <v>0</v>
      </c>
      <c r="G396" s="194">
        <v>0</v>
      </c>
      <c r="H396" s="194">
        <v>0</v>
      </c>
      <c r="I396" s="194">
        <f t="shared" si="161"/>
        <v>25000000</v>
      </c>
      <c r="J396" s="194">
        <v>0</v>
      </c>
      <c r="K396" s="194">
        <v>0</v>
      </c>
      <c r="L396" s="194">
        <f t="shared" si="162"/>
        <v>25000000</v>
      </c>
      <c r="M396" s="194">
        <v>0</v>
      </c>
      <c r="N396" s="194">
        <v>0</v>
      </c>
      <c r="O396" s="194">
        <f t="shared" si="158"/>
        <v>0</v>
      </c>
      <c r="P396" s="194">
        <v>0</v>
      </c>
      <c r="Q396" s="194">
        <v>0</v>
      </c>
      <c r="R396" s="194">
        <f t="shared" ref="R396:R457" si="187">+Q396-K396</f>
        <v>0</v>
      </c>
      <c r="S396" s="195">
        <f t="shared" ref="S396:S457" si="188">+I396-Q396</f>
        <v>25000000</v>
      </c>
      <c r="T396" s="194">
        <f t="shared" ref="T396:T457" si="189">+N396</f>
        <v>0</v>
      </c>
      <c r="U396" s="196"/>
      <c r="V396" s="221">
        <v>30201020302</v>
      </c>
      <c r="W396" s="198" t="s">
        <v>625</v>
      </c>
      <c r="X396" s="194">
        <v>25000000</v>
      </c>
      <c r="Y396" s="194">
        <v>0</v>
      </c>
      <c r="Z396" s="194">
        <v>0</v>
      </c>
      <c r="AA396" s="194">
        <v>0</v>
      </c>
      <c r="AB396" s="194">
        <v>0</v>
      </c>
      <c r="AC396" s="194">
        <v>0</v>
      </c>
      <c r="AD396" s="194">
        <v>25000000</v>
      </c>
      <c r="AE396" s="194">
        <v>0</v>
      </c>
      <c r="AF396" s="194">
        <v>0</v>
      </c>
      <c r="AG396" s="194">
        <v>25000000</v>
      </c>
      <c r="AH396" s="194">
        <v>0</v>
      </c>
      <c r="AI396" s="194">
        <v>0</v>
      </c>
      <c r="AJ396" s="194">
        <v>0</v>
      </c>
      <c r="AK396" s="194">
        <v>0</v>
      </c>
      <c r="AL396" s="194">
        <v>0</v>
      </c>
      <c r="AM396" s="194">
        <v>0</v>
      </c>
      <c r="AN396" s="194">
        <v>25000000</v>
      </c>
      <c r="AO396" s="194">
        <v>0</v>
      </c>
    </row>
    <row r="397" spans="1:41" s="207" customFormat="1" x14ac:dyDescent="0.25">
      <c r="A397" s="221">
        <v>30201020303</v>
      </c>
      <c r="B397" s="198" t="s">
        <v>626</v>
      </c>
      <c r="C397" s="194">
        <v>20000000</v>
      </c>
      <c r="D397" s="194">
        <v>0</v>
      </c>
      <c r="E397" s="194">
        <v>0</v>
      </c>
      <c r="F397" s="194">
        <v>0</v>
      </c>
      <c r="G397" s="194">
        <v>0</v>
      </c>
      <c r="H397" s="194">
        <v>0</v>
      </c>
      <c r="I397" s="194">
        <f t="shared" si="161"/>
        <v>20000000</v>
      </c>
      <c r="J397" s="194">
        <v>0</v>
      </c>
      <c r="K397" s="194">
        <v>0</v>
      </c>
      <c r="L397" s="194">
        <f t="shared" si="162"/>
        <v>20000000</v>
      </c>
      <c r="M397" s="194">
        <v>0</v>
      </c>
      <c r="N397" s="194">
        <v>0</v>
      </c>
      <c r="O397" s="194">
        <f t="shared" ref="O397:O459" si="190">+K397-N397</f>
        <v>0</v>
      </c>
      <c r="P397" s="194">
        <v>0</v>
      </c>
      <c r="Q397" s="194">
        <v>0</v>
      </c>
      <c r="R397" s="194">
        <f t="shared" si="187"/>
        <v>0</v>
      </c>
      <c r="S397" s="195">
        <f t="shared" si="188"/>
        <v>20000000</v>
      </c>
      <c r="T397" s="194">
        <f t="shared" si="189"/>
        <v>0</v>
      </c>
      <c r="U397" s="196"/>
      <c r="V397" s="221">
        <v>30201020303</v>
      </c>
      <c r="W397" s="198" t="s">
        <v>626</v>
      </c>
      <c r="X397" s="194">
        <v>20000000</v>
      </c>
      <c r="Y397" s="194">
        <v>0</v>
      </c>
      <c r="Z397" s="194">
        <v>0</v>
      </c>
      <c r="AA397" s="194">
        <v>0</v>
      </c>
      <c r="AB397" s="194">
        <v>0</v>
      </c>
      <c r="AC397" s="194">
        <v>0</v>
      </c>
      <c r="AD397" s="194">
        <v>20000000</v>
      </c>
      <c r="AE397" s="194">
        <v>0</v>
      </c>
      <c r="AF397" s="194">
        <v>0</v>
      </c>
      <c r="AG397" s="194">
        <v>20000000</v>
      </c>
      <c r="AH397" s="194">
        <v>0</v>
      </c>
      <c r="AI397" s="194">
        <v>0</v>
      </c>
      <c r="AJ397" s="194">
        <v>0</v>
      </c>
      <c r="AK397" s="194">
        <v>0</v>
      </c>
      <c r="AL397" s="194">
        <v>0</v>
      </c>
      <c r="AM397" s="194">
        <v>0</v>
      </c>
      <c r="AN397" s="194">
        <v>20000000</v>
      </c>
      <c r="AO397" s="194">
        <v>0</v>
      </c>
    </row>
    <row r="398" spans="1:41" x14ac:dyDescent="0.25">
      <c r="A398" s="212">
        <v>3020103</v>
      </c>
      <c r="B398" s="213" t="s">
        <v>627</v>
      </c>
      <c r="C398" s="214">
        <f>+C399+C402+C405+C406</f>
        <v>170000000</v>
      </c>
      <c r="D398" s="214">
        <f t="shared" ref="D398:T398" si="191">+D399+D402+D405+D406</f>
        <v>0</v>
      </c>
      <c r="E398" s="214">
        <f t="shared" si="191"/>
        <v>0</v>
      </c>
      <c r="F398" s="214">
        <f t="shared" si="191"/>
        <v>0</v>
      </c>
      <c r="G398" s="214">
        <f t="shared" si="191"/>
        <v>0</v>
      </c>
      <c r="H398" s="214">
        <f t="shared" si="191"/>
        <v>0</v>
      </c>
      <c r="I398" s="214">
        <f t="shared" si="191"/>
        <v>170000000</v>
      </c>
      <c r="J398" s="214">
        <f t="shared" si="191"/>
        <v>0</v>
      </c>
      <c r="K398" s="214">
        <f t="shared" si="191"/>
        <v>33000000</v>
      </c>
      <c r="L398" s="214">
        <f t="shared" si="191"/>
        <v>137000000</v>
      </c>
      <c r="M398" s="214">
        <f t="shared" si="191"/>
        <v>0</v>
      </c>
      <c r="N398" s="214">
        <f t="shared" si="191"/>
        <v>0</v>
      </c>
      <c r="O398" s="214">
        <f t="shared" si="191"/>
        <v>33000000</v>
      </c>
      <c r="P398" s="214">
        <f t="shared" si="191"/>
        <v>0</v>
      </c>
      <c r="Q398" s="214">
        <f t="shared" si="191"/>
        <v>33000000</v>
      </c>
      <c r="R398" s="214">
        <f t="shared" si="191"/>
        <v>0</v>
      </c>
      <c r="S398" s="215">
        <f t="shared" si="191"/>
        <v>137000000</v>
      </c>
      <c r="T398" s="214">
        <f t="shared" si="191"/>
        <v>0</v>
      </c>
      <c r="U398" s="207"/>
      <c r="V398" s="221">
        <v>3020103</v>
      </c>
      <c r="W398" s="198" t="s">
        <v>627</v>
      </c>
      <c r="X398" s="194">
        <v>170000000</v>
      </c>
      <c r="Y398" s="194">
        <v>0</v>
      </c>
      <c r="Z398" s="194">
        <v>0</v>
      </c>
      <c r="AA398" s="194">
        <v>0</v>
      </c>
      <c r="AB398" s="194">
        <v>0</v>
      </c>
      <c r="AC398" s="194">
        <v>0</v>
      </c>
      <c r="AD398" s="194">
        <v>170000000</v>
      </c>
      <c r="AE398" s="194">
        <v>0</v>
      </c>
      <c r="AF398" s="194">
        <v>33000000</v>
      </c>
      <c r="AG398" s="194">
        <v>137000000</v>
      </c>
      <c r="AH398" s="194">
        <v>0</v>
      </c>
      <c r="AI398" s="194">
        <v>0</v>
      </c>
      <c r="AJ398" s="194">
        <v>33000000</v>
      </c>
      <c r="AK398" s="194">
        <v>0</v>
      </c>
      <c r="AL398" s="194">
        <v>33000000</v>
      </c>
      <c r="AM398" s="194">
        <v>0</v>
      </c>
      <c r="AN398" s="194">
        <v>137000000</v>
      </c>
      <c r="AO398" s="194">
        <v>0</v>
      </c>
    </row>
    <row r="399" spans="1:41" x14ac:dyDescent="0.25">
      <c r="A399" s="212">
        <v>302010301</v>
      </c>
      <c r="B399" s="213" t="s">
        <v>628</v>
      </c>
      <c r="C399" s="214">
        <f>+C400+C401</f>
        <v>70000000</v>
      </c>
      <c r="D399" s="214">
        <f t="shared" ref="D399:T399" si="192">+D400+D401</f>
        <v>0</v>
      </c>
      <c r="E399" s="214">
        <f t="shared" si="192"/>
        <v>0</v>
      </c>
      <c r="F399" s="214">
        <f t="shared" si="192"/>
        <v>0</v>
      </c>
      <c r="G399" s="214">
        <f t="shared" si="192"/>
        <v>0</v>
      </c>
      <c r="H399" s="214">
        <f t="shared" si="192"/>
        <v>0</v>
      </c>
      <c r="I399" s="214">
        <f t="shared" si="192"/>
        <v>70000000</v>
      </c>
      <c r="J399" s="214">
        <f t="shared" si="192"/>
        <v>0</v>
      </c>
      <c r="K399" s="214">
        <f t="shared" si="192"/>
        <v>15000000</v>
      </c>
      <c r="L399" s="214">
        <f t="shared" si="192"/>
        <v>55000000</v>
      </c>
      <c r="M399" s="214">
        <f t="shared" si="192"/>
        <v>0</v>
      </c>
      <c r="N399" s="214">
        <f t="shared" si="192"/>
        <v>0</v>
      </c>
      <c r="O399" s="214">
        <f t="shared" si="192"/>
        <v>15000000</v>
      </c>
      <c r="P399" s="214">
        <f t="shared" si="192"/>
        <v>0</v>
      </c>
      <c r="Q399" s="214">
        <f t="shared" si="192"/>
        <v>15000000</v>
      </c>
      <c r="R399" s="214">
        <f t="shared" si="192"/>
        <v>0</v>
      </c>
      <c r="S399" s="215">
        <f t="shared" si="192"/>
        <v>55000000</v>
      </c>
      <c r="T399" s="214">
        <f t="shared" si="192"/>
        <v>0</v>
      </c>
      <c r="U399" s="207"/>
      <c r="V399" s="221">
        <v>302010301</v>
      </c>
      <c r="W399" s="198" t="s">
        <v>628</v>
      </c>
      <c r="X399" s="194">
        <v>70000000</v>
      </c>
      <c r="Y399" s="194">
        <v>0</v>
      </c>
      <c r="Z399" s="194">
        <v>0</v>
      </c>
      <c r="AA399" s="194">
        <v>0</v>
      </c>
      <c r="AB399" s="194">
        <v>0</v>
      </c>
      <c r="AC399" s="194">
        <v>0</v>
      </c>
      <c r="AD399" s="194">
        <v>70000000</v>
      </c>
      <c r="AE399" s="194">
        <v>0</v>
      </c>
      <c r="AF399" s="194">
        <v>15000000</v>
      </c>
      <c r="AG399" s="194">
        <v>55000000</v>
      </c>
      <c r="AH399" s="194">
        <v>0</v>
      </c>
      <c r="AI399" s="194">
        <v>0</v>
      </c>
      <c r="AJ399" s="194">
        <v>15000000</v>
      </c>
      <c r="AK399" s="194">
        <v>0</v>
      </c>
      <c r="AL399" s="194">
        <v>15000000</v>
      </c>
      <c r="AM399" s="194">
        <v>0</v>
      </c>
      <c r="AN399" s="194">
        <v>55000000</v>
      </c>
      <c r="AO399" s="194">
        <v>0</v>
      </c>
    </row>
    <row r="400" spans="1:41" s="207" customFormat="1" x14ac:dyDescent="0.25">
      <c r="A400" s="221">
        <v>30201030101</v>
      </c>
      <c r="B400" s="198" t="s">
        <v>629</v>
      </c>
      <c r="C400" s="194">
        <v>20000000</v>
      </c>
      <c r="D400" s="194">
        <v>0</v>
      </c>
      <c r="E400" s="194">
        <v>0</v>
      </c>
      <c r="F400" s="194">
        <v>0</v>
      </c>
      <c r="G400" s="194">
        <v>0</v>
      </c>
      <c r="H400" s="194">
        <v>0</v>
      </c>
      <c r="I400" s="194">
        <f t="shared" si="161"/>
        <v>20000000</v>
      </c>
      <c r="J400" s="194">
        <v>0</v>
      </c>
      <c r="K400" s="194">
        <v>0</v>
      </c>
      <c r="L400" s="194">
        <f t="shared" ref="L400:L460" si="193">+I400-K400</f>
        <v>20000000</v>
      </c>
      <c r="M400" s="194">
        <v>0</v>
      </c>
      <c r="N400" s="194">
        <v>0</v>
      </c>
      <c r="O400" s="194">
        <f t="shared" si="190"/>
        <v>0</v>
      </c>
      <c r="P400" s="194">
        <v>0</v>
      </c>
      <c r="Q400" s="194">
        <v>0</v>
      </c>
      <c r="R400" s="194">
        <f t="shared" si="187"/>
        <v>0</v>
      </c>
      <c r="S400" s="195">
        <f t="shared" si="188"/>
        <v>20000000</v>
      </c>
      <c r="T400" s="194">
        <f t="shared" si="189"/>
        <v>0</v>
      </c>
      <c r="U400" s="196"/>
      <c r="V400" s="221">
        <v>30201030101</v>
      </c>
      <c r="W400" s="198" t="s">
        <v>629</v>
      </c>
      <c r="X400" s="194">
        <v>20000000</v>
      </c>
      <c r="Y400" s="194">
        <v>0</v>
      </c>
      <c r="Z400" s="194">
        <v>0</v>
      </c>
      <c r="AA400" s="194">
        <v>0</v>
      </c>
      <c r="AB400" s="194">
        <v>0</v>
      </c>
      <c r="AC400" s="194">
        <v>0</v>
      </c>
      <c r="AD400" s="194">
        <v>20000000</v>
      </c>
      <c r="AE400" s="194">
        <v>0</v>
      </c>
      <c r="AF400" s="194">
        <v>0</v>
      </c>
      <c r="AG400" s="194">
        <v>20000000</v>
      </c>
      <c r="AH400" s="194">
        <v>0</v>
      </c>
      <c r="AI400" s="194">
        <v>0</v>
      </c>
      <c r="AJ400" s="194">
        <v>0</v>
      </c>
      <c r="AK400" s="194">
        <v>0</v>
      </c>
      <c r="AL400" s="194">
        <v>0</v>
      </c>
      <c r="AM400" s="194">
        <v>0</v>
      </c>
      <c r="AN400" s="194">
        <v>20000000</v>
      </c>
      <c r="AO400" s="194">
        <v>0</v>
      </c>
    </row>
    <row r="401" spans="1:41" x14ac:dyDescent="0.25">
      <c r="A401" s="221">
        <v>30201030103</v>
      </c>
      <c r="B401" s="198" t="s">
        <v>630</v>
      </c>
      <c r="C401" s="194">
        <v>50000000</v>
      </c>
      <c r="D401" s="194">
        <v>0</v>
      </c>
      <c r="E401" s="194">
        <v>0</v>
      </c>
      <c r="F401" s="194">
        <v>0</v>
      </c>
      <c r="G401" s="194">
        <v>0</v>
      </c>
      <c r="H401" s="194">
        <v>0</v>
      </c>
      <c r="I401" s="194">
        <f t="shared" ref="I401:I463" si="194">+C401+D401-E401+H401</f>
        <v>50000000</v>
      </c>
      <c r="J401" s="194">
        <v>0</v>
      </c>
      <c r="K401" s="194">
        <v>15000000</v>
      </c>
      <c r="L401" s="194">
        <f t="shared" si="193"/>
        <v>35000000</v>
      </c>
      <c r="M401" s="194">
        <v>0</v>
      </c>
      <c r="N401" s="194">
        <v>0</v>
      </c>
      <c r="O401" s="194">
        <f t="shared" si="190"/>
        <v>15000000</v>
      </c>
      <c r="P401" s="194">
        <v>0</v>
      </c>
      <c r="Q401" s="194">
        <v>15000000</v>
      </c>
      <c r="R401" s="194">
        <f t="shared" si="187"/>
        <v>0</v>
      </c>
      <c r="S401" s="195">
        <f t="shared" si="188"/>
        <v>35000000</v>
      </c>
      <c r="T401" s="194">
        <f t="shared" si="189"/>
        <v>0</v>
      </c>
      <c r="V401" s="221">
        <v>30201030103</v>
      </c>
      <c r="W401" s="198" t="s">
        <v>630</v>
      </c>
      <c r="X401" s="194">
        <v>50000000</v>
      </c>
      <c r="Y401" s="194">
        <v>0</v>
      </c>
      <c r="Z401" s="194">
        <v>0</v>
      </c>
      <c r="AA401" s="194">
        <v>0</v>
      </c>
      <c r="AB401" s="194">
        <v>0</v>
      </c>
      <c r="AC401" s="194">
        <v>0</v>
      </c>
      <c r="AD401" s="194">
        <v>50000000</v>
      </c>
      <c r="AE401" s="194">
        <v>0</v>
      </c>
      <c r="AF401" s="194">
        <v>15000000</v>
      </c>
      <c r="AG401" s="194">
        <v>35000000</v>
      </c>
      <c r="AH401" s="194">
        <v>0</v>
      </c>
      <c r="AI401" s="194">
        <v>0</v>
      </c>
      <c r="AJ401" s="194">
        <v>15000000</v>
      </c>
      <c r="AK401" s="194">
        <v>0</v>
      </c>
      <c r="AL401" s="194">
        <v>15000000</v>
      </c>
      <c r="AM401" s="194">
        <v>0</v>
      </c>
      <c r="AN401" s="194">
        <v>35000000</v>
      </c>
      <c r="AO401" s="194">
        <v>0</v>
      </c>
    </row>
    <row r="402" spans="1:41" x14ac:dyDescent="0.25">
      <c r="A402" s="212">
        <v>302010302</v>
      </c>
      <c r="B402" s="213" t="s">
        <v>631</v>
      </c>
      <c r="C402" s="214">
        <f>+C403+C404</f>
        <v>70000000</v>
      </c>
      <c r="D402" s="214">
        <f t="shared" ref="D402:T402" si="195">+D403+D404</f>
        <v>0</v>
      </c>
      <c r="E402" s="214">
        <f t="shared" si="195"/>
        <v>0</v>
      </c>
      <c r="F402" s="214">
        <f t="shared" si="195"/>
        <v>0</v>
      </c>
      <c r="G402" s="214">
        <f t="shared" si="195"/>
        <v>0</v>
      </c>
      <c r="H402" s="214">
        <f t="shared" si="195"/>
        <v>0</v>
      </c>
      <c r="I402" s="214">
        <f t="shared" si="195"/>
        <v>70000000</v>
      </c>
      <c r="J402" s="214">
        <f t="shared" si="195"/>
        <v>0</v>
      </c>
      <c r="K402" s="214">
        <f t="shared" si="195"/>
        <v>18000000</v>
      </c>
      <c r="L402" s="214">
        <f t="shared" si="195"/>
        <v>52000000</v>
      </c>
      <c r="M402" s="214">
        <f t="shared" si="195"/>
        <v>0</v>
      </c>
      <c r="N402" s="214">
        <f t="shared" si="195"/>
        <v>0</v>
      </c>
      <c r="O402" s="214">
        <f t="shared" si="195"/>
        <v>18000000</v>
      </c>
      <c r="P402" s="214">
        <f t="shared" si="195"/>
        <v>0</v>
      </c>
      <c r="Q402" s="214">
        <f t="shared" si="195"/>
        <v>18000000</v>
      </c>
      <c r="R402" s="214">
        <f t="shared" si="195"/>
        <v>0</v>
      </c>
      <c r="S402" s="215">
        <f t="shared" si="195"/>
        <v>52000000</v>
      </c>
      <c r="T402" s="214">
        <f t="shared" si="195"/>
        <v>0</v>
      </c>
      <c r="U402" s="207"/>
      <c r="V402" s="221">
        <v>302010302</v>
      </c>
      <c r="W402" s="198" t="s">
        <v>631</v>
      </c>
      <c r="X402" s="194">
        <v>70000000</v>
      </c>
      <c r="Y402" s="194">
        <v>0</v>
      </c>
      <c r="Z402" s="194">
        <v>0</v>
      </c>
      <c r="AA402" s="194">
        <v>0</v>
      </c>
      <c r="AB402" s="194">
        <v>0</v>
      </c>
      <c r="AC402" s="194">
        <v>0</v>
      </c>
      <c r="AD402" s="194">
        <v>70000000</v>
      </c>
      <c r="AE402" s="194">
        <v>0</v>
      </c>
      <c r="AF402" s="194">
        <v>18000000</v>
      </c>
      <c r="AG402" s="194">
        <v>52000000</v>
      </c>
      <c r="AH402" s="194">
        <v>0</v>
      </c>
      <c r="AI402" s="194">
        <v>0</v>
      </c>
      <c r="AJ402" s="194">
        <v>18000000</v>
      </c>
      <c r="AK402" s="194">
        <v>0</v>
      </c>
      <c r="AL402" s="194">
        <v>18000000</v>
      </c>
      <c r="AM402" s="194">
        <v>0</v>
      </c>
      <c r="AN402" s="194">
        <v>52000000</v>
      </c>
      <c r="AO402" s="194">
        <v>0</v>
      </c>
    </row>
    <row r="403" spans="1:41" x14ac:dyDescent="0.25">
      <c r="A403" s="221">
        <v>30201030201</v>
      </c>
      <c r="B403" s="198" t="s">
        <v>632</v>
      </c>
      <c r="C403" s="194">
        <v>20000000</v>
      </c>
      <c r="D403" s="194">
        <v>0</v>
      </c>
      <c r="E403" s="194">
        <v>0</v>
      </c>
      <c r="F403" s="194">
        <v>0</v>
      </c>
      <c r="G403" s="194">
        <v>0</v>
      </c>
      <c r="H403" s="194">
        <v>0</v>
      </c>
      <c r="I403" s="194">
        <f t="shared" si="194"/>
        <v>20000000</v>
      </c>
      <c r="J403" s="194">
        <v>0</v>
      </c>
      <c r="K403" s="194">
        <v>0</v>
      </c>
      <c r="L403" s="194">
        <f t="shared" si="193"/>
        <v>20000000</v>
      </c>
      <c r="M403" s="194">
        <v>0</v>
      </c>
      <c r="N403" s="194">
        <v>0</v>
      </c>
      <c r="O403" s="194">
        <f t="shared" si="190"/>
        <v>0</v>
      </c>
      <c r="P403" s="194">
        <v>0</v>
      </c>
      <c r="Q403" s="194">
        <v>0</v>
      </c>
      <c r="R403" s="194">
        <f t="shared" si="187"/>
        <v>0</v>
      </c>
      <c r="S403" s="195">
        <f t="shared" si="188"/>
        <v>20000000</v>
      </c>
      <c r="T403" s="194">
        <f t="shared" si="189"/>
        <v>0</v>
      </c>
      <c r="V403" s="221">
        <v>30201030201</v>
      </c>
      <c r="W403" s="198" t="s">
        <v>632</v>
      </c>
      <c r="X403" s="194">
        <v>20000000</v>
      </c>
      <c r="Y403" s="194">
        <v>0</v>
      </c>
      <c r="Z403" s="194">
        <v>0</v>
      </c>
      <c r="AA403" s="194">
        <v>0</v>
      </c>
      <c r="AB403" s="194">
        <v>0</v>
      </c>
      <c r="AC403" s="194">
        <v>0</v>
      </c>
      <c r="AD403" s="194">
        <v>20000000</v>
      </c>
      <c r="AE403" s="194">
        <v>0</v>
      </c>
      <c r="AF403" s="194">
        <v>0</v>
      </c>
      <c r="AG403" s="194">
        <v>20000000</v>
      </c>
      <c r="AH403" s="194">
        <v>0</v>
      </c>
      <c r="AI403" s="194">
        <v>0</v>
      </c>
      <c r="AJ403" s="194">
        <v>0</v>
      </c>
      <c r="AK403" s="194">
        <v>0</v>
      </c>
      <c r="AL403" s="194">
        <v>0</v>
      </c>
      <c r="AM403" s="194">
        <v>0</v>
      </c>
      <c r="AN403" s="194">
        <v>20000000</v>
      </c>
      <c r="AO403" s="194">
        <v>0</v>
      </c>
    </row>
    <row r="404" spans="1:41" x14ac:dyDescent="0.25">
      <c r="A404" s="221">
        <v>30201030203</v>
      </c>
      <c r="B404" s="198" t="s">
        <v>633</v>
      </c>
      <c r="C404" s="194">
        <v>50000000</v>
      </c>
      <c r="D404" s="194">
        <v>0</v>
      </c>
      <c r="E404" s="194">
        <v>0</v>
      </c>
      <c r="F404" s="194">
        <v>0</v>
      </c>
      <c r="G404" s="194">
        <v>0</v>
      </c>
      <c r="H404" s="194">
        <v>0</v>
      </c>
      <c r="I404" s="194">
        <f t="shared" si="194"/>
        <v>50000000</v>
      </c>
      <c r="J404" s="194">
        <v>0</v>
      </c>
      <c r="K404" s="194">
        <v>18000000</v>
      </c>
      <c r="L404" s="194">
        <f t="shared" si="193"/>
        <v>32000000</v>
      </c>
      <c r="M404" s="194">
        <v>0</v>
      </c>
      <c r="N404" s="194">
        <v>0</v>
      </c>
      <c r="O404" s="194">
        <f t="shared" si="190"/>
        <v>18000000</v>
      </c>
      <c r="P404" s="194">
        <v>0</v>
      </c>
      <c r="Q404" s="194">
        <v>18000000</v>
      </c>
      <c r="R404" s="194">
        <f t="shared" si="187"/>
        <v>0</v>
      </c>
      <c r="S404" s="195">
        <f t="shared" si="188"/>
        <v>32000000</v>
      </c>
      <c r="T404" s="194">
        <f t="shared" si="189"/>
        <v>0</v>
      </c>
      <c r="V404" s="221">
        <v>30201030203</v>
      </c>
      <c r="W404" s="198" t="s">
        <v>633</v>
      </c>
      <c r="X404" s="194">
        <v>50000000</v>
      </c>
      <c r="Y404" s="194">
        <v>0</v>
      </c>
      <c r="Z404" s="194">
        <v>0</v>
      </c>
      <c r="AA404" s="194">
        <v>0</v>
      </c>
      <c r="AB404" s="194">
        <v>0</v>
      </c>
      <c r="AC404" s="194">
        <v>0</v>
      </c>
      <c r="AD404" s="194">
        <v>50000000</v>
      </c>
      <c r="AE404" s="194">
        <v>0</v>
      </c>
      <c r="AF404" s="194">
        <v>18000000</v>
      </c>
      <c r="AG404" s="194">
        <v>32000000</v>
      </c>
      <c r="AH404" s="194">
        <v>0</v>
      </c>
      <c r="AI404" s="194">
        <v>0</v>
      </c>
      <c r="AJ404" s="194">
        <v>18000000</v>
      </c>
      <c r="AK404" s="194">
        <v>0</v>
      </c>
      <c r="AL404" s="194">
        <v>18000000</v>
      </c>
      <c r="AM404" s="194">
        <v>0</v>
      </c>
      <c r="AN404" s="194">
        <v>32000000</v>
      </c>
      <c r="AO404" s="194">
        <v>0</v>
      </c>
    </row>
    <row r="405" spans="1:41" s="207" customFormat="1" x14ac:dyDescent="0.25">
      <c r="A405" s="221">
        <v>302010303</v>
      </c>
      <c r="B405" s="198" t="s">
        <v>634</v>
      </c>
      <c r="C405" s="194">
        <v>10000000</v>
      </c>
      <c r="D405" s="194">
        <v>0</v>
      </c>
      <c r="E405" s="194">
        <v>0</v>
      </c>
      <c r="F405" s="194">
        <v>0</v>
      </c>
      <c r="G405" s="194">
        <v>0</v>
      </c>
      <c r="H405" s="194">
        <v>0</v>
      </c>
      <c r="I405" s="194">
        <f t="shared" si="194"/>
        <v>10000000</v>
      </c>
      <c r="J405" s="194">
        <v>0</v>
      </c>
      <c r="K405" s="194">
        <v>0</v>
      </c>
      <c r="L405" s="194">
        <f t="shared" si="193"/>
        <v>10000000</v>
      </c>
      <c r="M405" s="194">
        <v>0</v>
      </c>
      <c r="N405" s="194">
        <v>0</v>
      </c>
      <c r="O405" s="194">
        <f t="shared" si="190"/>
        <v>0</v>
      </c>
      <c r="P405" s="194">
        <v>0</v>
      </c>
      <c r="Q405" s="194">
        <v>0</v>
      </c>
      <c r="R405" s="194">
        <f t="shared" si="187"/>
        <v>0</v>
      </c>
      <c r="S405" s="195">
        <f t="shared" si="188"/>
        <v>10000000</v>
      </c>
      <c r="T405" s="194">
        <f t="shared" si="189"/>
        <v>0</v>
      </c>
      <c r="U405" s="196"/>
      <c r="V405" s="221">
        <v>302010303</v>
      </c>
      <c r="W405" s="198" t="s">
        <v>634</v>
      </c>
      <c r="X405" s="194">
        <v>10000000</v>
      </c>
      <c r="Y405" s="194">
        <v>0</v>
      </c>
      <c r="Z405" s="194">
        <v>0</v>
      </c>
      <c r="AA405" s="194">
        <v>0</v>
      </c>
      <c r="AB405" s="194">
        <v>0</v>
      </c>
      <c r="AC405" s="194">
        <v>0</v>
      </c>
      <c r="AD405" s="194">
        <v>10000000</v>
      </c>
      <c r="AE405" s="194">
        <v>0</v>
      </c>
      <c r="AF405" s="194">
        <v>0</v>
      </c>
      <c r="AG405" s="194">
        <v>10000000</v>
      </c>
      <c r="AH405" s="194">
        <v>0</v>
      </c>
      <c r="AI405" s="194">
        <v>0</v>
      </c>
      <c r="AJ405" s="194">
        <v>0</v>
      </c>
      <c r="AK405" s="194">
        <v>0</v>
      </c>
      <c r="AL405" s="194">
        <v>0</v>
      </c>
      <c r="AM405" s="194">
        <v>0</v>
      </c>
      <c r="AN405" s="194">
        <v>10000000</v>
      </c>
      <c r="AO405" s="194">
        <v>0</v>
      </c>
    </row>
    <row r="406" spans="1:41" x14ac:dyDescent="0.25">
      <c r="A406" s="212">
        <v>302010304</v>
      </c>
      <c r="B406" s="213" t="s">
        <v>635</v>
      </c>
      <c r="C406" s="214">
        <f>+C407</f>
        <v>20000000</v>
      </c>
      <c r="D406" s="214">
        <f t="shared" ref="D406:T406" si="196">+D407</f>
        <v>0</v>
      </c>
      <c r="E406" s="214">
        <f t="shared" si="196"/>
        <v>0</v>
      </c>
      <c r="F406" s="214">
        <f t="shared" si="196"/>
        <v>0</v>
      </c>
      <c r="G406" s="214">
        <f t="shared" si="196"/>
        <v>0</v>
      </c>
      <c r="H406" s="214">
        <f t="shared" si="196"/>
        <v>0</v>
      </c>
      <c r="I406" s="214">
        <f t="shared" si="196"/>
        <v>20000000</v>
      </c>
      <c r="J406" s="214">
        <f t="shared" si="196"/>
        <v>0</v>
      </c>
      <c r="K406" s="214">
        <f t="shared" si="196"/>
        <v>0</v>
      </c>
      <c r="L406" s="214">
        <f t="shared" si="196"/>
        <v>20000000</v>
      </c>
      <c r="M406" s="214">
        <f t="shared" si="196"/>
        <v>0</v>
      </c>
      <c r="N406" s="214">
        <f t="shared" si="196"/>
        <v>0</v>
      </c>
      <c r="O406" s="214">
        <f t="shared" si="196"/>
        <v>0</v>
      </c>
      <c r="P406" s="214">
        <f t="shared" si="196"/>
        <v>0</v>
      </c>
      <c r="Q406" s="214">
        <f t="shared" si="196"/>
        <v>0</v>
      </c>
      <c r="R406" s="214">
        <f t="shared" si="196"/>
        <v>0</v>
      </c>
      <c r="S406" s="215">
        <f t="shared" si="196"/>
        <v>20000000</v>
      </c>
      <c r="T406" s="214">
        <f t="shared" si="196"/>
        <v>0</v>
      </c>
      <c r="V406" s="221">
        <v>302010304</v>
      </c>
      <c r="W406" s="198" t="s">
        <v>635</v>
      </c>
      <c r="X406" s="194">
        <v>20000000</v>
      </c>
      <c r="Y406" s="194">
        <v>0</v>
      </c>
      <c r="Z406" s="194">
        <v>0</v>
      </c>
      <c r="AA406" s="194">
        <v>0</v>
      </c>
      <c r="AB406" s="194">
        <v>0</v>
      </c>
      <c r="AC406" s="194">
        <v>0</v>
      </c>
      <c r="AD406" s="194">
        <v>20000000</v>
      </c>
      <c r="AE406" s="194">
        <v>0</v>
      </c>
      <c r="AF406" s="194">
        <v>0</v>
      </c>
      <c r="AG406" s="194">
        <v>20000000</v>
      </c>
      <c r="AH406" s="194">
        <v>0</v>
      </c>
      <c r="AI406" s="194">
        <v>0</v>
      </c>
      <c r="AJ406" s="194">
        <v>0</v>
      </c>
      <c r="AK406" s="194">
        <v>0</v>
      </c>
      <c r="AL406" s="194">
        <v>0</v>
      </c>
      <c r="AM406" s="194">
        <v>0</v>
      </c>
      <c r="AN406" s="194">
        <v>20000000</v>
      </c>
      <c r="AO406" s="194">
        <v>0</v>
      </c>
    </row>
    <row r="407" spans="1:41" s="207" customFormat="1" x14ac:dyDescent="0.25">
      <c r="A407" s="221">
        <v>30201030403</v>
      </c>
      <c r="B407" s="198" t="s">
        <v>636</v>
      </c>
      <c r="C407" s="194">
        <v>20000000</v>
      </c>
      <c r="D407" s="194">
        <v>0</v>
      </c>
      <c r="E407" s="194">
        <v>0</v>
      </c>
      <c r="F407" s="194">
        <v>0</v>
      </c>
      <c r="G407" s="194">
        <v>0</v>
      </c>
      <c r="H407" s="194">
        <v>0</v>
      </c>
      <c r="I407" s="194">
        <f t="shared" si="194"/>
        <v>20000000</v>
      </c>
      <c r="J407" s="194">
        <v>0</v>
      </c>
      <c r="K407" s="194">
        <v>0</v>
      </c>
      <c r="L407" s="194">
        <f t="shared" si="193"/>
        <v>20000000</v>
      </c>
      <c r="M407" s="194">
        <v>0</v>
      </c>
      <c r="N407" s="194">
        <v>0</v>
      </c>
      <c r="O407" s="194">
        <f t="shared" si="190"/>
        <v>0</v>
      </c>
      <c r="P407" s="194">
        <v>0</v>
      </c>
      <c r="Q407" s="194">
        <v>0</v>
      </c>
      <c r="R407" s="194">
        <f t="shared" si="187"/>
        <v>0</v>
      </c>
      <c r="S407" s="195">
        <f t="shared" si="188"/>
        <v>20000000</v>
      </c>
      <c r="T407" s="194">
        <f t="shared" si="189"/>
        <v>0</v>
      </c>
      <c r="V407" s="221">
        <v>30201030403</v>
      </c>
      <c r="W407" s="198" t="s">
        <v>636</v>
      </c>
      <c r="X407" s="194">
        <v>20000000</v>
      </c>
      <c r="Y407" s="194">
        <v>0</v>
      </c>
      <c r="Z407" s="194">
        <v>0</v>
      </c>
      <c r="AA407" s="194">
        <v>0</v>
      </c>
      <c r="AB407" s="194">
        <v>0</v>
      </c>
      <c r="AC407" s="194">
        <v>0</v>
      </c>
      <c r="AD407" s="194">
        <v>20000000</v>
      </c>
      <c r="AE407" s="194">
        <v>0</v>
      </c>
      <c r="AF407" s="194">
        <v>0</v>
      </c>
      <c r="AG407" s="194">
        <v>20000000</v>
      </c>
      <c r="AH407" s="194">
        <v>0</v>
      </c>
      <c r="AI407" s="194">
        <v>0</v>
      </c>
      <c r="AJ407" s="194">
        <v>0</v>
      </c>
      <c r="AK407" s="194">
        <v>0</v>
      </c>
      <c r="AL407" s="194">
        <v>0</v>
      </c>
      <c r="AM407" s="194">
        <v>0</v>
      </c>
      <c r="AN407" s="194">
        <v>20000000</v>
      </c>
      <c r="AO407" s="194">
        <v>0</v>
      </c>
    </row>
    <row r="408" spans="1:41" s="207" customFormat="1" x14ac:dyDescent="0.25">
      <c r="A408" s="212">
        <v>3020104</v>
      </c>
      <c r="B408" s="213" t="s">
        <v>637</v>
      </c>
      <c r="C408" s="214">
        <f>+C409+C411+C414+C416</f>
        <v>250000000</v>
      </c>
      <c r="D408" s="214">
        <f t="shared" ref="D408:T408" si="197">+D409+D411+D414+D416</f>
        <v>0</v>
      </c>
      <c r="E408" s="214">
        <f t="shared" si="197"/>
        <v>0</v>
      </c>
      <c r="F408" s="214">
        <f t="shared" si="197"/>
        <v>0</v>
      </c>
      <c r="G408" s="214">
        <f t="shared" si="197"/>
        <v>0</v>
      </c>
      <c r="H408" s="214">
        <f t="shared" si="197"/>
        <v>0</v>
      </c>
      <c r="I408" s="214">
        <f t="shared" si="197"/>
        <v>250000000</v>
      </c>
      <c r="J408" s="214">
        <f t="shared" si="197"/>
        <v>44791011</v>
      </c>
      <c r="K408" s="214">
        <f t="shared" si="197"/>
        <v>44791011</v>
      </c>
      <c r="L408" s="214">
        <f t="shared" si="197"/>
        <v>205208989</v>
      </c>
      <c r="M408" s="214">
        <f t="shared" si="197"/>
        <v>0</v>
      </c>
      <c r="N408" s="214">
        <f t="shared" si="197"/>
        <v>0</v>
      </c>
      <c r="O408" s="214">
        <f t="shared" si="197"/>
        <v>44791011</v>
      </c>
      <c r="P408" s="214">
        <f t="shared" si="197"/>
        <v>0</v>
      </c>
      <c r="Q408" s="214">
        <f t="shared" si="197"/>
        <v>44791011</v>
      </c>
      <c r="R408" s="214">
        <f t="shared" si="197"/>
        <v>0</v>
      </c>
      <c r="S408" s="215">
        <f t="shared" si="197"/>
        <v>205208989</v>
      </c>
      <c r="T408" s="214">
        <f t="shared" si="197"/>
        <v>0</v>
      </c>
      <c r="U408" s="196"/>
      <c r="V408" s="221">
        <v>3020104</v>
      </c>
      <c r="W408" s="198" t="s">
        <v>637</v>
      </c>
      <c r="X408" s="194">
        <v>250000000</v>
      </c>
      <c r="Y408" s="194">
        <v>0</v>
      </c>
      <c r="Z408" s="194">
        <v>0</v>
      </c>
      <c r="AA408" s="194">
        <v>0</v>
      </c>
      <c r="AB408" s="194">
        <v>0</v>
      </c>
      <c r="AC408" s="194">
        <v>0</v>
      </c>
      <c r="AD408" s="194">
        <v>250000000</v>
      </c>
      <c r="AE408" s="194">
        <v>44791011</v>
      </c>
      <c r="AF408" s="194">
        <v>44791011</v>
      </c>
      <c r="AG408" s="194">
        <v>205208989</v>
      </c>
      <c r="AH408" s="194">
        <v>0</v>
      </c>
      <c r="AI408" s="194">
        <v>0</v>
      </c>
      <c r="AJ408" s="194">
        <v>44791011</v>
      </c>
      <c r="AK408" s="194">
        <v>0</v>
      </c>
      <c r="AL408" s="194">
        <v>44791011</v>
      </c>
      <c r="AM408" s="194">
        <v>0</v>
      </c>
      <c r="AN408" s="194">
        <v>205208989</v>
      </c>
      <c r="AO408" s="194">
        <v>0</v>
      </c>
    </row>
    <row r="409" spans="1:41" x14ac:dyDescent="0.25">
      <c r="A409" s="212">
        <v>302010401</v>
      </c>
      <c r="B409" s="213" t="s">
        <v>638</v>
      </c>
      <c r="C409" s="214">
        <f>+C410</f>
        <v>110000000</v>
      </c>
      <c r="D409" s="214">
        <f t="shared" ref="D409:T409" si="198">+D410</f>
        <v>0</v>
      </c>
      <c r="E409" s="214">
        <f t="shared" si="198"/>
        <v>0</v>
      </c>
      <c r="F409" s="214">
        <f t="shared" si="198"/>
        <v>0</v>
      </c>
      <c r="G409" s="214">
        <f t="shared" si="198"/>
        <v>0</v>
      </c>
      <c r="H409" s="214">
        <f t="shared" si="198"/>
        <v>0</v>
      </c>
      <c r="I409" s="214">
        <f t="shared" si="198"/>
        <v>110000000</v>
      </c>
      <c r="J409" s="214">
        <f t="shared" si="198"/>
        <v>0</v>
      </c>
      <c r="K409" s="214">
        <f t="shared" si="198"/>
        <v>0</v>
      </c>
      <c r="L409" s="214">
        <f t="shared" si="198"/>
        <v>110000000</v>
      </c>
      <c r="M409" s="214">
        <f t="shared" si="198"/>
        <v>0</v>
      </c>
      <c r="N409" s="214">
        <f t="shared" si="198"/>
        <v>0</v>
      </c>
      <c r="O409" s="214">
        <f t="shared" si="198"/>
        <v>0</v>
      </c>
      <c r="P409" s="214">
        <f t="shared" si="198"/>
        <v>0</v>
      </c>
      <c r="Q409" s="214">
        <f t="shared" si="198"/>
        <v>0</v>
      </c>
      <c r="R409" s="214">
        <f t="shared" si="198"/>
        <v>0</v>
      </c>
      <c r="S409" s="215">
        <f t="shared" si="198"/>
        <v>110000000</v>
      </c>
      <c r="T409" s="214">
        <f t="shared" si="198"/>
        <v>0</v>
      </c>
      <c r="U409" s="207"/>
      <c r="V409" s="221">
        <v>302010401</v>
      </c>
      <c r="W409" s="198" t="s">
        <v>638</v>
      </c>
      <c r="X409" s="194">
        <v>110000000</v>
      </c>
      <c r="Y409" s="194">
        <v>0</v>
      </c>
      <c r="Z409" s="194">
        <v>0</v>
      </c>
      <c r="AA409" s="194">
        <v>0</v>
      </c>
      <c r="AB409" s="194">
        <v>0</v>
      </c>
      <c r="AC409" s="194">
        <v>0</v>
      </c>
      <c r="AD409" s="194">
        <v>110000000</v>
      </c>
      <c r="AE409" s="194">
        <v>0</v>
      </c>
      <c r="AF409" s="194">
        <v>0</v>
      </c>
      <c r="AG409" s="194">
        <v>110000000</v>
      </c>
      <c r="AH409" s="194">
        <v>0</v>
      </c>
      <c r="AI409" s="194">
        <v>0</v>
      </c>
      <c r="AJ409" s="194">
        <v>0</v>
      </c>
      <c r="AK409" s="194">
        <v>0</v>
      </c>
      <c r="AL409" s="194">
        <v>0</v>
      </c>
      <c r="AM409" s="194">
        <v>0</v>
      </c>
      <c r="AN409" s="194">
        <v>110000000</v>
      </c>
      <c r="AO409" s="194">
        <v>0</v>
      </c>
    </row>
    <row r="410" spans="1:41" s="207" customFormat="1" x14ac:dyDescent="0.25">
      <c r="A410" s="221">
        <v>30201040101</v>
      </c>
      <c r="B410" s="198" t="s">
        <v>639</v>
      </c>
      <c r="C410" s="194">
        <v>110000000</v>
      </c>
      <c r="D410" s="194">
        <v>0</v>
      </c>
      <c r="E410" s="194">
        <v>0</v>
      </c>
      <c r="F410" s="194">
        <v>0</v>
      </c>
      <c r="G410" s="194">
        <v>0</v>
      </c>
      <c r="H410" s="194">
        <v>0</v>
      </c>
      <c r="I410" s="194">
        <f t="shared" si="194"/>
        <v>110000000</v>
      </c>
      <c r="J410" s="194">
        <v>0</v>
      </c>
      <c r="K410" s="194">
        <v>0</v>
      </c>
      <c r="L410" s="194">
        <f t="shared" si="193"/>
        <v>110000000</v>
      </c>
      <c r="M410" s="194">
        <v>0</v>
      </c>
      <c r="N410" s="194">
        <v>0</v>
      </c>
      <c r="O410" s="194">
        <f t="shared" si="190"/>
        <v>0</v>
      </c>
      <c r="P410" s="194">
        <v>0</v>
      </c>
      <c r="Q410" s="194">
        <v>0</v>
      </c>
      <c r="R410" s="194">
        <f t="shared" si="187"/>
        <v>0</v>
      </c>
      <c r="S410" s="195">
        <f t="shared" si="188"/>
        <v>110000000</v>
      </c>
      <c r="T410" s="194">
        <f t="shared" si="189"/>
        <v>0</v>
      </c>
      <c r="V410" s="221">
        <v>30201040101</v>
      </c>
      <c r="W410" s="198" t="s">
        <v>639</v>
      </c>
      <c r="X410" s="194">
        <v>110000000</v>
      </c>
      <c r="Y410" s="194">
        <v>0</v>
      </c>
      <c r="Z410" s="194">
        <v>0</v>
      </c>
      <c r="AA410" s="194">
        <v>0</v>
      </c>
      <c r="AB410" s="194">
        <v>0</v>
      </c>
      <c r="AC410" s="194">
        <v>0</v>
      </c>
      <c r="AD410" s="194">
        <v>110000000</v>
      </c>
      <c r="AE410" s="194">
        <v>0</v>
      </c>
      <c r="AF410" s="194">
        <v>0</v>
      </c>
      <c r="AG410" s="194">
        <v>110000000</v>
      </c>
      <c r="AH410" s="194">
        <v>0</v>
      </c>
      <c r="AI410" s="194">
        <v>0</v>
      </c>
      <c r="AJ410" s="194">
        <v>0</v>
      </c>
      <c r="AK410" s="194">
        <v>0</v>
      </c>
      <c r="AL410" s="194">
        <v>0</v>
      </c>
      <c r="AM410" s="194">
        <v>0</v>
      </c>
      <c r="AN410" s="194">
        <v>110000000</v>
      </c>
      <c r="AO410" s="194">
        <v>0</v>
      </c>
    </row>
    <row r="411" spans="1:41" x14ac:dyDescent="0.25">
      <c r="A411" s="212">
        <v>302010402</v>
      </c>
      <c r="B411" s="213" t="s">
        <v>640</v>
      </c>
      <c r="C411" s="214">
        <f>+C412+C413</f>
        <v>70000000</v>
      </c>
      <c r="D411" s="214">
        <f t="shared" ref="D411:T411" si="199">+D412+D413</f>
        <v>0</v>
      </c>
      <c r="E411" s="214">
        <f t="shared" si="199"/>
        <v>0</v>
      </c>
      <c r="F411" s="214">
        <f t="shared" si="199"/>
        <v>0</v>
      </c>
      <c r="G411" s="214">
        <f t="shared" si="199"/>
        <v>0</v>
      </c>
      <c r="H411" s="214">
        <f t="shared" si="199"/>
        <v>0</v>
      </c>
      <c r="I411" s="214">
        <f t="shared" si="199"/>
        <v>70000000</v>
      </c>
      <c r="J411" s="214">
        <f t="shared" si="199"/>
        <v>44791011</v>
      </c>
      <c r="K411" s="214">
        <f t="shared" si="199"/>
        <v>44791011</v>
      </c>
      <c r="L411" s="214">
        <f t="shared" si="199"/>
        <v>25208989</v>
      </c>
      <c r="M411" s="214">
        <f t="shared" si="199"/>
        <v>0</v>
      </c>
      <c r="N411" s="214">
        <f t="shared" si="199"/>
        <v>0</v>
      </c>
      <c r="O411" s="214">
        <f t="shared" si="199"/>
        <v>44791011</v>
      </c>
      <c r="P411" s="214">
        <f t="shared" si="199"/>
        <v>0</v>
      </c>
      <c r="Q411" s="214">
        <f t="shared" si="199"/>
        <v>44791011</v>
      </c>
      <c r="R411" s="214">
        <f t="shared" si="199"/>
        <v>0</v>
      </c>
      <c r="S411" s="215">
        <f t="shared" si="199"/>
        <v>25208989</v>
      </c>
      <c r="T411" s="214">
        <f t="shared" si="199"/>
        <v>0</v>
      </c>
      <c r="V411" s="221">
        <v>302010402</v>
      </c>
      <c r="W411" s="198" t="s">
        <v>640</v>
      </c>
      <c r="X411" s="194">
        <v>70000000</v>
      </c>
      <c r="Y411" s="194">
        <v>0</v>
      </c>
      <c r="Z411" s="194">
        <v>0</v>
      </c>
      <c r="AA411" s="194">
        <v>0</v>
      </c>
      <c r="AB411" s="194">
        <v>0</v>
      </c>
      <c r="AC411" s="194">
        <v>0</v>
      </c>
      <c r="AD411" s="194">
        <v>70000000</v>
      </c>
      <c r="AE411" s="194">
        <v>44791011</v>
      </c>
      <c r="AF411" s="194">
        <v>44791011</v>
      </c>
      <c r="AG411" s="194">
        <v>25208989</v>
      </c>
      <c r="AH411" s="194">
        <v>0</v>
      </c>
      <c r="AI411" s="194">
        <v>0</v>
      </c>
      <c r="AJ411" s="194">
        <v>44791011</v>
      </c>
      <c r="AK411" s="194">
        <v>0</v>
      </c>
      <c r="AL411" s="194">
        <v>44791011</v>
      </c>
      <c r="AM411" s="194">
        <v>0</v>
      </c>
      <c r="AN411" s="194">
        <v>25208989</v>
      </c>
      <c r="AO411" s="194">
        <v>0</v>
      </c>
    </row>
    <row r="412" spans="1:41" x14ac:dyDescent="0.25">
      <c r="A412" s="221">
        <v>30201040201</v>
      </c>
      <c r="B412" s="198" t="s">
        <v>641</v>
      </c>
      <c r="C412" s="194">
        <v>20000000</v>
      </c>
      <c r="D412" s="194">
        <v>0</v>
      </c>
      <c r="E412" s="194">
        <v>0</v>
      </c>
      <c r="F412" s="194">
        <v>0</v>
      </c>
      <c r="G412" s="194">
        <v>0</v>
      </c>
      <c r="H412" s="194">
        <v>0</v>
      </c>
      <c r="I412" s="194">
        <f t="shared" si="194"/>
        <v>20000000</v>
      </c>
      <c r="J412" s="194">
        <v>0</v>
      </c>
      <c r="K412" s="194">
        <v>0</v>
      </c>
      <c r="L412" s="194">
        <f t="shared" si="193"/>
        <v>20000000</v>
      </c>
      <c r="M412" s="194">
        <v>0</v>
      </c>
      <c r="N412" s="194">
        <v>0</v>
      </c>
      <c r="O412" s="194">
        <f t="shared" si="190"/>
        <v>0</v>
      </c>
      <c r="P412" s="194">
        <v>0</v>
      </c>
      <c r="Q412" s="194">
        <v>0</v>
      </c>
      <c r="R412" s="194">
        <f t="shared" si="187"/>
        <v>0</v>
      </c>
      <c r="S412" s="195">
        <f t="shared" si="188"/>
        <v>20000000</v>
      </c>
      <c r="T412" s="194">
        <f t="shared" si="189"/>
        <v>0</v>
      </c>
      <c r="U412" s="207"/>
      <c r="V412" s="221">
        <v>30201040201</v>
      </c>
      <c r="W412" s="198" t="s">
        <v>641</v>
      </c>
      <c r="X412" s="194">
        <v>20000000</v>
      </c>
      <c r="Y412" s="194">
        <v>0</v>
      </c>
      <c r="Z412" s="194">
        <v>0</v>
      </c>
      <c r="AA412" s="194">
        <v>0</v>
      </c>
      <c r="AB412" s="194">
        <v>0</v>
      </c>
      <c r="AC412" s="194">
        <v>0</v>
      </c>
      <c r="AD412" s="194">
        <v>20000000</v>
      </c>
      <c r="AE412" s="194">
        <v>0</v>
      </c>
      <c r="AF412" s="194">
        <v>0</v>
      </c>
      <c r="AG412" s="194">
        <v>20000000</v>
      </c>
      <c r="AH412" s="194">
        <v>0</v>
      </c>
      <c r="AI412" s="194">
        <v>0</v>
      </c>
      <c r="AJ412" s="194">
        <v>0</v>
      </c>
      <c r="AK412" s="194">
        <v>0</v>
      </c>
      <c r="AL412" s="194">
        <v>0</v>
      </c>
      <c r="AM412" s="194">
        <v>0</v>
      </c>
      <c r="AN412" s="194">
        <v>20000000</v>
      </c>
      <c r="AO412" s="194">
        <v>0</v>
      </c>
    </row>
    <row r="413" spans="1:41" s="207" customFormat="1" x14ac:dyDescent="0.25">
      <c r="A413" s="221">
        <v>30201040203</v>
      </c>
      <c r="B413" s="198" t="s">
        <v>642</v>
      </c>
      <c r="C413" s="194">
        <v>50000000</v>
      </c>
      <c r="D413" s="194">
        <v>0</v>
      </c>
      <c r="E413" s="194">
        <v>0</v>
      </c>
      <c r="F413" s="194">
        <v>0</v>
      </c>
      <c r="G413" s="194">
        <v>0</v>
      </c>
      <c r="H413" s="194">
        <v>0</v>
      </c>
      <c r="I413" s="194">
        <f t="shared" si="194"/>
        <v>50000000</v>
      </c>
      <c r="J413" s="194">
        <v>44791011</v>
      </c>
      <c r="K413" s="194">
        <v>44791011</v>
      </c>
      <c r="L413" s="194">
        <f t="shared" si="193"/>
        <v>5208989</v>
      </c>
      <c r="M413" s="194">
        <v>0</v>
      </c>
      <c r="N413" s="194">
        <v>0</v>
      </c>
      <c r="O413" s="194">
        <f t="shared" si="190"/>
        <v>44791011</v>
      </c>
      <c r="P413" s="194">
        <v>0</v>
      </c>
      <c r="Q413" s="194">
        <v>44791011</v>
      </c>
      <c r="R413" s="194">
        <f t="shared" si="187"/>
        <v>0</v>
      </c>
      <c r="S413" s="195">
        <f t="shared" si="188"/>
        <v>5208989</v>
      </c>
      <c r="T413" s="194">
        <f t="shared" si="189"/>
        <v>0</v>
      </c>
      <c r="U413" s="196"/>
      <c r="V413" s="221">
        <v>30201040203</v>
      </c>
      <c r="W413" s="198" t="s">
        <v>642</v>
      </c>
      <c r="X413" s="194">
        <v>50000000</v>
      </c>
      <c r="Y413" s="194">
        <v>0</v>
      </c>
      <c r="Z413" s="194">
        <v>0</v>
      </c>
      <c r="AA413" s="194">
        <v>0</v>
      </c>
      <c r="AB413" s="194">
        <v>0</v>
      </c>
      <c r="AC413" s="194">
        <v>0</v>
      </c>
      <c r="AD413" s="194">
        <v>50000000</v>
      </c>
      <c r="AE413" s="194">
        <v>44791011</v>
      </c>
      <c r="AF413" s="194">
        <v>44791011</v>
      </c>
      <c r="AG413" s="194">
        <v>5208989</v>
      </c>
      <c r="AH413" s="194">
        <v>0</v>
      </c>
      <c r="AI413" s="194">
        <v>0</v>
      </c>
      <c r="AJ413" s="194">
        <v>44791011</v>
      </c>
      <c r="AK413" s="194">
        <v>0</v>
      </c>
      <c r="AL413" s="194">
        <v>44791011</v>
      </c>
      <c r="AM413" s="194">
        <v>0</v>
      </c>
      <c r="AN413" s="194">
        <v>5208989</v>
      </c>
      <c r="AO413" s="194">
        <v>0</v>
      </c>
    </row>
    <row r="414" spans="1:41" x14ac:dyDescent="0.25">
      <c r="A414" s="212">
        <v>302010403</v>
      </c>
      <c r="B414" s="213" t="s">
        <v>643</v>
      </c>
      <c r="C414" s="214">
        <f>+C415</f>
        <v>50000000</v>
      </c>
      <c r="D414" s="214">
        <f t="shared" ref="D414:T414" si="200">+D415</f>
        <v>0</v>
      </c>
      <c r="E414" s="214">
        <f t="shared" si="200"/>
        <v>0</v>
      </c>
      <c r="F414" s="214">
        <f t="shared" si="200"/>
        <v>0</v>
      </c>
      <c r="G414" s="214">
        <f t="shared" si="200"/>
        <v>0</v>
      </c>
      <c r="H414" s="214">
        <f t="shared" si="200"/>
        <v>0</v>
      </c>
      <c r="I414" s="214">
        <f t="shared" si="200"/>
        <v>50000000</v>
      </c>
      <c r="J414" s="214">
        <f t="shared" si="200"/>
        <v>0</v>
      </c>
      <c r="K414" s="214">
        <f t="shared" si="200"/>
        <v>0</v>
      </c>
      <c r="L414" s="214">
        <f t="shared" si="200"/>
        <v>50000000</v>
      </c>
      <c r="M414" s="214">
        <f t="shared" si="200"/>
        <v>0</v>
      </c>
      <c r="N414" s="214">
        <f t="shared" si="200"/>
        <v>0</v>
      </c>
      <c r="O414" s="214">
        <f t="shared" si="200"/>
        <v>0</v>
      </c>
      <c r="P414" s="214">
        <f t="shared" si="200"/>
        <v>0</v>
      </c>
      <c r="Q414" s="214">
        <f t="shared" si="200"/>
        <v>0</v>
      </c>
      <c r="R414" s="214">
        <f t="shared" si="200"/>
        <v>0</v>
      </c>
      <c r="S414" s="215">
        <f t="shared" si="200"/>
        <v>50000000</v>
      </c>
      <c r="T414" s="214">
        <f t="shared" si="200"/>
        <v>0</v>
      </c>
      <c r="V414" s="221">
        <v>302010403</v>
      </c>
      <c r="W414" s="198" t="s">
        <v>643</v>
      </c>
      <c r="X414" s="194">
        <v>50000000</v>
      </c>
      <c r="Y414" s="194">
        <v>0</v>
      </c>
      <c r="Z414" s="194">
        <v>0</v>
      </c>
      <c r="AA414" s="194">
        <v>0</v>
      </c>
      <c r="AB414" s="194">
        <v>0</v>
      </c>
      <c r="AC414" s="194">
        <v>0</v>
      </c>
      <c r="AD414" s="194">
        <v>50000000</v>
      </c>
      <c r="AE414" s="194">
        <v>0</v>
      </c>
      <c r="AF414" s="194">
        <v>0</v>
      </c>
      <c r="AG414" s="194">
        <v>50000000</v>
      </c>
      <c r="AH414" s="194">
        <v>0</v>
      </c>
      <c r="AI414" s="194">
        <v>0</v>
      </c>
      <c r="AJ414" s="194">
        <v>0</v>
      </c>
      <c r="AK414" s="194">
        <v>0</v>
      </c>
      <c r="AL414" s="194">
        <v>0</v>
      </c>
      <c r="AM414" s="194">
        <v>0</v>
      </c>
      <c r="AN414" s="194">
        <v>50000000</v>
      </c>
      <c r="AO414" s="194">
        <v>0</v>
      </c>
    </row>
    <row r="415" spans="1:41" s="207" customFormat="1" x14ac:dyDescent="0.25">
      <c r="A415" s="221">
        <v>30201040301</v>
      </c>
      <c r="B415" s="198" t="s">
        <v>644</v>
      </c>
      <c r="C415" s="194">
        <v>50000000</v>
      </c>
      <c r="D415" s="194">
        <v>0</v>
      </c>
      <c r="E415" s="194">
        <v>0</v>
      </c>
      <c r="F415" s="194">
        <v>0</v>
      </c>
      <c r="G415" s="194">
        <v>0</v>
      </c>
      <c r="H415" s="194">
        <v>0</v>
      </c>
      <c r="I415" s="194">
        <f t="shared" si="194"/>
        <v>50000000</v>
      </c>
      <c r="J415" s="194">
        <v>0</v>
      </c>
      <c r="K415" s="194">
        <v>0</v>
      </c>
      <c r="L415" s="194">
        <f t="shared" si="193"/>
        <v>50000000</v>
      </c>
      <c r="M415" s="194">
        <v>0</v>
      </c>
      <c r="N415" s="194">
        <v>0</v>
      </c>
      <c r="O415" s="194">
        <f t="shared" si="190"/>
        <v>0</v>
      </c>
      <c r="P415" s="194">
        <v>0</v>
      </c>
      <c r="Q415" s="194">
        <v>0</v>
      </c>
      <c r="R415" s="194">
        <f t="shared" si="187"/>
        <v>0</v>
      </c>
      <c r="S415" s="195">
        <f t="shared" si="188"/>
        <v>50000000</v>
      </c>
      <c r="T415" s="194">
        <f t="shared" si="189"/>
        <v>0</v>
      </c>
      <c r="V415" s="221">
        <v>30201040301</v>
      </c>
      <c r="W415" s="198" t="s">
        <v>644</v>
      </c>
      <c r="X415" s="194">
        <v>50000000</v>
      </c>
      <c r="Y415" s="194">
        <v>0</v>
      </c>
      <c r="Z415" s="194">
        <v>0</v>
      </c>
      <c r="AA415" s="194">
        <v>0</v>
      </c>
      <c r="AB415" s="194">
        <v>0</v>
      </c>
      <c r="AC415" s="194">
        <v>0</v>
      </c>
      <c r="AD415" s="194">
        <v>50000000</v>
      </c>
      <c r="AE415" s="194">
        <v>0</v>
      </c>
      <c r="AF415" s="194">
        <v>0</v>
      </c>
      <c r="AG415" s="194">
        <v>50000000</v>
      </c>
      <c r="AH415" s="194">
        <v>0</v>
      </c>
      <c r="AI415" s="194">
        <v>0</v>
      </c>
      <c r="AJ415" s="194">
        <v>0</v>
      </c>
      <c r="AK415" s="194">
        <v>0</v>
      </c>
      <c r="AL415" s="194">
        <v>0</v>
      </c>
      <c r="AM415" s="194">
        <v>0</v>
      </c>
      <c r="AN415" s="194">
        <v>50000000</v>
      </c>
      <c r="AO415" s="194">
        <v>0</v>
      </c>
    </row>
    <row r="416" spans="1:41" x14ac:dyDescent="0.25">
      <c r="A416" s="212">
        <v>302010404</v>
      </c>
      <c r="B416" s="213" t="s">
        <v>645</v>
      </c>
      <c r="C416" s="214">
        <f>+C417</f>
        <v>20000000</v>
      </c>
      <c r="D416" s="214">
        <f t="shared" ref="D416:T416" si="201">+D417</f>
        <v>0</v>
      </c>
      <c r="E416" s="214">
        <f t="shared" si="201"/>
        <v>0</v>
      </c>
      <c r="F416" s="214">
        <f t="shared" si="201"/>
        <v>0</v>
      </c>
      <c r="G416" s="214">
        <f t="shared" si="201"/>
        <v>0</v>
      </c>
      <c r="H416" s="214">
        <f t="shared" si="201"/>
        <v>0</v>
      </c>
      <c r="I416" s="214">
        <f t="shared" si="201"/>
        <v>20000000</v>
      </c>
      <c r="J416" s="214">
        <f t="shared" si="201"/>
        <v>0</v>
      </c>
      <c r="K416" s="214">
        <f t="shared" si="201"/>
        <v>0</v>
      </c>
      <c r="L416" s="214">
        <f t="shared" si="201"/>
        <v>20000000</v>
      </c>
      <c r="M416" s="214">
        <f t="shared" si="201"/>
        <v>0</v>
      </c>
      <c r="N416" s="214">
        <f t="shared" si="201"/>
        <v>0</v>
      </c>
      <c r="O416" s="214">
        <f t="shared" si="201"/>
        <v>0</v>
      </c>
      <c r="P416" s="214">
        <f t="shared" si="201"/>
        <v>0</v>
      </c>
      <c r="Q416" s="214">
        <f t="shared" si="201"/>
        <v>0</v>
      </c>
      <c r="R416" s="214">
        <f t="shared" si="201"/>
        <v>0</v>
      </c>
      <c r="S416" s="215">
        <f t="shared" si="201"/>
        <v>20000000</v>
      </c>
      <c r="T416" s="214">
        <f t="shared" si="201"/>
        <v>0</v>
      </c>
      <c r="V416" s="221">
        <v>302010404</v>
      </c>
      <c r="W416" s="198" t="s">
        <v>645</v>
      </c>
      <c r="X416" s="194">
        <v>20000000</v>
      </c>
      <c r="Y416" s="194">
        <v>0</v>
      </c>
      <c r="Z416" s="194">
        <v>0</v>
      </c>
      <c r="AA416" s="194">
        <v>0</v>
      </c>
      <c r="AB416" s="194">
        <v>0</v>
      </c>
      <c r="AC416" s="194">
        <v>0</v>
      </c>
      <c r="AD416" s="194">
        <v>20000000</v>
      </c>
      <c r="AE416" s="194">
        <v>0</v>
      </c>
      <c r="AF416" s="194">
        <v>0</v>
      </c>
      <c r="AG416" s="194">
        <v>20000000</v>
      </c>
      <c r="AH416" s="194">
        <v>0</v>
      </c>
      <c r="AI416" s="194">
        <v>0</v>
      </c>
      <c r="AJ416" s="194">
        <v>0</v>
      </c>
      <c r="AK416" s="194">
        <v>0</v>
      </c>
      <c r="AL416" s="194">
        <v>0</v>
      </c>
      <c r="AM416" s="194">
        <v>0</v>
      </c>
      <c r="AN416" s="194">
        <v>20000000</v>
      </c>
      <c r="AO416" s="194">
        <v>0</v>
      </c>
    </row>
    <row r="417" spans="1:41" s="207" customFormat="1" x14ac:dyDescent="0.25">
      <c r="A417" s="221">
        <v>30201040401</v>
      </c>
      <c r="B417" s="198" t="s">
        <v>646</v>
      </c>
      <c r="C417" s="194">
        <v>20000000</v>
      </c>
      <c r="D417" s="194">
        <v>0</v>
      </c>
      <c r="E417" s="194">
        <v>0</v>
      </c>
      <c r="F417" s="194">
        <v>0</v>
      </c>
      <c r="G417" s="194">
        <v>0</v>
      </c>
      <c r="H417" s="194">
        <v>0</v>
      </c>
      <c r="I417" s="194">
        <f t="shared" si="194"/>
        <v>20000000</v>
      </c>
      <c r="J417" s="194">
        <v>0</v>
      </c>
      <c r="K417" s="194">
        <v>0</v>
      </c>
      <c r="L417" s="194">
        <f t="shared" si="193"/>
        <v>20000000</v>
      </c>
      <c r="M417" s="194">
        <v>0</v>
      </c>
      <c r="N417" s="194">
        <v>0</v>
      </c>
      <c r="O417" s="194">
        <f t="shared" si="190"/>
        <v>0</v>
      </c>
      <c r="P417" s="194">
        <v>0</v>
      </c>
      <c r="Q417" s="194">
        <v>0</v>
      </c>
      <c r="R417" s="194">
        <f t="shared" si="187"/>
        <v>0</v>
      </c>
      <c r="S417" s="195">
        <f t="shared" si="188"/>
        <v>20000000</v>
      </c>
      <c r="T417" s="194">
        <f t="shared" si="189"/>
        <v>0</v>
      </c>
      <c r="V417" s="221">
        <v>30201040401</v>
      </c>
      <c r="W417" s="198" t="s">
        <v>646</v>
      </c>
      <c r="X417" s="194">
        <v>20000000</v>
      </c>
      <c r="Y417" s="194">
        <v>0</v>
      </c>
      <c r="Z417" s="194">
        <v>0</v>
      </c>
      <c r="AA417" s="194">
        <v>0</v>
      </c>
      <c r="AB417" s="194">
        <v>0</v>
      </c>
      <c r="AC417" s="194">
        <v>0</v>
      </c>
      <c r="AD417" s="194">
        <v>20000000</v>
      </c>
      <c r="AE417" s="194">
        <v>0</v>
      </c>
      <c r="AF417" s="194">
        <v>0</v>
      </c>
      <c r="AG417" s="194">
        <v>20000000</v>
      </c>
      <c r="AH417" s="194">
        <v>0</v>
      </c>
      <c r="AI417" s="194">
        <v>0</v>
      </c>
      <c r="AJ417" s="194">
        <v>0</v>
      </c>
      <c r="AK417" s="194">
        <v>0</v>
      </c>
      <c r="AL417" s="194">
        <v>0</v>
      </c>
      <c r="AM417" s="194">
        <v>0</v>
      </c>
      <c r="AN417" s="194">
        <v>20000000</v>
      </c>
      <c r="AO417" s="194">
        <v>0</v>
      </c>
    </row>
    <row r="418" spans="1:41" s="207" customFormat="1" x14ac:dyDescent="0.25">
      <c r="A418" s="222">
        <v>30202</v>
      </c>
      <c r="B418" s="209" t="s">
        <v>647</v>
      </c>
      <c r="C418" s="210">
        <f>+C419</f>
        <v>111591789</v>
      </c>
      <c r="D418" s="210">
        <f t="shared" ref="D418:T418" si="202">+D419</f>
        <v>0</v>
      </c>
      <c r="E418" s="210">
        <f t="shared" si="202"/>
        <v>0</v>
      </c>
      <c r="F418" s="210">
        <f t="shared" si="202"/>
        <v>0</v>
      </c>
      <c r="G418" s="210">
        <f t="shared" si="202"/>
        <v>0</v>
      </c>
      <c r="H418" s="210">
        <f t="shared" si="202"/>
        <v>0</v>
      </c>
      <c r="I418" s="210">
        <f t="shared" si="202"/>
        <v>111591789</v>
      </c>
      <c r="J418" s="210">
        <f t="shared" si="202"/>
        <v>46980</v>
      </c>
      <c r="K418" s="210">
        <f t="shared" si="202"/>
        <v>46980</v>
      </c>
      <c r="L418" s="210">
        <f t="shared" si="202"/>
        <v>111544809</v>
      </c>
      <c r="M418" s="210">
        <f t="shared" si="202"/>
        <v>0</v>
      </c>
      <c r="N418" s="210">
        <f t="shared" si="202"/>
        <v>0</v>
      </c>
      <c r="O418" s="210">
        <f t="shared" si="202"/>
        <v>46980</v>
      </c>
      <c r="P418" s="210">
        <f t="shared" si="202"/>
        <v>2296980</v>
      </c>
      <c r="Q418" s="210">
        <f t="shared" si="202"/>
        <v>14296980</v>
      </c>
      <c r="R418" s="210">
        <f t="shared" si="202"/>
        <v>14250000</v>
      </c>
      <c r="S418" s="211">
        <f t="shared" si="202"/>
        <v>97294809</v>
      </c>
      <c r="T418" s="210">
        <f t="shared" si="202"/>
        <v>0</v>
      </c>
      <c r="U418" s="196"/>
      <c r="V418" s="221">
        <v>30202</v>
      </c>
      <c r="W418" s="198" t="s">
        <v>647</v>
      </c>
      <c r="X418" s="194">
        <v>111591789</v>
      </c>
      <c r="Y418" s="194">
        <v>0</v>
      </c>
      <c r="Z418" s="194">
        <v>0</v>
      </c>
      <c r="AA418" s="194">
        <v>0</v>
      </c>
      <c r="AB418" s="194">
        <v>0</v>
      </c>
      <c r="AC418" s="194">
        <v>0</v>
      </c>
      <c r="AD418" s="194">
        <v>111591789</v>
      </c>
      <c r="AE418" s="194">
        <v>46980</v>
      </c>
      <c r="AF418" s="194">
        <v>46980</v>
      </c>
      <c r="AG418" s="194">
        <v>111544809</v>
      </c>
      <c r="AH418" s="194">
        <v>0</v>
      </c>
      <c r="AI418" s="194">
        <v>0</v>
      </c>
      <c r="AJ418" s="194">
        <v>46980</v>
      </c>
      <c r="AK418" s="194">
        <v>2296980</v>
      </c>
      <c r="AL418" s="194">
        <v>14296980</v>
      </c>
      <c r="AM418" s="194">
        <v>14250000</v>
      </c>
      <c r="AN418" s="194">
        <v>97294809</v>
      </c>
      <c r="AO418" s="194">
        <v>0</v>
      </c>
    </row>
    <row r="419" spans="1:41" s="207" customFormat="1" x14ac:dyDescent="0.25">
      <c r="A419" s="212">
        <v>3020201</v>
      </c>
      <c r="B419" s="213" t="s">
        <v>648</v>
      </c>
      <c r="C419" s="214">
        <f>+C420+C423</f>
        <v>111591789</v>
      </c>
      <c r="D419" s="214">
        <f t="shared" ref="D419:T419" si="203">+D420+D423</f>
        <v>0</v>
      </c>
      <c r="E419" s="214">
        <f t="shared" si="203"/>
        <v>0</v>
      </c>
      <c r="F419" s="214">
        <f t="shared" si="203"/>
        <v>0</v>
      </c>
      <c r="G419" s="214">
        <f t="shared" si="203"/>
        <v>0</v>
      </c>
      <c r="H419" s="214">
        <f t="shared" si="203"/>
        <v>0</v>
      </c>
      <c r="I419" s="214">
        <f t="shared" si="203"/>
        <v>111591789</v>
      </c>
      <c r="J419" s="214">
        <f t="shared" si="203"/>
        <v>46980</v>
      </c>
      <c r="K419" s="214">
        <f t="shared" si="203"/>
        <v>46980</v>
      </c>
      <c r="L419" s="214">
        <f t="shared" si="203"/>
        <v>111544809</v>
      </c>
      <c r="M419" s="214">
        <f t="shared" si="203"/>
        <v>0</v>
      </c>
      <c r="N419" s="214">
        <f t="shared" si="203"/>
        <v>0</v>
      </c>
      <c r="O419" s="214">
        <f t="shared" si="203"/>
        <v>46980</v>
      </c>
      <c r="P419" s="214">
        <f t="shared" si="203"/>
        <v>2296980</v>
      </c>
      <c r="Q419" s="214">
        <f t="shared" si="203"/>
        <v>14296980</v>
      </c>
      <c r="R419" s="214">
        <f t="shared" si="203"/>
        <v>14250000</v>
      </c>
      <c r="S419" s="215">
        <f t="shared" si="203"/>
        <v>97294809</v>
      </c>
      <c r="T419" s="214">
        <f t="shared" si="203"/>
        <v>0</v>
      </c>
      <c r="V419" s="221">
        <v>3020201</v>
      </c>
      <c r="W419" s="198" t="s">
        <v>648</v>
      </c>
      <c r="X419" s="194">
        <v>111591789</v>
      </c>
      <c r="Y419" s="194">
        <v>0</v>
      </c>
      <c r="Z419" s="194">
        <v>0</v>
      </c>
      <c r="AA419" s="194">
        <v>0</v>
      </c>
      <c r="AB419" s="194">
        <v>0</v>
      </c>
      <c r="AC419" s="194">
        <v>0</v>
      </c>
      <c r="AD419" s="194">
        <v>111591789</v>
      </c>
      <c r="AE419" s="194">
        <v>46980</v>
      </c>
      <c r="AF419" s="194">
        <v>46980</v>
      </c>
      <c r="AG419" s="194">
        <v>111544809</v>
      </c>
      <c r="AH419" s="194">
        <v>0</v>
      </c>
      <c r="AI419" s="194">
        <v>0</v>
      </c>
      <c r="AJ419" s="194">
        <v>46980</v>
      </c>
      <c r="AK419" s="194">
        <v>2296980</v>
      </c>
      <c r="AL419" s="194">
        <v>14296980</v>
      </c>
      <c r="AM419" s="194">
        <v>14250000</v>
      </c>
      <c r="AN419" s="194">
        <v>97294809</v>
      </c>
      <c r="AO419" s="194">
        <v>0</v>
      </c>
    </row>
    <row r="420" spans="1:41" x14ac:dyDescent="0.25">
      <c r="A420" s="212">
        <v>302020101</v>
      </c>
      <c r="B420" s="213" t="s">
        <v>649</v>
      </c>
      <c r="C420" s="214">
        <f>+C421+C422</f>
        <v>81591789</v>
      </c>
      <c r="D420" s="214">
        <f t="shared" ref="D420:T420" si="204">+D421+D422</f>
        <v>0</v>
      </c>
      <c r="E420" s="214">
        <f t="shared" si="204"/>
        <v>0</v>
      </c>
      <c r="F420" s="214">
        <f t="shared" si="204"/>
        <v>0</v>
      </c>
      <c r="G420" s="214">
        <f t="shared" si="204"/>
        <v>0</v>
      </c>
      <c r="H420" s="214">
        <f t="shared" si="204"/>
        <v>0</v>
      </c>
      <c r="I420" s="214">
        <f t="shared" si="204"/>
        <v>81591789</v>
      </c>
      <c r="J420" s="214">
        <f t="shared" si="204"/>
        <v>46980</v>
      </c>
      <c r="K420" s="214">
        <f t="shared" si="204"/>
        <v>46980</v>
      </c>
      <c r="L420" s="214">
        <f t="shared" si="204"/>
        <v>81544809</v>
      </c>
      <c r="M420" s="214">
        <f t="shared" si="204"/>
        <v>0</v>
      </c>
      <c r="N420" s="214">
        <f t="shared" si="204"/>
        <v>0</v>
      </c>
      <c r="O420" s="214">
        <f t="shared" si="204"/>
        <v>46980</v>
      </c>
      <c r="P420" s="214">
        <f t="shared" si="204"/>
        <v>2296980</v>
      </c>
      <c r="Q420" s="214">
        <f t="shared" si="204"/>
        <v>14296980</v>
      </c>
      <c r="R420" s="214">
        <f t="shared" si="204"/>
        <v>14250000</v>
      </c>
      <c r="S420" s="215">
        <f t="shared" si="204"/>
        <v>67294809</v>
      </c>
      <c r="T420" s="214">
        <f t="shared" si="204"/>
        <v>0</v>
      </c>
      <c r="U420" s="207"/>
      <c r="V420" s="221">
        <v>302020101</v>
      </c>
      <c r="W420" s="198" t="s">
        <v>649</v>
      </c>
      <c r="X420" s="194">
        <v>81591789</v>
      </c>
      <c r="Y420" s="194">
        <v>0</v>
      </c>
      <c r="Z420" s="194">
        <v>0</v>
      </c>
      <c r="AA420" s="194">
        <v>0</v>
      </c>
      <c r="AB420" s="194">
        <v>0</v>
      </c>
      <c r="AC420" s="194">
        <v>0</v>
      </c>
      <c r="AD420" s="194">
        <v>81591789</v>
      </c>
      <c r="AE420" s="194">
        <v>46980</v>
      </c>
      <c r="AF420" s="194">
        <v>46980</v>
      </c>
      <c r="AG420" s="194">
        <v>81544809</v>
      </c>
      <c r="AH420" s="194">
        <v>0</v>
      </c>
      <c r="AI420" s="194">
        <v>0</v>
      </c>
      <c r="AJ420" s="194">
        <v>46980</v>
      </c>
      <c r="AK420" s="194">
        <v>2296980</v>
      </c>
      <c r="AL420" s="194">
        <v>14296980</v>
      </c>
      <c r="AM420" s="194">
        <v>14250000</v>
      </c>
      <c r="AN420" s="194">
        <v>67294809</v>
      </c>
      <c r="AO420" s="194">
        <v>0</v>
      </c>
    </row>
    <row r="421" spans="1:41" s="207" customFormat="1" x14ac:dyDescent="0.25">
      <c r="A421" s="221">
        <v>30202010101</v>
      </c>
      <c r="B421" s="198" t="s">
        <v>650</v>
      </c>
      <c r="C421" s="194">
        <v>40000000</v>
      </c>
      <c r="D421" s="194">
        <v>0</v>
      </c>
      <c r="E421" s="194">
        <v>0</v>
      </c>
      <c r="F421" s="194">
        <v>0</v>
      </c>
      <c r="G421" s="194">
        <v>0</v>
      </c>
      <c r="H421" s="194">
        <v>0</v>
      </c>
      <c r="I421" s="194">
        <f t="shared" si="194"/>
        <v>40000000</v>
      </c>
      <c r="J421" s="194">
        <v>0</v>
      </c>
      <c r="K421" s="194">
        <v>0</v>
      </c>
      <c r="L421" s="194">
        <f t="shared" si="193"/>
        <v>40000000</v>
      </c>
      <c r="M421" s="194">
        <v>0</v>
      </c>
      <c r="N421" s="194">
        <v>0</v>
      </c>
      <c r="O421" s="194">
        <f t="shared" si="190"/>
        <v>0</v>
      </c>
      <c r="P421" s="194">
        <v>0</v>
      </c>
      <c r="Q421" s="194">
        <v>0</v>
      </c>
      <c r="R421" s="194">
        <f t="shared" si="187"/>
        <v>0</v>
      </c>
      <c r="S421" s="195">
        <f t="shared" si="188"/>
        <v>40000000</v>
      </c>
      <c r="T421" s="194">
        <f t="shared" si="189"/>
        <v>0</v>
      </c>
      <c r="V421" s="221">
        <v>30202010101</v>
      </c>
      <c r="W421" s="198" t="s">
        <v>650</v>
      </c>
      <c r="X421" s="194">
        <v>40000000</v>
      </c>
      <c r="Y421" s="194">
        <v>0</v>
      </c>
      <c r="Z421" s="194">
        <v>0</v>
      </c>
      <c r="AA421" s="194">
        <v>0</v>
      </c>
      <c r="AB421" s="194">
        <v>0</v>
      </c>
      <c r="AC421" s="194">
        <v>0</v>
      </c>
      <c r="AD421" s="194">
        <v>40000000</v>
      </c>
      <c r="AE421" s="194">
        <v>0</v>
      </c>
      <c r="AF421" s="194">
        <v>0</v>
      </c>
      <c r="AG421" s="194">
        <v>40000000</v>
      </c>
      <c r="AH421" s="194">
        <v>0</v>
      </c>
      <c r="AI421" s="194">
        <v>0</v>
      </c>
      <c r="AJ421" s="194">
        <v>0</v>
      </c>
      <c r="AK421" s="194">
        <v>0</v>
      </c>
      <c r="AL421" s="194">
        <v>0</v>
      </c>
      <c r="AM421" s="194">
        <v>0</v>
      </c>
      <c r="AN421" s="194">
        <v>40000000</v>
      </c>
      <c r="AO421" s="194">
        <v>0</v>
      </c>
    </row>
    <row r="422" spans="1:41" s="207" customFormat="1" x14ac:dyDescent="0.25">
      <c r="A422" s="221">
        <v>30202010102</v>
      </c>
      <c r="B422" s="198" t="s">
        <v>651</v>
      </c>
      <c r="C422" s="194">
        <v>41591789</v>
      </c>
      <c r="D422" s="194">
        <v>0</v>
      </c>
      <c r="E422" s="194">
        <v>0</v>
      </c>
      <c r="F422" s="194">
        <v>0</v>
      </c>
      <c r="G422" s="194">
        <v>0</v>
      </c>
      <c r="H422" s="194">
        <v>0</v>
      </c>
      <c r="I422" s="194">
        <f t="shared" si="194"/>
        <v>41591789</v>
      </c>
      <c r="J422" s="194">
        <v>46980</v>
      </c>
      <c r="K422" s="194">
        <v>46980</v>
      </c>
      <c r="L422" s="194">
        <f t="shared" si="193"/>
        <v>41544809</v>
      </c>
      <c r="M422" s="194">
        <v>0</v>
      </c>
      <c r="N422" s="194">
        <v>0</v>
      </c>
      <c r="O422" s="194">
        <f t="shared" si="190"/>
        <v>46980</v>
      </c>
      <c r="P422" s="194">
        <v>2296980</v>
      </c>
      <c r="Q422" s="194">
        <v>14296980</v>
      </c>
      <c r="R422" s="194">
        <f t="shared" si="187"/>
        <v>14250000</v>
      </c>
      <c r="S422" s="195">
        <f t="shared" si="188"/>
        <v>27294809</v>
      </c>
      <c r="T422" s="194">
        <f t="shared" si="189"/>
        <v>0</v>
      </c>
      <c r="U422" s="196"/>
      <c r="V422" s="221">
        <v>30202010102</v>
      </c>
      <c r="W422" s="198" t="s">
        <v>651</v>
      </c>
      <c r="X422" s="194">
        <v>41591789</v>
      </c>
      <c r="Y422" s="194">
        <v>0</v>
      </c>
      <c r="Z422" s="194">
        <v>0</v>
      </c>
      <c r="AA422" s="194">
        <v>0</v>
      </c>
      <c r="AB422" s="194">
        <v>0</v>
      </c>
      <c r="AC422" s="194">
        <v>0</v>
      </c>
      <c r="AD422" s="194">
        <v>41591789</v>
      </c>
      <c r="AE422" s="194">
        <v>46980</v>
      </c>
      <c r="AF422" s="194">
        <v>46980</v>
      </c>
      <c r="AG422" s="194">
        <v>41544809</v>
      </c>
      <c r="AH422" s="194">
        <v>0</v>
      </c>
      <c r="AI422" s="194">
        <v>0</v>
      </c>
      <c r="AJ422" s="194">
        <v>46980</v>
      </c>
      <c r="AK422" s="194">
        <v>2296980</v>
      </c>
      <c r="AL422" s="194">
        <v>14296980</v>
      </c>
      <c r="AM422" s="194">
        <v>14250000</v>
      </c>
      <c r="AN422" s="194">
        <v>27294809</v>
      </c>
      <c r="AO422" s="194">
        <v>0</v>
      </c>
    </row>
    <row r="423" spans="1:41" x14ac:dyDescent="0.25">
      <c r="A423" s="212">
        <v>302020102</v>
      </c>
      <c r="B423" s="213" t="s">
        <v>652</v>
      </c>
      <c r="C423" s="214">
        <f>+C424</f>
        <v>30000000</v>
      </c>
      <c r="D423" s="214">
        <f t="shared" ref="D423:T423" si="205">+D424</f>
        <v>0</v>
      </c>
      <c r="E423" s="214">
        <f t="shared" si="205"/>
        <v>0</v>
      </c>
      <c r="F423" s="214">
        <f t="shared" si="205"/>
        <v>0</v>
      </c>
      <c r="G423" s="214">
        <f t="shared" si="205"/>
        <v>0</v>
      </c>
      <c r="H423" s="214">
        <f t="shared" si="205"/>
        <v>0</v>
      </c>
      <c r="I423" s="214">
        <f t="shared" si="205"/>
        <v>30000000</v>
      </c>
      <c r="J423" s="214">
        <f t="shared" si="205"/>
        <v>0</v>
      </c>
      <c r="K423" s="214">
        <f t="shared" si="205"/>
        <v>0</v>
      </c>
      <c r="L423" s="214">
        <f t="shared" si="205"/>
        <v>30000000</v>
      </c>
      <c r="M423" s="214">
        <f t="shared" si="205"/>
        <v>0</v>
      </c>
      <c r="N423" s="214">
        <f t="shared" si="205"/>
        <v>0</v>
      </c>
      <c r="O423" s="214">
        <f t="shared" si="205"/>
        <v>0</v>
      </c>
      <c r="P423" s="214">
        <f t="shared" si="205"/>
        <v>0</v>
      </c>
      <c r="Q423" s="214">
        <f t="shared" si="205"/>
        <v>0</v>
      </c>
      <c r="R423" s="214">
        <f t="shared" si="205"/>
        <v>0</v>
      </c>
      <c r="S423" s="215">
        <f t="shared" si="205"/>
        <v>30000000</v>
      </c>
      <c r="T423" s="214">
        <f t="shared" si="205"/>
        <v>0</v>
      </c>
      <c r="U423" s="207"/>
      <c r="V423" s="221">
        <v>302020102</v>
      </c>
      <c r="W423" s="198" t="s">
        <v>652</v>
      </c>
      <c r="X423" s="194">
        <v>30000000</v>
      </c>
      <c r="Y423" s="194">
        <v>0</v>
      </c>
      <c r="Z423" s="194">
        <v>0</v>
      </c>
      <c r="AA423" s="194">
        <v>0</v>
      </c>
      <c r="AB423" s="194">
        <v>0</v>
      </c>
      <c r="AC423" s="194">
        <v>0</v>
      </c>
      <c r="AD423" s="194">
        <v>30000000</v>
      </c>
      <c r="AE423" s="194">
        <v>0</v>
      </c>
      <c r="AF423" s="194">
        <v>0</v>
      </c>
      <c r="AG423" s="194">
        <v>30000000</v>
      </c>
      <c r="AH423" s="194">
        <v>0</v>
      </c>
      <c r="AI423" s="194">
        <v>0</v>
      </c>
      <c r="AJ423" s="194">
        <v>0</v>
      </c>
      <c r="AK423" s="194">
        <v>0</v>
      </c>
      <c r="AL423" s="194">
        <v>0</v>
      </c>
      <c r="AM423" s="194">
        <v>0</v>
      </c>
      <c r="AN423" s="194">
        <v>30000000</v>
      </c>
      <c r="AO423" s="194">
        <v>0</v>
      </c>
    </row>
    <row r="424" spans="1:41" s="207" customFormat="1" x14ac:dyDescent="0.25">
      <c r="A424" s="221">
        <v>30202010201</v>
      </c>
      <c r="B424" s="198" t="s">
        <v>653</v>
      </c>
      <c r="C424" s="194">
        <v>30000000</v>
      </c>
      <c r="D424" s="194">
        <v>0</v>
      </c>
      <c r="E424" s="194">
        <v>0</v>
      </c>
      <c r="F424" s="194">
        <v>0</v>
      </c>
      <c r="G424" s="194">
        <v>0</v>
      </c>
      <c r="H424" s="194">
        <v>0</v>
      </c>
      <c r="I424" s="194">
        <f t="shared" si="194"/>
        <v>30000000</v>
      </c>
      <c r="J424" s="194">
        <v>0</v>
      </c>
      <c r="K424" s="194">
        <v>0</v>
      </c>
      <c r="L424" s="194">
        <f t="shared" si="193"/>
        <v>30000000</v>
      </c>
      <c r="M424" s="194">
        <v>0</v>
      </c>
      <c r="N424" s="194">
        <v>0</v>
      </c>
      <c r="O424" s="194">
        <f t="shared" si="190"/>
        <v>0</v>
      </c>
      <c r="P424" s="194">
        <v>0</v>
      </c>
      <c r="Q424" s="194">
        <v>0</v>
      </c>
      <c r="R424" s="194">
        <f t="shared" si="187"/>
        <v>0</v>
      </c>
      <c r="S424" s="195">
        <f t="shared" si="188"/>
        <v>30000000</v>
      </c>
      <c r="T424" s="194">
        <f t="shared" si="189"/>
        <v>0</v>
      </c>
      <c r="V424" s="221">
        <v>30202010201</v>
      </c>
      <c r="W424" s="198" t="s">
        <v>653</v>
      </c>
      <c r="X424" s="194">
        <v>30000000</v>
      </c>
      <c r="Y424" s="194">
        <v>0</v>
      </c>
      <c r="Z424" s="194">
        <v>0</v>
      </c>
      <c r="AA424" s="194">
        <v>0</v>
      </c>
      <c r="AB424" s="194">
        <v>0</v>
      </c>
      <c r="AC424" s="194">
        <v>0</v>
      </c>
      <c r="AD424" s="194">
        <v>30000000</v>
      </c>
      <c r="AE424" s="194">
        <v>0</v>
      </c>
      <c r="AF424" s="194">
        <v>0</v>
      </c>
      <c r="AG424" s="194">
        <v>30000000</v>
      </c>
      <c r="AH424" s="194">
        <v>0</v>
      </c>
      <c r="AI424" s="194">
        <v>0</v>
      </c>
      <c r="AJ424" s="194">
        <v>0</v>
      </c>
      <c r="AK424" s="194">
        <v>0</v>
      </c>
      <c r="AL424" s="194">
        <v>0</v>
      </c>
      <c r="AM424" s="194">
        <v>0</v>
      </c>
      <c r="AN424" s="194">
        <v>30000000</v>
      </c>
      <c r="AO424" s="194">
        <v>0</v>
      </c>
    </row>
    <row r="425" spans="1:41" s="207" customFormat="1" x14ac:dyDescent="0.25">
      <c r="A425" s="208">
        <v>30203</v>
      </c>
      <c r="B425" s="209" t="s">
        <v>654</v>
      </c>
      <c r="C425" s="210">
        <f>+C426+C429</f>
        <v>160099075</v>
      </c>
      <c r="D425" s="210">
        <f t="shared" ref="D425:T425" si="206">+D426+D429</f>
        <v>0</v>
      </c>
      <c r="E425" s="210">
        <f t="shared" si="206"/>
        <v>0</v>
      </c>
      <c r="F425" s="210">
        <f t="shared" si="206"/>
        <v>0</v>
      </c>
      <c r="G425" s="210">
        <f t="shared" si="206"/>
        <v>0</v>
      </c>
      <c r="H425" s="210">
        <f t="shared" si="206"/>
        <v>0</v>
      </c>
      <c r="I425" s="210">
        <f t="shared" si="206"/>
        <v>160099075</v>
      </c>
      <c r="J425" s="210">
        <f t="shared" si="206"/>
        <v>0</v>
      </c>
      <c r="K425" s="210">
        <f t="shared" si="206"/>
        <v>0</v>
      </c>
      <c r="L425" s="210">
        <f t="shared" si="206"/>
        <v>160099075</v>
      </c>
      <c r="M425" s="210">
        <f t="shared" si="206"/>
        <v>0</v>
      </c>
      <c r="N425" s="210">
        <f t="shared" si="206"/>
        <v>0</v>
      </c>
      <c r="O425" s="210">
        <f t="shared" si="206"/>
        <v>0</v>
      </c>
      <c r="P425" s="210">
        <f t="shared" si="206"/>
        <v>0</v>
      </c>
      <c r="Q425" s="210">
        <f t="shared" si="206"/>
        <v>0</v>
      </c>
      <c r="R425" s="210">
        <f t="shared" si="206"/>
        <v>0</v>
      </c>
      <c r="S425" s="211">
        <f t="shared" si="206"/>
        <v>160099075</v>
      </c>
      <c r="T425" s="210">
        <f t="shared" si="206"/>
        <v>0</v>
      </c>
      <c r="U425" s="196"/>
      <c r="V425" s="221">
        <v>30203</v>
      </c>
      <c r="W425" s="198" t="s">
        <v>654</v>
      </c>
      <c r="X425" s="194">
        <v>160099075</v>
      </c>
      <c r="Y425" s="194">
        <v>0</v>
      </c>
      <c r="Z425" s="194">
        <v>0</v>
      </c>
      <c r="AA425" s="194">
        <v>0</v>
      </c>
      <c r="AB425" s="194">
        <v>0</v>
      </c>
      <c r="AC425" s="194">
        <v>0</v>
      </c>
      <c r="AD425" s="194">
        <v>160099075</v>
      </c>
      <c r="AE425" s="194">
        <v>0</v>
      </c>
      <c r="AF425" s="194">
        <v>0</v>
      </c>
      <c r="AG425" s="194">
        <v>160099075</v>
      </c>
      <c r="AH425" s="194">
        <v>0</v>
      </c>
      <c r="AI425" s="194">
        <v>0</v>
      </c>
      <c r="AJ425" s="194">
        <v>0</v>
      </c>
      <c r="AK425" s="194">
        <v>0</v>
      </c>
      <c r="AL425" s="194">
        <v>0</v>
      </c>
      <c r="AM425" s="194">
        <v>0</v>
      </c>
      <c r="AN425" s="194">
        <v>160099075</v>
      </c>
      <c r="AO425" s="194">
        <v>0</v>
      </c>
    </row>
    <row r="426" spans="1:41" s="207" customFormat="1" x14ac:dyDescent="0.25">
      <c r="A426" s="212">
        <v>3020301</v>
      </c>
      <c r="B426" s="213" t="s">
        <v>655</v>
      </c>
      <c r="C426" s="214">
        <f>+C427</f>
        <v>10099075</v>
      </c>
      <c r="D426" s="214">
        <f t="shared" ref="D426:T427" si="207">+D427</f>
        <v>0</v>
      </c>
      <c r="E426" s="214">
        <f t="shared" si="207"/>
        <v>0</v>
      </c>
      <c r="F426" s="214">
        <f t="shared" si="207"/>
        <v>0</v>
      </c>
      <c r="G426" s="214">
        <f t="shared" si="207"/>
        <v>0</v>
      </c>
      <c r="H426" s="214">
        <f t="shared" si="207"/>
        <v>0</v>
      </c>
      <c r="I426" s="214">
        <f t="shared" si="207"/>
        <v>10099075</v>
      </c>
      <c r="J426" s="214">
        <f t="shared" si="207"/>
        <v>0</v>
      </c>
      <c r="K426" s="214">
        <f t="shared" si="207"/>
        <v>0</v>
      </c>
      <c r="L426" s="214">
        <f t="shared" si="207"/>
        <v>10099075</v>
      </c>
      <c r="M426" s="214">
        <f t="shared" si="207"/>
        <v>0</v>
      </c>
      <c r="N426" s="214">
        <f t="shared" si="207"/>
        <v>0</v>
      </c>
      <c r="O426" s="214">
        <f t="shared" si="207"/>
        <v>0</v>
      </c>
      <c r="P426" s="214">
        <f t="shared" si="207"/>
        <v>0</v>
      </c>
      <c r="Q426" s="214">
        <f t="shared" si="207"/>
        <v>0</v>
      </c>
      <c r="R426" s="214">
        <f t="shared" si="207"/>
        <v>0</v>
      </c>
      <c r="S426" s="215">
        <f t="shared" si="207"/>
        <v>10099075</v>
      </c>
      <c r="T426" s="214">
        <f t="shared" si="207"/>
        <v>0</v>
      </c>
      <c r="V426" s="221">
        <v>3020301</v>
      </c>
      <c r="W426" s="198" t="s">
        <v>655</v>
      </c>
      <c r="X426" s="194">
        <v>10099075</v>
      </c>
      <c r="Y426" s="194">
        <v>0</v>
      </c>
      <c r="Z426" s="194">
        <v>0</v>
      </c>
      <c r="AA426" s="194">
        <v>0</v>
      </c>
      <c r="AB426" s="194">
        <v>0</v>
      </c>
      <c r="AC426" s="194">
        <v>0</v>
      </c>
      <c r="AD426" s="194">
        <v>10099075</v>
      </c>
      <c r="AE426" s="194">
        <v>0</v>
      </c>
      <c r="AF426" s="194">
        <v>0</v>
      </c>
      <c r="AG426" s="194">
        <v>10099075</v>
      </c>
      <c r="AH426" s="194">
        <v>0</v>
      </c>
      <c r="AI426" s="194">
        <v>0</v>
      </c>
      <c r="AJ426" s="194">
        <v>0</v>
      </c>
      <c r="AK426" s="194">
        <v>0</v>
      </c>
      <c r="AL426" s="194">
        <v>0</v>
      </c>
      <c r="AM426" s="194">
        <v>0</v>
      </c>
      <c r="AN426" s="194">
        <v>10099075</v>
      </c>
      <c r="AO426" s="194">
        <v>0</v>
      </c>
    </row>
    <row r="427" spans="1:41" x14ac:dyDescent="0.25">
      <c r="A427" s="212">
        <v>302030101</v>
      </c>
      <c r="B427" s="213" t="s">
        <v>656</v>
      </c>
      <c r="C427" s="214">
        <f>+C428</f>
        <v>10099075</v>
      </c>
      <c r="D427" s="214">
        <f t="shared" si="207"/>
        <v>0</v>
      </c>
      <c r="E427" s="214">
        <f t="shared" si="207"/>
        <v>0</v>
      </c>
      <c r="F427" s="214">
        <f t="shared" si="207"/>
        <v>0</v>
      </c>
      <c r="G427" s="214">
        <f t="shared" si="207"/>
        <v>0</v>
      </c>
      <c r="H427" s="214">
        <f t="shared" si="207"/>
        <v>0</v>
      </c>
      <c r="I427" s="214">
        <f t="shared" si="207"/>
        <v>10099075</v>
      </c>
      <c r="J427" s="214">
        <f t="shared" si="207"/>
        <v>0</v>
      </c>
      <c r="K427" s="214">
        <f t="shared" si="207"/>
        <v>0</v>
      </c>
      <c r="L427" s="214">
        <f t="shared" si="207"/>
        <v>10099075</v>
      </c>
      <c r="M427" s="214">
        <f t="shared" si="207"/>
        <v>0</v>
      </c>
      <c r="N427" s="214">
        <f t="shared" si="207"/>
        <v>0</v>
      </c>
      <c r="O427" s="214">
        <f t="shared" si="207"/>
        <v>0</v>
      </c>
      <c r="P427" s="214">
        <f t="shared" si="207"/>
        <v>0</v>
      </c>
      <c r="Q427" s="214">
        <f t="shared" si="207"/>
        <v>0</v>
      </c>
      <c r="R427" s="214">
        <f t="shared" si="207"/>
        <v>0</v>
      </c>
      <c r="S427" s="215">
        <f t="shared" si="207"/>
        <v>10099075</v>
      </c>
      <c r="T427" s="214">
        <f t="shared" si="207"/>
        <v>0</v>
      </c>
      <c r="U427" s="207"/>
      <c r="V427" s="221">
        <v>302030101</v>
      </c>
      <c r="W427" s="198" t="s">
        <v>656</v>
      </c>
      <c r="X427" s="194">
        <v>10099075</v>
      </c>
      <c r="Y427" s="194">
        <v>0</v>
      </c>
      <c r="Z427" s="194">
        <v>0</v>
      </c>
      <c r="AA427" s="194">
        <v>0</v>
      </c>
      <c r="AB427" s="194">
        <v>0</v>
      </c>
      <c r="AC427" s="194">
        <v>0</v>
      </c>
      <c r="AD427" s="194">
        <v>10099075</v>
      </c>
      <c r="AE427" s="194">
        <v>0</v>
      </c>
      <c r="AF427" s="194">
        <v>0</v>
      </c>
      <c r="AG427" s="194">
        <v>10099075</v>
      </c>
      <c r="AH427" s="194">
        <v>0</v>
      </c>
      <c r="AI427" s="194">
        <v>0</v>
      </c>
      <c r="AJ427" s="194">
        <v>0</v>
      </c>
      <c r="AK427" s="194">
        <v>0</v>
      </c>
      <c r="AL427" s="194">
        <v>0</v>
      </c>
      <c r="AM427" s="194">
        <v>0</v>
      </c>
      <c r="AN427" s="194">
        <v>10099075</v>
      </c>
      <c r="AO427" s="194">
        <v>0</v>
      </c>
    </row>
    <row r="428" spans="1:41" s="207" customFormat="1" x14ac:dyDescent="0.25">
      <c r="A428" s="221">
        <v>30203010101</v>
      </c>
      <c r="B428" s="198" t="s">
        <v>657</v>
      </c>
      <c r="C428" s="194">
        <v>10099075</v>
      </c>
      <c r="D428" s="194">
        <v>0</v>
      </c>
      <c r="E428" s="194">
        <v>0</v>
      </c>
      <c r="F428" s="194">
        <v>0</v>
      </c>
      <c r="G428" s="194">
        <v>0</v>
      </c>
      <c r="H428" s="194">
        <v>0</v>
      </c>
      <c r="I428" s="194">
        <f t="shared" si="194"/>
        <v>10099075</v>
      </c>
      <c r="J428" s="194">
        <v>0</v>
      </c>
      <c r="K428" s="194">
        <v>0</v>
      </c>
      <c r="L428" s="194">
        <f t="shared" si="193"/>
        <v>10099075</v>
      </c>
      <c r="M428" s="194">
        <v>0</v>
      </c>
      <c r="N428" s="194">
        <v>0</v>
      </c>
      <c r="O428" s="194">
        <f t="shared" si="190"/>
        <v>0</v>
      </c>
      <c r="P428" s="194">
        <v>0</v>
      </c>
      <c r="Q428" s="194">
        <v>0</v>
      </c>
      <c r="R428" s="194">
        <f t="shared" si="187"/>
        <v>0</v>
      </c>
      <c r="S428" s="195">
        <f t="shared" si="188"/>
        <v>10099075</v>
      </c>
      <c r="T428" s="194">
        <f t="shared" si="189"/>
        <v>0</v>
      </c>
      <c r="V428" s="221">
        <v>30203010101</v>
      </c>
      <c r="W428" s="198" t="s">
        <v>657</v>
      </c>
      <c r="X428" s="194">
        <v>10099075</v>
      </c>
      <c r="Y428" s="194">
        <v>0</v>
      </c>
      <c r="Z428" s="194">
        <v>0</v>
      </c>
      <c r="AA428" s="194">
        <v>0</v>
      </c>
      <c r="AB428" s="194">
        <v>0</v>
      </c>
      <c r="AC428" s="194">
        <v>0</v>
      </c>
      <c r="AD428" s="194">
        <v>10099075</v>
      </c>
      <c r="AE428" s="194">
        <v>0</v>
      </c>
      <c r="AF428" s="194">
        <v>0</v>
      </c>
      <c r="AG428" s="194">
        <v>10099075</v>
      </c>
      <c r="AH428" s="194">
        <v>0</v>
      </c>
      <c r="AI428" s="194">
        <v>0</v>
      </c>
      <c r="AJ428" s="194">
        <v>0</v>
      </c>
      <c r="AK428" s="194">
        <v>0</v>
      </c>
      <c r="AL428" s="194">
        <v>0</v>
      </c>
      <c r="AM428" s="194">
        <v>0</v>
      </c>
      <c r="AN428" s="194">
        <v>10099075</v>
      </c>
      <c r="AO428" s="194">
        <v>0</v>
      </c>
    </row>
    <row r="429" spans="1:41" x14ac:dyDescent="0.25">
      <c r="A429" s="212">
        <v>3020302</v>
      </c>
      <c r="B429" s="213" t="s">
        <v>658</v>
      </c>
      <c r="C429" s="214">
        <f>+C430</f>
        <v>150000000</v>
      </c>
      <c r="D429" s="214">
        <f t="shared" ref="D429:T429" si="208">+D430</f>
        <v>0</v>
      </c>
      <c r="E429" s="214">
        <f t="shared" si="208"/>
        <v>0</v>
      </c>
      <c r="F429" s="214">
        <f t="shared" si="208"/>
        <v>0</v>
      </c>
      <c r="G429" s="214">
        <f t="shared" si="208"/>
        <v>0</v>
      </c>
      <c r="H429" s="214">
        <f t="shared" si="208"/>
        <v>0</v>
      </c>
      <c r="I429" s="214">
        <f t="shared" si="208"/>
        <v>150000000</v>
      </c>
      <c r="J429" s="214">
        <f t="shared" si="208"/>
        <v>0</v>
      </c>
      <c r="K429" s="214">
        <f t="shared" si="208"/>
        <v>0</v>
      </c>
      <c r="L429" s="214">
        <f t="shared" si="208"/>
        <v>150000000</v>
      </c>
      <c r="M429" s="214">
        <f t="shared" si="208"/>
        <v>0</v>
      </c>
      <c r="N429" s="214">
        <f t="shared" si="208"/>
        <v>0</v>
      </c>
      <c r="O429" s="214">
        <f t="shared" si="208"/>
        <v>0</v>
      </c>
      <c r="P429" s="214">
        <f t="shared" si="208"/>
        <v>0</v>
      </c>
      <c r="Q429" s="214">
        <f t="shared" si="208"/>
        <v>0</v>
      </c>
      <c r="R429" s="214">
        <f t="shared" si="208"/>
        <v>0</v>
      </c>
      <c r="S429" s="215">
        <f t="shared" si="208"/>
        <v>150000000</v>
      </c>
      <c r="T429" s="214">
        <f t="shared" si="208"/>
        <v>0</v>
      </c>
      <c r="V429" s="221">
        <v>3020302</v>
      </c>
      <c r="W429" s="198" t="s">
        <v>658</v>
      </c>
      <c r="X429" s="194">
        <v>150000000</v>
      </c>
      <c r="Y429" s="194">
        <v>0</v>
      </c>
      <c r="Z429" s="194">
        <v>0</v>
      </c>
      <c r="AA429" s="194">
        <v>0</v>
      </c>
      <c r="AB429" s="194">
        <v>0</v>
      </c>
      <c r="AC429" s="194">
        <v>0</v>
      </c>
      <c r="AD429" s="194">
        <v>150000000</v>
      </c>
      <c r="AE429" s="194">
        <v>0</v>
      </c>
      <c r="AF429" s="194">
        <v>0</v>
      </c>
      <c r="AG429" s="194">
        <v>150000000</v>
      </c>
      <c r="AH429" s="194">
        <v>0</v>
      </c>
      <c r="AI429" s="194">
        <v>0</v>
      </c>
      <c r="AJ429" s="194">
        <v>0</v>
      </c>
      <c r="AK429" s="194">
        <v>0</v>
      </c>
      <c r="AL429" s="194">
        <v>0</v>
      </c>
      <c r="AM429" s="194">
        <v>0</v>
      </c>
      <c r="AN429" s="194">
        <v>150000000</v>
      </c>
      <c r="AO429" s="194">
        <v>0</v>
      </c>
    </row>
    <row r="430" spans="1:41" s="207" customFormat="1" x14ac:dyDescent="0.25">
      <c r="A430" s="221">
        <v>302030203</v>
      </c>
      <c r="B430" s="198" t="s">
        <v>659</v>
      </c>
      <c r="C430" s="194">
        <v>150000000</v>
      </c>
      <c r="D430" s="194">
        <v>0</v>
      </c>
      <c r="E430" s="194">
        <v>0</v>
      </c>
      <c r="F430" s="194">
        <v>0</v>
      </c>
      <c r="G430" s="194">
        <v>0</v>
      </c>
      <c r="H430" s="194">
        <v>0</v>
      </c>
      <c r="I430" s="194">
        <f t="shared" si="194"/>
        <v>150000000</v>
      </c>
      <c r="J430" s="194">
        <v>0</v>
      </c>
      <c r="K430" s="194">
        <v>0</v>
      </c>
      <c r="L430" s="194">
        <f t="shared" si="193"/>
        <v>150000000</v>
      </c>
      <c r="M430" s="194">
        <v>0</v>
      </c>
      <c r="N430" s="194">
        <v>0</v>
      </c>
      <c r="O430" s="194">
        <f t="shared" si="190"/>
        <v>0</v>
      </c>
      <c r="P430" s="194">
        <v>0</v>
      </c>
      <c r="Q430" s="194">
        <v>0</v>
      </c>
      <c r="R430" s="194">
        <f t="shared" si="187"/>
        <v>0</v>
      </c>
      <c r="S430" s="195">
        <f t="shared" si="188"/>
        <v>150000000</v>
      </c>
      <c r="T430" s="194">
        <f t="shared" si="189"/>
        <v>0</v>
      </c>
      <c r="V430" s="221">
        <v>302030203</v>
      </c>
      <c r="W430" s="198" t="s">
        <v>659</v>
      </c>
      <c r="X430" s="194">
        <v>150000000</v>
      </c>
      <c r="Y430" s="194">
        <v>0</v>
      </c>
      <c r="Z430" s="194">
        <v>0</v>
      </c>
      <c r="AA430" s="194">
        <v>0</v>
      </c>
      <c r="AB430" s="194">
        <v>0</v>
      </c>
      <c r="AC430" s="194">
        <v>0</v>
      </c>
      <c r="AD430" s="194">
        <v>150000000</v>
      </c>
      <c r="AE430" s="194">
        <v>0</v>
      </c>
      <c r="AF430" s="194">
        <v>0</v>
      </c>
      <c r="AG430" s="194">
        <v>150000000</v>
      </c>
      <c r="AH430" s="194">
        <v>0</v>
      </c>
      <c r="AI430" s="194">
        <v>0</v>
      </c>
      <c r="AJ430" s="194">
        <v>0</v>
      </c>
      <c r="AK430" s="194">
        <v>0</v>
      </c>
      <c r="AL430" s="194">
        <v>0</v>
      </c>
      <c r="AM430" s="194">
        <v>0</v>
      </c>
      <c r="AN430" s="194">
        <v>150000000</v>
      </c>
      <c r="AO430" s="194">
        <v>0</v>
      </c>
    </row>
    <row r="431" spans="1:41" s="207" customFormat="1" x14ac:dyDescent="0.25">
      <c r="A431" s="208">
        <v>303</v>
      </c>
      <c r="B431" s="209" t="s">
        <v>660</v>
      </c>
      <c r="C431" s="210">
        <f>+C432</f>
        <v>95000000</v>
      </c>
      <c r="D431" s="210">
        <f t="shared" ref="D431:T431" si="209">+D432</f>
        <v>0</v>
      </c>
      <c r="E431" s="210">
        <f t="shared" si="209"/>
        <v>0</v>
      </c>
      <c r="F431" s="210">
        <f t="shared" si="209"/>
        <v>0</v>
      </c>
      <c r="G431" s="210">
        <f t="shared" si="209"/>
        <v>0</v>
      </c>
      <c r="H431" s="210">
        <f t="shared" si="209"/>
        <v>0</v>
      </c>
      <c r="I431" s="210">
        <f t="shared" si="209"/>
        <v>95000000</v>
      </c>
      <c r="J431" s="210">
        <f t="shared" si="209"/>
        <v>0</v>
      </c>
      <c r="K431" s="210">
        <f t="shared" si="209"/>
        <v>0</v>
      </c>
      <c r="L431" s="210">
        <f t="shared" si="209"/>
        <v>95000000</v>
      </c>
      <c r="M431" s="210">
        <f t="shared" si="209"/>
        <v>0</v>
      </c>
      <c r="N431" s="210">
        <f t="shared" si="209"/>
        <v>0</v>
      </c>
      <c r="O431" s="210">
        <f t="shared" si="209"/>
        <v>0</v>
      </c>
      <c r="P431" s="210">
        <f t="shared" si="209"/>
        <v>0</v>
      </c>
      <c r="Q431" s="210">
        <f t="shared" si="209"/>
        <v>0</v>
      </c>
      <c r="R431" s="210">
        <f t="shared" si="209"/>
        <v>0</v>
      </c>
      <c r="S431" s="211">
        <f t="shared" si="209"/>
        <v>95000000</v>
      </c>
      <c r="T431" s="210">
        <f t="shared" si="209"/>
        <v>0</v>
      </c>
      <c r="U431" s="196"/>
      <c r="V431" s="221">
        <v>303</v>
      </c>
      <c r="W431" s="198" t="s">
        <v>660</v>
      </c>
      <c r="X431" s="194">
        <v>95000000</v>
      </c>
      <c r="Y431" s="194">
        <v>0</v>
      </c>
      <c r="Z431" s="194">
        <v>0</v>
      </c>
      <c r="AA431" s="194">
        <v>0</v>
      </c>
      <c r="AB431" s="194">
        <v>0</v>
      </c>
      <c r="AC431" s="194">
        <v>0</v>
      </c>
      <c r="AD431" s="194">
        <v>95000000</v>
      </c>
      <c r="AE431" s="194">
        <v>0</v>
      </c>
      <c r="AF431" s="194">
        <v>0</v>
      </c>
      <c r="AG431" s="194">
        <v>95000000</v>
      </c>
      <c r="AH431" s="194">
        <v>0</v>
      </c>
      <c r="AI431" s="194">
        <v>0</v>
      </c>
      <c r="AJ431" s="194">
        <v>0</v>
      </c>
      <c r="AK431" s="194">
        <v>0</v>
      </c>
      <c r="AL431" s="194">
        <v>0</v>
      </c>
      <c r="AM431" s="194">
        <v>0</v>
      </c>
      <c r="AN431" s="194">
        <v>95000000</v>
      </c>
      <c r="AO431" s="194">
        <v>0</v>
      </c>
    </row>
    <row r="432" spans="1:41" s="207" customFormat="1" x14ac:dyDescent="0.25">
      <c r="A432" s="208">
        <v>30301</v>
      </c>
      <c r="B432" s="209" t="s">
        <v>661</v>
      </c>
      <c r="C432" s="210">
        <f>+C433+C439</f>
        <v>95000000</v>
      </c>
      <c r="D432" s="210">
        <f t="shared" ref="D432:T432" si="210">+D433+D439</f>
        <v>0</v>
      </c>
      <c r="E432" s="210">
        <f t="shared" si="210"/>
        <v>0</v>
      </c>
      <c r="F432" s="210">
        <f t="shared" si="210"/>
        <v>0</v>
      </c>
      <c r="G432" s="210">
        <f t="shared" si="210"/>
        <v>0</v>
      </c>
      <c r="H432" s="210">
        <f t="shared" si="210"/>
        <v>0</v>
      </c>
      <c r="I432" s="210">
        <f t="shared" si="210"/>
        <v>95000000</v>
      </c>
      <c r="J432" s="210">
        <f t="shared" si="210"/>
        <v>0</v>
      </c>
      <c r="K432" s="210">
        <f t="shared" si="210"/>
        <v>0</v>
      </c>
      <c r="L432" s="210">
        <f t="shared" si="210"/>
        <v>95000000</v>
      </c>
      <c r="M432" s="210">
        <f t="shared" si="210"/>
        <v>0</v>
      </c>
      <c r="N432" s="210">
        <f t="shared" si="210"/>
        <v>0</v>
      </c>
      <c r="O432" s="210">
        <f t="shared" si="210"/>
        <v>0</v>
      </c>
      <c r="P432" s="210">
        <f t="shared" si="210"/>
        <v>0</v>
      </c>
      <c r="Q432" s="210">
        <f t="shared" si="210"/>
        <v>0</v>
      </c>
      <c r="R432" s="210">
        <f t="shared" si="210"/>
        <v>0</v>
      </c>
      <c r="S432" s="211">
        <f t="shared" si="210"/>
        <v>95000000</v>
      </c>
      <c r="T432" s="210">
        <f t="shared" si="210"/>
        <v>0</v>
      </c>
      <c r="V432" s="221">
        <v>30301</v>
      </c>
      <c r="W432" s="198" t="s">
        <v>661</v>
      </c>
      <c r="X432" s="194">
        <v>95000000</v>
      </c>
      <c r="Y432" s="194">
        <v>0</v>
      </c>
      <c r="Z432" s="194">
        <v>0</v>
      </c>
      <c r="AA432" s="194">
        <v>0</v>
      </c>
      <c r="AB432" s="194">
        <v>0</v>
      </c>
      <c r="AC432" s="194">
        <v>0</v>
      </c>
      <c r="AD432" s="194">
        <v>95000000</v>
      </c>
      <c r="AE432" s="194">
        <v>0</v>
      </c>
      <c r="AF432" s="194">
        <v>0</v>
      </c>
      <c r="AG432" s="194">
        <v>95000000</v>
      </c>
      <c r="AH432" s="194">
        <v>0</v>
      </c>
      <c r="AI432" s="194">
        <v>0</v>
      </c>
      <c r="AJ432" s="194">
        <v>0</v>
      </c>
      <c r="AK432" s="194">
        <v>0</v>
      </c>
      <c r="AL432" s="194">
        <v>0</v>
      </c>
      <c r="AM432" s="194">
        <v>0</v>
      </c>
      <c r="AN432" s="194">
        <v>95000000</v>
      </c>
      <c r="AO432" s="194">
        <v>0</v>
      </c>
    </row>
    <row r="433" spans="1:41" s="207" customFormat="1" x14ac:dyDescent="0.25">
      <c r="A433" s="212">
        <v>3030101</v>
      </c>
      <c r="B433" s="213" t="s">
        <v>662</v>
      </c>
      <c r="C433" s="214">
        <f>+C434</f>
        <v>80000000</v>
      </c>
      <c r="D433" s="214">
        <f t="shared" ref="D433:T433" si="211">+D434</f>
        <v>0</v>
      </c>
      <c r="E433" s="214">
        <f t="shared" si="211"/>
        <v>0</v>
      </c>
      <c r="F433" s="214">
        <f t="shared" si="211"/>
        <v>0</v>
      </c>
      <c r="G433" s="214">
        <f t="shared" si="211"/>
        <v>0</v>
      </c>
      <c r="H433" s="214">
        <f t="shared" si="211"/>
        <v>0</v>
      </c>
      <c r="I433" s="214">
        <f t="shared" si="211"/>
        <v>80000000</v>
      </c>
      <c r="J433" s="214">
        <f t="shared" si="211"/>
        <v>0</v>
      </c>
      <c r="K433" s="214">
        <f t="shared" si="211"/>
        <v>0</v>
      </c>
      <c r="L433" s="214">
        <f t="shared" si="211"/>
        <v>80000000</v>
      </c>
      <c r="M433" s="214">
        <f t="shared" si="211"/>
        <v>0</v>
      </c>
      <c r="N433" s="214">
        <f t="shared" si="211"/>
        <v>0</v>
      </c>
      <c r="O433" s="214">
        <f t="shared" si="211"/>
        <v>0</v>
      </c>
      <c r="P433" s="214">
        <f t="shared" si="211"/>
        <v>0</v>
      </c>
      <c r="Q433" s="214">
        <f t="shared" si="211"/>
        <v>0</v>
      </c>
      <c r="R433" s="214">
        <f t="shared" si="211"/>
        <v>0</v>
      </c>
      <c r="S433" s="215">
        <f t="shared" si="211"/>
        <v>80000000</v>
      </c>
      <c r="T433" s="214">
        <f t="shared" si="211"/>
        <v>0</v>
      </c>
      <c r="V433" s="221">
        <v>3030101</v>
      </c>
      <c r="W433" s="198" t="s">
        <v>662</v>
      </c>
      <c r="X433" s="194">
        <v>80000000</v>
      </c>
      <c r="Y433" s="194">
        <v>0</v>
      </c>
      <c r="Z433" s="194">
        <v>0</v>
      </c>
      <c r="AA433" s="194">
        <v>0</v>
      </c>
      <c r="AB433" s="194">
        <v>0</v>
      </c>
      <c r="AC433" s="194">
        <v>0</v>
      </c>
      <c r="AD433" s="194">
        <v>80000000</v>
      </c>
      <c r="AE433" s="194">
        <v>0</v>
      </c>
      <c r="AF433" s="194">
        <v>0</v>
      </c>
      <c r="AG433" s="194">
        <v>80000000</v>
      </c>
      <c r="AH433" s="194">
        <v>0</v>
      </c>
      <c r="AI433" s="194">
        <v>0</v>
      </c>
      <c r="AJ433" s="194">
        <v>0</v>
      </c>
      <c r="AK433" s="194">
        <v>0</v>
      </c>
      <c r="AL433" s="194">
        <v>0</v>
      </c>
      <c r="AM433" s="194">
        <v>0</v>
      </c>
      <c r="AN433" s="194">
        <v>80000000</v>
      </c>
      <c r="AO433" s="194">
        <v>0</v>
      </c>
    </row>
    <row r="434" spans="1:41" x14ac:dyDescent="0.25">
      <c r="A434" s="212">
        <v>303010101</v>
      </c>
      <c r="B434" s="213" t="s">
        <v>663</v>
      </c>
      <c r="C434" s="214">
        <f>SUM(C435:C438)</f>
        <v>80000000</v>
      </c>
      <c r="D434" s="214">
        <f t="shared" ref="D434:T434" si="212">SUM(D435:D438)</f>
        <v>0</v>
      </c>
      <c r="E434" s="214">
        <f t="shared" si="212"/>
        <v>0</v>
      </c>
      <c r="F434" s="214">
        <f t="shared" si="212"/>
        <v>0</v>
      </c>
      <c r="G434" s="214">
        <f t="shared" si="212"/>
        <v>0</v>
      </c>
      <c r="H434" s="214">
        <f t="shared" si="212"/>
        <v>0</v>
      </c>
      <c r="I434" s="214">
        <f t="shared" si="212"/>
        <v>80000000</v>
      </c>
      <c r="J434" s="214">
        <f t="shared" si="212"/>
        <v>0</v>
      </c>
      <c r="K434" s="214">
        <f t="shared" si="212"/>
        <v>0</v>
      </c>
      <c r="L434" s="214">
        <f t="shared" si="212"/>
        <v>80000000</v>
      </c>
      <c r="M434" s="214">
        <f t="shared" si="212"/>
        <v>0</v>
      </c>
      <c r="N434" s="214">
        <f t="shared" si="212"/>
        <v>0</v>
      </c>
      <c r="O434" s="214">
        <f t="shared" si="212"/>
        <v>0</v>
      </c>
      <c r="P434" s="214">
        <f t="shared" si="212"/>
        <v>0</v>
      </c>
      <c r="Q434" s="214">
        <f t="shared" si="212"/>
        <v>0</v>
      </c>
      <c r="R434" s="214">
        <f t="shared" si="212"/>
        <v>0</v>
      </c>
      <c r="S434" s="215">
        <f t="shared" si="212"/>
        <v>80000000</v>
      </c>
      <c r="T434" s="214">
        <f t="shared" si="212"/>
        <v>0</v>
      </c>
      <c r="U434" s="207"/>
      <c r="V434" s="221">
        <v>303010101</v>
      </c>
      <c r="W434" s="198" t="s">
        <v>663</v>
      </c>
      <c r="X434" s="194">
        <v>80000000</v>
      </c>
      <c r="Y434" s="194">
        <v>0</v>
      </c>
      <c r="Z434" s="194">
        <v>0</v>
      </c>
      <c r="AA434" s="194">
        <v>0</v>
      </c>
      <c r="AB434" s="194">
        <v>0</v>
      </c>
      <c r="AC434" s="194">
        <v>0</v>
      </c>
      <c r="AD434" s="194">
        <v>80000000</v>
      </c>
      <c r="AE434" s="194">
        <v>0</v>
      </c>
      <c r="AF434" s="194">
        <v>0</v>
      </c>
      <c r="AG434" s="194">
        <v>80000000</v>
      </c>
      <c r="AH434" s="194">
        <v>0</v>
      </c>
      <c r="AI434" s="194">
        <v>0</v>
      </c>
      <c r="AJ434" s="194">
        <v>0</v>
      </c>
      <c r="AK434" s="194">
        <v>0</v>
      </c>
      <c r="AL434" s="194">
        <v>0</v>
      </c>
      <c r="AM434" s="194">
        <v>0</v>
      </c>
      <c r="AN434" s="194">
        <v>80000000</v>
      </c>
      <c r="AO434" s="194">
        <v>0</v>
      </c>
    </row>
    <row r="435" spans="1:41" x14ac:dyDescent="0.25">
      <c r="A435" s="221">
        <v>30301010101</v>
      </c>
      <c r="B435" s="198" t="s">
        <v>664</v>
      </c>
      <c r="C435" s="194">
        <v>5000000</v>
      </c>
      <c r="D435" s="194">
        <v>0</v>
      </c>
      <c r="E435" s="194">
        <v>0</v>
      </c>
      <c r="F435" s="194">
        <v>0</v>
      </c>
      <c r="G435" s="194">
        <v>0</v>
      </c>
      <c r="H435" s="194">
        <v>0</v>
      </c>
      <c r="I435" s="194">
        <f t="shared" si="194"/>
        <v>5000000</v>
      </c>
      <c r="J435" s="194">
        <v>0</v>
      </c>
      <c r="K435" s="194">
        <v>0</v>
      </c>
      <c r="L435" s="194">
        <f t="shared" si="193"/>
        <v>5000000</v>
      </c>
      <c r="M435" s="194">
        <v>0</v>
      </c>
      <c r="N435" s="194">
        <v>0</v>
      </c>
      <c r="O435" s="194">
        <f t="shared" si="190"/>
        <v>0</v>
      </c>
      <c r="P435" s="194">
        <v>0</v>
      </c>
      <c r="Q435" s="194">
        <v>0</v>
      </c>
      <c r="R435" s="194">
        <f t="shared" si="187"/>
        <v>0</v>
      </c>
      <c r="S435" s="195">
        <f t="shared" si="188"/>
        <v>5000000</v>
      </c>
      <c r="T435" s="194">
        <f t="shared" si="189"/>
        <v>0</v>
      </c>
      <c r="U435" s="207"/>
      <c r="V435" s="221">
        <v>30301010101</v>
      </c>
      <c r="W435" s="198" t="s">
        <v>664</v>
      </c>
      <c r="X435" s="194">
        <v>5000000</v>
      </c>
      <c r="Y435" s="194">
        <v>0</v>
      </c>
      <c r="Z435" s="194">
        <v>0</v>
      </c>
      <c r="AA435" s="194">
        <v>0</v>
      </c>
      <c r="AB435" s="194">
        <v>0</v>
      </c>
      <c r="AC435" s="194">
        <v>0</v>
      </c>
      <c r="AD435" s="194">
        <v>5000000</v>
      </c>
      <c r="AE435" s="194">
        <v>0</v>
      </c>
      <c r="AF435" s="194">
        <v>0</v>
      </c>
      <c r="AG435" s="194">
        <v>5000000</v>
      </c>
      <c r="AH435" s="194">
        <v>0</v>
      </c>
      <c r="AI435" s="194">
        <v>0</v>
      </c>
      <c r="AJ435" s="194">
        <v>0</v>
      </c>
      <c r="AK435" s="194">
        <v>0</v>
      </c>
      <c r="AL435" s="194">
        <v>0</v>
      </c>
      <c r="AM435" s="194">
        <v>0</v>
      </c>
      <c r="AN435" s="194">
        <v>5000000</v>
      </c>
      <c r="AO435" s="194">
        <v>0</v>
      </c>
    </row>
    <row r="436" spans="1:41" x14ac:dyDescent="0.25">
      <c r="A436" s="221">
        <v>30301010102</v>
      </c>
      <c r="B436" s="198" t="s">
        <v>665</v>
      </c>
      <c r="C436" s="194">
        <v>5000000</v>
      </c>
      <c r="D436" s="194">
        <v>0</v>
      </c>
      <c r="E436" s="194">
        <v>0</v>
      </c>
      <c r="F436" s="194">
        <v>0</v>
      </c>
      <c r="G436" s="194">
        <v>0</v>
      </c>
      <c r="H436" s="194">
        <v>0</v>
      </c>
      <c r="I436" s="194">
        <f t="shared" si="194"/>
        <v>5000000</v>
      </c>
      <c r="J436" s="194">
        <v>0</v>
      </c>
      <c r="K436" s="194">
        <v>0</v>
      </c>
      <c r="L436" s="194">
        <f t="shared" si="193"/>
        <v>5000000</v>
      </c>
      <c r="M436" s="194">
        <v>0</v>
      </c>
      <c r="N436" s="194">
        <v>0</v>
      </c>
      <c r="O436" s="194">
        <f t="shared" si="190"/>
        <v>0</v>
      </c>
      <c r="P436" s="194">
        <v>0</v>
      </c>
      <c r="Q436" s="194">
        <v>0</v>
      </c>
      <c r="R436" s="194">
        <f t="shared" si="187"/>
        <v>0</v>
      </c>
      <c r="S436" s="195">
        <f t="shared" si="188"/>
        <v>5000000</v>
      </c>
      <c r="T436" s="194">
        <f t="shared" si="189"/>
        <v>0</v>
      </c>
      <c r="V436" s="221">
        <v>30301010102</v>
      </c>
      <c r="W436" s="198" t="s">
        <v>665</v>
      </c>
      <c r="X436" s="194">
        <v>5000000</v>
      </c>
      <c r="Y436" s="194">
        <v>0</v>
      </c>
      <c r="Z436" s="194">
        <v>0</v>
      </c>
      <c r="AA436" s="194">
        <v>0</v>
      </c>
      <c r="AB436" s="194">
        <v>0</v>
      </c>
      <c r="AC436" s="194">
        <v>0</v>
      </c>
      <c r="AD436" s="194">
        <v>5000000</v>
      </c>
      <c r="AE436" s="194">
        <v>0</v>
      </c>
      <c r="AF436" s="194">
        <v>0</v>
      </c>
      <c r="AG436" s="194">
        <v>5000000</v>
      </c>
      <c r="AH436" s="194">
        <v>0</v>
      </c>
      <c r="AI436" s="194">
        <v>0</v>
      </c>
      <c r="AJ436" s="194">
        <v>0</v>
      </c>
      <c r="AK436" s="194">
        <v>0</v>
      </c>
      <c r="AL436" s="194">
        <v>0</v>
      </c>
      <c r="AM436" s="194">
        <v>0</v>
      </c>
      <c r="AN436" s="194">
        <v>5000000</v>
      </c>
      <c r="AO436" s="194">
        <v>0</v>
      </c>
    </row>
    <row r="437" spans="1:41" x14ac:dyDescent="0.25">
      <c r="A437" s="221">
        <v>30301010103</v>
      </c>
      <c r="B437" s="198" t="s">
        <v>666</v>
      </c>
      <c r="C437" s="194">
        <v>35000000</v>
      </c>
      <c r="D437" s="194">
        <v>0</v>
      </c>
      <c r="E437" s="194">
        <v>0</v>
      </c>
      <c r="F437" s="194">
        <v>0</v>
      </c>
      <c r="G437" s="194">
        <v>0</v>
      </c>
      <c r="H437" s="194">
        <v>0</v>
      </c>
      <c r="I437" s="194">
        <f t="shared" si="194"/>
        <v>35000000</v>
      </c>
      <c r="J437" s="194">
        <v>0</v>
      </c>
      <c r="K437" s="194">
        <v>0</v>
      </c>
      <c r="L437" s="194">
        <f t="shared" si="193"/>
        <v>35000000</v>
      </c>
      <c r="M437" s="194">
        <v>0</v>
      </c>
      <c r="N437" s="194">
        <v>0</v>
      </c>
      <c r="O437" s="194">
        <f t="shared" si="190"/>
        <v>0</v>
      </c>
      <c r="P437" s="194">
        <v>0</v>
      </c>
      <c r="Q437" s="194">
        <v>0</v>
      </c>
      <c r="R437" s="194">
        <f t="shared" si="187"/>
        <v>0</v>
      </c>
      <c r="S437" s="195">
        <f t="shared" si="188"/>
        <v>35000000</v>
      </c>
      <c r="T437" s="194">
        <f t="shared" si="189"/>
        <v>0</v>
      </c>
      <c r="V437" s="221">
        <v>30301010103</v>
      </c>
      <c r="W437" s="198" t="s">
        <v>666</v>
      </c>
      <c r="X437" s="194">
        <v>35000000</v>
      </c>
      <c r="Y437" s="194">
        <v>0</v>
      </c>
      <c r="Z437" s="194">
        <v>0</v>
      </c>
      <c r="AA437" s="194">
        <v>0</v>
      </c>
      <c r="AB437" s="194">
        <v>0</v>
      </c>
      <c r="AC437" s="194">
        <v>0</v>
      </c>
      <c r="AD437" s="194">
        <v>35000000</v>
      </c>
      <c r="AE437" s="194">
        <v>0</v>
      </c>
      <c r="AF437" s="194">
        <v>0</v>
      </c>
      <c r="AG437" s="194">
        <v>35000000</v>
      </c>
      <c r="AH437" s="194">
        <v>0</v>
      </c>
      <c r="AI437" s="194">
        <v>0</v>
      </c>
      <c r="AJ437" s="194">
        <v>0</v>
      </c>
      <c r="AK437" s="194">
        <v>0</v>
      </c>
      <c r="AL437" s="194">
        <v>0</v>
      </c>
      <c r="AM437" s="194">
        <v>0</v>
      </c>
      <c r="AN437" s="194">
        <v>35000000</v>
      </c>
      <c r="AO437" s="194">
        <v>0</v>
      </c>
    </row>
    <row r="438" spans="1:41" s="207" customFormat="1" x14ac:dyDescent="0.25">
      <c r="A438" s="221">
        <v>30301010104</v>
      </c>
      <c r="B438" s="198" t="s">
        <v>667</v>
      </c>
      <c r="C438" s="194">
        <v>35000000</v>
      </c>
      <c r="D438" s="194">
        <v>0</v>
      </c>
      <c r="E438" s="194">
        <v>0</v>
      </c>
      <c r="F438" s="194">
        <v>0</v>
      </c>
      <c r="G438" s="194">
        <v>0</v>
      </c>
      <c r="H438" s="194">
        <v>0</v>
      </c>
      <c r="I438" s="194">
        <f t="shared" si="194"/>
        <v>35000000</v>
      </c>
      <c r="J438" s="194">
        <v>0</v>
      </c>
      <c r="K438" s="194">
        <v>0</v>
      </c>
      <c r="L438" s="194">
        <f t="shared" si="193"/>
        <v>35000000</v>
      </c>
      <c r="M438" s="194">
        <v>0</v>
      </c>
      <c r="N438" s="194">
        <v>0</v>
      </c>
      <c r="O438" s="194">
        <f t="shared" si="190"/>
        <v>0</v>
      </c>
      <c r="P438" s="194">
        <v>0</v>
      </c>
      <c r="Q438" s="194">
        <v>0</v>
      </c>
      <c r="R438" s="194">
        <f t="shared" si="187"/>
        <v>0</v>
      </c>
      <c r="S438" s="195">
        <f t="shared" si="188"/>
        <v>35000000</v>
      </c>
      <c r="T438" s="194">
        <f t="shared" si="189"/>
        <v>0</v>
      </c>
      <c r="U438" s="196"/>
      <c r="V438" s="221">
        <v>30301010104</v>
      </c>
      <c r="W438" s="198" t="s">
        <v>667</v>
      </c>
      <c r="X438" s="194">
        <v>35000000</v>
      </c>
      <c r="Y438" s="194">
        <v>0</v>
      </c>
      <c r="Z438" s="194">
        <v>0</v>
      </c>
      <c r="AA438" s="194">
        <v>0</v>
      </c>
      <c r="AB438" s="194">
        <v>0</v>
      </c>
      <c r="AC438" s="194">
        <v>0</v>
      </c>
      <c r="AD438" s="194">
        <v>35000000</v>
      </c>
      <c r="AE438" s="194">
        <v>0</v>
      </c>
      <c r="AF438" s="194">
        <v>0</v>
      </c>
      <c r="AG438" s="194">
        <v>35000000</v>
      </c>
      <c r="AH438" s="194">
        <v>0</v>
      </c>
      <c r="AI438" s="194">
        <v>0</v>
      </c>
      <c r="AJ438" s="194">
        <v>0</v>
      </c>
      <c r="AK438" s="194">
        <v>0</v>
      </c>
      <c r="AL438" s="194">
        <v>0</v>
      </c>
      <c r="AM438" s="194">
        <v>0</v>
      </c>
      <c r="AN438" s="194">
        <v>35000000</v>
      </c>
      <c r="AO438" s="194">
        <v>0</v>
      </c>
    </row>
    <row r="439" spans="1:41" s="207" customFormat="1" x14ac:dyDescent="0.25">
      <c r="A439" s="212">
        <v>3030102</v>
      </c>
      <c r="B439" s="213" t="s">
        <v>668</v>
      </c>
      <c r="C439" s="214">
        <f>+C440</f>
        <v>15000000</v>
      </c>
      <c r="D439" s="214">
        <f t="shared" ref="D439:T439" si="213">+D440</f>
        <v>0</v>
      </c>
      <c r="E439" s="214">
        <f t="shared" si="213"/>
        <v>0</v>
      </c>
      <c r="F439" s="214">
        <f t="shared" si="213"/>
        <v>0</v>
      </c>
      <c r="G439" s="214">
        <f t="shared" si="213"/>
        <v>0</v>
      </c>
      <c r="H439" s="214">
        <f t="shared" si="213"/>
        <v>0</v>
      </c>
      <c r="I439" s="214">
        <f t="shared" si="213"/>
        <v>15000000</v>
      </c>
      <c r="J439" s="214">
        <f t="shared" si="213"/>
        <v>0</v>
      </c>
      <c r="K439" s="214">
        <f t="shared" si="213"/>
        <v>0</v>
      </c>
      <c r="L439" s="214">
        <f t="shared" si="213"/>
        <v>15000000</v>
      </c>
      <c r="M439" s="214">
        <f t="shared" si="213"/>
        <v>0</v>
      </c>
      <c r="N439" s="214">
        <f t="shared" si="213"/>
        <v>0</v>
      </c>
      <c r="O439" s="214">
        <f t="shared" si="213"/>
        <v>0</v>
      </c>
      <c r="P439" s="214">
        <f t="shared" si="213"/>
        <v>0</v>
      </c>
      <c r="Q439" s="214">
        <f t="shared" si="213"/>
        <v>0</v>
      </c>
      <c r="R439" s="214">
        <f t="shared" si="213"/>
        <v>0</v>
      </c>
      <c r="S439" s="215">
        <f t="shared" si="213"/>
        <v>15000000</v>
      </c>
      <c r="T439" s="214">
        <f t="shared" si="213"/>
        <v>0</v>
      </c>
      <c r="U439" s="196"/>
      <c r="V439" s="221">
        <v>3030102</v>
      </c>
      <c r="W439" s="198" t="s">
        <v>668</v>
      </c>
      <c r="X439" s="194">
        <v>15000000</v>
      </c>
      <c r="Y439" s="194">
        <v>0</v>
      </c>
      <c r="Z439" s="194">
        <v>0</v>
      </c>
      <c r="AA439" s="194">
        <v>0</v>
      </c>
      <c r="AB439" s="194">
        <v>0</v>
      </c>
      <c r="AC439" s="194">
        <v>0</v>
      </c>
      <c r="AD439" s="194">
        <v>15000000</v>
      </c>
      <c r="AE439" s="194">
        <v>0</v>
      </c>
      <c r="AF439" s="194">
        <v>0</v>
      </c>
      <c r="AG439" s="194">
        <v>15000000</v>
      </c>
      <c r="AH439" s="194">
        <v>0</v>
      </c>
      <c r="AI439" s="194">
        <v>0</v>
      </c>
      <c r="AJ439" s="194">
        <v>0</v>
      </c>
      <c r="AK439" s="194">
        <v>0</v>
      </c>
      <c r="AL439" s="194">
        <v>0</v>
      </c>
      <c r="AM439" s="194">
        <v>0</v>
      </c>
      <c r="AN439" s="194">
        <v>15000000</v>
      </c>
      <c r="AO439" s="194">
        <v>0</v>
      </c>
    </row>
    <row r="440" spans="1:41" x14ac:dyDescent="0.25">
      <c r="A440" s="212">
        <v>303010201</v>
      </c>
      <c r="B440" s="213" t="s">
        <v>669</v>
      </c>
      <c r="C440" s="214">
        <f>+C441+C442</f>
        <v>15000000</v>
      </c>
      <c r="D440" s="214">
        <f t="shared" ref="D440:T440" si="214">+D441+D442</f>
        <v>0</v>
      </c>
      <c r="E440" s="214">
        <f t="shared" si="214"/>
        <v>0</v>
      </c>
      <c r="F440" s="214">
        <f t="shared" si="214"/>
        <v>0</v>
      </c>
      <c r="G440" s="214">
        <f t="shared" si="214"/>
        <v>0</v>
      </c>
      <c r="H440" s="214">
        <f t="shared" si="214"/>
        <v>0</v>
      </c>
      <c r="I440" s="214">
        <f t="shared" si="214"/>
        <v>15000000</v>
      </c>
      <c r="J440" s="214">
        <f t="shared" si="214"/>
        <v>0</v>
      </c>
      <c r="K440" s="214">
        <f t="shared" si="214"/>
        <v>0</v>
      </c>
      <c r="L440" s="214">
        <f t="shared" si="214"/>
        <v>15000000</v>
      </c>
      <c r="M440" s="214">
        <f t="shared" si="214"/>
        <v>0</v>
      </c>
      <c r="N440" s="214">
        <f t="shared" si="214"/>
        <v>0</v>
      </c>
      <c r="O440" s="214">
        <f t="shared" si="214"/>
        <v>0</v>
      </c>
      <c r="P440" s="214">
        <f t="shared" si="214"/>
        <v>0</v>
      </c>
      <c r="Q440" s="214">
        <f t="shared" si="214"/>
        <v>0</v>
      </c>
      <c r="R440" s="214">
        <f t="shared" si="214"/>
        <v>0</v>
      </c>
      <c r="S440" s="215">
        <f t="shared" si="214"/>
        <v>15000000</v>
      </c>
      <c r="T440" s="214">
        <f t="shared" si="214"/>
        <v>0</v>
      </c>
      <c r="U440" s="207"/>
      <c r="V440" s="221">
        <v>303010201</v>
      </c>
      <c r="W440" s="198" t="s">
        <v>669</v>
      </c>
      <c r="X440" s="194">
        <v>15000000</v>
      </c>
      <c r="Y440" s="194">
        <v>0</v>
      </c>
      <c r="Z440" s="194">
        <v>0</v>
      </c>
      <c r="AA440" s="194">
        <v>0</v>
      </c>
      <c r="AB440" s="194">
        <v>0</v>
      </c>
      <c r="AC440" s="194">
        <v>0</v>
      </c>
      <c r="AD440" s="194">
        <v>15000000</v>
      </c>
      <c r="AE440" s="194">
        <v>0</v>
      </c>
      <c r="AF440" s="194">
        <v>0</v>
      </c>
      <c r="AG440" s="194">
        <v>15000000</v>
      </c>
      <c r="AH440" s="194">
        <v>0</v>
      </c>
      <c r="AI440" s="194">
        <v>0</v>
      </c>
      <c r="AJ440" s="194">
        <v>0</v>
      </c>
      <c r="AK440" s="194">
        <v>0</v>
      </c>
      <c r="AL440" s="194">
        <v>0</v>
      </c>
      <c r="AM440" s="194">
        <v>0</v>
      </c>
      <c r="AN440" s="194">
        <v>15000000</v>
      </c>
      <c r="AO440" s="194">
        <v>0</v>
      </c>
    </row>
    <row r="441" spans="1:41" x14ac:dyDescent="0.25">
      <c r="A441" s="221">
        <v>30301020101</v>
      </c>
      <c r="B441" s="198" t="s">
        <v>670</v>
      </c>
      <c r="C441" s="194">
        <v>5000000</v>
      </c>
      <c r="D441" s="194">
        <v>0</v>
      </c>
      <c r="E441" s="194">
        <v>0</v>
      </c>
      <c r="F441" s="194">
        <v>0</v>
      </c>
      <c r="G441" s="194">
        <v>0</v>
      </c>
      <c r="H441" s="194">
        <v>0</v>
      </c>
      <c r="I441" s="194">
        <f t="shared" si="194"/>
        <v>5000000</v>
      </c>
      <c r="J441" s="194">
        <v>0</v>
      </c>
      <c r="K441" s="194">
        <v>0</v>
      </c>
      <c r="L441" s="194">
        <f t="shared" si="193"/>
        <v>5000000</v>
      </c>
      <c r="M441" s="194">
        <v>0</v>
      </c>
      <c r="N441" s="194">
        <v>0</v>
      </c>
      <c r="O441" s="194">
        <f t="shared" si="190"/>
        <v>0</v>
      </c>
      <c r="P441" s="194">
        <v>0</v>
      </c>
      <c r="Q441" s="194">
        <v>0</v>
      </c>
      <c r="R441" s="194">
        <f t="shared" si="187"/>
        <v>0</v>
      </c>
      <c r="S441" s="195">
        <f t="shared" si="188"/>
        <v>5000000</v>
      </c>
      <c r="T441" s="194">
        <f t="shared" si="189"/>
        <v>0</v>
      </c>
      <c r="U441" s="207"/>
      <c r="V441" s="221">
        <v>30301020101</v>
      </c>
      <c r="W441" s="198" t="s">
        <v>670</v>
      </c>
      <c r="X441" s="194">
        <v>5000000</v>
      </c>
      <c r="Y441" s="194">
        <v>0</v>
      </c>
      <c r="Z441" s="194">
        <v>0</v>
      </c>
      <c r="AA441" s="194">
        <v>0</v>
      </c>
      <c r="AB441" s="194">
        <v>0</v>
      </c>
      <c r="AC441" s="194">
        <v>0</v>
      </c>
      <c r="AD441" s="194">
        <v>5000000</v>
      </c>
      <c r="AE441" s="194">
        <v>0</v>
      </c>
      <c r="AF441" s="194">
        <v>0</v>
      </c>
      <c r="AG441" s="194">
        <v>5000000</v>
      </c>
      <c r="AH441" s="194">
        <v>0</v>
      </c>
      <c r="AI441" s="194">
        <v>0</v>
      </c>
      <c r="AJ441" s="194">
        <v>0</v>
      </c>
      <c r="AK441" s="194">
        <v>0</v>
      </c>
      <c r="AL441" s="194">
        <v>0</v>
      </c>
      <c r="AM441" s="194">
        <v>0</v>
      </c>
      <c r="AN441" s="194">
        <v>5000000</v>
      </c>
      <c r="AO441" s="194">
        <v>0</v>
      </c>
    </row>
    <row r="442" spans="1:41" s="207" customFormat="1" x14ac:dyDescent="0.25">
      <c r="A442" s="221">
        <v>30301020103</v>
      </c>
      <c r="B442" s="198" t="s">
        <v>671</v>
      </c>
      <c r="C442" s="194">
        <v>10000000</v>
      </c>
      <c r="D442" s="194">
        <v>0</v>
      </c>
      <c r="E442" s="194">
        <v>0</v>
      </c>
      <c r="F442" s="194">
        <v>0</v>
      </c>
      <c r="G442" s="194">
        <v>0</v>
      </c>
      <c r="H442" s="194">
        <v>0</v>
      </c>
      <c r="I442" s="194">
        <f t="shared" si="194"/>
        <v>10000000</v>
      </c>
      <c r="J442" s="194">
        <v>0</v>
      </c>
      <c r="K442" s="194">
        <v>0</v>
      </c>
      <c r="L442" s="194">
        <f t="shared" si="193"/>
        <v>10000000</v>
      </c>
      <c r="M442" s="194">
        <v>0</v>
      </c>
      <c r="N442" s="194">
        <v>0</v>
      </c>
      <c r="O442" s="194">
        <f t="shared" si="190"/>
        <v>0</v>
      </c>
      <c r="P442" s="194">
        <v>0</v>
      </c>
      <c r="Q442" s="194">
        <v>0</v>
      </c>
      <c r="R442" s="194">
        <f t="shared" si="187"/>
        <v>0</v>
      </c>
      <c r="S442" s="195">
        <f t="shared" si="188"/>
        <v>10000000</v>
      </c>
      <c r="T442" s="194">
        <f t="shared" si="189"/>
        <v>0</v>
      </c>
      <c r="U442" s="196"/>
      <c r="V442" s="221">
        <v>30301020103</v>
      </c>
      <c r="W442" s="198" t="s">
        <v>671</v>
      </c>
      <c r="X442" s="194">
        <v>10000000</v>
      </c>
      <c r="Y442" s="194">
        <v>0</v>
      </c>
      <c r="Z442" s="194">
        <v>0</v>
      </c>
      <c r="AA442" s="194">
        <v>0</v>
      </c>
      <c r="AB442" s="194">
        <v>0</v>
      </c>
      <c r="AC442" s="194">
        <v>0</v>
      </c>
      <c r="AD442" s="194">
        <v>10000000</v>
      </c>
      <c r="AE442" s="194">
        <v>0</v>
      </c>
      <c r="AF442" s="194">
        <v>0</v>
      </c>
      <c r="AG442" s="194">
        <v>10000000</v>
      </c>
      <c r="AH442" s="194">
        <v>0</v>
      </c>
      <c r="AI442" s="194">
        <v>0</v>
      </c>
      <c r="AJ442" s="194">
        <v>0</v>
      </c>
      <c r="AK442" s="194">
        <v>0</v>
      </c>
      <c r="AL442" s="194">
        <v>0</v>
      </c>
      <c r="AM442" s="194">
        <v>0</v>
      </c>
      <c r="AN442" s="194">
        <v>10000000</v>
      </c>
      <c r="AO442" s="194">
        <v>0</v>
      </c>
    </row>
    <row r="443" spans="1:41" s="207" customFormat="1" x14ac:dyDescent="0.25">
      <c r="A443" s="208">
        <v>304</v>
      </c>
      <c r="B443" s="209" t="s">
        <v>672</v>
      </c>
      <c r="C443" s="210">
        <f>+C444+C464</f>
        <v>4961907532</v>
      </c>
      <c r="D443" s="210">
        <f t="shared" ref="D443:T443" si="215">+D444+D464</f>
        <v>0</v>
      </c>
      <c r="E443" s="210">
        <f t="shared" si="215"/>
        <v>0</v>
      </c>
      <c r="F443" s="210">
        <f t="shared" si="215"/>
        <v>0</v>
      </c>
      <c r="G443" s="210">
        <f t="shared" si="215"/>
        <v>0</v>
      </c>
      <c r="H443" s="210">
        <f t="shared" si="215"/>
        <v>1747000000</v>
      </c>
      <c r="I443" s="210">
        <f t="shared" si="215"/>
        <v>6708907532</v>
      </c>
      <c r="J443" s="210">
        <f t="shared" si="215"/>
        <v>459594577</v>
      </c>
      <c r="K443" s="210">
        <f t="shared" si="215"/>
        <v>687452859.17000008</v>
      </c>
      <c r="L443" s="210">
        <f t="shared" si="215"/>
        <v>6021454672.8299999</v>
      </c>
      <c r="M443" s="210">
        <f t="shared" si="215"/>
        <v>114817648.2</v>
      </c>
      <c r="N443" s="210">
        <f t="shared" si="215"/>
        <v>114817648.2</v>
      </c>
      <c r="O443" s="210">
        <f t="shared" si="215"/>
        <v>572635210.97000003</v>
      </c>
      <c r="P443" s="210">
        <f t="shared" si="215"/>
        <v>707607851</v>
      </c>
      <c r="Q443" s="210">
        <f t="shared" si="215"/>
        <v>2287353720.8000002</v>
      </c>
      <c r="R443" s="210">
        <f t="shared" si="215"/>
        <v>1599900861.6300001</v>
      </c>
      <c r="S443" s="211">
        <f t="shared" si="215"/>
        <v>4421553811.1999998</v>
      </c>
      <c r="T443" s="210">
        <f t="shared" si="215"/>
        <v>114817648.2</v>
      </c>
      <c r="U443" s="196"/>
      <c r="V443" s="221">
        <v>304</v>
      </c>
      <c r="W443" s="198" t="s">
        <v>672</v>
      </c>
      <c r="X443" s="194">
        <v>4951907532</v>
      </c>
      <c r="Y443" s="194">
        <v>0</v>
      </c>
      <c r="Z443" s="194">
        <v>0</v>
      </c>
      <c r="AA443" s="194">
        <v>0</v>
      </c>
      <c r="AB443" s="194">
        <v>0</v>
      </c>
      <c r="AC443" s="194">
        <v>1747000000</v>
      </c>
      <c r="AD443" s="194">
        <v>6698907532</v>
      </c>
      <c r="AE443" s="194">
        <v>459594577</v>
      </c>
      <c r="AF443" s="194">
        <v>687452859.17000008</v>
      </c>
      <c r="AG443" s="194">
        <v>6011454672.8299999</v>
      </c>
      <c r="AH443" s="194">
        <v>114817648.2</v>
      </c>
      <c r="AI443" s="194">
        <v>114817648.2</v>
      </c>
      <c r="AJ443" s="194">
        <v>572635210.97000003</v>
      </c>
      <c r="AK443" s="194">
        <v>707607851</v>
      </c>
      <c r="AL443" s="194">
        <v>2287353720.8000002</v>
      </c>
      <c r="AM443" s="194">
        <v>1599900861.6300001</v>
      </c>
      <c r="AN443" s="194">
        <v>4411553811.1999998</v>
      </c>
      <c r="AO443" s="194">
        <v>0</v>
      </c>
    </row>
    <row r="444" spans="1:41" s="207" customFormat="1" x14ac:dyDescent="0.25">
      <c r="A444" s="208">
        <v>30401</v>
      </c>
      <c r="B444" s="209" t="s">
        <v>673</v>
      </c>
      <c r="C444" s="210">
        <f>+C445</f>
        <v>4446907532</v>
      </c>
      <c r="D444" s="210">
        <f t="shared" ref="D444:T444" si="216">+D445</f>
        <v>0</v>
      </c>
      <c r="E444" s="210">
        <f t="shared" si="216"/>
        <v>0</v>
      </c>
      <c r="F444" s="210">
        <f t="shared" si="216"/>
        <v>0</v>
      </c>
      <c r="G444" s="210">
        <f t="shared" si="216"/>
        <v>0</v>
      </c>
      <c r="H444" s="210">
        <f t="shared" si="216"/>
        <v>1747000000</v>
      </c>
      <c r="I444" s="210">
        <f t="shared" si="216"/>
        <v>6193907532</v>
      </c>
      <c r="J444" s="210">
        <f t="shared" si="216"/>
        <v>459594577</v>
      </c>
      <c r="K444" s="210">
        <f t="shared" si="216"/>
        <v>687452859.17000008</v>
      </c>
      <c r="L444" s="210">
        <f t="shared" si="216"/>
        <v>5506454672.8299999</v>
      </c>
      <c r="M444" s="210">
        <f t="shared" si="216"/>
        <v>114817648.2</v>
      </c>
      <c r="N444" s="210">
        <f t="shared" si="216"/>
        <v>114817648.2</v>
      </c>
      <c r="O444" s="210">
        <f t="shared" si="216"/>
        <v>572635210.97000003</v>
      </c>
      <c r="P444" s="210">
        <f t="shared" si="216"/>
        <v>707607851</v>
      </c>
      <c r="Q444" s="210">
        <f t="shared" si="216"/>
        <v>2287353720.8000002</v>
      </c>
      <c r="R444" s="210">
        <f t="shared" si="216"/>
        <v>1599900861.6300001</v>
      </c>
      <c r="S444" s="211">
        <f t="shared" si="216"/>
        <v>3906553811.1999998</v>
      </c>
      <c r="T444" s="210">
        <f t="shared" si="216"/>
        <v>114817648.2</v>
      </c>
      <c r="V444" s="221">
        <v>30401</v>
      </c>
      <c r="W444" s="198" t="s">
        <v>673</v>
      </c>
      <c r="X444" s="194">
        <v>4436907532</v>
      </c>
      <c r="Y444" s="194">
        <v>0</v>
      </c>
      <c r="Z444" s="194">
        <v>0</v>
      </c>
      <c r="AA444" s="194">
        <v>0</v>
      </c>
      <c r="AB444" s="194">
        <v>0</v>
      </c>
      <c r="AC444" s="194">
        <v>1747000000</v>
      </c>
      <c r="AD444" s="194">
        <v>6183907532</v>
      </c>
      <c r="AE444" s="194">
        <v>459594577</v>
      </c>
      <c r="AF444" s="194">
        <v>687452859.17000008</v>
      </c>
      <c r="AG444" s="194">
        <v>5496454672.8299999</v>
      </c>
      <c r="AH444" s="194">
        <v>114817648.2</v>
      </c>
      <c r="AI444" s="194">
        <v>114817648.2</v>
      </c>
      <c r="AJ444" s="194">
        <v>572635210.97000003</v>
      </c>
      <c r="AK444" s="194">
        <v>707607851</v>
      </c>
      <c r="AL444" s="194">
        <v>2287353720.8000002</v>
      </c>
      <c r="AM444" s="194">
        <v>1599900861.6300001</v>
      </c>
      <c r="AN444" s="194">
        <v>3896553811.1999998</v>
      </c>
      <c r="AO444" s="194">
        <v>0</v>
      </c>
    </row>
    <row r="445" spans="1:41" s="207" customFormat="1" x14ac:dyDescent="0.25">
      <c r="A445" s="212">
        <v>3040101</v>
      </c>
      <c r="B445" s="213" t="s">
        <v>674</v>
      </c>
      <c r="C445" s="214">
        <f>+C446+C448+C451+C454+C458+C461</f>
        <v>4446907532</v>
      </c>
      <c r="D445" s="214">
        <f t="shared" ref="D445:T445" si="217">+D446+D448+D451+D454+D458+D461</f>
        <v>0</v>
      </c>
      <c r="E445" s="214">
        <f t="shared" si="217"/>
        <v>0</v>
      </c>
      <c r="F445" s="214">
        <f t="shared" si="217"/>
        <v>0</v>
      </c>
      <c r="G445" s="214">
        <f t="shared" si="217"/>
        <v>0</v>
      </c>
      <c r="H445" s="214">
        <f t="shared" si="217"/>
        <v>1747000000</v>
      </c>
      <c r="I445" s="214">
        <f t="shared" si="217"/>
        <v>6193907532</v>
      </c>
      <c r="J445" s="214">
        <f t="shared" si="217"/>
        <v>459594577</v>
      </c>
      <c r="K445" s="214">
        <f t="shared" si="217"/>
        <v>687452859.17000008</v>
      </c>
      <c r="L445" s="214">
        <f t="shared" si="217"/>
        <v>5506454672.8299999</v>
      </c>
      <c r="M445" s="214">
        <f t="shared" si="217"/>
        <v>114817648.2</v>
      </c>
      <c r="N445" s="214">
        <f t="shared" si="217"/>
        <v>114817648.2</v>
      </c>
      <c r="O445" s="214">
        <f t="shared" si="217"/>
        <v>572635210.97000003</v>
      </c>
      <c r="P445" s="214">
        <f t="shared" si="217"/>
        <v>707607851</v>
      </c>
      <c r="Q445" s="214">
        <f t="shared" si="217"/>
        <v>2287353720.8000002</v>
      </c>
      <c r="R445" s="214">
        <f t="shared" si="217"/>
        <v>1599900861.6300001</v>
      </c>
      <c r="S445" s="215">
        <f t="shared" si="217"/>
        <v>3906553811.1999998</v>
      </c>
      <c r="T445" s="214">
        <f t="shared" si="217"/>
        <v>114817648.2</v>
      </c>
      <c r="V445" s="221">
        <v>3040101</v>
      </c>
      <c r="W445" s="198" t="s">
        <v>674</v>
      </c>
      <c r="X445" s="194">
        <v>4436907532</v>
      </c>
      <c r="Y445" s="194">
        <v>0</v>
      </c>
      <c r="Z445" s="194">
        <v>0</v>
      </c>
      <c r="AA445" s="194">
        <v>0</v>
      </c>
      <c r="AB445" s="194">
        <v>0</v>
      </c>
      <c r="AC445" s="194">
        <v>1747000000</v>
      </c>
      <c r="AD445" s="194">
        <v>6183907532</v>
      </c>
      <c r="AE445" s="194">
        <v>459594577</v>
      </c>
      <c r="AF445" s="194">
        <v>687452859.17000008</v>
      </c>
      <c r="AG445" s="194">
        <v>5496454672.8299999</v>
      </c>
      <c r="AH445" s="194">
        <v>114817648.2</v>
      </c>
      <c r="AI445" s="194">
        <v>114817648.2</v>
      </c>
      <c r="AJ445" s="194">
        <v>572635210.97000003</v>
      </c>
      <c r="AK445" s="194">
        <v>707607851</v>
      </c>
      <c r="AL445" s="194">
        <v>2287353720.8000002</v>
      </c>
      <c r="AM445" s="194">
        <v>1599900861.6300001</v>
      </c>
      <c r="AN445" s="194">
        <v>3896553811.1999998</v>
      </c>
      <c r="AO445" s="194">
        <v>0</v>
      </c>
    </row>
    <row r="446" spans="1:41" x14ac:dyDescent="0.25">
      <c r="A446" s="212">
        <v>304010101</v>
      </c>
      <c r="B446" s="213" t="s">
        <v>675</v>
      </c>
      <c r="C446" s="214">
        <f>+C447</f>
        <v>10000000</v>
      </c>
      <c r="D446" s="214">
        <f t="shared" ref="D446:T446" si="218">+D447</f>
        <v>0</v>
      </c>
      <c r="E446" s="214">
        <f t="shared" si="218"/>
        <v>0</v>
      </c>
      <c r="F446" s="214">
        <f t="shared" si="218"/>
        <v>0</v>
      </c>
      <c r="G446" s="214">
        <f t="shared" si="218"/>
        <v>0</v>
      </c>
      <c r="H446" s="214">
        <f t="shared" si="218"/>
        <v>0</v>
      </c>
      <c r="I446" s="214">
        <f t="shared" si="218"/>
        <v>10000000</v>
      </c>
      <c r="J446" s="214">
        <f t="shared" si="218"/>
        <v>0</v>
      </c>
      <c r="K446" s="214">
        <f t="shared" si="218"/>
        <v>0</v>
      </c>
      <c r="L446" s="214">
        <f t="shared" si="218"/>
        <v>10000000</v>
      </c>
      <c r="M446" s="214">
        <f t="shared" si="218"/>
        <v>0</v>
      </c>
      <c r="N446" s="214">
        <f t="shared" si="218"/>
        <v>0</v>
      </c>
      <c r="O446" s="214">
        <f t="shared" si="218"/>
        <v>0</v>
      </c>
      <c r="P446" s="214">
        <f t="shared" si="218"/>
        <v>0</v>
      </c>
      <c r="Q446" s="214">
        <f t="shared" si="218"/>
        <v>0</v>
      </c>
      <c r="R446" s="214">
        <f t="shared" si="218"/>
        <v>0</v>
      </c>
      <c r="S446" s="215">
        <f t="shared" si="218"/>
        <v>10000000</v>
      </c>
      <c r="T446" s="214">
        <f t="shared" si="218"/>
        <v>0</v>
      </c>
      <c r="U446" s="207"/>
      <c r="V446" s="221">
        <v>304010101</v>
      </c>
      <c r="W446" s="198" t="s">
        <v>675</v>
      </c>
      <c r="X446" s="194">
        <v>10000000</v>
      </c>
      <c r="Y446" s="194">
        <v>0</v>
      </c>
      <c r="Z446" s="194">
        <v>0</v>
      </c>
      <c r="AA446" s="194">
        <v>0</v>
      </c>
      <c r="AB446" s="194">
        <v>0</v>
      </c>
      <c r="AC446" s="194">
        <v>0</v>
      </c>
      <c r="AD446" s="194">
        <v>10000000</v>
      </c>
      <c r="AE446" s="194">
        <v>0</v>
      </c>
      <c r="AF446" s="194">
        <v>0</v>
      </c>
      <c r="AG446" s="194">
        <v>10000000</v>
      </c>
      <c r="AH446" s="194">
        <v>0</v>
      </c>
      <c r="AI446" s="194">
        <v>0</v>
      </c>
      <c r="AJ446" s="194">
        <v>0</v>
      </c>
      <c r="AK446" s="194">
        <v>0</v>
      </c>
      <c r="AL446" s="194">
        <v>0</v>
      </c>
      <c r="AM446" s="194">
        <v>0</v>
      </c>
      <c r="AN446" s="194">
        <v>10000000</v>
      </c>
      <c r="AO446" s="194">
        <v>0</v>
      </c>
    </row>
    <row r="447" spans="1:41" s="207" customFormat="1" x14ac:dyDescent="0.25">
      <c r="A447" s="221">
        <v>30401010101</v>
      </c>
      <c r="B447" s="198" t="s">
        <v>676</v>
      </c>
      <c r="C447" s="194">
        <v>10000000</v>
      </c>
      <c r="D447" s="194">
        <v>0</v>
      </c>
      <c r="E447" s="194">
        <v>0</v>
      </c>
      <c r="F447" s="194">
        <v>0</v>
      </c>
      <c r="G447" s="194">
        <v>0</v>
      </c>
      <c r="H447" s="194">
        <v>0</v>
      </c>
      <c r="I447" s="194">
        <f t="shared" si="194"/>
        <v>10000000</v>
      </c>
      <c r="J447" s="194">
        <v>0</v>
      </c>
      <c r="K447" s="194">
        <v>0</v>
      </c>
      <c r="L447" s="194">
        <f t="shared" si="193"/>
        <v>10000000</v>
      </c>
      <c r="M447" s="194">
        <v>0</v>
      </c>
      <c r="N447" s="194">
        <v>0</v>
      </c>
      <c r="O447" s="194">
        <f t="shared" si="190"/>
        <v>0</v>
      </c>
      <c r="P447" s="194">
        <v>0</v>
      </c>
      <c r="Q447" s="194">
        <v>0</v>
      </c>
      <c r="R447" s="194">
        <f t="shared" si="187"/>
        <v>0</v>
      </c>
      <c r="S447" s="195">
        <f t="shared" si="188"/>
        <v>10000000</v>
      </c>
      <c r="T447" s="194">
        <f t="shared" si="189"/>
        <v>0</v>
      </c>
      <c r="V447" s="221">
        <v>30401010101</v>
      </c>
      <c r="W447" s="198" t="s">
        <v>676</v>
      </c>
      <c r="X447" s="194">
        <v>10000000</v>
      </c>
      <c r="Y447" s="194">
        <v>0</v>
      </c>
      <c r="Z447" s="194">
        <v>0</v>
      </c>
      <c r="AA447" s="194">
        <v>0</v>
      </c>
      <c r="AB447" s="194">
        <v>0</v>
      </c>
      <c r="AC447" s="194">
        <v>0</v>
      </c>
      <c r="AD447" s="194">
        <v>10000000</v>
      </c>
      <c r="AE447" s="194">
        <v>0</v>
      </c>
      <c r="AF447" s="194">
        <v>0</v>
      </c>
      <c r="AG447" s="194">
        <v>10000000</v>
      </c>
      <c r="AH447" s="194">
        <v>0</v>
      </c>
      <c r="AI447" s="194">
        <v>0</v>
      </c>
      <c r="AJ447" s="194">
        <v>0</v>
      </c>
      <c r="AK447" s="194">
        <v>0</v>
      </c>
      <c r="AL447" s="194">
        <v>0</v>
      </c>
      <c r="AM447" s="194">
        <v>0</v>
      </c>
      <c r="AN447" s="194">
        <v>10000000</v>
      </c>
      <c r="AO447" s="194">
        <v>0</v>
      </c>
    </row>
    <row r="448" spans="1:41" x14ac:dyDescent="0.25">
      <c r="A448" s="212">
        <v>304010102</v>
      </c>
      <c r="B448" s="213" t="s">
        <v>677</v>
      </c>
      <c r="C448" s="214">
        <f>+C449+C450</f>
        <v>200000000</v>
      </c>
      <c r="D448" s="214">
        <f t="shared" ref="D448:T448" si="219">+D449+D450</f>
        <v>0</v>
      </c>
      <c r="E448" s="214">
        <f t="shared" si="219"/>
        <v>0</v>
      </c>
      <c r="F448" s="214">
        <f t="shared" si="219"/>
        <v>0</v>
      </c>
      <c r="G448" s="214">
        <f t="shared" si="219"/>
        <v>0</v>
      </c>
      <c r="H448" s="214">
        <f t="shared" si="219"/>
        <v>147000000</v>
      </c>
      <c r="I448" s="214">
        <f t="shared" si="219"/>
        <v>347000000</v>
      </c>
      <c r="J448" s="214">
        <f t="shared" si="219"/>
        <v>0</v>
      </c>
      <c r="K448" s="214">
        <f t="shared" si="219"/>
        <v>100000000</v>
      </c>
      <c r="L448" s="214">
        <f t="shared" si="219"/>
        <v>247000000</v>
      </c>
      <c r="M448" s="214">
        <f t="shared" si="219"/>
        <v>9645640</v>
      </c>
      <c r="N448" s="214">
        <f t="shared" si="219"/>
        <v>9645640</v>
      </c>
      <c r="O448" s="214">
        <f t="shared" si="219"/>
        <v>90354360</v>
      </c>
      <c r="P448" s="214">
        <f t="shared" si="219"/>
        <v>147000000</v>
      </c>
      <c r="Q448" s="214">
        <f t="shared" si="219"/>
        <v>247000000</v>
      </c>
      <c r="R448" s="214">
        <f t="shared" si="219"/>
        <v>147000000</v>
      </c>
      <c r="S448" s="215">
        <f t="shared" si="219"/>
        <v>100000000</v>
      </c>
      <c r="T448" s="214">
        <f t="shared" si="219"/>
        <v>9645640</v>
      </c>
      <c r="V448" s="221">
        <v>304010102</v>
      </c>
      <c r="W448" s="198" t="s">
        <v>677</v>
      </c>
      <c r="X448" s="194">
        <v>200000000</v>
      </c>
      <c r="Y448" s="194">
        <v>0</v>
      </c>
      <c r="Z448" s="194">
        <v>0</v>
      </c>
      <c r="AA448" s="194">
        <v>0</v>
      </c>
      <c r="AB448" s="194">
        <v>0</v>
      </c>
      <c r="AC448" s="194">
        <v>147000000</v>
      </c>
      <c r="AD448" s="194">
        <v>347000000</v>
      </c>
      <c r="AE448" s="194">
        <v>0</v>
      </c>
      <c r="AF448" s="194">
        <v>100000000</v>
      </c>
      <c r="AG448" s="194">
        <v>247000000</v>
      </c>
      <c r="AH448" s="194">
        <v>9645640</v>
      </c>
      <c r="AI448" s="194">
        <v>9645640</v>
      </c>
      <c r="AJ448" s="194">
        <v>90354360</v>
      </c>
      <c r="AK448" s="194">
        <v>147000000</v>
      </c>
      <c r="AL448" s="194">
        <v>247000000</v>
      </c>
      <c r="AM448" s="194">
        <v>147000000</v>
      </c>
      <c r="AN448" s="194">
        <v>100000000</v>
      </c>
      <c r="AO448" s="194">
        <v>0</v>
      </c>
    </row>
    <row r="449" spans="1:41" x14ac:dyDescent="0.25">
      <c r="A449" s="221">
        <v>30401010201</v>
      </c>
      <c r="B449" s="198" t="s">
        <v>678</v>
      </c>
      <c r="C449" s="194">
        <v>100000000</v>
      </c>
      <c r="D449" s="194">
        <v>0</v>
      </c>
      <c r="E449" s="194">
        <v>0</v>
      </c>
      <c r="F449" s="194">
        <v>0</v>
      </c>
      <c r="G449" s="194">
        <v>0</v>
      </c>
      <c r="H449" s="194">
        <v>0</v>
      </c>
      <c r="I449" s="194">
        <f t="shared" si="194"/>
        <v>100000000</v>
      </c>
      <c r="J449" s="194">
        <v>0</v>
      </c>
      <c r="K449" s="194">
        <v>0</v>
      </c>
      <c r="L449" s="194">
        <f t="shared" si="193"/>
        <v>100000000</v>
      </c>
      <c r="M449" s="194">
        <v>0</v>
      </c>
      <c r="N449" s="194">
        <v>0</v>
      </c>
      <c r="O449" s="194">
        <f t="shared" si="190"/>
        <v>0</v>
      </c>
      <c r="P449" s="194">
        <v>0</v>
      </c>
      <c r="Q449" s="194">
        <v>0</v>
      </c>
      <c r="R449" s="194">
        <f t="shared" si="187"/>
        <v>0</v>
      </c>
      <c r="S449" s="195">
        <f t="shared" si="188"/>
        <v>100000000</v>
      </c>
      <c r="T449" s="194">
        <f t="shared" si="189"/>
        <v>0</v>
      </c>
      <c r="U449" s="207"/>
      <c r="V449" s="221">
        <v>30401010201</v>
      </c>
      <c r="W449" s="198" t="s">
        <v>678</v>
      </c>
      <c r="X449" s="194">
        <v>100000000</v>
      </c>
      <c r="Y449" s="194">
        <v>0</v>
      </c>
      <c r="Z449" s="194">
        <v>0</v>
      </c>
      <c r="AA449" s="194">
        <v>0</v>
      </c>
      <c r="AB449" s="194">
        <v>0</v>
      </c>
      <c r="AC449" s="194">
        <v>0</v>
      </c>
      <c r="AD449" s="194">
        <v>100000000</v>
      </c>
      <c r="AE449" s="194">
        <v>0</v>
      </c>
      <c r="AF449" s="194">
        <v>0</v>
      </c>
      <c r="AG449" s="194">
        <v>100000000</v>
      </c>
      <c r="AH449" s="194">
        <v>0</v>
      </c>
      <c r="AI449" s="194">
        <v>0</v>
      </c>
      <c r="AJ449" s="194">
        <v>0</v>
      </c>
      <c r="AK449" s="194">
        <v>0</v>
      </c>
      <c r="AL449" s="194">
        <v>0</v>
      </c>
      <c r="AM449" s="194">
        <v>0</v>
      </c>
      <c r="AN449" s="194">
        <v>100000000</v>
      </c>
      <c r="AO449" s="194">
        <v>0</v>
      </c>
    </row>
    <row r="450" spans="1:41" s="207" customFormat="1" x14ac:dyDescent="0.25">
      <c r="A450" s="221">
        <v>30401010203</v>
      </c>
      <c r="B450" s="198" t="s">
        <v>679</v>
      </c>
      <c r="C450" s="194">
        <v>100000000</v>
      </c>
      <c r="D450" s="194">
        <v>0</v>
      </c>
      <c r="E450" s="194">
        <v>0</v>
      </c>
      <c r="F450" s="194">
        <v>0</v>
      </c>
      <c r="G450" s="194">
        <v>0</v>
      </c>
      <c r="H450" s="194">
        <v>147000000</v>
      </c>
      <c r="I450" s="194">
        <f t="shared" si="194"/>
        <v>247000000</v>
      </c>
      <c r="J450" s="194">
        <v>0</v>
      </c>
      <c r="K450" s="194">
        <v>100000000</v>
      </c>
      <c r="L450" s="194">
        <f t="shared" si="193"/>
        <v>147000000</v>
      </c>
      <c r="M450" s="194">
        <v>9645640</v>
      </c>
      <c r="N450" s="194">
        <v>9645640</v>
      </c>
      <c r="O450" s="194">
        <f t="shared" si="190"/>
        <v>90354360</v>
      </c>
      <c r="P450" s="194">
        <v>147000000</v>
      </c>
      <c r="Q450" s="194">
        <v>247000000</v>
      </c>
      <c r="R450" s="194">
        <f t="shared" si="187"/>
        <v>147000000</v>
      </c>
      <c r="S450" s="195">
        <f t="shared" si="188"/>
        <v>0</v>
      </c>
      <c r="T450" s="194">
        <f t="shared" si="189"/>
        <v>9645640</v>
      </c>
      <c r="U450" s="196"/>
      <c r="V450" s="221">
        <v>30401010203</v>
      </c>
      <c r="W450" s="198" t="s">
        <v>679</v>
      </c>
      <c r="X450" s="194">
        <v>100000000</v>
      </c>
      <c r="Y450" s="194">
        <v>0</v>
      </c>
      <c r="Z450" s="194">
        <v>0</v>
      </c>
      <c r="AA450" s="194">
        <v>0</v>
      </c>
      <c r="AB450" s="194">
        <v>0</v>
      </c>
      <c r="AC450" s="194">
        <v>147000000</v>
      </c>
      <c r="AD450" s="194">
        <v>247000000</v>
      </c>
      <c r="AE450" s="194">
        <v>0</v>
      </c>
      <c r="AF450" s="194">
        <v>100000000</v>
      </c>
      <c r="AG450" s="194">
        <v>147000000</v>
      </c>
      <c r="AH450" s="194">
        <v>9645640</v>
      </c>
      <c r="AI450" s="194">
        <v>9645640</v>
      </c>
      <c r="AJ450" s="194">
        <v>90354360</v>
      </c>
      <c r="AK450" s="194">
        <v>147000000</v>
      </c>
      <c r="AL450" s="194">
        <v>247000000</v>
      </c>
      <c r="AM450" s="194">
        <v>147000000</v>
      </c>
      <c r="AN450" s="194">
        <v>0</v>
      </c>
      <c r="AO450" s="194">
        <v>0</v>
      </c>
    </row>
    <row r="451" spans="1:41" x14ac:dyDescent="0.25">
      <c r="A451" s="212">
        <v>304010104</v>
      </c>
      <c r="B451" s="213" t="s">
        <v>680</v>
      </c>
      <c r="C451" s="214">
        <f>+C452+C453</f>
        <v>50000000</v>
      </c>
      <c r="D451" s="214">
        <f t="shared" ref="D451:T451" si="220">+D452+D453</f>
        <v>0</v>
      </c>
      <c r="E451" s="214">
        <f t="shared" si="220"/>
        <v>0</v>
      </c>
      <c r="F451" s="214">
        <f t="shared" si="220"/>
        <v>0</v>
      </c>
      <c r="G451" s="214">
        <f t="shared" si="220"/>
        <v>0</v>
      </c>
      <c r="H451" s="214">
        <f t="shared" si="220"/>
        <v>0</v>
      </c>
      <c r="I451" s="214">
        <f t="shared" si="220"/>
        <v>50000000</v>
      </c>
      <c r="J451" s="214">
        <f t="shared" si="220"/>
        <v>824419</v>
      </c>
      <c r="K451" s="214">
        <f t="shared" si="220"/>
        <v>824419</v>
      </c>
      <c r="L451" s="214">
        <f t="shared" si="220"/>
        <v>49175581</v>
      </c>
      <c r="M451" s="214">
        <f t="shared" si="220"/>
        <v>0</v>
      </c>
      <c r="N451" s="214">
        <f t="shared" si="220"/>
        <v>0</v>
      </c>
      <c r="O451" s="214">
        <f t="shared" si="220"/>
        <v>824419</v>
      </c>
      <c r="P451" s="214">
        <f t="shared" si="220"/>
        <v>824419</v>
      </c>
      <c r="Q451" s="214">
        <f t="shared" si="220"/>
        <v>824419</v>
      </c>
      <c r="R451" s="214">
        <f t="shared" si="220"/>
        <v>0</v>
      </c>
      <c r="S451" s="215">
        <f t="shared" si="220"/>
        <v>49175581</v>
      </c>
      <c r="T451" s="214">
        <f t="shared" si="220"/>
        <v>0</v>
      </c>
      <c r="V451" s="221">
        <v>304010104</v>
      </c>
      <c r="W451" s="198" t="s">
        <v>680</v>
      </c>
      <c r="X451" s="194">
        <v>50000000</v>
      </c>
      <c r="Y451" s="194">
        <v>0</v>
      </c>
      <c r="Z451" s="194">
        <v>0</v>
      </c>
      <c r="AA451" s="194">
        <v>0</v>
      </c>
      <c r="AB451" s="194">
        <v>0</v>
      </c>
      <c r="AC451" s="194">
        <v>0</v>
      </c>
      <c r="AD451" s="194">
        <v>50000000</v>
      </c>
      <c r="AE451" s="194">
        <v>824419</v>
      </c>
      <c r="AF451" s="194">
        <v>824419</v>
      </c>
      <c r="AG451" s="194">
        <v>49175581</v>
      </c>
      <c r="AH451" s="194">
        <v>0</v>
      </c>
      <c r="AI451" s="194">
        <v>0</v>
      </c>
      <c r="AJ451" s="194">
        <v>824419</v>
      </c>
      <c r="AK451" s="194">
        <v>824419</v>
      </c>
      <c r="AL451" s="194">
        <v>824419</v>
      </c>
      <c r="AM451" s="194">
        <v>0</v>
      </c>
      <c r="AN451" s="194">
        <v>49175581</v>
      </c>
      <c r="AO451" s="194">
        <v>0</v>
      </c>
    </row>
    <row r="452" spans="1:41" x14ac:dyDescent="0.25">
      <c r="A452" s="221">
        <v>30401010402</v>
      </c>
      <c r="B452" s="198" t="s">
        <v>681</v>
      </c>
      <c r="C452" s="194">
        <v>35000000</v>
      </c>
      <c r="D452" s="194">
        <v>0</v>
      </c>
      <c r="E452" s="194">
        <v>0</v>
      </c>
      <c r="F452" s="194">
        <v>0</v>
      </c>
      <c r="G452" s="194">
        <v>0</v>
      </c>
      <c r="H452" s="194">
        <v>0</v>
      </c>
      <c r="I452" s="194">
        <f t="shared" si="194"/>
        <v>35000000</v>
      </c>
      <c r="J452" s="194">
        <v>0</v>
      </c>
      <c r="K452" s="194">
        <v>0</v>
      </c>
      <c r="L452" s="194">
        <f t="shared" si="193"/>
        <v>35000000</v>
      </c>
      <c r="M452" s="194">
        <v>0</v>
      </c>
      <c r="N452" s="194">
        <v>0</v>
      </c>
      <c r="O452" s="194">
        <f t="shared" si="190"/>
        <v>0</v>
      </c>
      <c r="P452" s="194">
        <v>0</v>
      </c>
      <c r="Q452" s="194">
        <v>0</v>
      </c>
      <c r="R452" s="194">
        <f t="shared" si="187"/>
        <v>0</v>
      </c>
      <c r="S452" s="195">
        <f t="shared" si="188"/>
        <v>35000000</v>
      </c>
      <c r="T452" s="194">
        <f t="shared" si="189"/>
        <v>0</v>
      </c>
      <c r="U452" s="207"/>
      <c r="V452" s="221">
        <v>30401010402</v>
      </c>
      <c r="W452" s="198" t="s">
        <v>681</v>
      </c>
      <c r="X452" s="194">
        <v>35000000</v>
      </c>
      <c r="Y452" s="194">
        <v>0</v>
      </c>
      <c r="Z452" s="194">
        <v>0</v>
      </c>
      <c r="AA452" s="194">
        <v>0</v>
      </c>
      <c r="AB452" s="194">
        <v>0</v>
      </c>
      <c r="AC452" s="194">
        <v>0</v>
      </c>
      <c r="AD452" s="194">
        <v>35000000</v>
      </c>
      <c r="AE452" s="194">
        <v>0</v>
      </c>
      <c r="AF452" s="194">
        <v>0</v>
      </c>
      <c r="AG452" s="194">
        <v>35000000</v>
      </c>
      <c r="AH452" s="194">
        <v>0</v>
      </c>
      <c r="AI452" s="194">
        <v>0</v>
      </c>
      <c r="AJ452" s="194">
        <v>0</v>
      </c>
      <c r="AK452" s="194">
        <v>0</v>
      </c>
      <c r="AL452" s="194">
        <v>0</v>
      </c>
      <c r="AM452" s="194">
        <v>0</v>
      </c>
      <c r="AN452" s="194">
        <v>35000000</v>
      </c>
      <c r="AO452" s="194">
        <v>0</v>
      </c>
    </row>
    <row r="453" spans="1:41" s="207" customFormat="1" x14ac:dyDescent="0.25">
      <c r="A453" s="221">
        <v>30401010403</v>
      </c>
      <c r="B453" s="198" t="s">
        <v>682</v>
      </c>
      <c r="C453" s="194">
        <v>15000000</v>
      </c>
      <c r="D453" s="194">
        <v>0</v>
      </c>
      <c r="E453" s="194">
        <v>0</v>
      </c>
      <c r="F453" s="194">
        <v>0</v>
      </c>
      <c r="G453" s="194">
        <v>0</v>
      </c>
      <c r="H453" s="194">
        <v>0</v>
      </c>
      <c r="I453" s="194">
        <f t="shared" si="194"/>
        <v>15000000</v>
      </c>
      <c r="J453" s="194">
        <v>824419</v>
      </c>
      <c r="K453" s="194">
        <v>824419</v>
      </c>
      <c r="L453" s="194">
        <f t="shared" si="193"/>
        <v>14175581</v>
      </c>
      <c r="M453" s="194">
        <v>0</v>
      </c>
      <c r="N453" s="194">
        <v>0</v>
      </c>
      <c r="O453" s="194">
        <f t="shared" si="190"/>
        <v>824419</v>
      </c>
      <c r="P453" s="194">
        <v>824419</v>
      </c>
      <c r="Q453" s="194">
        <v>824419</v>
      </c>
      <c r="R453" s="194">
        <f t="shared" si="187"/>
        <v>0</v>
      </c>
      <c r="S453" s="195">
        <f t="shared" si="188"/>
        <v>14175581</v>
      </c>
      <c r="T453" s="194">
        <f t="shared" si="189"/>
        <v>0</v>
      </c>
      <c r="U453" s="196"/>
      <c r="V453" s="221">
        <v>30401010403</v>
      </c>
      <c r="W453" s="198" t="s">
        <v>682</v>
      </c>
      <c r="X453" s="194">
        <v>15000000</v>
      </c>
      <c r="Y453" s="194">
        <v>0</v>
      </c>
      <c r="Z453" s="194">
        <v>0</v>
      </c>
      <c r="AA453" s="194">
        <v>0</v>
      </c>
      <c r="AB453" s="194">
        <v>0</v>
      </c>
      <c r="AC453" s="194">
        <v>0</v>
      </c>
      <c r="AD453" s="194">
        <v>15000000</v>
      </c>
      <c r="AE453" s="194">
        <v>824419</v>
      </c>
      <c r="AF453" s="194">
        <v>824419</v>
      </c>
      <c r="AG453" s="194">
        <v>14175581</v>
      </c>
      <c r="AH453" s="194">
        <v>0</v>
      </c>
      <c r="AI453" s="194">
        <v>0</v>
      </c>
      <c r="AJ453" s="194">
        <v>824419</v>
      </c>
      <c r="AK453" s="194">
        <v>824419</v>
      </c>
      <c r="AL453" s="194">
        <v>824419</v>
      </c>
      <c r="AM453" s="194">
        <v>0</v>
      </c>
      <c r="AN453" s="194">
        <v>14175581</v>
      </c>
      <c r="AO453" s="194">
        <v>0</v>
      </c>
    </row>
    <row r="454" spans="1:41" x14ac:dyDescent="0.25">
      <c r="A454" s="212">
        <v>304010105</v>
      </c>
      <c r="B454" s="213" t="s">
        <v>683</v>
      </c>
      <c r="C454" s="214">
        <f>+C455+C456+C457</f>
        <v>2846907532</v>
      </c>
      <c r="D454" s="214">
        <f t="shared" ref="D454:T454" si="221">+D455+D456+D457</f>
        <v>0</v>
      </c>
      <c r="E454" s="214">
        <f t="shared" si="221"/>
        <v>0</v>
      </c>
      <c r="F454" s="214">
        <f t="shared" si="221"/>
        <v>0</v>
      </c>
      <c r="G454" s="214">
        <f t="shared" si="221"/>
        <v>0</v>
      </c>
      <c r="H454" s="214">
        <f t="shared" si="221"/>
        <v>600000000</v>
      </c>
      <c r="I454" s="214">
        <f t="shared" si="221"/>
        <v>3446907532</v>
      </c>
      <c r="J454" s="214">
        <f t="shared" si="221"/>
        <v>244486385</v>
      </c>
      <c r="K454" s="214">
        <f t="shared" si="221"/>
        <v>318476978.19</v>
      </c>
      <c r="L454" s="214">
        <f t="shared" si="221"/>
        <v>3128430553.8099999</v>
      </c>
      <c r="M454" s="214">
        <f t="shared" si="221"/>
        <v>45464215.5</v>
      </c>
      <c r="N454" s="214">
        <f t="shared" si="221"/>
        <v>45464215.5</v>
      </c>
      <c r="O454" s="214">
        <f t="shared" si="221"/>
        <v>273012762.69</v>
      </c>
      <c r="P454" s="214">
        <f t="shared" si="221"/>
        <v>103749615</v>
      </c>
      <c r="Q454" s="214">
        <f t="shared" si="221"/>
        <v>1051004366.8200001</v>
      </c>
      <c r="R454" s="214">
        <f t="shared" si="221"/>
        <v>732527388.63000011</v>
      </c>
      <c r="S454" s="215">
        <f t="shared" si="221"/>
        <v>2395903165.1799998</v>
      </c>
      <c r="T454" s="214">
        <f t="shared" si="221"/>
        <v>45464215.5</v>
      </c>
      <c r="V454" s="221">
        <v>304010105</v>
      </c>
      <c r="W454" s="198" t="s">
        <v>683</v>
      </c>
      <c r="X454" s="194">
        <v>2846907532</v>
      </c>
      <c r="Y454" s="194">
        <v>0</v>
      </c>
      <c r="Z454" s="194">
        <v>0</v>
      </c>
      <c r="AA454" s="194">
        <v>0</v>
      </c>
      <c r="AB454" s="194">
        <v>0</v>
      </c>
      <c r="AC454" s="194">
        <v>600000000</v>
      </c>
      <c r="AD454" s="194">
        <v>3446907532</v>
      </c>
      <c r="AE454" s="194">
        <v>244486385</v>
      </c>
      <c r="AF454" s="194">
        <v>318476978.19</v>
      </c>
      <c r="AG454" s="194">
        <v>3128430553.8099999</v>
      </c>
      <c r="AH454" s="194">
        <v>45464215.5</v>
      </c>
      <c r="AI454" s="194">
        <v>45464215.5</v>
      </c>
      <c r="AJ454" s="194">
        <v>273012762.69</v>
      </c>
      <c r="AK454" s="194">
        <v>103749615</v>
      </c>
      <c r="AL454" s="194">
        <v>1051004366.8200001</v>
      </c>
      <c r="AM454" s="194">
        <v>732527388.63000011</v>
      </c>
      <c r="AN454" s="194">
        <v>2395903165.1799998</v>
      </c>
      <c r="AO454" s="194">
        <v>0</v>
      </c>
    </row>
    <row r="455" spans="1:41" x14ac:dyDescent="0.25">
      <c r="A455" s="221">
        <v>30401010501</v>
      </c>
      <c r="B455" s="198" t="s">
        <v>684</v>
      </c>
      <c r="C455" s="194">
        <v>1544177995</v>
      </c>
      <c r="D455" s="194">
        <v>0</v>
      </c>
      <c r="E455" s="194">
        <v>0</v>
      </c>
      <c r="F455" s="194">
        <v>0</v>
      </c>
      <c r="G455" s="194">
        <v>0</v>
      </c>
      <c r="H455" s="194">
        <v>0</v>
      </c>
      <c r="I455" s="194">
        <f t="shared" si="194"/>
        <v>1544177995</v>
      </c>
      <c r="J455" s="194">
        <v>0</v>
      </c>
      <c r="K455" s="194">
        <v>0</v>
      </c>
      <c r="L455" s="194">
        <f t="shared" si="193"/>
        <v>1544177995</v>
      </c>
      <c r="M455" s="194">
        <v>0</v>
      </c>
      <c r="N455" s="194">
        <v>0</v>
      </c>
      <c r="O455" s="194">
        <f t="shared" si="190"/>
        <v>0</v>
      </c>
      <c r="P455" s="194">
        <v>0</v>
      </c>
      <c r="Q455" s="194">
        <v>0</v>
      </c>
      <c r="R455" s="194">
        <f t="shared" si="187"/>
        <v>0</v>
      </c>
      <c r="S455" s="195">
        <f t="shared" si="188"/>
        <v>1544177995</v>
      </c>
      <c r="T455" s="194">
        <f t="shared" si="189"/>
        <v>0</v>
      </c>
      <c r="U455" s="207"/>
      <c r="V455" s="221">
        <v>30401010501</v>
      </c>
      <c r="W455" s="198" t="s">
        <v>684</v>
      </c>
      <c r="X455" s="194">
        <v>1544177995</v>
      </c>
      <c r="Y455" s="194">
        <v>0</v>
      </c>
      <c r="Z455" s="194">
        <v>0</v>
      </c>
      <c r="AA455" s="194">
        <v>0</v>
      </c>
      <c r="AB455" s="194">
        <v>0</v>
      </c>
      <c r="AC455" s="194">
        <v>0</v>
      </c>
      <c r="AD455" s="194">
        <v>1544177995</v>
      </c>
      <c r="AE455" s="194">
        <v>0</v>
      </c>
      <c r="AF455" s="194">
        <v>0</v>
      </c>
      <c r="AG455" s="194">
        <v>1544177995</v>
      </c>
      <c r="AH455" s="194">
        <v>0</v>
      </c>
      <c r="AI455" s="194">
        <v>0</v>
      </c>
      <c r="AJ455" s="194">
        <v>0</v>
      </c>
      <c r="AK455" s="194">
        <v>0</v>
      </c>
      <c r="AL455" s="194">
        <v>0</v>
      </c>
      <c r="AM455" s="194">
        <v>0</v>
      </c>
      <c r="AN455" s="194">
        <v>1544177995</v>
      </c>
      <c r="AO455" s="194">
        <v>0</v>
      </c>
    </row>
    <row r="456" spans="1:41" x14ac:dyDescent="0.25">
      <c r="A456" s="221">
        <v>30401010502</v>
      </c>
      <c r="B456" s="198" t="s">
        <v>685</v>
      </c>
      <c r="C456" s="194">
        <v>102729537</v>
      </c>
      <c r="D456" s="194">
        <v>0</v>
      </c>
      <c r="E456" s="194">
        <v>0</v>
      </c>
      <c r="F456" s="194">
        <v>0</v>
      </c>
      <c r="G456" s="194">
        <v>0</v>
      </c>
      <c r="H456" s="194">
        <v>0</v>
      </c>
      <c r="I456" s="194">
        <f t="shared" si="194"/>
        <v>102729537</v>
      </c>
      <c r="J456" s="194">
        <v>0</v>
      </c>
      <c r="K456" s="194">
        <v>73990593.189999998</v>
      </c>
      <c r="L456" s="194">
        <f t="shared" si="193"/>
        <v>28738943.810000002</v>
      </c>
      <c r="M456" s="194">
        <v>0</v>
      </c>
      <c r="N456" s="194">
        <v>0</v>
      </c>
      <c r="O456" s="194">
        <f t="shared" si="190"/>
        <v>73990593.189999998</v>
      </c>
      <c r="P456" s="194">
        <v>0</v>
      </c>
      <c r="Q456" s="194">
        <v>73993850</v>
      </c>
      <c r="R456" s="194">
        <f t="shared" si="187"/>
        <v>3256.8100000023842</v>
      </c>
      <c r="S456" s="195">
        <f t="shared" si="188"/>
        <v>28735687</v>
      </c>
      <c r="T456" s="194">
        <f t="shared" si="189"/>
        <v>0</v>
      </c>
      <c r="V456" s="221">
        <v>30401010502</v>
      </c>
      <c r="W456" s="198" t="s">
        <v>685</v>
      </c>
      <c r="X456" s="194">
        <v>102729537</v>
      </c>
      <c r="Y456" s="194">
        <v>0</v>
      </c>
      <c r="Z456" s="194">
        <v>0</v>
      </c>
      <c r="AA456" s="194">
        <v>0</v>
      </c>
      <c r="AB456" s="194">
        <v>0</v>
      </c>
      <c r="AC456" s="194">
        <v>0</v>
      </c>
      <c r="AD456" s="194">
        <v>102729537</v>
      </c>
      <c r="AE456" s="194">
        <v>0</v>
      </c>
      <c r="AF456" s="194">
        <v>73990593.189999998</v>
      </c>
      <c r="AG456" s="194">
        <v>28738943.810000002</v>
      </c>
      <c r="AH456" s="194">
        <v>0</v>
      </c>
      <c r="AI456" s="194">
        <v>0</v>
      </c>
      <c r="AJ456" s="194">
        <v>73990593.189999998</v>
      </c>
      <c r="AK456" s="194">
        <v>0</v>
      </c>
      <c r="AL456" s="194">
        <v>73993850</v>
      </c>
      <c r="AM456" s="194">
        <v>3256.8100000023842</v>
      </c>
      <c r="AN456" s="194">
        <v>28735687</v>
      </c>
      <c r="AO456" s="194">
        <v>0</v>
      </c>
    </row>
    <row r="457" spans="1:41" s="207" customFormat="1" x14ac:dyDescent="0.25">
      <c r="A457" s="221">
        <v>30401010503</v>
      </c>
      <c r="B457" s="198" t="s">
        <v>686</v>
      </c>
      <c r="C457" s="194">
        <v>1200000000</v>
      </c>
      <c r="D457" s="194">
        <v>0</v>
      </c>
      <c r="E457" s="194">
        <v>0</v>
      </c>
      <c r="F457" s="194">
        <v>0</v>
      </c>
      <c r="G457" s="194">
        <v>0</v>
      </c>
      <c r="H457" s="194">
        <v>600000000</v>
      </c>
      <c r="I457" s="194">
        <f t="shared" si="194"/>
        <v>1800000000</v>
      </c>
      <c r="J457" s="194">
        <v>244486385</v>
      </c>
      <c r="K457" s="194">
        <v>244486385</v>
      </c>
      <c r="L457" s="194">
        <f t="shared" si="193"/>
        <v>1555513615</v>
      </c>
      <c r="M457" s="194">
        <v>45464215.5</v>
      </c>
      <c r="N457" s="194">
        <v>45464215.5</v>
      </c>
      <c r="O457" s="194">
        <f t="shared" si="190"/>
        <v>199022169.5</v>
      </c>
      <c r="P457" s="194">
        <v>103749615</v>
      </c>
      <c r="Q457" s="194">
        <v>977010516.82000005</v>
      </c>
      <c r="R457" s="194">
        <f t="shared" si="187"/>
        <v>732524131.82000005</v>
      </c>
      <c r="S457" s="195">
        <f t="shared" si="188"/>
        <v>822989483.17999995</v>
      </c>
      <c r="T457" s="194">
        <f t="shared" si="189"/>
        <v>45464215.5</v>
      </c>
      <c r="U457" s="196"/>
      <c r="V457" s="221">
        <v>30401010503</v>
      </c>
      <c r="W457" s="198" t="s">
        <v>686</v>
      </c>
      <c r="X457" s="194">
        <v>1200000000</v>
      </c>
      <c r="Y457" s="194">
        <v>0</v>
      </c>
      <c r="Z457" s="194">
        <v>0</v>
      </c>
      <c r="AA457" s="194">
        <v>0</v>
      </c>
      <c r="AB457" s="194">
        <v>0</v>
      </c>
      <c r="AC457" s="194">
        <v>600000000</v>
      </c>
      <c r="AD457" s="194">
        <v>1800000000</v>
      </c>
      <c r="AE457" s="194">
        <v>244486385</v>
      </c>
      <c r="AF457" s="194">
        <v>244486385</v>
      </c>
      <c r="AG457" s="194">
        <v>1555513615</v>
      </c>
      <c r="AH457" s="194">
        <v>45464215.5</v>
      </c>
      <c r="AI457" s="194">
        <v>45464215.5</v>
      </c>
      <c r="AJ457" s="194">
        <v>199022169.5</v>
      </c>
      <c r="AK457" s="194">
        <v>103749615</v>
      </c>
      <c r="AL457" s="194">
        <v>977010516.82000005</v>
      </c>
      <c r="AM457" s="194">
        <v>732524131.82000005</v>
      </c>
      <c r="AN457" s="194">
        <v>822989483.17999995</v>
      </c>
      <c r="AO457" s="194">
        <v>0</v>
      </c>
    </row>
    <row r="458" spans="1:41" x14ac:dyDescent="0.25">
      <c r="A458" s="212">
        <v>304010106</v>
      </c>
      <c r="B458" s="213" t="s">
        <v>687</v>
      </c>
      <c r="C458" s="214">
        <f>+C459+C460</f>
        <v>540000000</v>
      </c>
      <c r="D458" s="214">
        <f t="shared" ref="D458:T458" si="222">+D459+D460</f>
        <v>0</v>
      </c>
      <c r="E458" s="214">
        <f t="shared" si="222"/>
        <v>0</v>
      </c>
      <c r="F458" s="214">
        <f t="shared" si="222"/>
        <v>0</v>
      </c>
      <c r="G458" s="214">
        <f t="shared" si="222"/>
        <v>0</v>
      </c>
      <c r="H458" s="214">
        <f t="shared" si="222"/>
        <v>0</v>
      </c>
      <c r="I458" s="214">
        <f t="shared" si="222"/>
        <v>540000000</v>
      </c>
      <c r="J458" s="214">
        <f t="shared" si="222"/>
        <v>134720579</v>
      </c>
      <c r="K458" s="214">
        <f t="shared" si="222"/>
        <v>162863750</v>
      </c>
      <c r="L458" s="214">
        <f t="shared" si="222"/>
        <v>377136250</v>
      </c>
      <c r="M458" s="214">
        <f t="shared" si="222"/>
        <v>35838834.700000003</v>
      </c>
      <c r="N458" s="214">
        <f t="shared" si="222"/>
        <v>35838834.700000003</v>
      </c>
      <c r="O458" s="214">
        <f t="shared" si="222"/>
        <v>127024915.3</v>
      </c>
      <c r="P458" s="214">
        <f t="shared" si="222"/>
        <v>77726377</v>
      </c>
      <c r="Q458" s="214">
        <f t="shared" si="222"/>
        <v>244173588</v>
      </c>
      <c r="R458" s="214">
        <f t="shared" si="222"/>
        <v>81309838</v>
      </c>
      <c r="S458" s="215">
        <f t="shared" si="222"/>
        <v>295826412</v>
      </c>
      <c r="T458" s="214">
        <f t="shared" si="222"/>
        <v>35838834.700000003</v>
      </c>
      <c r="V458" s="221">
        <v>304010106</v>
      </c>
      <c r="W458" s="198" t="s">
        <v>687</v>
      </c>
      <c r="X458" s="194">
        <v>540000000</v>
      </c>
      <c r="Y458" s="194">
        <v>0</v>
      </c>
      <c r="Z458" s="194">
        <v>0</v>
      </c>
      <c r="AA458" s="194">
        <v>0</v>
      </c>
      <c r="AB458" s="194">
        <v>0</v>
      </c>
      <c r="AC458" s="194">
        <v>0</v>
      </c>
      <c r="AD458" s="194">
        <v>540000000</v>
      </c>
      <c r="AE458" s="194">
        <v>134720579</v>
      </c>
      <c r="AF458" s="194">
        <v>162863750</v>
      </c>
      <c r="AG458" s="194">
        <v>377136250</v>
      </c>
      <c r="AH458" s="194">
        <v>35838834.700000003</v>
      </c>
      <c r="AI458" s="194">
        <v>35838834.700000003</v>
      </c>
      <c r="AJ458" s="194">
        <v>127024915.3</v>
      </c>
      <c r="AK458" s="194">
        <v>77726377</v>
      </c>
      <c r="AL458" s="194">
        <v>244173588</v>
      </c>
      <c r="AM458" s="194">
        <v>81309838</v>
      </c>
      <c r="AN458" s="194">
        <v>295826412</v>
      </c>
      <c r="AO458" s="194">
        <v>0</v>
      </c>
    </row>
    <row r="459" spans="1:41" x14ac:dyDescent="0.25">
      <c r="A459" s="221">
        <v>30401010602</v>
      </c>
      <c r="B459" s="198" t="s">
        <v>688</v>
      </c>
      <c r="C459" s="194">
        <v>340000000</v>
      </c>
      <c r="D459" s="194">
        <v>0</v>
      </c>
      <c r="E459" s="194">
        <v>0</v>
      </c>
      <c r="F459" s="194">
        <v>0</v>
      </c>
      <c r="G459" s="194">
        <v>0</v>
      </c>
      <c r="H459" s="194">
        <v>0</v>
      </c>
      <c r="I459" s="194">
        <f t="shared" si="194"/>
        <v>340000000</v>
      </c>
      <c r="J459" s="194">
        <v>0</v>
      </c>
      <c r="K459" s="194">
        <v>0</v>
      </c>
      <c r="L459" s="194">
        <f t="shared" si="193"/>
        <v>340000000</v>
      </c>
      <c r="M459" s="194">
        <v>0</v>
      </c>
      <c r="N459" s="194">
        <v>0</v>
      </c>
      <c r="O459" s="194">
        <f t="shared" si="190"/>
        <v>0</v>
      </c>
      <c r="P459" s="194">
        <v>44173588</v>
      </c>
      <c r="Q459" s="194">
        <v>44173588</v>
      </c>
      <c r="R459" s="194">
        <f t="shared" ref="R459:R502" si="223">+Q459-K459</f>
        <v>44173588</v>
      </c>
      <c r="S459" s="195">
        <f t="shared" ref="S459:S499" si="224">+I459-Q459</f>
        <v>295826412</v>
      </c>
      <c r="T459" s="194">
        <f t="shared" ref="T459:T499" si="225">+N459</f>
        <v>0</v>
      </c>
      <c r="U459" s="207"/>
      <c r="V459" s="221">
        <v>30401010602</v>
      </c>
      <c r="W459" s="198" t="s">
        <v>688</v>
      </c>
      <c r="X459" s="194">
        <v>340000000</v>
      </c>
      <c r="Y459" s="194">
        <v>0</v>
      </c>
      <c r="Z459" s="194">
        <v>0</v>
      </c>
      <c r="AA459" s="194">
        <v>0</v>
      </c>
      <c r="AB459" s="194">
        <v>0</v>
      </c>
      <c r="AC459" s="194">
        <v>0</v>
      </c>
      <c r="AD459" s="194">
        <v>340000000</v>
      </c>
      <c r="AE459" s="194">
        <v>0</v>
      </c>
      <c r="AF459" s="194">
        <v>0</v>
      </c>
      <c r="AG459" s="194">
        <v>340000000</v>
      </c>
      <c r="AH459" s="194">
        <v>0</v>
      </c>
      <c r="AI459" s="194">
        <v>0</v>
      </c>
      <c r="AJ459" s="194">
        <v>0</v>
      </c>
      <c r="AK459" s="194">
        <v>44173588</v>
      </c>
      <c r="AL459" s="194">
        <v>44173588</v>
      </c>
      <c r="AM459" s="194">
        <v>44173588</v>
      </c>
      <c r="AN459" s="194">
        <v>295826412</v>
      </c>
      <c r="AO459" s="194">
        <v>0</v>
      </c>
    </row>
    <row r="460" spans="1:41" s="207" customFormat="1" x14ac:dyDescent="0.25">
      <c r="A460" s="221">
        <v>30401010603</v>
      </c>
      <c r="B460" s="198" t="s">
        <v>689</v>
      </c>
      <c r="C460" s="194">
        <v>200000000</v>
      </c>
      <c r="D460" s="194">
        <v>0</v>
      </c>
      <c r="E460" s="194">
        <v>0</v>
      </c>
      <c r="F460" s="194">
        <v>0</v>
      </c>
      <c r="G460" s="194">
        <v>0</v>
      </c>
      <c r="H460" s="194">
        <v>0</v>
      </c>
      <c r="I460" s="194">
        <f t="shared" si="194"/>
        <v>200000000</v>
      </c>
      <c r="J460" s="194">
        <v>134720579</v>
      </c>
      <c r="K460" s="194">
        <v>162863750</v>
      </c>
      <c r="L460" s="194">
        <f t="shared" si="193"/>
        <v>37136250</v>
      </c>
      <c r="M460" s="194">
        <v>35838834.700000003</v>
      </c>
      <c r="N460" s="194">
        <v>35838834.700000003</v>
      </c>
      <c r="O460" s="194">
        <f t="shared" ref="O460:O502" si="226">+K460-N460</f>
        <v>127024915.3</v>
      </c>
      <c r="P460" s="194">
        <v>33552789</v>
      </c>
      <c r="Q460" s="194">
        <v>200000000</v>
      </c>
      <c r="R460" s="194">
        <f t="shared" si="223"/>
        <v>37136250</v>
      </c>
      <c r="S460" s="195">
        <f t="shared" si="224"/>
        <v>0</v>
      </c>
      <c r="T460" s="194">
        <f t="shared" si="225"/>
        <v>35838834.700000003</v>
      </c>
      <c r="U460" s="196"/>
      <c r="V460" s="221">
        <v>30401010603</v>
      </c>
      <c r="W460" s="198" t="s">
        <v>689</v>
      </c>
      <c r="X460" s="194">
        <v>200000000</v>
      </c>
      <c r="Y460" s="194">
        <v>0</v>
      </c>
      <c r="Z460" s="194">
        <v>0</v>
      </c>
      <c r="AA460" s="194">
        <v>0</v>
      </c>
      <c r="AB460" s="194">
        <v>0</v>
      </c>
      <c r="AC460" s="194">
        <v>0</v>
      </c>
      <c r="AD460" s="194">
        <v>200000000</v>
      </c>
      <c r="AE460" s="194">
        <v>134720579</v>
      </c>
      <c r="AF460" s="194">
        <v>162863750</v>
      </c>
      <c r="AG460" s="194">
        <v>37136250</v>
      </c>
      <c r="AH460" s="194">
        <v>35838834.700000003</v>
      </c>
      <c r="AI460" s="194">
        <v>35838834.700000003</v>
      </c>
      <c r="AJ460" s="194">
        <v>127024915.3</v>
      </c>
      <c r="AK460" s="194">
        <v>33552789</v>
      </c>
      <c r="AL460" s="194">
        <v>200000000</v>
      </c>
      <c r="AM460" s="194">
        <v>37136250</v>
      </c>
      <c r="AN460" s="194">
        <v>0</v>
      </c>
      <c r="AO460" s="194">
        <v>0</v>
      </c>
    </row>
    <row r="461" spans="1:41" x14ac:dyDescent="0.25">
      <c r="A461" s="212">
        <v>304010107</v>
      </c>
      <c r="B461" s="213" t="s">
        <v>690</v>
      </c>
      <c r="C461" s="214">
        <f>+C462+C463</f>
        <v>800000000</v>
      </c>
      <c r="D461" s="214">
        <f t="shared" ref="D461:T461" si="227">+D462+D463</f>
        <v>0</v>
      </c>
      <c r="E461" s="214">
        <f t="shared" si="227"/>
        <v>0</v>
      </c>
      <c r="F461" s="214">
        <f t="shared" si="227"/>
        <v>0</v>
      </c>
      <c r="G461" s="214">
        <f t="shared" si="227"/>
        <v>0</v>
      </c>
      <c r="H461" s="214">
        <f t="shared" si="227"/>
        <v>1000000000</v>
      </c>
      <c r="I461" s="214">
        <f t="shared" si="227"/>
        <v>1800000000</v>
      </c>
      <c r="J461" s="214">
        <f t="shared" si="227"/>
        <v>79563194</v>
      </c>
      <c r="K461" s="214">
        <f t="shared" si="227"/>
        <v>105287711.98</v>
      </c>
      <c r="L461" s="214">
        <f t="shared" si="227"/>
        <v>1694712288.02</v>
      </c>
      <c r="M461" s="214">
        <f t="shared" si="227"/>
        <v>23868958</v>
      </c>
      <c r="N461" s="214">
        <f t="shared" si="227"/>
        <v>23868958</v>
      </c>
      <c r="O461" s="214">
        <f t="shared" si="227"/>
        <v>81418753.980000004</v>
      </c>
      <c r="P461" s="214">
        <f t="shared" si="227"/>
        <v>378307440</v>
      </c>
      <c r="Q461" s="214">
        <f t="shared" si="227"/>
        <v>744351346.98000002</v>
      </c>
      <c r="R461" s="214">
        <f t="shared" si="227"/>
        <v>639063635</v>
      </c>
      <c r="S461" s="215">
        <f t="shared" si="227"/>
        <v>1055648653.02</v>
      </c>
      <c r="T461" s="214">
        <f t="shared" si="227"/>
        <v>23868958</v>
      </c>
      <c r="V461" s="221">
        <v>304010107</v>
      </c>
      <c r="W461" s="198" t="s">
        <v>690</v>
      </c>
      <c r="X461" s="194">
        <v>800000000</v>
      </c>
      <c r="Y461" s="194">
        <v>0</v>
      </c>
      <c r="Z461" s="194">
        <v>0</v>
      </c>
      <c r="AA461" s="194">
        <v>0</v>
      </c>
      <c r="AB461" s="194">
        <v>0</v>
      </c>
      <c r="AC461" s="194">
        <v>1000000000</v>
      </c>
      <c r="AD461" s="194">
        <v>1800000000</v>
      </c>
      <c r="AE461" s="194">
        <v>79563194</v>
      </c>
      <c r="AF461" s="194">
        <v>105287711.98</v>
      </c>
      <c r="AG461" s="194">
        <v>1694712288.02</v>
      </c>
      <c r="AH461" s="194">
        <v>23868958</v>
      </c>
      <c r="AI461" s="194">
        <v>23868958</v>
      </c>
      <c r="AJ461" s="194">
        <v>81418753.980000004</v>
      </c>
      <c r="AK461" s="194">
        <v>378307440</v>
      </c>
      <c r="AL461" s="194">
        <v>744351346.98000002</v>
      </c>
      <c r="AM461" s="194">
        <v>639063635</v>
      </c>
      <c r="AN461" s="194">
        <v>1055648653.02</v>
      </c>
      <c r="AO461" s="194">
        <v>0</v>
      </c>
    </row>
    <row r="462" spans="1:41" x14ac:dyDescent="0.25">
      <c r="A462" s="221">
        <v>30401010701</v>
      </c>
      <c r="B462" s="198" t="s">
        <v>691</v>
      </c>
      <c r="C462" s="194">
        <v>300000000</v>
      </c>
      <c r="D462" s="194">
        <v>0</v>
      </c>
      <c r="E462" s="194">
        <v>0</v>
      </c>
      <c r="F462" s="194">
        <v>0</v>
      </c>
      <c r="G462" s="194">
        <v>0</v>
      </c>
      <c r="H462" s="194">
        <v>0</v>
      </c>
      <c r="I462" s="194">
        <f t="shared" si="194"/>
        <v>300000000</v>
      </c>
      <c r="J462" s="194">
        <v>0</v>
      </c>
      <c r="K462" s="194">
        <v>0</v>
      </c>
      <c r="L462" s="194">
        <f t="shared" ref="L462:L521" si="228">+I462-K462</f>
        <v>300000000</v>
      </c>
      <c r="M462" s="194">
        <v>0</v>
      </c>
      <c r="N462" s="194">
        <v>0</v>
      </c>
      <c r="O462" s="194">
        <f t="shared" si="226"/>
        <v>0</v>
      </c>
      <c r="P462" s="194">
        <v>0</v>
      </c>
      <c r="Q462" s="194">
        <v>0</v>
      </c>
      <c r="R462" s="194">
        <f t="shared" si="223"/>
        <v>0</v>
      </c>
      <c r="S462" s="195">
        <f t="shared" si="224"/>
        <v>300000000</v>
      </c>
      <c r="T462" s="194">
        <f t="shared" si="225"/>
        <v>0</v>
      </c>
      <c r="U462" s="207"/>
      <c r="V462" s="221">
        <v>30401010701</v>
      </c>
      <c r="W462" s="198" t="s">
        <v>691</v>
      </c>
      <c r="X462" s="194">
        <v>300000000</v>
      </c>
      <c r="Y462" s="194">
        <v>0</v>
      </c>
      <c r="Z462" s="194">
        <v>0</v>
      </c>
      <c r="AA462" s="194">
        <v>0</v>
      </c>
      <c r="AB462" s="194">
        <v>0</v>
      </c>
      <c r="AC462" s="194">
        <v>0</v>
      </c>
      <c r="AD462" s="194">
        <v>300000000</v>
      </c>
      <c r="AE462" s="194">
        <v>0</v>
      </c>
      <c r="AF462" s="194">
        <v>0</v>
      </c>
      <c r="AG462" s="194">
        <v>300000000</v>
      </c>
      <c r="AH462" s="194">
        <v>0</v>
      </c>
      <c r="AI462" s="194">
        <v>0</v>
      </c>
      <c r="AJ462" s="194">
        <v>0</v>
      </c>
      <c r="AK462" s="194">
        <v>0</v>
      </c>
      <c r="AL462" s="194">
        <v>0</v>
      </c>
      <c r="AM462" s="194">
        <v>0</v>
      </c>
      <c r="AN462" s="194">
        <v>300000000</v>
      </c>
      <c r="AO462" s="194">
        <v>0</v>
      </c>
    </row>
    <row r="463" spans="1:41" s="207" customFormat="1" x14ac:dyDescent="0.25">
      <c r="A463" s="221">
        <v>30401010703</v>
      </c>
      <c r="B463" s="198" t="s">
        <v>692</v>
      </c>
      <c r="C463" s="194">
        <v>500000000</v>
      </c>
      <c r="D463" s="194">
        <v>0</v>
      </c>
      <c r="E463" s="194">
        <v>0</v>
      </c>
      <c r="F463" s="194">
        <v>0</v>
      </c>
      <c r="G463" s="194">
        <v>0</v>
      </c>
      <c r="H463" s="194">
        <v>1000000000</v>
      </c>
      <c r="I463" s="194">
        <f t="shared" si="194"/>
        <v>1500000000</v>
      </c>
      <c r="J463" s="194">
        <v>79563194</v>
      </c>
      <c r="K463" s="194">
        <v>105287711.98</v>
      </c>
      <c r="L463" s="194">
        <f t="shared" si="228"/>
        <v>1394712288.02</v>
      </c>
      <c r="M463" s="194">
        <v>23868958</v>
      </c>
      <c r="N463" s="194">
        <v>23868958</v>
      </c>
      <c r="O463" s="194">
        <f t="shared" si="226"/>
        <v>81418753.980000004</v>
      </c>
      <c r="P463" s="194">
        <v>378307440</v>
      </c>
      <c r="Q463" s="194">
        <v>744351346.98000002</v>
      </c>
      <c r="R463" s="194">
        <f t="shared" si="223"/>
        <v>639063635</v>
      </c>
      <c r="S463" s="195">
        <f t="shared" si="224"/>
        <v>755648653.01999998</v>
      </c>
      <c r="T463" s="194">
        <f t="shared" si="225"/>
        <v>23868958</v>
      </c>
      <c r="U463" s="196"/>
      <c r="V463" s="221">
        <v>30401010703</v>
      </c>
      <c r="W463" s="198" t="s">
        <v>692</v>
      </c>
      <c r="X463" s="194">
        <v>500000000</v>
      </c>
      <c r="Y463" s="194">
        <v>0</v>
      </c>
      <c r="Z463" s="194">
        <v>0</v>
      </c>
      <c r="AA463" s="194">
        <v>0</v>
      </c>
      <c r="AB463" s="194">
        <v>0</v>
      </c>
      <c r="AC463" s="194">
        <v>1000000000</v>
      </c>
      <c r="AD463" s="194">
        <v>1500000000</v>
      </c>
      <c r="AE463" s="194">
        <v>79563194</v>
      </c>
      <c r="AF463" s="194">
        <v>105287711.98</v>
      </c>
      <c r="AG463" s="194">
        <v>1394712288.02</v>
      </c>
      <c r="AH463" s="194">
        <v>23868958</v>
      </c>
      <c r="AI463" s="194">
        <v>23868958</v>
      </c>
      <c r="AJ463" s="194">
        <v>81418753.980000004</v>
      </c>
      <c r="AK463" s="194">
        <v>378307440</v>
      </c>
      <c r="AL463" s="194">
        <v>744351346.98000002</v>
      </c>
      <c r="AM463" s="194">
        <v>639063635</v>
      </c>
      <c r="AN463" s="194">
        <v>755648653.01999998</v>
      </c>
      <c r="AO463" s="194">
        <v>0</v>
      </c>
    </row>
    <row r="464" spans="1:41" s="207" customFormat="1" x14ac:dyDescent="0.25">
      <c r="A464" s="208">
        <v>30402</v>
      </c>
      <c r="B464" s="209" t="s">
        <v>693</v>
      </c>
      <c r="C464" s="210">
        <f>+C465</f>
        <v>515000000</v>
      </c>
      <c r="D464" s="210">
        <f t="shared" ref="D464:T466" si="229">+D465</f>
        <v>0</v>
      </c>
      <c r="E464" s="210">
        <f t="shared" si="229"/>
        <v>0</v>
      </c>
      <c r="F464" s="210">
        <f t="shared" si="229"/>
        <v>0</v>
      </c>
      <c r="G464" s="210">
        <f t="shared" si="229"/>
        <v>0</v>
      </c>
      <c r="H464" s="210">
        <f t="shared" si="229"/>
        <v>0</v>
      </c>
      <c r="I464" s="210">
        <f t="shared" si="229"/>
        <v>515000000</v>
      </c>
      <c r="J464" s="210">
        <f t="shared" si="229"/>
        <v>0</v>
      </c>
      <c r="K464" s="210">
        <f t="shared" si="229"/>
        <v>0</v>
      </c>
      <c r="L464" s="210">
        <f t="shared" si="229"/>
        <v>515000000</v>
      </c>
      <c r="M464" s="210">
        <f t="shared" si="229"/>
        <v>0</v>
      </c>
      <c r="N464" s="210">
        <f t="shared" si="229"/>
        <v>0</v>
      </c>
      <c r="O464" s="210">
        <f t="shared" si="229"/>
        <v>0</v>
      </c>
      <c r="P464" s="210">
        <f t="shared" si="229"/>
        <v>0</v>
      </c>
      <c r="Q464" s="210">
        <f t="shared" si="229"/>
        <v>0</v>
      </c>
      <c r="R464" s="210">
        <f t="shared" si="229"/>
        <v>0</v>
      </c>
      <c r="S464" s="211">
        <f t="shared" si="229"/>
        <v>515000000</v>
      </c>
      <c r="T464" s="210">
        <f t="shared" si="229"/>
        <v>0</v>
      </c>
      <c r="U464" s="196"/>
      <c r="V464" s="221">
        <v>30402</v>
      </c>
      <c r="W464" s="198" t="s">
        <v>693</v>
      </c>
      <c r="X464" s="194">
        <v>515000000</v>
      </c>
      <c r="Y464" s="194">
        <v>0</v>
      </c>
      <c r="Z464" s="194">
        <v>0</v>
      </c>
      <c r="AA464" s="194">
        <v>0</v>
      </c>
      <c r="AB464" s="194">
        <v>0</v>
      </c>
      <c r="AC464" s="194">
        <v>0</v>
      </c>
      <c r="AD464" s="194">
        <v>515000000</v>
      </c>
      <c r="AE464" s="194">
        <v>0</v>
      </c>
      <c r="AF464" s="194">
        <v>0</v>
      </c>
      <c r="AG464" s="194">
        <v>515000000</v>
      </c>
      <c r="AH464" s="194">
        <v>0</v>
      </c>
      <c r="AI464" s="194">
        <v>0</v>
      </c>
      <c r="AJ464" s="194">
        <v>0</v>
      </c>
      <c r="AK464" s="194">
        <v>0</v>
      </c>
      <c r="AL464" s="194">
        <v>0</v>
      </c>
      <c r="AM464" s="194">
        <v>0</v>
      </c>
      <c r="AN464" s="194">
        <v>515000000</v>
      </c>
      <c r="AO464" s="194">
        <v>0</v>
      </c>
    </row>
    <row r="465" spans="1:41" s="207" customFormat="1" x14ac:dyDescent="0.25">
      <c r="A465" s="212">
        <v>3040201</v>
      </c>
      <c r="B465" s="213" t="s">
        <v>694</v>
      </c>
      <c r="C465" s="214">
        <f>+C466</f>
        <v>515000000</v>
      </c>
      <c r="D465" s="214">
        <f t="shared" si="229"/>
        <v>0</v>
      </c>
      <c r="E465" s="214">
        <f t="shared" si="229"/>
        <v>0</v>
      </c>
      <c r="F465" s="214">
        <f t="shared" si="229"/>
        <v>0</v>
      </c>
      <c r="G465" s="214">
        <f t="shared" si="229"/>
        <v>0</v>
      </c>
      <c r="H465" s="214">
        <f t="shared" si="229"/>
        <v>0</v>
      </c>
      <c r="I465" s="214">
        <f t="shared" si="229"/>
        <v>515000000</v>
      </c>
      <c r="J465" s="214">
        <f t="shared" si="229"/>
        <v>0</v>
      </c>
      <c r="K465" s="214">
        <f t="shared" si="229"/>
        <v>0</v>
      </c>
      <c r="L465" s="214">
        <f t="shared" si="229"/>
        <v>515000000</v>
      </c>
      <c r="M465" s="214">
        <f t="shared" si="229"/>
        <v>0</v>
      </c>
      <c r="N465" s="214">
        <f t="shared" si="229"/>
        <v>0</v>
      </c>
      <c r="O465" s="214">
        <f t="shared" si="229"/>
        <v>0</v>
      </c>
      <c r="P465" s="214">
        <f t="shared" si="229"/>
        <v>0</v>
      </c>
      <c r="Q465" s="214">
        <f t="shared" si="229"/>
        <v>0</v>
      </c>
      <c r="R465" s="214">
        <f t="shared" si="229"/>
        <v>0</v>
      </c>
      <c r="S465" s="215">
        <f t="shared" si="229"/>
        <v>515000000</v>
      </c>
      <c r="T465" s="214">
        <f t="shared" si="229"/>
        <v>0</v>
      </c>
      <c r="V465" s="221">
        <v>3040201</v>
      </c>
      <c r="W465" s="198" t="s">
        <v>694</v>
      </c>
      <c r="X465" s="194">
        <v>515000000</v>
      </c>
      <c r="Y465" s="194">
        <v>0</v>
      </c>
      <c r="Z465" s="194">
        <v>0</v>
      </c>
      <c r="AA465" s="194">
        <v>0</v>
      </c>
      <c r="AB465" s="194">
        <v>0</v>
      </c>
      <c r="AC465" s="194">
        <v>0</v>
      </c>
      <c r="AD465" s="194">
        <v>515000000</v>
      </c>
      <c r="AE465" s="194">
        <v>0</v>
      </c>
      <c r="AF465" s="194">
        <v>0</v>
      </c>
      <c r="AG465" s="194">
        <v>515000000</v>
      </c>
      <c r="AH465" s="194">
        <v>0</v>
      </c>
      <c r="AI465" s="194">
        <v>0</v>
      </c>
      <c r="AJ465" s="194">
        <v>0</v>
      </c>
      <c r="AK465" s="194">
        <v>0</v>
      </c>
      <c r="AL465" s="194">
        <v>0</v>
      </c>
      <c r="AM465" s="194">
        <v>0</v>
      </c>
      <c r="AN465" s="194">
        <v>515000000</v>
      </c>
      <c r="AO465" s="194">
        <v>0</v>
      </c>
    </row>
    <row r="466" spans="1:41" x14ac:dyDescent="0.25">
      <c r="A466" s="212">
        <v>304020101</v>
      </c>
      <c r="B466" s="213" t="s">
        <v>695</v>
      </c>
      <c r="C466" s="214">
        <f>+C467</f>
        <v>515000000</v>
      </c>
      <c r="D466" s="214">
        <f t="shared" si="229"/>
        <v>0</v>
      </c>
      <c r="E466" s="214">
        <f t="shared" si="229"/>
        <v>0</v>
      </c>
      <c r="F466" s="214">
        <f t="shared" si="229"/>
        <v>0</v>
      </c>
      <c r="G466" s="214">
        <f t="shared" si="229"/>
        <v>0</v>
      </c>
      <c r="H466" s="214">
        <f t="shared" si="229"/>
        <v>0</v>
      </c>
      <c r="I466" s="214">
        <f t="shared" si="229"/>
        <v>515000000</v>
      </c>
      <c r="J466" s="214">
        <f t="shared" si="229"/>
        <v>0</v>
      </c>
      <c r="K466" s="214">
        <f t="shared" si="229"/>
        <v>0</v>
      </c>
      <c r="L466" s="214">
        <f t="shared" si="229"/>
        <v>515000000</v>
      </c>
      <c r="M466" s="214">
        <f t="shared" si="229"/>
        <v>0</v>
      </c>
      <c r="N466" s="214">
        <f t="shared" si="229"/>
        <v>0</v>
      </c>
      <c r="O466" s="214">
        <f t="shared" si="229"/>
        <v>0</v>
      </c>
      <c r="P466" s="214">
        <f t="shared" si="229"/>
        <v>0</v>
      </c>
      <c r="Q466" s="214">
        <f t="shared" si="229"/>
        <v>0</v>
      </c>
      <c r="R466" s="214">
        <f t="shared" si="229"/>
        <v>0</v>
      </c>
      <c r="S466" s="215">
        <f t="shared" si="229"/>
        <v>515000000</v>
      </c>
      <c r="T466" s="214">
        <f t="shared" si="229"/>
        <v>0</v>
      </c>
      <c r="U466" s="207"/>
      <c r="V466" s="221">
        <v>304020101</v>
      </c>
      <c r="W466" s="198" t="s">
        <v>695</v>
      </c>
      <c r="X466" s="194">
        <v>515000000</v>
      </c>
      <c r="Y466" s="194">
        <v>0</v>
      </c>
      <c r="Z466" s="194">
        <v>0</v>
      </c>
      <c r="AA466" s="194">
        <v>0</v>
      </c>
      <c r="AB466" s="194">
        <v>0</v>
      </c>
      <c r="AC466" s="194">
        <v>0</v>
      </c>
      <c r="AD466" s="194">
        <v>515000000</v>
      </c>
      <c r="AE466" s="194">
        <v>0</v>
      </c>
      <c r="AF466" s="194">
        <v>0</v>
      </c>
      <c r="AG466" s="194">
        <v>515000000</v>
      </c>
      <c r="AH466" s="194">
        <v>0</v>
      </c>
      <c r="AI466" s="194">
        <v>0</v>
      </c>
      <c r="AJ466" s="194">
        <v>0</v>
      </c>
      <c r="AK466" s="194">
        <v>0</v>
      </c>
      <c r="AL466" s="194">
        <v>0</v>
      </c>
      <c r="AM466" s="194">
        <v>0</v>
      </c>
      <c r="AN466" s="194">
        <v>515000000</v>
      </c>
      <c r="AO466" s="194">
        <v>0</v>
      </c>
    </row>
    <row r="467" spans="1:41" s="207" customFormat="1" x14ac:dyDescent="0.25">
      <c r="A467" s="221">
        <v>30402010104</v>
      </c>
      <c r="B467" s="198" t="s">
        <v>696</v>
      </c>
      <c r="C467" s="194">
        <v>515000000</v>
      </c>
      <c r="D467" s="194">
        <v>0</v>
      </c>
      <c r="E467" s="194">
        <v>0</v>
      </c>
      <c r="F467" s="194">
        <v>0</v>
      </c>
      <c r="G467" s="194">
        <v>0</v>
      </c>
      <c r="H467" s="194">
        <v>0</v>
      </c>
      <c r="I467" s="194">
        <f t="shared" ref="I467:I521" si="230">+C467+D467-E467+H467</f>
        <v>515000000</v>
      </c>
      <c r="J467" s="194">
        <v>0</v>
      </c>
      <c r="K467" s="194">
        <v>0</v>
      </c>
      <c r="L467" s="194">
        <f t="shared" si="228"/>
        <v>515000000</v>
      </c>
      <c r="M467" s="194">
        <v>0</v>
      </c>
      <c r="N467" s="194">
        <v>0</v>
      </c>
      <c r="O467" s="194">
        <f t="shared" si="226"/>
        <v>0</v>
      </c>
      <c r="P467" s="194">
        <v>0</v>
      </c>
      <c r="Q467" s="194">
        <v>0</v>
      </c>
      <c r="R467" s="194">
        <f t="shared" si="223"/>
        <v>0</v>
      </c>
      <c r="S467" s="195">
        <f t="shared" si="224"/>
        <v>515000000</v>
      </c>
      <c r="T467" s="194">
        <f t="shared" si="225"/>
        <v>0</v>
      </c>
      <c r="V467" s="221">
        <v>30402010104</v>
      </c>
      <c r="W467" s="198" t="s">
        <v>696</v>
      </c>
      <c r="X467" s="194">
        <v>515000000</v>
      </c>
      <c r="Y467" s="194">
        <v>0</v>
      </c>
      <c r="Z467" s="194">
        <v>0</v>
      </c>
      <c r="AA467" s="194">
        <v>0</v>
      </c>
      <c r="AB467" s="194">
        <v>0</v>
      </c>
      <c r="AC467" s="194">
        <v>0</v>
      </c>
      <c r="AD467" s="194">
        <v>515000000</v>
      </c>
      <c r="AE467" s="194">
        <v>0</v>
      </c>
      <c r="AF467" s="194">
        <v>0</v>
      </c>
      <c r="AG467" s="194">
        <v>515000000</v>
      </c>
      <c r="AH467" s="194">
        <v>0</v>
      </c>
      <c r="AI467" s="194">
        <v>0</v>
      </c>
      <c r="AJ467" s="194">
        <v>0</v>
      </c>
      <c r="AK467" s="194">
        <v>0</v>
      </c>
      <c r="AL467" s="194">
        <v>0</v>
      </c>
      <c r="AM467" s="194">
        <v>0</v>
      </c>
      <c r="AN467" s="194">
        <v>515000000</v>
      </c>
      <c r="AO467" s="194">
        <v>0</v>
      </c>
    </row>
    <row r="468" spans="1:41" s="207" customFormat="1" x14ac:dyDescent="0.25">
      <c r="A468" s="208">
        <v>305</v>
      </c>
      <c r="B468" s="209" t="s">
        <v>834</v>
      </c>
      <c r="C468" s="210">
        <f>SUM(C469:C482)</f>
        <v>0</v>
      </c>
      <c r="D468" s="210">
        <f t="shared" ref="D468:T468" si="231">SUM(D469:D482)</f>
        <v>0</v>
      </c>
      <c r="E468" s="210">
        <f t="shared" si="231"/>
        <v>0</v>
      </c>
      <c r="F468" s="210">
        <f t="shared" si="231"/>
        <v>0</v>
      </c>
      <c r="G468" s="210">
        <f t="shared" si="231"/>
        <v>0</v>
      </c>
      <c r="H468" s="210">
        <f t="shared" si="231"/>
        <v>1977687668</v>
      </c>
      <c r="I468" s="210">
        <f t="shared" si="231"/>
        <v>1977687668</v>
      </c>
      <c r="J468" s="210">
        <f t="shared" si="231"/>
        <v>74447790</v>
      </c>
      <c r="K468" s="210">
        <f t="shared" si="231"/>
        <v>74447790</v>
      </c>
      <c r="L468" s="210">
        <f t="shared" si="231"/>
        <v>1903239878</v>
      </c>
      <c r="M468" s="210">
        <f t="shared" si="231"/>
        <v>0</v>
      </c>
      <c r="N468" s="210">
        <f t="shared" si="231"/>
        <v>74447790</v>
      </c>
      <c r="O468" s="210">
        <f t="shared" si="231"/>
        <v>74447790</v>
      </c>
      <c r="P468" s="210">
        <f t="shared" si="231"/>
        <v>0</v>
      </c>
      <c r="Q468" s="210">
        <f t="shared" si="231"/>
        <v>189147767</v>
      </c>
      <c r="R468" s="210">
        <f t="shared" si="231"/>
        <v>114699977</v>
      </c>
      <c r="S468" s="211">
        <f t="shared" si="231"/>
        <v>1788539901</v>
      </c>
      <c r="T468" s="210">
        <f t="shared" si="231"/>
        <v>74447790</v>
      </c>
      <c r="U468" s="196"/>
      <c r="V468" s="221"/>
      <c r="W468" s="198"/>
      <c r="X468" s="194"/>
      <c r="Y468" s="194"/>
      <c r="Z468" s="194"/>
      <c r="AA468" s="194"/>
      <c r="AB468" s="194"/>
      <c r="AC468" s="194"/>
      <c r="AD468" s="194"/>
      <c r="AE468" s="194"/>
      <c r="AF468" s="194"/>
      <c r="AG468" s="194"/>
      <c r="AH468" s="194"/>
      <c r="AI468" s="194"/>
      <c r="AJ468" s="194"/>
      <c r="AK468" s="194"/>
      <c r="AL468" s="194"/>
      <c r="AM468" s="194"/>
      <c r="AN468" s="194"/>
      <c r="AO468" s="194"/>
    </row>
    <row r="469" spans="1:41" s="207" customFormat="1" x14ac:dyDescent="0.25">
      <c r="A469" s="221">
        <v>30546</v>
      </c>
      <c r="B469" s="198" t="s">
        <v>1141</v>
      </c>
      <c r="C469" s="194">
        <v>0</v>
      </c>
      <c r="D469" s="194">
        <v>0</v>
      </c>
      <c r="E469" s="194">
        <v>0</v>
      </c>
      <c r="F469" s="194">
        <v>0</v>
      </c>
      <c r="G469" s="194">
        <v>0</v>
      </c>
      <c r="H469" s="194">
        <v>300000000</v>
      </c>
      <c r="I469" s="194">
        <v>300000000</v>
      </c>
      <c r="J469" s="194">
        <v>74000000</v>
      </c>
      <c r="K469" s="194">
        <v>74000000</v>
      </c>
      <c r="L469" s="194">
        <f t="shared" si="228"/>
        <v>226000000</v>
      </c>
      <c r="M469" s="194">
        <v>0</v>
      </c>
      <c r="N469" s="194">
        <v>74000000</v>
      </c>
      <c r="O469" s="194">
        <v>74000000</v>
      </c>
      <c r="P469" s="194">
        <v>0</v>
      </c>
      <c r="Q469" s="194">
        <v>74000000</v>
      </c>
      <c r="R469" s="194">
        <f t="shared" ref="R469:R482" si="232">+Q469-K469</f>
        <v>0</v>
      </c>
      <c r="S469" s="195">
        <f t="shared" ref="S469:S482" si="233">+I469-Q469</f>
        <v>226000000</v>
      </c>
      <c r="T469" s="194">
        <f t="shared" ref="T469:T482" si="234">+N469</f>
        <v>74000000</v>
      </c>
      <c r="V469" s="221"/>
      <c r="W469" s="198"/>
      <c r="X469" s="194"/>
      <c r="Y469" s="194"/>
      <c r="Z469" s="194"/>
      <c r="AA469" s="194"/>
      <c r="AB469" s="194"/>
      <c r="AC469" s="194"/>
      <c r="AD469" s="194"/>
      <c r="AE469" s="194"/>
      <c r="AF469" s="194"/>
      <c r="AG469" s="194"/>
      <c r="AH469" s="194"/>
      <c r="AI469" s="194"/>
      <c r="AJ469" s="194"/>
      <c r="AK469" s="194"/>
      <c r="AL469" s="194"/>
      <c r="AM469" s="194"/>
      <c r="AN469" s="194"/>
      <c r="AO469" s="194"/>
    </row>
    <row r="470" spans="1:41" s="207" customFormat="1" x14ac:dyDescent="0.25">
      <c r="A470" s="221">
        <v>30547</v>
      </c>
      <c r="B470" s="198" t="s">
        <v>1142</v>
      </c>
      <c r="C470" s="194">
        <v>0</v>
      </c>
      <c r="D470" s="194">
        <v>0</v>
      </c>
      <c r="E470" s="194">
        <v>0</v>
      </c>
      <c r="F470" s="194">
        <v>0</v>
      </c>
      <c r="G470" s="194">
        <v>0</v>
      </c>
      <c r="H470" s="194">
        <v>150000000</v>
      </c>
      <c r="I470" s="194">
        <v>150000000</v>
      </c>
      <c r="J470" s="194">
        <v>0</v>
      </c>
      <c r="K470" s="194">
        <v>0</v>
      </c>
      <c r="L470" s="194">
        <f t="shared" si="228"/>
        <v>150000000</v>
      </c>
      <c r="M470" s="194">
        <v>0</v>
      </c>
      <c r="N470" s="194">
        <v>0</v>
      </c>
      <c r="O470" s="194">
        <v>0</v>
      </c>
      <c r="P470" s="194">
        <v>0</v>
      </c>
      <c r="Q470" s="194">
        <v>0</v>
      </c>
      <c r="R470" s="194">
        <f t="shared" si="232"/>
        <v>0</v>
      </c>
      <c r="S470" s="195">
        <f t="shared" si="233"/>
        <v>150000000</v>
      </c>
      <c r="T470" s="194">
        <f t="shared" si="234"/>
        <v>0</v>
      </c>
      <c r="V470" s="221"/>
      <c r="W470" s="198"/>
      <c r="X470" s="194"/>
      <c r="Y470" s="194"/>
      <c r="Z470" s="194"/>
      <c r="AA470" s="194"/>
      <c r="AB470" s="194"/>
      <c r="AC470" s="194"/>
      <c r="AD470" s="194"/>
      <c r="AE470" s="194"/>
      <c r="AF470" s="194"/>
      <c r="AG470" s="194"/>
      <c r="AH470" s="194"/>
      <c r="AI470" s="194"/>
      <c r="AJ470" s="194"/>
      <c r="AK470" s="194"/>
      <c r="AL470" s="194"/>
      <c r="AM470" s="194"/>
      <c r="AN470" s="194"/>
      <c r="AO470" s="194"/>
    </row>
    <row r="471" spans="1:41" s="207" customFormat="1" x14ac:dyDescent="0.25">
      <c r="A471" s="221">
        <v>30548</v>
      </c>
      <c r="B471" s="198" t="s">
        <v>1143</v>
      </c>
      <c r="C471" s="194">
        <v>0</v>
      </c>
      <c r="D471" s="194">
        <v>0</v>
      </c>
      <c r="E471" s="194">
        <v>0</v>
      </c>
      <c r="F471" s="194">
        <v>0</v>
      </c>
      <c r="G471" s="194">
        <v>0</v>
      </c>
      <c r="H471" s="194">
        <v>300000000</v>
      </c>
      <c r="I471" s="194">
        <v>300000000</v>
      </c>
      <c r="J471" s="194">
        <v>0</v>
      </c>
      <c r="K471" s="194">
        <v>0</v>
      </c>
      <c r="L471" s="194">
        <f t="shared" si="228"/>
        <v>300000000</v>
      </c>
      <c r="M471" s="194">
        <v>0</v>
      </c>
      <c r="N471" s="194">
        <v>0</v>
      </c>
      <c r="O471" s="194">
        <v>0</v>
      </c>
      <c r="P471" s="194">
        <v>0</v>
      </c>
      <c r="Q471" s="194">
        <v>0</v>
      </c>
      <c r="R471" s="194">
        <f t="shared" si="232"/>
        <v>0</v>
      </c>
      <c r="S471" s="195">
        <f t="shared" si="233"/>
        <v>300000000</v>
      </c>
      <c r="T471" s="194">
        <f t="shared" si="234"/>
        <v>0</v>
      </c>
      <c r="V471" s="221"/>
      <c r="W471" s="198"/>
      <c r="X471" s="194"/>
      <c r="Y471" s="194"/>
      <c r="Z471" s="194"/>
      <c r="AA471" s="194"/>
      <c r="AB471" s="194"/>
      <c r="AC471" s="194"/>
      <c r="AD471" s="194"/>
      <c r="AE471" s="194"/>
      <c r="AF471" s="194"/>
      <c r="AG471" s="194"/>
      <c r="AH471" s="194"/>
      <c r="AI471" s="194"/>
      <c r="AJ471" s="194"/>
      <c r="AK471" s="194"/>
      <c r="AL471" s="194"/>
      <c r="AM471" s="194"/>
      <c r="AN471" s="194"/>
      <c r="AO471" s="194"/>
    </row>
    <row r="472" spans="1:41" s="207" customFormat="1" x14ac:dyDescent="0.25">
      <c r="A472" s="221">
        <v>30549</v>
      </c>
      <c r="B472" s="198" t="s">
        <v>1144</v>
      </c>
      <c r="C472" s="194">
        <v>0</v>
      </c>
      <c r="D472" s="194">
        <v>0</v>
      </c>
      <c r="E472" s="194">
        <v>0</v>
      </c>
      <c r="F472" s="194">
        <v>0</v>
      </c>
      <c r="G472" s="194">
        <v>0</v>
      </c>
      <c r="H472" s="194">
        <v>34676744</v>
      </c>
      <c r="I472" s="194">
        <v>34676744</v>
      </c>
      <c r="J472" s="194">
        <v>0</v>
      </c>
      <c r="K472" s="194">
        <v>0</v>
      </c>
      <c r="L472" s="194">
        <f t="shared" si="228"/>
        <v>34676744</v>
      </c>
      <c r="M472" s="194">
        <v>0</v>
      </c>
      <c r="N472" s="194">
        <v>0</v>
      </c>
      <c r="O472" s="194">
        <v>0</v>
      </c>
      <c r="P472" s="194">
        <v>0</v>
      </c>
      <c r="Q472" s="194">
        <v>1780553</v>
      </c>
      <c r="R472" s="194">
        <f t="shared" si="232"/>
        <v>1780553</v>
      </c>
      <c r="S472" s="195">
        <f t="shared" si="233"/>
        <v>32896191</v>
      </c>
      <c r="T472" s="194">
        <f t="shared" si="234"/>
        <v>0</v>
      </c>
      <c r="V472" s="221"/>
      <c r="W472" s="198"/>
      <c r="X472" s="194"/>
      <c r="Y472" s="194"/>
      <c r="Z472" s="194"/>
      <c r="AA472" s="194"/>
      <c r="AB472" s="194"/>
      <c r="AC472" s="194"/>
      <c r="AD472" s="194"/>
      <c r="AE472" s="194"/>
      <c r="AF472" s="194"/>
      <c r="AG472" s="194"/>
      <c r="AH472" s="194"/>
      <c r="AI472" s="194"/>
      <c r="AJ472" s="194"/>
      <c r="AK472" s="194"/>
      <c r="AL472" s="194"/>
      <c r="AM472" s="194"/>
      <c r="AN472" s="194"/>
      <c r="AO472" s="194"/>
    </row>
    <row r="473" spans="1:41" s="207" customFormat="1" x14ac:dyDescent="0.25">
      <c r="A473" s="221">
        <v>30550</v>
      </c>
      <c r="B473" s="198" t="s">
        <v>1145</v>
      </c>
      <c r="C473" s="194">
        <v>0</v>
      </c>
      <c r="D473" s="194">
        <v>0</v>
      </c>
      <c r="E473" s="194">
        <v>0</v>
      </c>
      <c r="F473" s="194">
        <v>0</v>
      </c>
      <c r="G473" s="194">
        <v>0</v>
      </c>
      <c r="H473" s="194">
        <v>330000000</v>
      </c>
      <c r="I473" s="194">
        <v>330000000</v>
      </c>
      <c r="J473" s="194">
        <v>0</v>
      </c>
      <c r="K473" s="194">
        <v>0</v>
      </c>
      <c r="L473" s="194">
        <f t="shared" si="228"/>
        <v>330000000</v>
      </c>
      <c r="M473" s="194">
        <v>0</v>
      </c>
      <c r="N473" s="194">
        <v>0</v>
      </c>
      <c r="O473" s="194">
        <v>0</v>
      </c>
      <c r="P473" s="194">
        <v>0</v>
      </c>
      <c r="Q473" s="194">
        <v>0</v>
      </c>
      <c r="R473" s="194">
        <f t="shared" si="232"/>
        <v>0</v>
      </c>
      <c r="S473" s="195">
        <f t="shared" si="233"/>
        <v>330000000</v>
      </c>
      <c r="T473" s="194">
        <f t="shared" si="234"/>
        <v>0</v>
      </c>
      <c r="V473" s="221"/>
      <c r="W473" s="198"/>
      <c r="X473" s="194"/>
      <c r="Y473" s="194"/>
      <c r="Z473" s="194"/>
      <c r="AA473" s="194"/>
      <c r="AB473" s="194"/>
      <c r="AC473" s="194"/>
      <c r="AD473" s="194"/>
      <c r="AE473" s="194"/>
      <c r="AF473" s="194"/>
      <c r="AG473" s="194"/>
      <c r="AH473" s="194"/>
      <c r="AI473" s="194"/>
      <c r="AJ473" s="194"/>
      <c r="AK473" s="194"/>
      <c r="AL473" s="194"/>
      <c r="AM473" s="194"/>
      <c r="AN473" s="194"/>
      <c r="AO473" s="194"/>
    </row>
    <row r="474" spans="1:41" s="207" customFormat="1" x14ac:dyDescent="0.25">
      <c r="A474" s="221">
        <v>30551</v>
      </c>
      <c r="B474" s="198" t="s">
        <v>1146</v>
      </c>
      <c r="C474" s="194">
        <v>0</v>
      </c>
      <c r="D474" s="194">
        <v>0</v>
      </c>
      <c r="E474" s="194">
        <v>0</v>
      </c>
      <c r="F474" s="194">
        <v>0</v>
      </c>
      <c r="G474" s="194">
        <v>0</v>
      </c>
      <c r="H474" s="194">
        <v>60000000</v>
      </c>
      <c r="I474" s="194">
        <v>60000000</v>
      </c>
      <c r="J474" s="194">
        <v>0</v>
      </c>
      <c r="K474" s="194">
        <v>0</v>
      </c>
      <c r="L474" s="194">
        <f t="shared" si="228"/>
        <v>60000000</v>
      </c>
      <c r="M474" s="194">
        <v>0</v>
      </c>
      <c r="N474" s="194">
        <v>0</v>
      </c>
      <c r="O474" s="194">
        <v>0</v>
      </c>
      <c r="P474" s="194">
        <v>0</v>
      </c>
      <c r="Q474" s="194">
        <v>0</v>
      </c>
      <c r="R474" s="194">
        <f t="shared" si="232"/>
        <v>0</v>
      </c>
      <c r="S474" s="195">
        <f t="shared" si="233"/>
        <v>60000000</v>
      </c>
      <c r="T474" s="194">
        <f t="shared" si="234"/>
        <v>0</v>
      </c>
      <c r="V474" s="221"/>
      <c r="W474" s="198"/>
      <c r="X474" s="194"/>
      <c r="Y474" s="194"/>
      <c r="Z474" s="194"/>
      <c r="AA474" s="194"/>
      <c r="AB474" s="194"/>
      <c r="AC474" s="194"/>
      <c r="AD474" s="194"/>
      <c r="AE474" s="194"/>
      <c r="AF474" s="194"/>
      <c r="AG474" s="194"/>
      <c r="AH474" s="194"/>
      <c r="AI474" s="194"/>
      <c r="AJ474" s="194"/>
      <c r="AK474" s="194"/>
      <c r="AL474" s="194"/>
      <c r="AM474" s="194"/>
      <c r="AN474" s="194"/>
      <c r="AO474" s="194"/>
    </row>
    <row r="475" spans="1:41" s="207" customFormat="1" x14ac:dyDescent="0.25">
      <c r="A475" s="221">
        <v>30552</v>
      </c>
      <c r="B475" s="198" t="s">
        <v>1147</v>
      </c>
      <c r="C475" s="194">
        <v>0</v>
      </c>
      <c r="D475" s="194">
        <v>0</v>
      </c>
      <c r="E475" s="194">
        <v>0</v>
      </c>
      <c r="F475" s="194">
        <v>0</v>
      </c>
      <c r="G475" s="194">
        <v>0</v>
      </c>
      <c r="H475" s="194">
        <v>150000000</v>
      </c>
      <c r="I475" s="194">
        <v>150000000</v>
      </c>
      <c r="J475" s="194">
        <v>0</v>
      </c>
      <c r="K475" s="194">
        <v>0</v>
      </c>
      <c r="L475" s="194">
        <f t="shared" si="228"/>
        <v>150000000</v>
      </c>
      <c r="M475" s="194">
        <v>0</v>
      </c>
      <c r="N475" s="194">
        <v>0</v>
      </c>
      <c r="O475" s="194">
        <v>0</v>
      </c>
      <c r="P475" s="194">
        <v>0</v>
      </c>
      <c r="Q475" s="194">
        <v>31309000</v>
      </c>
      <c r="R475" s="194">
        <f t="shared" si="232"/>
        <v>31309000</v>
      </c>
      <c r="S475" s="195">
        <f t="shared" si="233"/>
        <v>118691000</v>
      </c>
      <c r="T475" s="194">
        <f t="shared" si="234"/>
        <v>0</v>
      </c>
      <c r="V475" s="221"/>
      <c r="W475" s="198"/>
      <c r="X475" s="194"/>
      <c r="Y475" s="194"/>
      <c r="Z475" s="194"/>
      <c r="AA475" s="194"/>
      <c r="AB475" s="194"/>
      <c r="AC475" s="194"/>
      <c r="AD475" s="194"/>
      <c r="AE475" s="194"/>
      <c r="AF475" s="194"/>
      <c r="AG475" s="194"/>
      <c r="AH475" s="194"/>
      <c r="AI475" s="194"/>
      <c r="AJ475" s="194"/>
      <c r="AK475" s="194"/>
      <c r="AL475" s="194"/>
      <c r="AM475" s="194"/>
      <c r="AN475" s="194"/>
      <c r="AO475" s="194"/>
    </row>
    <row r="476" spans="1:41" s="207" customFormat="1" x14ac:dyDescent="0.25">
      <c r="A476" s="221">
        <v>30553</v>
      </c>
      <c r="B476" s="198" t="s">
        <v>1148</v>
      </c>
      <c r="C476" s="194">
        <v>0</v>
      </c>
      <c r="D476" s="194">
        <v>0</v>
      </c>
      <c r="E476" s="194">
        <v>0</v>
      </c>
      <c r="F476" s="194">
        <v>0</v>
      </c>
      <c r="G476" s="194">
        <v>0</v>
      </c>
      <c r="H476" s="194">
        <v>113000000</v>
      </c>
      <c r="I476" s="194">
        <v>113000000</v>
      </c>
      <c r="J476" s="194">
        <v>0</v>
      </c>
      <c r="K476" s="194">
        <v>0</v>
      </c>
      <c r="L476" s="194">
        <f t="shared" si="228"/>
        <v>113000000</v>
      </c>
      <c r="M476" s="194">
        <v>0</v>
      </c>
      <c r="N476" s="194">
        <v>0</v>
      </c>
      <c r="O476" s="194">
        <v>0</v>
      </c>
      <c r="P476" s="194">
        <v>0</v>
      </c>
      <c r="Q476" s="194">
        <v>0</v>
      </c>
      <c r="R476" s="194">
        <f t="shared" si="232"/>
        <v>0</v>
      </c>
      <c r="S476" s="195">
        <f t="shared" si="233"/>
        <v>113000000</v>
      </c>
      <c r="T476" s="194">
        <f t="shared" si="234"/>
        <v>0</v>
      </c>
      <c r="V476" s="221"/>
      <c r="W476" s="198"/>
      <c r="X476" s="194"/>
      <c r="Y476" s="194"/>
      <c r="Z476" s="194"/>
      <c r="AA476" s="194"/>
      <c r="AB476" s="194"/>
      <c r="AC476" s="194"/>
      <c r="AD476" s="194"/>
      <c r="AE476" s="194"/>
      <c r="AF476" s="194"/>
      <c r="AG476" s="194"/>
      <c r="AH476" s="194"/>
      <c r="AI476" s="194"/>
      <c r="AJ476" s="194"/>
      <c r="AK476" s="194"/>
      <c r="AL476" s="194"/>
      <c r="AM476" s="194"/>
      <c r="AN476" s="194"/>
      <c r="AO476" s="194"/>
    </row>
    <row r="477" spans="1:41" s="207" customFormat="1" x14ac:dyDescent="0.25">
      <c r="A477" s="221">
        <v>30554</v>
      </c>
      <c r="B477" s="198" t="s">
        <v>1149</v>
      </c>
      <c r="C477" s="194">
        <v>0</v>
      </c>
      <c r="D477" s="194">
        <v>0</v>
      </c>
      <c r="E477" s="194">
        <v>0</v>
      </c>
      <c r="F477" s="194">
        <v>0</v>
      </c>
      <c r="G477" s="194">
        <v>0</v>
      </c>
      <c r="H477" s="194">
        <v>100000000</v>
      </c>
      <c r="I477" s="194">
        <v>100000000</v>
      </c>
      <c r="J477" s="194">
        <v>0</v>
      </c>
      <c r="K477" s="194">
        <v>0</v>
      </c>
      <c r="L477" s="194">
        <f t="shared" si="228"/>
        <v>100000000</v>
      </c>
      <c r="M477" s="194">
        <v>0</v>
      </c>
      <c r="N477" s="194">
        <v>0</v>
      </c>
      <c r="O477" s="194">
        <v>0</v>
      </c>
      <c r="P477" s="194">
        <v>0</v>
      </c>
      <c r="Q477" s="194">
        <v>0</v>
      </c>
      <c r="R477" s="194">
        <f t="shared" si="232"/>
        <v>0</v>
      </c>
      <c r="S477" s="195">
        <f t="shared" si="233"/>
        <v>100000000</v>
      </c>
      <c r="T477" s="194">
        <f t="shared" si="234"/>
        <v>0</v>
      </c>
      <c r="V477" s="221"/>
      <c r="W477" s="198"/>
      <c r="X477" s="194"/>
      <c r="Y477" s="194"/>
      <c r="Z477" s="194"/>
      <c r="AA477" s="194"/>
      <c r="AB477" s="194"/>
      <c r="AC477" s="194"/>
      <c r="AD477" s="194"/>
      <c r="AE477" s="194"/>
      <c r="AF477" s="194"/>
      <c r="AG477" s="194"/>
      <c r="AH477" s="194"/>
      <c r="AI477" s="194"/>
      <c r="AJ477" s="194"/>
      <c r="AK477" s="194"/>
      <c r="AL477" s="194"/>
      <c r="AM477" s="194"/>
      <c r="AN477" s="194"/>
      <c r="AO477" s="194"/>
    </row>
    <row r="478" spans="1:41" s="207" customFormat="1" x14ac:dyDescent="0.25">
      <c r="A478" s="221">
        <v>30555</v>
      </c>
      <c r="B478" s="198" t="s">
        <v>1150</v>
      </c>
      <c r="C478" s="194">
        <v>0</v>
      </c>
      <c r="D478" s="194">
        <v>0</v>
      </c>
      <c r="E478" s="194">
        <v>0</v>
      </c>
      <c r="F478" s="194">
        <v>0</v>
      </c>
      <c r="G478" s="194">
        <v>0</v>
      </c>
      <c r="H478" s="194">
        <v>26000000</v>
      </c>
      <c r="I478" s="194">
        <v>26000000</v>
      </c>
      <c r="J478" s="194">
        <v>0</v>
      </c>
      <c r="K478" s="194">
        <v>0</v>
      </c>
      <c r="L478" s="194">
        <f t="shared" si="228"/>
        <v>26000000</v>
      </c>
      <c r="M478" s="194">
        <v>0</v>
      </c>
      <c r="N478" s="194">
        <v>0</v>
      </c>
      <c r="O478" s="194">
        <v>0</v>
      </c>
      <c r="P478" s="194">
        <v>0</v>
      </c>
      <c r="Q478" s="194">
        <v>0</v>
      </c>
      <c r="R478" s="194">
        <f t="shared" si="232"/>
        <v>0</v>
      </c>
      <c r="S478" s="195">
        <f t="shared" si="233"/>
        <v>26000000</v>
      </c>
      <c r="T478" s="194">
        <f t="shared" si="234"/>
        <v>0</v>
      </c>
      <c r="V478" s="221"/>
      <c r="W478" s="198"/>
      <c r="X478" s="194"/>
      <c r="Y478" s="194"/>
      <c r="Z478" s="194"/>
      <c r="AA478" s="194"/>
      <c r="AB478" s="194"/>
      <c r="AC478" s="194"/>
      <c r="AD478" s="194"/>
      <c r="AE478" s="194"/>
      <c r="AF478" s="194"/>
      <c r="AG478" s="194"/>
      <c r="AH478" s="194"/>
      <c r="AI478" s="194"/>
      <c r="AJ478" s="194"/>
      <c r="AK478" s="194"/>
      <c r="AL478" s="194"/>
      <c r="AM478" s="194"/>
      <c r="AN478" s="194"/>
      <c r="AO478" s="194"/>
    </row>
    <row r="479" spans="1:41" s="207" customFormat="1" x14ac:dyDescent="0.25">
      <c r="A479" s="221">
        <v>30556</v>
      </c>
      <c r="B479" s="198" t="s">
        <v>1151</v>
      </c>
      <c r="C479" s="194">
        <v>0</v>
      </c>
      <c r="D479" s="194">
        <v>0</v>
      </c>
      <c r="E479" s="194">
        <v>0</v>
      </c>
      <c r="F479" s="194">
        <v>0</v>
      </c>
      <c r="G479" s="194">
        <v>0</v>
      </c>
      <c r="H479" s="194">
        <v>38000000</v>
      </c>
      <c r="I479" s="194">
        <v>38000000</v>
      </c>
      <c r="J479" s="194">
        <v>0</v>
      </c>
      <c r="K479" s="194">
        <v>0</v>
      </c>
      <c r="L479" s="194">
        <f t="shared" si="228"/>
        <v>38000000</v>
      </c>
      <c r="M479" s="194">
        <v>0</v>
      </c>
      <c r="N479" s="194">
        <v>0</v>
      </c>
      <c r="O479" s="194">
        <v>0</v>
      </c>
      <c r="P479" s="194">
        <v>0</v>
      </c>
      <c r="Q479" s="194">
        <v>0</v>
      </c>
      <c r="R479" s="194">
        <f t="shared" si="232"/>
        <v>0</v>
      </c>
      <c r="S479" s="195">
        <f t="shared" si="233"/>
        <v>38000000</v>
      </c>
      <c r="T479" s="194">
        <f t="shared" si="234"/>
        <v>0</v>
      </c>
      <c r="V479" s="221"/>
      <c r="W479" s="198"/>
      <c r="X479" s="194"/>
      <c r="Y479" s="194"/>
      <c r="Z479" s="194"/>
      <c r="AA479" s="194"/>
      <c r="AB479" s="194"/>
      <c r="AC479" s="194"/>
      <c r="AD479" s="194"/>
      <c r="AE479" s="194"/>
      <c r="AF479" s="194"/>
      <c r="AG479" s="194"/>
      <c r="AH479" s="194"/>
      <c r="AI479" s="194"/>
      <c r="AJ479" s="194"/>
      <c r="AK479" s="194"/>
      <c r="AL479" s="194"/>
      <c r="AM479" s="194"/>
      <c r="AN479" s="194"/>
      <c r="AO479" s="194"/>
    </row>
    <row r="480" spans="1:41" s="207" customFormat="1" x14ac:dyDescent="0.25">
      <c r="A480" s="221">
        <v>30557</v>
      </c>
      <c r="B480" s="198" t="s">
        <v>1152</v>
      </c>
      <c r="C480" s="194">
        <v>0</v>
      </c>
      <c r="D480" s="194">
        <v>0</v>
      </c>
      <c r="E480" s="194">
        <v>0</v>
      </c>
      <c r="F480" s="194">
        <v>0</v>
      </c>
      <c r="G480" s="194">
        <v>0</v>
      </c>
      <c r="H480" s="194">
        <v>229494574</v>
      </c>
      <c r="I480" s="194">
        <v>229494574</v>
      </c>
      <c r="J480" s="194">
        <v>447790</v>
      </c>
      <c r="K480" s="194">
        <v>447790</v>
      </c>
      <c r="L480" s="194">
        <f t="shared" si="228"/>
        <v>229046784</v>
      </c>
      <c r="M480" s="194">
        <v>0</v>
      </c>
      <c r="N480" s="194">
        <v>447790</v>
      </c>
      <c r="O480" s="194">
        <v>447790</v>
      </c>
      <c r="P480" s="194">
        <v>0</v>
      </c>
      <c r="Q480" s="194">
        <v>82058214</v>
      </c>
      <c r="R480" s="194">
        <f t="shared" si="232"/>
        <v>81610424</v>
      </c>
      <c r="S480" s="195">
        <f t="shared" si="233"/>
        <v>147436360</v>
      </c>
      <c r="T480" s="194">
        <f t="shared" si="234"/>
        <v>447790</v>
      </c>
      <c r="V480" s="221"/>
      <c r="W480" s="198"/>
      <c r="X480" s="194"/>
      <c r="Y480" s="194"/>
      <c r="Z480" s="194"/>
      <c r="AA480" s="194"/>
      <c r="AB480" s="194"/>
      <c r="AC480" s="194"/>
      <c r="AD480" s="194"/>
      <c r="AE480" s="194"/>
      <c r="AF480" s="194"/>
      <c r="AG480" s="194"/>
      <c r="AH480" s="194"/>
      <c r="AI480" s="194"/>
      <c r="AJ480" s="194"/>
      <c r="AK480" s="194"/>
      <c r="AL480" s="194"/>
      <c r="AM480" s="194"/>
      <c r="AN480" s="194"/>
      <c r="AO480" s="194"/>
    </row>
    <row r="481" spans="1:41" s="207" customFormat="1" x14ac:dyDescent="0.25">
      <c r="A481" s="221">
        <v>30558</v>
      </c>
      <c r="B481" s="198" t="s">
        <v>1153</v>
      </c>
      <c r="C481" s="194">
        <v>0</v>
      </c>
      <c r="D481" s="194">
        <v>0</v>
      </c>
      <c r="E481" s="194">
        <v>0</v>
      </c>
      <c r="F481" s="194">
        <v>0</v>
      </c>
      <c r="G481" s="194">
        <v>0</v>
      </c>
      <c r="H481" s="194">
        <v>82058214</v>
      </c>
      <c r="I481" s="194">
        <v>82058214</v>
      </c>
      <c r="J481" s="194">
        <v>0</v>
      </c>
      <c r="K481" s="194">
        <v>0</v>
      </c>
      <c r="L481" s="194">
        <f t="shared" si="228"/>
        <v>82058214</v>
      </c>
      <c r="M481" s="194">
        <v>0</v>
      </c>
      <c r="N481" s="194">
        <v>0</v>
      </c>
      <c r="O481" s="194">
        <v>0</v>
      </c>
      <c r="P481" s="194">
        <v>0</v>
      </c>
      <c r="Q481" s="194">
        <v>0</v>
      </c>
      <c r="R481" s="194">
        <f t="shared" si="232"/>
        <v>0</v>
      </c>
      <c r="S481" s="195">
        <f t="shared" si="233"/>
        <v>82058214</v>
      </c>
      <c r="T481" s="194">
        <f t="shared" si="234"/>
        <v>0</v>
      </c>
      <c r="V481" s="221"/>
      <c r="W481" s="198"/>
      <c r="X481" s="194"/>
      <c r="Y481" s="194"/>
      <c r="Z481" s="194"/>
      <c r="AA481" s="194"/>
      <c r="AB481" s="194"/>
      <c r="AC481" s="194"/>
      <c r="AD481" s="194"/>
      <c r="AE481" s="194"/>
      <c r="AF481" s="194"/>
      <c r="AG481" s="194"/>
      <c r="AH481" s="194"/>
      <c r="AI481" s="194"/>
      <c r="AJ481" s="194"/>
      <c r="AK481" s="194"/>
      <c r="AL481" s="194"/>
      <c r="AM481" s="194"/>
      <c r="AN481" s="194"/>
      <c r="AO481" s="194"/>
    </row>
    <row r="482" spans="1:41" s="207" customFormat="1" x14ac:dyDescent="0.25">
      <c r="A482" s="221">
        <v>30559</v>
      </c>
      <c r="B482" s="198" t="s">
        <v>1154</v>
      </c>
      <c r="C482" s="194">
        <v>0</v>
      </c>
      <c r="D482" s="194">
        <v>0</v>
      </c>
      <c r="E482" s="194">
        <v>0</v>
      </c>
      <c r="F482" s="194">
        <v>0</v>
      </c>
      <c r="G482" s="194">
        <v>0</v>
      </c>
      <c r="H482" s="194">
        <v>64458136</v>
      </c>
      <c r="I482" s="194">
        <v>64458136</v>
      </c>
      <c r="J482" s="194"/>
      <c r="K482" s="194"/>
      <c r="L482" s="194">
        <f t="shared" si="228"/>
        <v>64458136</v>
      </c>
      <c r="M482" s="194">
        <v>0</v>
      </c>
      <c r="N482" s="194"/>
      <c r="O482" s="194"/>
      <c r="P482" s="194">
        <v>0</v>
      </c>
      <c r="Q482" s="194"/>
      <c r="R482" s="194">
        <f t="shared" si="232"/>
        <v>0</v>
      </c>
      <c r="S482" s="195">
        <f t="shared" si="233"/>
        <v>64458136</v>
      </c>
      <c r="T482" s="194">
        <f t="shared" si="234"/>
        <v>0</v>
      </c>
      <c r="V482" s="221"/>
      <c r="W482" s="198"/>
      <c r="X482" s="194"/>
      <c r="Y482" s="194"/>
      <c r="Z482" s="194"/>
      <c r="AA482" s="194"/>
      <c r="AB482" s="194"/>
      <c r="AC482" s="194"/>
      <c r="AD482" s="194"/>
      <c r="AE482" s="194"/>
      <c r="AF482" s="194"/>
      <c r="AG482" s="194"/>
      <c r="AH482" s="194"/>
      <c r="AI482" s="194"/>
      <c r="AJ482" s="194"/>
      <c r="AK482" s="194"/>
      <c r="AL482" s="194"/>
      <c r="AM482" s="194"/>
      <c r="AN482" s="194"/>
      <c r="AO482" s="194"/>
    </row>
    <row r="483" spans="1:41" x14ac:dyDescent="0.25">
      <c r="A483" s="208">
        <v>306</v>
      </c>
      <c r="B483" s="209" t="s">
        <v>697</v>
      </c>
      <c r="C483" s="210">
        <f>+C484</f>
        <v>199000000</v>
      </c>
      <c r="D483" s="210">
        <f t="shared" ref="D483:T483" si="235">+D484</f>
        <v>0</v>
      </c>
      <c r="E483" s="210">
        <f t="shared" si="235"/>
        <v>0</v>
      </c>
      <c r="F483" s="210">
        <f t="shared" si="235"/>
        <v>0</v>
      </c>
      <c r="G483" s="210">
        <f t="shared" si="235"/>
        <v>0</v>
      </c>
      <c r="H483" s="210">
        <f t="shared" si="235"/>
        <v>11518796620.099998</v>
      </c>
      <c r="I483" s="210">
        <f t="shared" si="235"/>
        <v>11717796620.1</v>
      </c>
      <c r="J483" s="210">
        <f t="shared" si="235"/>
        <v>140550089.44999999</v>
      </c>
      <c r="K483" s="210">
        <f t="shared" si="235"/>
        <v>697490089.45000005</v>
      </c>
      <c r="L483" s="210">
        <f t="shared" si="235"/>
        <v>11020306530.65</v>
      </c>
      <c r="M483" s="210">
        <f t="shared" si="235"/>
        <v>26000000</v>
      </c>
      <c r="N483" s="210">
        <f t="shared" si="235"/>
        <v>26240000</v>
      </c>
      <c r="O483" s="210">
        <f t="shared" si="235"/>
        <v>671250089.45000005</v>
      </c>
      <c r="P483" s="210">
        <f t="shared" si="235"/>
        <v>85819800</v>
      </c>
      <c r="Q483" s="210">
        <f t="shared" si="235"/>
        <v>736759800</v>
      </c>
      <c r="R483" s="210">
        <f t="shared" si="235"/>
        <v>39269710.550000012</v>
      </c>
      <c r="S483" s="211">
        <f t="shared" si="235"/>
        <v>10981036820.099998</v>
      </c>
      <c r="T483" s="210">
        <f t="shared" si="235"/>
        <v>26240000</v>
      </c>
      <c r="V483" s="221">
        <v>306</v>
      </c>
      <c r="W483" s="198" t="s">
        <v>697</v>
      </c>
      <c r="X483" s="194">
        <v>199000000</v>
      </c>
      <c r="Y483" s="194">
        <v>0</v>
      </c>
      <c r="Z483" s="194">
        <v>0</v>
      </c>
      <c r="AA483" s="194">
        <v>0</v>
      </c>
      <c r="AB483" s="194">
        <v>0</v>
      </c>
      <c r="AC483" s="194">
        <v>11058949561.099998</v>
      </c>
      <c r="AD483" s="194">
        <v>11257949561.099998</v>
      </c>
      <c r="AE483" s="194">
        <v>75569800</v>
      </c>
      <c r="AF483" s="194">
        <v>376509800</v>
      </c>
      <c r="AG483" s="194">
        <v>10881439761.099998</v>
      </c>
      <c r="AH483" s="194">
        <v>15600000</v>
      </c>
      <c r="AI483" s="194">
        <v>15840000</v>
      </c>
      <c r="AJ483" s="194">
        <v>360669800</v>
      </c>
      <c r="AK483" s="194">
        <v>60819800</v>
      </c>
      <c r="AL483" s="194">
        <v>386759800</v>
      </c>
      <c r="AM483" s="194">
        <v>10250000</v>
      </c>
      <c r="AN483" s="194">
        <v>10871189761.099998</v>
      </c>
      <c r="AO483" s="194">
        <v>0</v>
      </c>
    </row>
    <row r="484" spans="1:41" x14ac:dyDescent="0.25">
      <c r="A484" s="208">
        <v>3061</v>
      </c>
      <c r="B484" s="209" t="s">
        <v>698</v>
      </c>
      <c r="C484" s="210">
        <f>SUM(C485:C521)</f>
        <v>199000000</v>
      </c>
      <c r="D484" s="210">
        <f t="shared" ref="D484:T484" si="236">SUM(D485:D521)</f>
        <v>0</v>
      </c>
      <c r="E484" s="210">
        <f t="shared" si="236"/>
        <v>0</v>
      </c>
      <c r="F484" s="210">
        <f t="shared" si="236"/>
        <v>0</v>
      </c>
      <c r="G484" s="210">
        <f t="shared" si="236"/>
        <v>0</v>
      </c>
      <c r="H484" s="210">
        <f t="shared" si="236"/>
        <v>11518796620.099998</v>
      </c>
      <c r="I484" s="210">
        <f t="shared" si="236"/>
        <v>11717796620.1</v>
      </c>
      <c r="J484" s="210">
        <f t="shared" si="236"/>
        <v>140550089.44999999</v>
      </c>
      <c r="K484" s="210">
        <f t="shared" si="236"/>
        <v>697490089.45000005</v>
      </c>
      <c r="L484" s="210">
        <f t="shared" si="236"/>
        <v>11020306530.65</v>
      </c>
      <c r="M484" s="210">
        <f t="shared" si="236"/>
        <v>26000000</v>
      </c>
      <c r="N484" s="210">
        <f t="shared" si="236"/>
        <v>26240000</v>
      </c>
      <c r="O484" s="210">
        <f t="shared" si="236"/>
        <v>671250089.45000005</v>
      </c>
      <c r="P484" s="210">
        <f t="shared" si="236"/>
        <v>85819800</v>
      </c>
      <c r="Q484" s="210">
        <f t="shared" si="236"/>
        <v>736759800</v>
      </c>
      <c r="R484" s="210">
        <f t="shared" si="236"/>
        <v>39269710.550000012</v>
      </c>
      <c r="S484" s="211">
        <f t="shared" si="236"/>
        <v>10981036820.099998</v>
      </c>
      <c r="T484" s="210">
        <f t="shared" si="236"/>
        <v>26240000</v>
      </c>
      <c r="U484" s="207"/>
      <c r="V484" s="221">
        <v>3061</v>
      </c>
      <c r="W484" s="198" t="s">
        <v>698</v>
      </c>
      <c r="X484" s="194">
        <v>199000000</v>
      </c>
      <c r="Y484" s="194">
        <v>0</v>
      </c>
      <c r="Z484" s="194">
        <v>0</v>
      </c>
      <c r="AA484" s="194">
        <v>0</v>
      </c>
      <c r="AB484" s="194">
        <v>0</v>
      </c>
      <c r="AC484" s="194">
        <v>11058949561.099998</v>
      </c>
      <c r="AD484" s="194">
        <v>11257949561.099998</v>
      </c>
      <c r="AE484" s="194">
        <v>75569800</v>
      </c>
      <c r="AF484" s="194">
        <v>376509800</v>
      </c>
      <c r="AG484" s="194">
        <v>10881439761.099998</v>
      </c>
      <c r="AH484" s="194">
        <v>15600000</v>
      </c>
      <c r="AI484" s="194">
        <v>15840000</v>
      </c>
      <c r="AJ484" s="194">
        <v>360669800</v>
      </c>
      <c r="AK484" s="194">
        <v>60819800</v>
      </c>
      <c r="AL484" s="194">
        <v>386759800</v>
      </c>
      <c r="AM484" s="194">
        <v>10250000</v>
      </c>
      <c r="AN484" s="194">
        <v>10871189761.099998</v>
      </c>
      <c r="AO484" s="194">
        <v>0</v>
      </c>
    </row>
    <row r="485" spans="1:41" x14ac:dyDescent="0.25">
      <c r="A485" s="221">
        <v>306101</v>
      </c>
      <c r="B485" s="198" t="s">
        <v>699</v>
      </c>
      <c r="C485" s="194">
        <v>49500000</v>
      </c>
      <c r="D485" s="194">
        <v>0</v>
      </c>
      <c r="E485" s="194">
        <v>0</v>
      </c>
      <c r="F485" s="194">
        <v>0</v>
      </c>
      <c r="G485" s="194">
        <v>0</v>
      </c>
      <c r="H485" s="194">
        <v>0</v>
      </c>
      <c r="I485" s="194">
        <f t="shared" si="230"/>
        <v>49500000</v>
      </c>
      <c r="J485" s="194">
        <v>46500000</v>
      </c>
      <c r="K485" s="194">
        <v>46500000</v>
      </c>
      <c r="L485" s="194">
        <f t="shared" si="228"/>
        <v>3000000</v>
      </c>
      <c r="M485" s="194">
        <v>0</v>
      </c>
      <c r="N485" s="194">
        <v>0</v>
      </c>
      <c r="O485" s="194">
        <f t="shared" si="226"/>
        <v>46500000</v>
      </c>
      <c r="P485" s="194">
        <v>46500000</v>
      </c>
      <c r="Q485" s="194">
        <v>46500000</v>
      </c>
      <c r="R485" s="194">
        <f t="shared" si="223"/>
        <v>0</v>
      </c>
      <c r="S485" s="195">
        <f t="shared" si="224"/>
        <v>3000000</v>
      </c>
      <c r="T485" s="194">
        <f t="shared" si="225"/>
        <v>0</v>
      </c>
      <c r="U485" s="207"/>
      <c r="V485" s="221">
        <v>306101</v>
      </c>
      <c r="W485" s="198" t="s">
        <v>699</v>
      </c>
      <c r="X485" s="194">
        <v>49500000</v>
      </c>
      <c r="Y485" s="194">
        <v>0</v>
      </c>
      <c r="Z485" s="194">
        <v>0</v>
      </c>
      <c r="AA485" s="194">
        <v>0</v>
      </c>
      <c r="AB485" s="194">
        <v>0</v>
      </c>
      <c r="AC485" s="194">
        <v>0</v>
      </c>
      <c r="AD485" s="194">
        <v>49500000</v>
      </c>
      <c r="AE485" s="194">
        <v>46500000</v>
      </c>
      <c r="AF485" s="194">
        <v>46500000</v>
      </c>
      <c r="AG485" s="194">
        <v>3000000</v>
      </c>
      <c r="AH485" s="194">
        <v>0</v>
      </c>
      <c r="AI485" s="194">
        <v>0</v>
      </c>
      <c r="AJ485" s="194">
        <v>46500000</v>
      </c>
      <c r="AK485" s="194">
        <v>46500000</v>
      </c>
      <c r="AL485" s="194">
        <v>46500000</v>
      </c>
      <c r="AM485" s="194">
        <v>0</v>
      </c>
      <c r="AN485" s="194">
        <v>3000000</v>
      </c>
      <c r="AO485" s="194">
        <v>0</v>
      </c>
    </row>
    <row r="486" spans="1:41" x14ac:dyDescent="0.25">
      <c r="A486" s="221">
        <v>306102</v>
      </c>
      <c r="B486" s="198" t="s">
        <v>700</v>
      </c>
      <c r="C486" s="194">
        <v>149500000</v>
      </c>
      <c r="D486" s="194">
        <v>0</v>
      </c>
      <c r="E486" s="194">
        <v>0</v>
      </c>
      <c r="F486" s="194">
        <v>0</v>
      </c>
      <c r="G486" s="194">
        <v>0</v>
      </c>
      <c r="H486" s="194">
        <v>0</v>
      </c>
      <c r="I486" s="194">
        <f t="shared" si="230"/>
        <v>149500000</v>
      </c>
      <c r="J486" s="194">
        <v>0</v>
      </c>
      <c r="K486" s="194">
        <v>109500000</v>
      </c>
      <c r="L486" s="194">
        <f t="shared" si="228"/>
        <v>40000000</v>
      </c>
      <c r="M486" s="194">
        <v>9600000</v>
      </c>
      <c r="N486" s="194">
        <v>9600000</v>
      </c>
      <c r="O486" s="194">
        <f t="shared" si="226"/>
        <v>99900000</v>
      </c>
      <c r="P486" s="194">
        <v>0</v>
      </c>
      <c r="Q486" s="194">
        <v>109500000</v>
      </c>
      <c r="R486" s="194">
        <f t="shared" si="223"/>
        <v>0</v>
      </c>
      <c r="S486" s="195">
        <f t="shared" si="224"/>
        <v>40000000</v>
      </c>
      <c r="T486" s="194">
        <f t="shared" si="225"/>
        <v>9600000</v>
      </c>
      <c r="V486" s="221">
        <v>306102</v>
      </c>
      <c r="W486" s="198" t="s">
        <v>700</v>
      </c>
      <c r="X486" s="194">
        <v>149500000</v>
      </c>
      <c r="Y486" s="194">
        <v>0</v>
      </c>
      <c r="Z486" s="194">
        <v>0</v>
      </c>
      <c r="AA486" s="194">
        <v>0</v>
      </c>
      <c r="AB486" s="194">
        <v>0</v>
      </c>
      <c r="AC486" s="194">
        <v>0</v>
      </c>
      <c r="AD486" s="194">
        <v>149500000</v>
      </c>
      <c r="AE486" s="194">
        <v>0</v>
      </c>
      <c r="AF486" s="194">
        <v>109500000</v>
      </c>
      <c r="AG486" s="194">
        <v>40000000</v>
      </c>
      <c r="AH486" s="194">
        <v>9600000</v>
      </c>
      <c r="AI486" s="194">
        <v>9600000</v>
      </c>
      <c r="AJ486" s="194">
        <v>99900000</v>
      </c>
      <c r="AK486" s="194">
        <v>0</v>
      </c>
      <c r="AL486" s="194">
        <v>109500000</v>
      </c>
      <c r="AM486" s="194">
        <v>0</v>
      </c>
      <c r="AN486" s="194">
        <v>40000000</v>
      </c>
      <c r="AO486" s="194">
        <v>0</v>
      </c>
    </row>
    <row r="487" spans="1:41" x14ac:dyDescent="0.25">
      <c r="A487" s="221">
        <v>306103</v>
      </c>
      <c r="B487" s="198" t="s">
        <v>701</v>
      </c>
      <c r="C487" s="194">
        <v>0</v>
      </c>
      <c r="D487" s="194">
        <v>0</v>
      </c>
      <c r="E487" s="194">
        <v>0</v>
      </c>
      <c r="F487" s="194">
        <v>0</v>
      </c>
      <c r="G487" s="194">
        <v>0</v>
      </c>
      <c r="H487" s="194">
        <v>998783</v>
      </c>
      <c r="I487" s="194">
        <f t="shared" si="230"/>
        <v>998783</v>
      </c>
      <c r="J487" s="194">
        <v>0</v>
      </c>
      <c r="K487" s="194">
        <v>0</v>
      </c>
      <c r="L487" s="194">
        <f t="shared" si="228"/>
        <v>998783</v>
      </c>
      <c r="M487" s="194">
        <v>0</v>
      </c>
      <c r="N487" s="194">
        <v>0</v>
      </c>
      <c r="O487" s="194">
        <f t="shared" si="226"/>
        <v>0</v>
      </c>
      <c r="P487" s="194">
        <v>0</v>
      </c>
      <c r="Q487" s="194">
        <v>0</v>
      </c>
      <c r="R487" s="194">
        <f t="shared" si="223"/>
        <v>0</v>
      </c>
      <c r="S487" s="195">
        <f t="shared" si="224"/>
        <v>998783</v>
      </c>
      <c r="T487" s="194">
        <f t="shared" si="225"/>
        <v>0</v>
      </c>
      <c r="V487" s="221">
        <v>306103</v>
      </c>
      <c r="W487" s="198" t="s">
        <v>701</v>
      </c>
      <c r="X487" s="194">
        <v>0</v>
      </c>
      <c r="Y487" s="194">
        <v>0</v>
      </c>
      <c r="Z487" s="194">
        <v>0</v>
      </c>
      <c r="AA487" s="194">
        <v>0</v>
      </c>
      <c r="AB487" s="194">
        <v>0</v>
      </c>
      <c r="AC487" s="194">
        <v>998783</v>
      </c>
      <c r="AD487" s="194">
        <v>998783</v>
      </c>
      <c r="AE487" s="194">
        <v>0</v>
      </c>
      <c r="AF487" s="194">
        <v>0</v>
      </c>
      <c r="AG487" s="194">
        <v>998783</v>
      </c>
      <c r="AH487" s="194">
        <v>0</v>
      </c>
      <c r="AI487" s="194">
        <v>0</v>
      </c>
      <c r="AJ487" s="194">
        <v>0</v>
      </c>
      <c r="AK487" s="194">
        <v>0</v>
      </c>
      <c r="AL487" s="194">
        <v>0</v>
      </c>
      <c r="AM487" s="194">
        <v>0</v>
      </c>
      <c r="AN487" s="194">
        <v>998783</v>
      </c>
      <c r="AO487" s="194">
        <v>0</v>
      </c>
    </row>
    <row r="488" spans="1:41" x14ac:dyDescent="0.25">
      <c r="A488" s="221">
        <v>306104</v>
      </c>
      <c r="B488" s="198" t="s">
        <v>702</v>
      </c>
      <c r="C488" s="194">
        <v>0</v>
      </c>
      <c r="D488" s="194">
        <v>0</v>
      </c>
      <c r="E488" s="194">
        <v>0</v>
      </c>
      <c r="F488" s="194">
        <v>0</v>
      </c>
      <c r="G488" s="194">
        <v>0</v>
      </c>
      <c r="H488" s="194">
        <v>413726382</v>
      </c>
      <c r="I488" s="194">
        <f t="shared" si="230"/>
        <v>413726382</v>
      </c>
      <c r="J488" s="194">
        <v>64980289.450000003</v>
      </c>
      <c r="K488" s="194">
        <v>320980289.44999999</v>
      </c>
      <c r="L488" s="194">
        <f t="shared" si="228"/>
        <v>92746092.550000012</v>
      </c>
      <c r="M488" s="194">
        <v>10400000</v>
      </c>
      <c r="N488" s="194">
        <v>10400000</v>
      </c>
      <c r="O488" s="194">
        <f t="shared" si="226"/>
        <v>310580289.44999999</v>
      </c>
      <c r="P488" s="194">
        <v>25000000</v>
      </c>
      <c r="Q488" s="194">
        <v>350000000</v>
      </c>
      <c r="R488" s="194">
        <f t="shared" si="223"/>
        <v>29019710.550000012</v>
      </c>
      <c r="S488" s="195">
        <f t="shared" si="224"/>
        <v>63726382</v>
      </c>
      <c r="T488" s="194">
        <f t="shared" si="225"/>
        <v>10400000</v>
      </c>
      <c r="V488" s="221">
        <v>306104</v>
      </c>
      <c r="W488" s="198" t="s">
        <v>702</v>
      </c>
      <c r="X488" s="194">
        <v>0</v>
      </c>
      <c r="Y488" s="194">
        <v>0</v>
      </c>
      <c r="Z488" s="194">
        <v>0</v>
      </c>
      <c r="AA488" s="194">
        <v>0</v>
      </c>
      <c r="AB488" s="194">
        <v>0</v>
      </c>
      <c r="AC488" s="194">
        <v>413726382</v>
      </c>
      <c r="AD488" s="194">
        <v>413726382</v>
      </c>
      <c r="AE488" s="194">
        <v>64980289.450000003</v>
      </c>
      <c r="AF488" s="194">
        <v>320980289.44999999</v>
      </c>
      <c r="AG488" s="194">
        <v>92746092.550000012</v>
      </c>
      <c r="AH488" s="194">
        <v>10400000</v>
      </c>
      <c r="AI488" s="194">
        <v>10400000</v>
      </c>
      <c r="AJ488" s="194">
        <v>310580289.44999999</v>
      </c>
      <c r="AK488" s="194">
        <v>25000000</v>
      </c>
      <c r="AL488" s="194">
        <v>350000000</v>
      </c>
      <c r="AM488" s="194">
        <v>29019710.550000012</v>
      </c>
      <c r="AN488" s="194">
        <v>63726382</v>
      </c>
      <c r="AO488" s="194">
        <v>0</v>
      </c>
    </row>
    <row r="489" spans="1:41" x14ac:dyDescent="0.25">
      <c r="A489" s="221">
        <v>306106</v>
      </c>
      <c r="B489" s="198" t="s">
        <v>703</v>
      </c>
      <c r="C489" s="194">
        <v>0</v>
      </c>
      <c r="D489" s="194">
        <v>0</v>
      </c>
      <c r="E489" s="194">
        <v>0</v>
      </c>
      <c r="F489" s="194">
        <v>0</v>
      </c>
      <c r="G489" s="194">
        <v>0</v>
      </c>
      <c r="H489" s="194">
        <v>56120677</v>
      </c>
      <c r="I489" s="194">
        <f t="shared" si="230"/>
        <v>56120677</v>
      </c>
      <c r="J489" s="194">
        <v>0</v>
      </c>
      <c r="K489" s="194">
        <v>0</v>
      </c>
      <c r="L489" s="194">
        <f t="shared" si="228"/>
        <v>56120677</v>
      </c>
      <c r="M489" s="194">
        <v>0</v>
      </c>
      <c r="N489" s="194">
        <v>0</v>
      </c>
      <c r="O489" s="194">
        <f t="shared" si="226"/>
        <v>0</v>
      </c>
      <c r="P489" s="194">
        <v>0</v>
      </c>
      <c r="Q489" s="194">
        <v>0</v>
      </c>
      <c r="R489" s="194">
        <f t="shared" si="223"/>
        <v>0</v>
      </c>
      <c r="S489" s="195">
        <f t="shared" si="224"/>
        <v>56120677</v>
      </c>
      <c r="T489" s="194">
        <f t="shared" si="225"/>
        <v>0</v>
      </c>
      <c r="V489" s="221">
        <v>306106</v>
      </c>
      <c r="W489" s="198" t="s">
        <v>703</v>
      </c>
      <c r="X489" s="194">
        <v>0</v>
      </c>
      <c r="Y489" s="194">
        <v>0</v>
      </c>
      <c r="Z489" s="194">
        <v>0</v>
      </c>
      <c r="AA489" s="194">
        <v>0</v>
      </c>
      <c r="AB489" s="194">
        <v>0</v>
      </c>
      <c r="AC489" s="194">
        <v>56120677</v>
      </c>
      <c r="AD489" s="194">
        <v>56120677</v>
      </c>
      <c r="AE489" s="194">
        <v>0</v>
      </c>
      <c r="AF489" s="194">
        <v>0</v>
      </c>
      <c r="AG489" s="194">
        <v>56120677</v>
      </c>
      <c r="AH489" s="194">
        <v>0</v>
      </c>
      <c r="AI489" s="194">
        <v>0</v>
      </c>
      <c r="AJ489" s="194">
        <v>0</v>
      </c>
      <c r="AK489" s="194">
        <v>0</v>
      </c>
      <c r="AL489" s="194">
        <v>0</v>
      </c>
      <c r="AM489" s="194">
        <v>0</v>
      </c>
      <c r="AN489" s="194">
        <v>56120677</v>
      </c>
      <c r="AO489" s="194">
        <v>0</v>
      </c>
    </row>
    <row r="490" spans="1:41" x14ac:dyDescent="0.25">
      <c r="A490" s="221">
        <v>306107</v>
      </c>
      <c r="B490" s="198" t="s">
        <v>704</v>
      </c>
      <c r="C490" s="194">
        <v>0</v>
      </c>
      <c r="D490" s="194">
        <v>0</v>
      </c>
      <c r="E490" s="194">
        <v>0</v>
      </c>
      <c r="F490" s="194">
        <v>0</v>
      </c>
      <c r="G490" s="194">
        <v>0</v>
      </c>
      <c r="H490" s="194">
        <v>40682711</v>
      </c>
      <c r="I490" s="194">
        <f t="shared" si="230"/>
        <v>40682711</v>
      </c>
      <c r="J490" s="194">
        <v>0</v>
      </c>
      <c r="K490" s="194">
        <v>0</v>
      </c>
      <c r="L490" s="194">
        <f t="shared" si="228"/>
        <v>40682711</v>
      </c>
      <c r="M490" s="194">
        <v>0</v>
      </c>
      <c r="N490" s="194">
        <v>0</v>
      </c>
      <c r="O490" s="194">
        <f t="shared" si="226"/>
        <v>0</v>
      </c>
      <c r="P490" s="194">
        <v>0</v>
      </c>
      <c r="Q490" s="194">
        <v>0</v>
      </c>
      <c r="R490" s="194">
        <f t="shared" si="223"/>
        <v>0</v>
      </c>
      <c r="S490" s="195">
        <f t="shared" si="224"/>
        <v>40682711</v>
      </c>
      <c r="T490" s="194">
        <f t="shared" si="225"/>
        <v>0</v>
      </c>
      <c r="V490" s="221">
        <v>306107</v>
      </c>
      <c r="W490" s="198" t="s">
        <v>704</v>
      </c>
      <c r="X490" s="194">
        <v>0</v>
      </c>
      <c r="Y490" s="194">
        <v>0</v>
      </c>
      <c r="Z490" s="194">
        <v>0</v>
      </c>
      <c r="AA490" s="194">
        <v>0</v>
      </c>
      <c r="AB490" s="194">
        <v>0</v>
      </c>
      <c r="AC490" s="194">
        <v>40682711</v>
      </c>
      <c r="AD490" s="194">
        <v>40682711</v>
      </c>
      <c r="AE490" s="194">
        <v>0</v>
      </c>
      <c r="AF490" s="194">
        <v>0</v>
      </c>
      <c r="AG490" s="194">
        <v>40682711</v>
      </c>
      <c r="AH490" s="194">
        <v>0</v>
      </c>
      <c r="AI490" s="194">
        <v>0</v>
      </c>
      <c r="AJ490" s="194">
        <v>0</v>
      </c>
      <c r="AK490" s="194">
        <v>0</v>
      </c>
      <c r="AL490" s="194">
        <v>0</v>
      </c>
      <c r="AM490" s="194">
        <v>0</v>
      </c>
      <c r="AN490" s="194">
        <v>40682711</v>
      </c>
      <c r="AO490" s="194">
        <v>0</v>
      </c>
    </row>
    <row r="491" spans="1:41" x14ac:dyDescent="0.25">
      <c r="A491" s="221">
        <v>306110</v>
      </c>
      <c r="B491" s="198" t="s">
        <v>705</v>
      </c>
      <c r="C491" s="194">
        <v>0</v>
      </c>
      <c r="D491" s="194">
        <v>0</v>
      </c>
      <c r="E491" s="194">
        <v>0</v>
      </c>
      <c r="F491" s="194">
        <v>0</v>
      </c>
      <c r="G491" s="194">
        <v>0</v>
      </c>
      <c r="H491" s="194">
        <v>171470875</v>
      </c>
      <c r="I491" s="194">
        <f t="shared" si="230"/>
        <v>171470875</v>
      </c>
      <c r="J491" s="194">
        <v>4069800</v>
      </c>
      <c r="K491" s="194">
        <v>4309800</v>
      </c>
      <c r="L491" s="194">
        <f t="shared" si="228"/>
        <v>167161075</v>
      </c>
      <c r="M491" s="194">
        <v>0</v>
      </c>
      <c r="N491" s="194">
        <v>240000</v>
      </c>
      <c r="O491" s="194">
        <f t="shared" si="226"/>
        <v>4069800</v>
      </c>
      <c r="P491" s="194">
        <v>4069800</v>
      </c>
      <c r="Q491" s="194">
        <v>4309800</v>
      </c>
      <c r="R491" s="194">
        <f t="shared" si="223"/>
        <v>0</v>
      </c>
      <c r="S491" s="195">
        <f t="shared" si="224"/>
        <v>167161075</v>
      </c>
      <c r="T491" s="194">
        <f t="shared" si="225"/>
        <v>240000</v>
      </c>
      <c r="V491" s="221">
        <v>306110</v>
      </c>
      <c r="W491" s="198" t="s">
        <v>705</v>
      </c>
      <c r="X491" s="194">
        <v>0</v>
      </c>
      <c r="Y491" s="194">
        <v>0</v>
      </c>
      <c r="Z491" s="194">
        <v>0</v>
      </c>
      <c r="AA491" s="194">
        <v>0</v>
      </c>
      <c r="AB491" s="194">
        <v>0</v>
      </c>
      <c r="AC491" s="194">
        <v>171470875</v>
      </c>
      <c r="AD491" s="194">
        <v>171470875</v>
      </c>
      <c r="AE491" s="194">
        <v>4069800</v>
      </c>
      <c r="AF491" s="194">
        <v>4309800</v>
      </c>
      <c r="AG491" s="194">
        <v>167161075</v>
      </c>
      <c r="AH491" s="194">
        <v>0</v>
      </c>
      <c r="AI491" s="194">
        <v>240000</v>
      </c>
      <c r="AJ491" s="194">
        <v>4069800</v>
      </c>
      <c r="AK491" s="194">
        <v>4069800</v>
      </c>
      <c r="AL491" s="194">
        <v>4309800</v>
      </c>
      <c r="AM491" s="194">
        <v>0</v>
      </c>
      <c r="AN491" s="194">
        <v>167161075</v>
      </c>
      <c r="AO491" s="194">
        <v>0</v>
      </c>
    </row>
    <row r="492" spans="1:41" x14ac:dyDescent="0.25">
      <c r="A492" s="221">
        <v>306111</v>
      </c>
      <c r="B492" s="198" t="s">
        <v>706</v>
      </c>
      <c r="C492" s="194">
        <v>0</v>
      </c>
      <c r="D492" s="194">
        <v>0</v>
      </c>
      <c r="E492" s="194">
        <v>0</v>
      </c>
      <c r="F492" s="194">
        <v>0</v>
      </c>
      <c r="G492" s="194">
        <v>0</v>
      </c>
      <c r="H492" s="194">
        <v>7197612</v>
      </c>
      <c r="I492" s="194">
        <f t="shared" si="230"/>
        <v>7197612</v>
      </c>
      <c r="J492" s="194">
        <v>0</v>
      </c>
      <c r="K492" s="194">
        <v>0</v>
      </c>
      <c r="L492" s="194">
        <f t="shared" si="228"/>
        <v>7197612</v>
      </c>
      <c r="M492" s="194">
        <v>0</v>
      </c>
      <c r="N492" s="194">
        <v>0</v>
      </c>
      <c r="O492" s="194">
        <f t="shared" si="226"/>
        <v>0</v>
      </c>
      <c r="P492" s="194">
        <v>0</v>
      </c>
      <c r="Q492" s="194">
        <v>0</v>
      </c>
      <c r="R492" s="194">
        <f t="shared" si="223"/>
        <v>0</v>
      </c>
      <c r="S492" s="195">
        <f t="shared" si="224"/>
        <v>7197612</v>
      </c>
      <c r="T492" s="194">
        <f t="shared" si="225"/>
        <v>0</v>
      </c>
      <c r="V492" s="221">
        <v>306111</v>
      </c>
      <c r="W492" s="198" t="s">
        <v>706</v>
      </c>
      <c r="X492" s="194">
        <v>0</v>
      </c>
      <c r="Y492" s="194">
        <v>0</v>
      </c>
      <c r="Z492" s="194">
        <v>0</v>
      </c>
      <c r="AA492" s="194">
        <v>0</v>
      </c>
      <c r="AB492" s="194">
        <v>0</v>
      </c>
      <c r="AC492" s="194">
        <v>7197612</v>
      </c>
      <c r="AD492" s="194">
        <v>7197612</v>
      </c>
      <c r="AE492" s="194">
        <v>0</v>
      </c>
      <c r="AF492" s="194">
        <v>0</v>
      </c>
      <c r="AG492" s="194">
        <v>7197612</v>
      </c>
      <c r="AH492" s="194">
        <v>0</v>
      </c>
      <c r="AI492" s="194">
        <v>0</v>
      </c>
      <c r="AJ492" s="194">
        <v>0</v>
      </c>
      <c r="AK492" s="194">
        <v>0</v>
      </c>
      <c r="AL492" s="194">
        <v>0</v>
      </c>
      <c r="AM492" s="194">
        <v>0</v>
      </c>
      <c r="AN492" s="194">
        <v>7197612</v>
      </c>
      <c r="AO492" s="194">
        <v>0</v>
      </c>
    </row>
    <row r="493" spans="1:41" x14ac:dyDescent="0.25">
      <c r="A493" s="221">
        <v>306112</v>
      </c>
      <c r="B493" s="198" t="s">
        <v>707</v>
      </c>
      <c r="C493" s="194">
        <v>0</v>
      </c>
      <c r="D493" s="194">
        <v>0</v>
      </c>
      <c r="E493" s="194">
        <v>0</v>
      </c>
      <c r="F493" s="194">
        <v>0</v>
      </c>
      <c r="G493" s="194">
        <v>0</v>
      </c>
      <c r="H493" s="194">
        <v>4143084</v>
      </c>
      <c r="I493" s="194">
        <f t="shared" si="230"/>
        <v>4143084</v>
      </c>
      <c r="J493" s="194">
        <v>0</v>
      </c>
      <c r="K493" s="194">
        <v>0</v>
      </c>
      <c r="L493" s="194">
        <f t="shared" si="228"/>
        <v>4143084</v>
      </c>
      <c r="M493" s="194">
        <v>0</v>
      </c>
      <c r="N493" s="194">
        <v>0</v>
      </c>
      <c r="O493" s="194">
        <f t="shared" si="226"/>
        <v>0</v>
      </c>
      <c r="P493" s="194">
        <v>0</v>
      </c>
      <c r="Q493" s="194">
        <v>0</v>
      </c>
      <c r="R493" s="194">
        <f t="shared" si="223"/>
        <v>0</v>
      </c>
      <c r="S493" s="195">
        <f t="shared" si="224"/>
        <v>4143084</v>
      </c>
      <c r="T493" s="194">
        <f t="shared" si="225"/>
        <v>0</v>
      </c>
      <c r="V493" s="221">
        <v>306112</v>
      </c>
      <c r="W493" s="198" t="s">
        <v>707</v>
      </c>
      <c r="X493" s="194">
        <v>0</v>
      </c>
      <c r="Y493" s="194">
        <v>0</v>
      </c>
      <c r="Z493" s="194">
        <v>0</v>
      </c>
      <c r="AA493" s="194">
        <v>0</v>
      </c>
      <c r="AB493" s="194">
        <v>0</v>
      </c>
      <c r="AC493" s="194">
        <v>4143084</v>
      </c>
      <c r="AD493" s="194">
        <v>4143084</v>
      </c>
      <c r="AE493" s="194">
        <v>0</v>
      </c>
      <c r="AF493" s="194">
        <v>0</v>
      </c>
      <c r="AG493" s="194">
        <v>4143084</v>
      </c>
      <c r="AH493" s="194">
        <v>0</v>
      </c>
      <c r="AI493" s="194">
        <v>0</v>
      </c>
      <c r="AJ493" s="194">
        <v>0</v>
      </c>
      <c r="AK493" s="194">
        <v>0</v>
      </c>
      <c r="AL493" s="194">
        <v>0</v>
      </c>
      <c r="AM493" s="194">
        <v>0</v>
      </c>
      <c r="AN493" s="194">
        <v>4143084</v>
      </c>
      <c r="AO493" s="194">
        <v>0</v>
      </c>
    </row>
    <row r="494" spans="1:41" x14ac:dyDescent="0.25">
      <c r="A494" s="221">
        <v>306116</v>
      </c>
      <c r="B494" s="198" t="s">
        <v>708</v>
      </c>
      <c r="C494" s="194">
        <v>0</v>
      </c>
      <c r="D494" s="194">
        <v>0</v>
      </c>
      <c r="E494" s="194">
        <v>0</v>
      </c>
      <c r="F494" s="194">
        <v>0</v>
      </c>
      <c r="G494" s="194">
        <v>0</v>
      </c>
      <c r="H494" s="194">
        <v>236000000</v>
      </c>
      <c r="I494" s="194">
        <f t="shared" si="230"/>
        <v>236000000</v>
      </c>
      <c r="J494" s="194">
        <v>0</v>
      </c>
      <c r="K494" s="194">
        <v>0</v>
      </c>
      <c r="L494" s="194">
        <f t="shared" si="228"/>
        <v>236000000</v>
      </c>
      <c r="M494" s="194">
        <v>0</v>
      </c>
      <c r="N494" s="194">
        <v>0</v>
      </c>
      <c r="O494" s="194">
        <f t="shared" si="226"/>
        <v>0</v>
      </c>
      <c r="P494" s="194">
        <v>0</v>
      </c>
      <c r="Q494" s="194">
        <v>0</v>
      </c>
      <c r="R494" s="194">
        <f t="shared" si="223"/>
        <v>0</v>
      </c>
      <c r="S494" s="195">
        <f t="shared" si="224"/>
        <v>236000000</v>
      </c>
      <c r="T494" s="194">
        <f t="shared" si="225"/>
        <v>0</v>
      </c>
      <c r="V494" s="221">
        <v>306116</v>
      </c>
      <c r="W494" s="198" t="s">
        <v>708</v>
      </c>
      <c r="X494" s="194">
        <v>0</v>
      </c>
      <c r="Y494" s="194">
        <v>0</v>
      </c>
      <c r="Z494" s="194">
        <v>0</v>
      </c>
      <c r="AA494" s="194">
        <v>0</v>
      </c>
      <c r="AB494" s="194">
        <v>0</v>
      </c>
      <c r="AC494" s="194">
        <v>236000000</v>
      </c>
      <c r="AD494" s="194">
        <v>236000000</v>
      </c>
      <c r="AE494" s="194">
        <v>0</v>
      </c>
      <c r="AF494" s="194">
        <v>0</v>
      </c>
      <c r="AG494" s="194">
        <v>236000000</v>
      </c>
      <c r="AH494" s="194">
        <v>0</v>
      </c>
      <c r="AI494" s="194">
        <v>0</v>
      </c>
      <c r="AJ494" s="194">
        <v>0</v>
      </c>
      <c r="AK494" s="194">
        <v>0</v>
      </c>
      <c r="AL494" s="194">
        <v>0</v>
      </c>
      <c r="AM494" s="194">
        <v>0</v>
      </c>
      <c r="AN494" s="194">
        <v>236000000</v>
      </c>
      <c r="AO494" s="194">
        <v>0</v>
      </c>
    </row>
    <row r="495" spans="1:41" x14ac:dyDescent="0.25">
      <c r="A495" s="221">
        <v>306117</v>
      </c>
      <c r="B495" s="198" t="s">
        <v>709</v>
      </c>
      <c r="C495" s="194">
        <v>0</v>
      </c>
      <c r="D495" s="194">
        <v>0</v>
      </c>
      <c r="E495" s="194">
        <v>0</v>
      </c>
      <c r="F495" s="194">
        <v>0</v>
      </c>
      <c r="G495" s="194">
        <v>0</v>
      </c>
      <c r="H495" s="194">
        <v>142290</v>
      </c>
      <c r="I495" s="194">
        <f t="shared" si="230"/>
        <v>142290</v>
      </c>
      <c r="J495" s="194">
        <v>0</v>
      </c>
      <c r="K495" s="194">
        <v>0</v>
      </c>
      <c r="L495" s="194">
        <f t="shared" si="228"/>
        <v>142290</v>
      </c>
      <c r="M495" s="194">
        <v>0</v>
      </c>
      <c r="N495" s="194">
        <v>0</v>
      </c>
      <c r="O495" s="194">
        <f t="shared" si="226"/>
        <v>0</v>
      </c>
      <c r="P495" s="194">
        <v>0</v>
      </c>
      <c r="Q495" s="194">
        <v>0</v>
      </c>
      <c r="R495" s="194">
        <f t="shared" si="223"/>
        <v>0</v>
      </c>
      <c r="S495" s="195">
        <f t="shared" si="224"/>
        <v>142290</v>
      </c>
      <c r="T495" s="194">
        <f t="shared" si="225"/>
        <v>0</v>
      </c>
      <c r="V495" s="221">
        <v>306117</v>
      </c>
      <c r="W495" s="198" t="s">
        <v>709</v>
      </c>
      <c r="X495" s="194">
        <v>0</v>
      </c>
      <c r="Y495" s="194">
        <v>0</v>
      </c>
      <c r="Z495" s="194">
        <v>0</v>
      </c>
      <c r="AA495" s="194">
        <v>0</v>
      </c>
      <c r="AB495" s="194">
        <v>0</v>
      </c>
      <c r="AC495" s="194">
        <v>142290</v>
      </c>
      <c r="AD495" s="194">
        <v>142290</v>
      </c>
      <c r="AE495" s="194">
        <v>0</v>
      </c>
      <c r="AF495" s="194">
        <v>0</v>
      </c>
      <c r="AG495" s="194">
        <v>142290</v>
      </c>
      <c r="AH495" s="194">
        <v>0</v>
      </c>
      <c r="AI495" s="194">
        <v>0</v>
      </c>
      <c r="AJ495" s="194">
        <v>0</v>
      </c>
      <c r="AK495" s="194">
        <v>0</v>
      </c>
      <c r="AL495" s="194">
        <v>0</v>
      </c>
      <c r="AM495" s="194">
        <v>0</v>
      </c>
      <c r="AN495" s="194">
        <v>142290</v>
      </c>
      <c r="AO495" s="194">
        <v>0</v>
      </c>
    </row>
    <row r="496" spans="1:41" x14ac:dyDescent="0.25">
      <c r="A496" s="221">
        <v>306119</v>
      </c>
      <c r="B496" s="198" t="s">
        <v>710</v>
      </c>
      <c r="C496" s="194">
        <v>0</v>
      </c>
      <c r="D496" s="194">
        <v>0</v>
      </c>
      <c r="E496" s="194">
        <v>0</v>
      </c>
      <c r="F496" s="194">
        <v>0</v>
      </c>
      <c r="G496" s="194">
        <v>0</v>
      </c>
      <c r="H496" s="194">
        <v>53307105</v>
      </c>
      <c r="I496" s="194">
        <f t="shared" si="230"/>
        <v>53307105</v>
      </c>
      <c r="J496" s="194">
        <v>0</v>
      </c>
      <c r="K496" s="194">
        <v>0</v>
      </c>
      <c r="L496" s="194">
        <f t="shared" si="228"/>
        <v>53307105</v>
      </c>
      <c r="M496" s="194">
        <v>0</v>
      </c>
      <c r="N496" s="194">
        <v>0</v>
      </c>
      <c r="O496" s="194">
        <f t="shared" si="226"/>
        <v>0</v>
      </c>
      <c r="P496" s="194">
        <v>0</v>
      </c>
      <c r="Q496" s="194">
        <v>0</v>
      </c>
      <c r="R496" s="194">
        <f t="shared" si="223"/>
        <v>0</v>
      </c>
      <c r="S496" s="195">
        <f t="shared" si="224"/>
        <v>53307105</v>
      </c>
      <c r="T496" s="194">
        <f t="shared" si="225"/>
        <v>0</v>
      </c>
      <c r="V496" s="221">
        <v>306119</v>
      </c>
      <c r="W496" s="198" t="s">
        <v>710</v>
      </c>
      <c r="X496" s="194">
        <v>0</v>
      </c>
      <c r="Y496" s="194">
        <v>0</v>
      </c>
      <c r="Z496" s="194">
        <v>0</v>
      </c>
      <c r="AA496" s="194">
        <v>0</v>
      </c>
      <c r="AB496" s="194">
        <v>0</v>
      </c>
      <c r="AC496" s="194">
        <v>53307105</v>
      </c>
      <c r="AD496" s="194">
        <v>53307105</v>
      </c>
      <c r="AE496" s="194">
        <v>0</v>
      </c>
      <c r="AF496" s="194">
        <v>0</v>
      </c>
      <c r="AG496" s="194">
        <v>53307105</v>
      </c>
      <c r="AH496" s="194">
        <v>0</v>
      </c>
      <c r="AI496" s="194">
        <v>0</v>
      </c>
      <c r="AJ496" s="194">
        <v>0</v>
      </c>
      <c r="AK496" s="194">
        <v>0</v>
      </c>
      <c r="AL496" s="194">
        <v>0</v>
      </c>
      <c r="AM496" s="194">
        <v>0</v>
      </c>
      <c r="AN496" s="194">
        <v>53307105</v>
      </c>
      <c r="AO496" s="194">
        <v>0</v>
      </c>
    </row>
    <row r="497" spans="1:41" x14ac:dyDescent="0.25">
      <c r="A497" s="221">
        <v>306120</v>
      </c>
      <c r="B497" s="198" t="s">
        <v>711</v>
      </c>
      <c r="C497" s="194">
        <v>0</v>
      </c>
      <c r="D497" s="194">
        <v>0</v>
      </c>
      <c r="E497" s="194">
        <v>0</v>
      </c>
      <c r="F497" s="194">
        <v>0</v>
      </c>
      <c r="G497" s="194">
        <v>0</v>
      </c>
      <c r="H497" s="194">
        <v>481271168</v>
      </c>
      <c r="I497" s="194">
        <f t="shared" si="230"/>
        <v>481271168</v>
      </c>
      <c r="J497" s="194">
        <v>0</v>
      </c>
      <c r="K497" s="194">
        <v>0</v>
      </c>
      <c r="L497" s="194">
        <f t="shared" si="228"/>
        <v>481271168</v>
      </c>
      <c r="M497" s="194">
        <v>0</v>
      </c>
      <c r="N497" s="194">
        <v>0</v>
      </c>
      <c r="O497" s="194">
        <f t="shared" si="226"/>
        <v>0</v>
      </c>
      <c r="P497" s="194">
        <v>250000</v>
      </c>
      <c r="Q497" s="194">
        <v>250000</v>
      </c>
      <c r="R497" s="194">
        <f t="shared" si="223"/>
        <v>250000</v>
      </c>
      <c r="S497" s="195">
        <f t="shared" si="224"/>
        <v>481021168</v>
      </c>
      <c r="T497" s="194">
        <f t="shared" si="225"/>
        <v>0</v>
      </c>
      <c r="V497" s="221">
        <v>306120</v>
      </c>
      <c r="W497" s="198" t="s">
        <v>711</v>
      </c>
      <c r="X497" s="194">
        <v>0</v>
      </c>
      <c r="Y497" s="194">
        <v>0</v>
      </c>
      <c r="Z497" s="194">
        <v>0</v>
      </c>
      <c r="AA497" s="194">
        <v>0</v>
      </c>
      <c r="AB497" s="194">
        <v>0</v>
      </c>
      <c r="AC497" s="194">
        <v>481271168</v>
      </c>
      <c r="AD497" s="194">
        <v>481271168</v>
      </c>
      <c r="AE497" s="194">
        <v>0</v>
      </c>
      <c r="AF497" s="194">
        <v>0</v>
      </c>
      <c r="AG497" s="194">
        <v>481271168</v>
      </c>
      <c r="AH497" s="194">
        <v>0</v>
      </c>
      <c r="AI497" s="194">
        <v>0</v>
      </c>
      <c r="AJ497" s="194">
        <v>0</v>
      </c>
      <c r="AK497" s="194">
        <v>250000</v>
      </c>
      <c r="AL497" s="194">
        <v>250000</v>
      </c>
      <c r="AM497" s="194">
        <v>250000</v>
      </c>
      <c r="AN497" s="194">
        <v>481021168</v>
      </c>
      <c r="AO497" s="194">
        <v>0</v>
      </c>
    </row>
    <row r="498" spans="1:41" x14ac:dyDescent="0.25">
      <c r="A498" s="221">
        <v>306121</v>
      </c>
      <c r="B498" s="198" t="s">
        <v>712</v>
      </c>
      <c r="C498" s="194">
        <v>0</v>
      </c>
      <c r="D498" s="194">
        <v>0</v>
      </c>
      <c r="E498" s="194">
        <v>0</v>
      </c>
      <c r="F498" s="194">
        <v>0</v>
      </c>
      <c r="G498" s="194">
        <v>0</v>
      </c>
      <c r="H498" s="194">
        <v>18272283</v>
      </c>
      <c r="I498" s="194">
        <f t="shared" si="230"/>
        <v>18272283</v>
      </c>
      <c r="J498" s="194">
        <v>0</v>
      </c>
      <c r="K498" s="194">
        <v>0</v>
      </c>
      <c r="L498" s="194">
        <f t="shared" si="228"/>
        <v>18272283</v>
      </c>
      <c r="M498" s="194">
        <v>0</v>
      </c>
      <c r="N498" s="194">
        <v>0</v>
      </c>
      <c r="O498" s="194">
        <f t="shared" si="226"/>
        <v>0</v>
      </c>
      <c r="P498" s="194">
        <v>0</v>
      </c>
      <c r="Q498" s="194">
        <v>0</v>
      </c>
      <c r="R498" s="194">
        <f t="shared" si="223"/>
        <v>0</v>
      </c>
      <c r="S498" s="195">
        <f t="shared" si="224"/>
        <v>18272283</v>
      </c>
      <c r="T498" s="194">
        <f t="shared" si="225"/>
        <v>0</v>
      </c>
      <c r="V498" s="221">
        <v>306121</v>
      </c>
      <c r="W498" s="198" t="s">
        <v>712</v>
      </c>
      <c r="X498" s="194">
        <v>0</v>
      </c>
      <c r="Y498" s="194">
        <v>0</v>
      </c>
      <c r="Z498" s="194">
        <v>0</v>
      </c>
      <c r="AA498" s="194">
        <v>0</v>
      </c>
      <c r="AB498" s="194">
        <v>0</v>
      </c>
      <c r="AC498" s="194">
        <v>18272283</v>
      </c>
      <c r="AD498" s="194">
        <v>18272283</v>
      </c>
      <c r="AE498" s="194">
        <v>0</v>
      </c>
      <c r="AF498" s="194">
        <v>0</v>
      </c>
      <c r="AG498" s="194">
        <v>18272283</v>
      </c>
      <c r="AH498" s="194">
        <v>0</v>
      </c>
      <c r="AI498" s="194">
        <v>0</v>
      </c>
      <c r="AJ498" s="194">
        <v>0</v>
      </c>
      <c r="AK498" s="194">
        <v>0</v>
      </c>
      <c r="AL498" s="194">
        <v>0</v>
      </c>
      <c r="AM498" s="194">
        <v>0</v>
      </c>
      <c r="AN498" s="194">
        <v>18272283</v>
      </c>
      <c r="AO498" s="194">
        <v>0</v>
      </c>
    </row>
    <row r="499" spans="1:41" x14ac:dyDescent="0.25">
      <c r="A499" s="221">
        <v>306122</v>
      </c>
      <c r="B499" s="198" t="s">
        <v>713</v>
      </c>
      <c r="C499" s="194">
        <v>0</v>
      </c>
      <c r="D499" s="194">
        <v>0</v>
      </c>
      <c r="E499" s="194">
        <v>0</v>
      </c>
      <c r="F499" s="194">
        <v>0</v>
      </c>
      <c r="G499" s="194">
        <v>0</v>
      </c>
      <c r="H499" s="194">
        <v>15669247</v>
      </c>
      <c r="I499" s="194">
        <f t="shared" si="230"/>
        <v>15669247</v>
      </c>
      <c r="J499" s="194">
        <v>0</v>
      </c>
      <c r="K499" s="194">
        <v>2200000</v>
      </c>
      <c r="L499" s="194">
        <f t="shared" si="228"/>
        <v>13469247</v>
      </c>
      <c r="M499" s="194">
        <v>0</v>
      </c>
      <c r="N499" s="194">
        <v>0</v>
      </c>
      <c r="O499" s="194">
        <f t="shared" si="226"/>
        <v>2200000</v>
      </c>
      <c r="P499" s="194">
        <v>0</v>
      </c>
      <c r="Q499" s="194">
        <v>2200000</v>
      </c>
      <c r="R499" s="194">
        <f t="shared" si="223"/>
        <v>0</v>
      </c>
      <c r="S499" s="195">
        <f t="shared" si="224"/>
        <v>13469247</v>
      </c>
      <c r="T499" s="194">
        <f t="shared" si="225"/>
        <v>0</v>
      </c>
      <c r="V499" s="221">
        <v>306122</v>
      </c>
      <c r="W499" s="198" t="s">
        <v>713</v>
      </c>
      <c r="X499" s="194">
        <v>0</v>
      </c>
      <c r="Y499" s="194">
        <v>0</v>
      </c>
      <c r="Z499" s="194">
        <v>0</v>
      </c>
      <c r="AA499" s="194">
        <v>0</v>
      </c>
      <c r="AB499" s="194">
        <v>0</v>
      </c>
      <c r="AC499" s="194">
        <v>15669247</v>
      </c>
      <c r="AD499" s="194">
        <v>15669247</v>
      </c>
      <c r="AE499" s="194">
        <v>0</v>
      </c>
      <c r="AF499" s="194">
        <v>2200000</v>
      </c>
      <c r="AG499" s="194">
        <v>13469247</v>
      </c>
      <c r="AH499" s="194">
        <v>0</v>
      </c>
      <c r="AI499" s="194">
        <v>0</v>
      </c>
      <c r="AJ499" s="194">
        <v>2200000</v>
      </c>
      <c r="AK499" s="194">
        <v>0</v>
      </c>
      <c r="AL499" s="194">
        <v>2200000</v>
      </c>
      <c r="AM499" s="194">
        <v>0</v>
      </c>
      <c r="AN499" s="194">
        <v>13469247</v>
      </c>
      <c r="AO499" s="194">
        <v>0</v>
      </c>
    </row>
    <row r="500" spans="1:41" x14ac:dyDescent="0.25">
      <c r="A500" s="221">
        <v>306123</v>
      </c>
      <c r="B500" s="198" t="s">
        <v>714</v>
      </c>
      <c r="C500" s="194">
        <v>0</v>
      </c>
      <c r="D500" s="194">
        <v>0</v>
      </c>
      <c r="E500" s="194">
        <v>0</v>
      </c>
      <c r="F500" s="194">
        <v>0</v>
      </c>
      <c r="G500" s="194">
        <v>0</v>
      </c>
      <c r="H500" s="194">
        <v>24423983</v>
      </c>
      <c r="I500" s="194">
        <f t="shared" si="230"/>
        <v>24423983</v>
      </c>
      <c r="J500" s="194">
        <v>0</v>
      </c>
      <c r="K500" s="194">
        <v>0</v>
      </c>
      <c r="L500" s="194">
        <f t="shared" si="228"/>
        <v>24423983</v>
      </c>
      <c r="M500" s="194">
        <v>0</v>
      </c>
      <c r="N500" s="194">
        <v>0</v>
      </c>
      <c r="O500" s="194">
        <f t="shared" si="226"/>
        <v>0</v>
      </c>
      <c r="P500" s="194">
        <v>10000000</v>
      </c>
      <c r="Q500" s="194">
        <v>10000000</v>
      </c>
      <c r="R500" s="194">
        <f t="shared" si="223"/>
        <v>10000000</v>
      </c>
      <c r="S500" s="195">
        <f t="shared" ref="S500:S521" si="237">+I500-Q500</f>
        <v>14423983</v>
      </c>
      <c r="T500" s="194">
        <f t="shared" ref="T500:T521" si="238">+N500</f>
        <v>0</v>
      </c>
      <c r="V500" s="221">
        <v>306123</v>
      </c>
      <c r="W500" s="198" t="s">
        <v>714</v>
      </c>
      <c r="X500" s="194">
        <v>0</v>
      </c>
      <c r="Y500" s="194">
        <v>0</v>
      </c>
      <c r="Z500" s="194">
        <v>0</v>
      </c>
      <c r="AA500" s="194">
        <v>0</v>
      </c>
      <c r="AB500" s="194">
        <v>0</v>
      </c>
      <c r="AC500" s="194">
        <v>24423983</v>
      </c>
      <c r="AD500" s="194">
        <v>24423983</v>
      </c>
      <c r="AE500" s="194">
        <v>0</v>
      </c>
      <c r="AF500" s="194">
        <v>0</v>
      </c>
      <c r="AG500" s="194">
        <v>24423983</v>
      </c>
      <c r="AH500" s="194">
        <v>0</v>
      </c>
      <c r="AI500" s="194">
        <v>0</v>
      </c>
      <c r="AJ500" s="194">
        <v>0</v>
      </c>
      <c r="AK500" s="194">
        <v>10000000</v>
      </c>
      <c r="AL500" s="194">
        <v>10000000</v>
      </c>
      <c r="AM500" s="194">
        <v>10000000</v>
      </c>
      <c r="AN500" s="194">
        <v>14423983</v>
      </c>
      <c r="AO500" s="194">
        <v>0</v>
      </c>
    </row>
    <row r="501" spans="1:41" x14ac:dyDescent="0.25">
      <c r="A501" s="221">
        <v>306124</v>
      </c>
      <c r="B501" s="198" t="s">
        <v>715</v>
      </c>
      <c r="C501" s="194">
        <v>0</v>
      </c>
      <c r="D501" s="194">
        <v>0</v>
      </c>
      <c r="E501" s="194">
        <v>0</v>
      </c>
      <c r="F501" s="194">
        <v>0</v>
      </c>
      <c r="G501" s="194">
        <v>0</v>
      </c>
      <c r="H501" s="194">
        <v>236152520</v>
      </c>
      <c r="I501" s="194">
        <f t="shared" si="230"/>
        <v>236152520</v>
      </c>
      <c r="J501" s="194">
        <v>25000000</v>
      </c>
      <c r="K501" s="194">
        <v>214000000</v>
      </c>
      <c r="L501" s="194">
        <f t="shared" si="228"/>
        <v>22152520</v>
      </c>
      <c r="M501" s="194">
        <v>6000000</v>
      </c>
      <c r="N501" s="194">
        <v>6000000</v>
      </c>
      <c r="O501" s="194">
        <f t="shared" si="226"/>
        <v>208000000</v>
      </c>
      <c r="P501" s="194">
        <v>0</v>
      </c>
      <c r="Q501" s="194">
        <v>214000000</v>
      </c>
      <c r="R501" s="194">
        <f t="shared" si="223"/>
        <v>0</v>
      </c>
      <c r="S501" s="195">
        <f t="shared" si="237"/>
        <v>22152520</v>
      </c>
      <c r="T501" s="194">
        <f t="shared" si="238"/>
        <v>6000000</v>
      </c>
      <c r="V501" s="221">
        <v>306124</v>
      </c>
      <c r="W501" s="198" t="s">
        <v>715</v>
      </c>
      <c r="X501" s="194">
        <v>0</v>
      </c>
      <c r="Y501" s="194">
        <v>0</v>
      </c>
      <c r="Z501" s="194">
        <v>0</v>
      </c>
      <c r="AA501" s="194">
        <v>0</v>
      </c>
      <c r="AB501" s="194">
        <v>0</v>
      </c>
      <c r="AC501" s="194">
        <v>236152520</v>
      </c>
      <c r="AD501" s="194">
        <v>236152520</v>
      </c>
      <c r="AE501" s="194">
        <v>25000000</v>
      </c>
      <c r="AF501" s="194">
        <v>214000000</v>
      </c>
      <c r="AG501" s="194">
        <v>22152520</v>
      </c>
      <c r="AH501" s="194">
        <v>6000000</v>
      </c>
      <c r="AI501" s="194">
        <v>6000000</v>
      </c>
      <c r="AJ501" s="194">
        <v>208000000</v>
      </c>
      <c r="AK501" s="194">
        <v>0</v>
      </c>
      <c r="AL501" s="194">
        <v>214000000</v>
      </c>
      <c r="AM501" s="194">
        <v>0</v>
      </c>
      <c r="AN501" s="194">
        <v>22152520</v>
      </c>
      <c r="AO501" s="194">
        <v>0</v>
      </c>
    </row>
    <row r="502" spans="1:41" x14ac:dyDescent="0.25">
      <c r="A502" s="221">
        <v>306125</v>
      </c>
      <c r="B502" s="198" t="s">
        <v>716</v>
      </c>
      <c r="C502" s="194">
        <v>0</v>
      </c>
      <c r="D502" s="194">
        <v>0</v>
      </c>
      <c r="E502" s="194">
        <v>0</v>
      </c>
      <c r="F502" s="194">
        <v>0</v>
      </c>
      <c r="G502" s="194">
        <v>0</v>
      </c>
      <c r="H502" s="194">
        <v>1340137129.0599999</v>
      </c>
      <c r="I502" s="194">
        <f t="shared" si="230"/>
        <v>1340137129.0599999</v>
      </c>
      <c r="J502" s="194">
        <v>0</v>
      </c>
      <c r="K502" s="194">
        <v>0</v>
      </c>
      <c r="L502" s="194">
        <f t="shared" si="228"/>
        <v>1340137129.0599999</v>
      </c>
      <c r="M502" s="194">
        <v>0</v>
      </c>
      <c r="N502" s="194">
        <v>0</v>
      </c>
      <c r="O502" s="194">
        <f t="shared" si="226"/>
        <v>0</v>
      </c>
      <c r="P502" s="194">
        <v>0</v>
      </c>
      <c r="Q502" s="194">
        <v>0</v>
      </c>
      <c r="R502" s="194">
        <f t="shared" si="223"/>
        <v>0</v>
      </c>
      <c r="S502" s="195">
        <f t="shared" si="237"/>
        <v>1340137129.0599999</v>
      </c>
      <c r="T502" s="194">
        <f t="shared" si="238"/>
        <v>0</v>
      </c>
      <c r="V502" s="221">
        <v>306125</v>
      </c>
      <c r="W502" s="198" t="s">
        <v>716</v>
      </c>
      <c r="X502" s="194">
        <v>0</v>
      </c>
      <c r="Y502" s="194">
        <v>0</v>
      </c>
      <c r="Z502" s="194">
        <v>0</v>
      </c>
      <c r="AA502" s="194">
        <v>0</v>
      </c>
      <c r="AB502" s="194">
        <v>0</v>
      </c>
      <c r="AC502" s="194">
        <v>1350137129.0599999</v>
      </c>
      <c r="AD502" s="194">
        <v>1350137129.0599999</v>
      </c>
      <c r="AE502" s="194">
        <v>0</v>
      </c>
      <c r="AF502" s="194">
        <v>0</v>
      </c>
      <c r="AG502" s="194">
        <v>1350137129.0599999</v>
      </c>
      <c r="AH502" s="194">
        <v>0</v>
      </c>
      <c r="AI502" s="194">
        <v>0</v>
      </c>
      <c r="AJ502" s="194">
        <v>0</v>
      </c>
      <c r="AK502" s="194">
        <v>0</v>
      </c>
      <c r="AL502" s="194">
        <v>0</v>
      </c>
      <c r="AM502" s="194">
        <v>0</v>
      </c>
      <c r="AN502" s="194">
        <v>1350137129.0599999</v>
      </c>
      <c r="AO502" s="194">
        <v>0</v>
      </c>
    </row>
    <row r="503" spans="1:41" x14ac:dyDescent="0.25">
      <c r="A503" s="221">
        <v>306126</v>
      </c>
      <c r="B503" s="198" t="s">
        <v>1155</v>
      </c>
      <c r="C503" s="194"/>
      <c r="D503" s="194"/>
      <c r="E503" s="194"/>
      <c r="F503" s="194"/>
      <c r="G503" s="194"/>
      <c r="H503" s="194">
        <v>197493304</v>
      </c>
      <c r="I503" s="194">
        <f t="shared" si="230"/>
        <v>197493304</v>
      </c>
      <c r="J503" s="194">
        <v>0</v>
      </c>
      <c r="K503" s="194">
        <v>0</v>
      </c>
      <c r="L503" s="194">
        <f t="shared" si="228"/>
        <v>197493304</v>
      </c>
      <c r="M503" s="194">
        <v>0</v>
      </c>
      <c r="N503" s="194">
        <v>0</v>
      </c>
      <c r="O503" s="194"/>
      <c r="P503" s="194">
        <v>0</v>
      </c>
      <c r="Q503" s="194">
        <v>0</v>
      </c>
      <c r="R503" s="194"/>
      <c r="S503" s="195">
        <f t="shared" si="237"/>
        <v>197493304</v>
      </c>
      <c r="T503" s="194">
        <f t="shared" si="238"/>
        <v>0</v>
      </c>
      <c r="V503" s="221">
        <v>306126</v>
      </c>
      <c r="W503" s="198" t="s">
        <v>1155</v>
      </c>
      <c r="X503" s="194">
        <v>0</v>
      </c>
      <c r="Y503" s="194">
        <v>0</v>
      </c>
      <c r="Z503" s="194">
        <v>0</v>
      </c>
      <c r="AA503" s="194">
        <v>0</v>
      </c>
      <c r="AB503" s="194">
        <v>0</v>
      </c>
      <c r="AC503" s="194">
        <v>197493304</v>
      </c>
      <c r="AD503" s="194">
        <v>197493304</v>
      </c>
      <c r="AE503" s="194">
        <v>0</v>
      </c>
      <c r="AF503" s="194">
        <v>0</v>
      </c>
      <c r="AG503" s="194">
        <v>197493304</v>
      </c>
      <c r="AH503" s="194">
        <v>0</v>
      </c>
      <c r="AI503" s="194">
        <v>0</v>
      </c>
      <c r="AJ503" s="194">
        <v>0</v>
      </c>
      <c r="AK503" s="194">
        <v>0</v>
      </c>
      <c r="AL503" s="194">
        <v>0</v>
      </c>
      <c r="AM503" s="194">
        <v>0</v>
      </c>
      <c r="AN503" s="194">
        <v>197493304</v>
      </c>
      <c r="AO503" s="194">
        <v>0</v>
      </c>
    </row>
    <row r="504" spans="1:41" x14ac:dyDescent="0.25">
      <c r="A504" s="221">
        <v>306127</v>
      </c>
      <c r="B504" s="198" t="s">
        <v>1156</v>
      </c>
      <c r="C504" s="194"/>
      <c r="D504" s="194"/>
      <c r="E504" s="194"/>
      <c r="F504" s="194"/>
      <c r="G504" s="194"/>
      <c r="H504" s="194">
        <v>270000000</v>
      </c>
      <c r="I504" s="194">
        <f t="shared" si="230"/>
        <v>270000000</v>
      </c>
      <c r="J504" s="194">
        <v>0</v>
      </c>
      <c r="K504" s="194">
        <v>0</v>
      </c>
      <c r="L504" s="194">
        <f t="shared" si="228"/>
        <v>270000000</v>
      </c>
      <c r="M504" s="194">
        <v>0</v>
      </c>
      <c r="N504" s="194">
        <v>0</v>
      </c>
      <c r="O504" s="194"/>
      <c r="P504" s="194">
        <v>0</v>
      </c>
      <c r="Q504" s="194">
        <v>0</v>
      </c>
      <c r="R504" s="194"/>
      <c r="S504" s="195">
        <f t="shared" si="237"/>
        <v>270000000</v>
      </c>
      <c r="T504" s="194">
        <f t="shared" si="238"/>
        <v>0</v>
      </c>
      <c r="V504" s="221">
        <v>306127</v>
      </c>
      <c r="W504" s="198" t="s">
        <v>1156</v>
      </c>
      <c r="X504" s="194">
        <v>0</v>
      </c>
      <c r="Y504" s="194">
        <v>0</v>
      </c>
      <c r="Z504" s="194">
        <v>0</v>
      </c>
      <c r="AA504" s="194">
        <v>0</v>
      </c>
      <c r="AB504" s="194">
        <v>0</v>
      </c>
      <c r="AC504" s="194">
        <v>270000000</v>
      </c>
      <c r="AD504" s="194">
        <v>270000000</v>
      </c>
      <c r="AE504" s="194">
        <v>0</v>
      </c>
      <c r="AF504" s="194">
        <v>0</v>
      </c>
      <c r="AG504" s="194">
        <v>270000000</v>
      </c>
      <c r="AH504" s="194">
        <v>0</v>
      </c>
      <c r="AI504" s="194">
        <v>0</v>
      </c>
      <c r="AJ504" s="194">
        <v>0</v>
      </c>
      <c r="AK504" s="194">
        <v>0</v>
      </c>
      <c r="AL504" s="194">
        <v>0</v>
      </c>
      <c r="AM504" s="194">
        <v>0</v>
      </c>
      <c r="AN504" s="194">
        <v>270000000</v>
      </c>
      <c r="AO504" s="194">
        <v>0</v>
      </c>
    </row>
    <row r="505" spans="1:41" x14ac:dyDescent="0.25">
      <c r="A505" s="221">
        <v>306128</v>
      </c>
      <c r="B505" s="198" t="s">
        <v>1157</v>
      </c>
      <c r="C505" s="194"/>
      <c r="D505" s="194"/>
      <c r="E505" s="194"/>
      <c r="F505" s="194"/>
      <c r="G505" s="194"/>
      <c r="H505" s="194">
        <v>439853470</v>
      </c>
      <c r="I505" s="194">
        <f t="shared" si="230"/>
        <v>439853470</v>
      </c>
      <c r="J505" s="194">
        <v>0</v>
      </c>
      <c r="K505" s="194">
        <v>0</v>
      </c>
      <c r="L505" s="194">
        <f t="shared" si="228"/>
        <v>439853470</v>
      </c>
      <c r="M505" s="194">
        <v>0</v>
      </c>
      <c r="N505" s="194">
        <v>0</v>
      </c>
      <c r="O505" s="194"/>
      <c r="P505" s="194">
        <v>0</v>
      </c>
      <c r="Q505" s="194">
        <v>0</v>
      </c>
      <c r="R505" s="194"/>
      <c r="S505" s="195">
        <f t="shared" si="237"/>
        <v>439853470</v>
      </c>
      <c r="T505" s="194">
        <f t="shared" si="238"/>
        <v>0</v>
      </c>
      <c r="V505" s="221">
        <v>306128</v>
      </c>
      <c r="W505" s="198" t="s">
        <v>1157</v>
      </c>
      <c r="X505" s="194">
        <v>0</v>
      </c>
      <c r="Y505" s="194">
        <v>0</v>
      </c>
      <c r="Z505" s="194">
        <v>0</v>
      </c>
      <c r="AA505" s="194">
        <v>0</v>
      </c>
      <c r="AB505" s="194">
        <v>0</v>
      </c>
      <c r="AC505" s="194">
        <v>439853470</v>
      </c>
      <c r="AD505" s="194">
        <v>439853470</v>
      </c>
      <c r="AE505" s="194">
        <v>0</v>
      </c>
      <c r="AF505" s="194">
        <v>0</v>
      </c>
      <c r="AG505" s="194">
        <v>439853470</v>
      </c>
      <c r="AH505" s="194">
        <v>0</v>
      </c>
      <c r="AI505" s="194">
        <v>0</v>
      </c>
      <c r="AJ505" s="194">
        <v>0</v>
      </c>
      <c r="AK505" s="194">
        <v>0</v>
      </c>
      <c r="AL505" s="194">
        <v>0</v>
      </c>
      <c r="AM505" s="194">
        <v>0</v>
      </c>
      <c r="AN505" s="194">
        <v>439853470</v>
      </c>
      <c r="AO505" s="194">
        <v>0</v>
      </c>
    </row>
    <row r="506" spans="1:41" x14ac:dyDescent="0.25">
      <c r="A506" s="221">
        <v>306129</v>
      </c>
      <c r="B506" s="198" t="s">
        <v>1158</v>
      </c>
      <c r="C506" s="194"/>
      <c r="D506" s="194"/>
      <c r="E506" s="194"/>
      <c r="F506" s="194"/>
      <c r="G506" s="194"/>
      <c r="H506" s="194">
        <v>176283155.16</v>
      </c>
      <c r="I506" s="194">
        <f t="shared" si="230"/>
        <v>176283155.16</v>
      </c>
      <c r="J506" s="194">
        <v>0</v>
      </c>
      <c r="K506" s="194">
        <v>0</v>
      </c>
      <c r="L506" s="194">
        <f t="shared" si="228"/>
        <v>176283155.16</v>
      </c>
      <c r="M506" s="194">
        <v>0</v>
      </c>
      <c r="N506" s="194">
        <v>0</v>
      </c>
      <c r="O506" s="194"/>
      <c r="P506" s="194">
        <v>0</v>
      </c>
      <c r="Q506" s="194">
        <v>0</v>
      </c>
      <c r="R506" s="194"/>
      <c r="S506" s="195">
        <f t="shared" si="237"/>
        <v>176283155.16</v>
      </c>
      <c r="T506" s="194">
        <f t="shared" si="238"/>
        <v>0</v>
      </c>
      <c r="V506" s="221">
        <v>306129</v>
      </c>
      <c r="W506" s="198" t="s">
        <v>1158</v>
      </c>
      <c r="X506" s="194">
        <v>0</v>
      </c>
      <c r="Y506" s="194">
        <v>0</v>
      </c>
      <c r="Z506" s="194">
        <v>0</v>
      </c>
      <c r="AA506" s="194">
        <v>0</v>
      </c>
      <c r="AB506" s="194">
        <v>0</v>
      </c>
      <c r="AC506" s="194">
        <v>176283155.16</v>
      </c>
      <c r="AD506" s="194">
        <v>176283155.16</v>
      </c>
      <c r="AE506" s="194">
        <v>0</v>
      </c>
      <c r="AF506" s="194">
        <v>0</v>
      </c>
      <c r="AG506" s="194">
        <v>176283155.16</v>
      </c>
      <c r="AH506" s="194">
        <v>0</v>
      </c>
      <c r="AI506" s="194">
        <v>0</v>
      </c>
      <c r="AJ506" s="194">
        <v>0</v>
      </c>
      <c r="AK506" s="194">
        <v>0</v>
      </c>
      <c r="AL506" s="194">
        <v>0</v>
      </c>
      <c r="AM506" s="194">
        <v>0</v>
      </c>
      <c r="AN506" s="194">
        <v>176283155.16</v>
      </c>
      <c r="AO506" s="194">
        <v>0</v>
      </c>
    </row>
    <row r="507" spans="1:41" x14ac:dyDescent="0.25">
      <c r="A507" s="221">
        <v>306130</v>
      </c>
      <c r="B507" s="198" t="s">
        <v>1159</v>
      </c>
      <c r="C507" s="194"/>
      <c r="D507" s="194"/>
      <c r="E507" s="194"/>
      <c r="F507" s="194"/>
      <c r="G507" s="194"/>
      <c r="H507" s="194">
        <v>4434326100</v>
      </c>
      <c r="I507" s="194">
        <f t="shared" si="230"/>
        <v>4434326100</v>
      </c>
      <c r="J507" s="194">
        <v>0</v>
      </c>
      <c r="K507" s="194">
        <v>0</v>
      </c>
      <c r="L507" s="194">
        <f t="shared" si="228"/>
        <v>4434326100</v>
      </c>
      <c r="M507" s="194">
        <v>0</v>
      </c>
      <c r="N507" s="194">
        <v>0</v>
      </c>
      <c r="O507" s="194"/>
      <c r="P507" s="194">
        <v>0</v>
      </c>
      <c r="Q507" s="194">
        <v>0</v>
      </c>
      <c r="R507" s="194"/>
      <c r="S507" s="195">
        <f t="shared" si="237"/>
        <v>4434326100</v>
      </c>
      <c r="T507" s="194">
        <f t="shared" si="238"/>
        <v>0</v>
      </c>
      <c r="V507" s="221">
        <v>306130</v>
      </c>
      <c r="W507" s="198" t="s">
        <v>1159</v>
      </c>
      <c r="X507" s="194">
        <v>0</v>
      </c>
      <c r="Y507" s="194">
        <v>0</v>
      </c>
      <c r="Z507" s="194">
        <v>0</v>
      </c>
      <c r="AA507" s="194">
        <v>0</v>
      </c>
      <c r="AB507" s="194">
        <v>0</v>
      </c>
      <c r="AC507" s="194">
        <v>4434326100</v>
      </c>
      <c r="AD507" s="194">
        <v>4434326100</v>
      </c>
      <c r="AE507" s="194">
        <v>0</v>
      </c>
      <c r="AF507" s="194">
        <v>0</v>
      </c>
      <c r="AG507" s="194">
        <v>4434326100</v>
      </c>
      <c r="AH507" s="194">
        <v>0</v>
      </c>
      <c r="AI507" s="194">
        <v>0</v>
      </c>
      <c r="AJ507" s="194">
        <v>0</v>
      </c>
      <c r="AK507" s="194">
        <v>0</v>
      </c>
      <c r="AL507" s="194">
        <v>0</v>
      </c>
      <c r="AM507" s="194">
        <v>0</v>
      </c>
      <c r="AN507" s="194">
        <v>4434326100</v>
      </c>
      <c r="AO507" s="194">
        <v>0</v>
      </c>
    </row>
    <row r="508" spans="1:41" x14ac:dyDescent="0.25">
      <c r="A508" s="221">
        <v>306131</v>
      </c>
      <c r="B508" s="198" t="s">
        <v>1160</v>
      </c>
      <c r="C508" s="194"/>
      <c r="D508" s="194"/>
      <c r="E508" s="194"/>
      <c r="F508" s="194"/>
      <c r="G508" s="194"/>
      <c r="H508" s="194">
        <v>691914766</v>
      </c>
      <c r="I508" s="194">
        <f t="shared" si="230"/>
        <v>691914766</v>
      </c>
      <c r="J508" s="194">
        <v>0</v>
      </c>
      <c r="K508" s="194">
        <v>0</v>
      </c>
      <c r="L508" s="194">
        <f t="shared" si="228"/>
        <v>691914766</v>
      </c>
      <c r="M508" s="194">
        <v>0</v>
      </c>
      <c r="N508" s="194">
        <v>0</v>
      </c>
      <c r="O508" s="194"/>
      <c r="P508" s="194">
        <v>0</v>
      </c>
      <c r="Q508" s="194">
        <v>0</v>
      </c>
      <c r="R508" s="194"/>
      <c r="S508" s="195">
        <f t="shared" si="237"/>
        <v>691914766</v>
      </c>
      <c r="T508" s="194">
        <f t="shared" si="238"/>
        <v>0</v>
      </c>
      <c r="V508" s="221">
        <v>306131</v>
      </c>
      <c r="W508" s="198" t="s">
        <v>1160</v>
      </c>
      <c r="X508" s="194">
        <v>0</v>
      </c>
      <c r="Y508" s="194">
        <v>0</v>
      </c>
      <c r="Z508" s="194">
        <v>0</v>
      </c>
      <c r="AA508" s="194">
        <v>0</v>
      </c>
      <c r="AB508" s="194">
        <v>0</v>
      </c>
      <c r="AC508" s="194">
        <v>691914766</v>
      </c>
      <c r="AD508" s="194">
        <v>691914766</v>
      </c>
      <c r="AE508" s="194">
        <v>0</v>
      </c>
      <c r="AF508" s="194">
        <v>0</v>
      </c>
      <c r="AG508" s="194">
        <v>691914766</v>
      </c>
      <c r="AH508" s="194">
        <v>0</v>
      </c>
      <c r="AI508" s="194">
        <v>0</v>
      </c>
      <c r="AJ508" s="194">
        <v>0</v>
      </c>
      <c r="AK508" s="194">
        <v>0</v>
      </c>
      <c r="AL508" s="194">
        <v>0</v>
      </c>
      <c r="AM508" s="194">
        <v>0</v>
      </c>
      <c r="AN508" s="194">
        <v>691914766</v>
      </c>
      <c r="AO508" s="194">
        <v>0</v>
      </c>
    </row>
    <row r="509" spans="1:41" x14ac:dyDescent="0.25">
      <c r="A509" s="221">
        <v>306132</v>
      </c>
      <c r="B509" s="198" t="s">
        <v>1161</v>
      </c>
      <c r="C509" s="194"/>
      <c r="D509" s="194"/>
      <c r="E509" s="194"/>
      <c r="F509" s="194"/>
      <c r="G509" s="194"/>
      <c r="H509" s="194">
        <v>134560504</v>
      </c>
      <c r="I509" s="194">
        <f t="shared" si="230"/>
        <v>134560504</v>
      </c>
      <c r="J509" s="194">
        <v>0</v>
      </c>
      <c r="K509" s="194">
        <v>0</v>
      </c>
      <c r="L509" s="194">
        <f t="shared" si="228"/>
        <v>134560504</v>
      </c>
      <c r="M509" s="194">
        <v>0</v>
      </c>
      <c r="N509" s="194">
        <v>0</v>
      </c>
      <c r="O509" s="194"/>
      <c r="P509" s="194">
        <v>0</v>
      </c>
      <c r="Q509" s="194">
        <v>0</v>
      </c>
      <c r="R509" s="194"/>
      <c r="S509" s="195">
        <f t="shared" si="237"/>
        <v>134560504</v>
      </c>
      <c r="T509" s="194">
        <f t="shared" si="238"/>
        <v>0</v>
      </c>
      <c r="V509" s="221">
        <v>306132</v>
      </c>
      <c r="W509" s="198" t="s">
        <v>1161</v>
      </c>
      <c r="X509" s="194">
        <v>0</v>
      </c>
      <c r="Y509" s="194">
        <v>0</v>
      </c>
      <c r="Z509" s="194">
        <v>0</v>
      </c>
      <c r="AA509" s="194">
        <v>0</v>
      </c>
      <c r="AB509" s="194">
        <v>0</v>
      </c>
      <c r="AC509" s="194">
        <v>134560504</v>
      </c>
      <c r="AD509" s="194">
        <v>134560504</v>
      </c>
      <c r="AE509" s="194">
        <v>0</v>
      </c>
      <c r="AF509" s="194">
        <v>0</v>
      </c>
      <c r="AG509" s="194">
        <v>134560504</v>
      </c>
      <c r="AH509" s="194">
        <v>0</v>
      </c>
      <c r="AI509" s="194">
        <v>0</v>
      </c>
      <c r="AJ509" s="194">
        <v>0</v>
      </c>
      <c r="AK509" s="194">
        <v>0</v>
      </c>
      <c r="AL509" s="194">
        <v>0</v>
      </c>
      <c r="AM509" s="194">
        <v>0</v>
      </c>
      <c r="AN509" s="194">
        <v>134560504</v>
      </c>
      <c r="AO509" s="194">
        <v>0</v>
      </c>
    </row>
    <row r="510" spans="1:41" x14ac:dyDescent="0.25">
      <c r="A510" s="221">
        <v>306133</v>
      </c>
      <c r="B510" s="198" t="s">
        <v>1162</v>
      </c>
      <c r="C510" s="194"/>
      <c r="D510" s="194"/>
      <c r="E510" s="194"/>
      <c r="F510" s="194"/>
      <c r="G510" s="194"/>
      <c r="H510" s="194">
        <v>114334899</v>
      </c>
      <c r="I510" s="194">
        <f t="shared" si="230"/>
        <v>114334899</v>
      </c>
      <c r="J510" s="194">
        <v>0</v>
      </c>
      <c r="K510" s="194">
        <v>0</v>
      </c>
      <c r="L510" s="194">
        <f t="shared" si="228"/>
        <v>114334899</v>
      </c>
      <c r="M510" s="194">
        <v>0</v>
      </c>
      <c r="N510" s="194">
        <v>0</v>
      </c>
      <c r="O510" s="194"/>
      <c r="P510" s="194">
        <v>0</v>
      </c>
      <c r="Q510" s="194">
        <v>0</v>
      </c>
      <c r="R510" s="194"/>
      <c r="S510" s="195">
        <f t="shared" si="237"/>
        <v>114334899</v>
      </c>
      <c r="T510" s="194">
        <f t="shared" si="238"/>
        <v>0</v>
      </c>
      <c r="V510" s="221">
        <v>306133</v>
      </c>
      <c r="W510" s="198" t="s">
        <v>1162</v>
      </c>
      <c r="X510" s="194">
        <v>0</v>
      </c>
      <c r="Y510" s="194">
        <v>0</v>
      </c>
      <c r="Z510" s="194">
        <v>0</v>
      </c>
      <c r="AA510" s="194">
        <v>0</v>
      </c>
      <c r="AB510" s="194">
        <v>0</v>
      </c>
      <c r="AC510" s="194">
        <v>114334899</v>
      </c>
      <c r="AD510" s="194">
        <v>114334899</v>
      </c>
      <c r="AE510" s="194">
        <v>0</v>
      </c>
      <c r="AF510" s="194">
        <v>0</v>
      </c>
      <c r="AG510" s="194">
        <v>114334899</v>
      </c>
      <c r="AH510" s="194">
        <v>0</v>
      </c>
      <c r="AI510" s="194">
        <v>0</v>
      </c>
      <c r="AJ510" s="194">
        <v>0</v>
      </c>
      <c r="AK510" s="194">
        <v>0</v>
      </c>
      <c r="AL510" s="194">
        <v>0</v>
      </c>
      <c r="AM510" s="194">
        <v>0</v>
      </c>
      <c r="AN510" s="194">
        <v>114334899</v>
      </c>
      <c r="AO510" s="194">
        <v>0</v>
      </c>
    </row>
    <row r="511" spans="1:41" x14ac:dyDescent="0.25">
      <c r="A511" s="221">
        <v>306134</v>
      </c>
      <c r="B511" s="198" t="s">
        <v>1163</v>
      </c>
      <c r="C511" s="194"/>
      <c r="D511" s="194"/>
      <c r="E511" s="194"/>
      <c r="F511" s="194"/>
      <c r="G511" s="194"/>
      <c r="H511" s="194">
        <v>40900000</v>
      </c>
      <c r="I511" s="194">
        <f t="shared" si="230"/>
        <v>40900000</v>
      </c>
      <c r="J511" s="194">
        <v>0</v>
      </c>
      <c r="K511" s="194">
        <v>0</v>
      </c>
      <c r="L511" s="194">
        <f t="shared" si="228"/>
        <v>40900000</v>
      </c>
      <c r="M511" s="194">
        <v>0</v>
      </c>
      <c r="N511" s="194">
        <v>0</v>
      </c>
      <c r="O511" s="194"/>
      <c r="P511" s="194">
        <v>0</v>
      </c>
      <c r="Q511" s="194">
        <v>0</v>
      </c>
      <c r="R511" s="194"/>
      <c r="S511" s="195">
        <f t="shared" si="237"/>
        <v>40900000</v>
      </c>
      <c r="T511" s="194">
        <f t="shared" si="238"/>
        <v>0</v>
      </c>
      <c r="V511" s="221">
        <v>306134</v>
      </c>
      <c r="W511" s="198" t="s">
        <v>1163</v>
      </c>
      <c r="X511" s="194">
        <v>0</v>
      </c>
      <c r="Y511" s="194">
        <v>0</v>
      </c>
      <c r="Z511" s="194">
        <v>0</v>
      </c>
      <c r="AA511" s="194">
        <v>0</v>
      </c>
      <c r="AB511" s="194">
        <v>0</v>
      </c>
      <c r="AC511" s="194">
        <v>40900000</v>
      </c>
      <c r="AD511" s="194">
        <v>40900000</v>
      </c>
      <c r="AE511" s="194">
        <v>0</v>
      </c>
      <c r="AF511" s="194">
        <v>0</v>
      </c>
      <c r="AG511" s="194">
        <v>40900000</v>
      </c>
      <c r="AH511" s="194">
        <v>0</v>
      </c>
      <c r="AI511" s="194">
        <v>0</v>
      </c>
      <c r="AJ511" s="194">
        <v>0</v>
      </c>
      <c r="AK511" s="194">
        <v>0</v>
      </c>
      <c r="AL511" s="194">
        <v>0</v>
      </c>
      <c r="AM511" s="194">
        <v>0</v>
      </c>
      <c r="AN511" s="194">
        <v>40900000</v>
      </c>
      <c r="AO511" s="194">
        <v>0</v>
      </c>
    </row>
    <row r="512" spans="1:41" x14ac:dyDescent="0.25">
      <c r="A512" s="221">
        <v>306135</v>
      </c>
      <c r="B512" s="198" t="s">
        <v>1164</v>
      </c>
      <c r="C512" s="194"/>
      <c r="D512" s="194"/>
      <c r="E512" s="194"/>
      <c r="F512" s="194"/>
      <c r="G512" s="194"/>
      <c r="H512" s="194">
        <v>46600000</v>
      </c>
      <c r="I512" s="194">
        <f t="shared" si="230"/>
        <v>46600000</v>
      </c>
      <c r="J512" s="194">
        <v>0</v>
      </c>
      <c r="K512" s="194">
        <v>0</v>
      </c>
      <c r="L512" s="194">
        <f t="shared" si="228"/>
        <v>46600000</v>
      </c>
      <c r="M512" s="194">
        <v>0</v>
      </c>
      <c r="N512" s="194">
        <v>0</v>
      </c>
      <c r="O512" s="194"/>
      <c r="P512" s="194">
        <v>0</v>
      </c>
      <c r="Q512" s="194">
        <v>0</v>
      </c>
      <c r="R512" s="194"/>
      <c r="S512" s="195">
        <f t="shared" si="237"/>
        <v>46600000</v>
      </c>
      <c r="T512" s="194">
        <f t="shared" si="238"/>
        <v>0</v>
      </c>
      <c r="V512" s="221">
        <v>306135</v>
      </c>
      <c r="W512" s="198" t="s">
        <v>1164</v>
      </c>
      <c r="X512" s="194">
        <v>0</v>
      </c>
      <c r="Y512" s="194">
        <v>0</v>
      </c>
      <c r="Z512" s="194">
        <v>0</v>
      </c>
      <c r="AA512" s="194">
        <v>0</v>
      </c>
      <c r="AB512" s="194">
        <v>0</v>
      </c>
      <c r="AC512" s="194">
        <v>46600000</v>
      </c>
      <c r="AD512" s="194">
        <v>46600000</v>
      </c>
      <c r="AE512" s="194">
        <v>0</v>
      </c>
      <c r="AF512" s="194">
        <v>0</v>
      </c>
      <c r="AG512" s="194">
        <v>46600000</v>
      </c>
      <c r="AH512" s="194">
        <v>0</v>
      </c>
      <c r="AI512" s="194">
        <v>0</v>
      </c>
      <c r="AJ512" s="194">
        <v>0</v>
      </c>
      <c r="AK512" s="194">
        <v>0</v>
      </c>
      <c r="AL512" s="194">
        <v>0</v>
      </c>
      <c r="AM512" s="194">
        <v>0</v>
      </c>
      <c r="AN512" s="194">
        <v>46600000</v>
      </c>
      <c r="AO512" s="194">
        <v>0</v>
      </c>
    </row>
    <row r="513" spans="1:41" x14ac:dyDescent="0.25">
      <c r="A513" s="221">
        <v>306136</v>
      </c>
      <c r="B513" s="198" t="s">
        <v>1165</v>
      </c>
      <c r="C513" s="194"/>
      <c r="D513" s="194"/>
      <c r="E513" s="194"/>
      <c r="F513" s="194"/>
      <c r="G513" s="194"/>
      <c r="H513" s="194">
        <v>474244780.16000003</v>
      </c>
      <c r="I513" s="194">
        <f t="shared" si="230"/>
        <v>474244780.16000003</v>
      </c>
      <c r="J513" s="194">
        <v>0</v>
      </c>
      <c r="K513" s="194">
        <v>0</v>
      </c>
      <c r="L513" s="194">
        <f t="shared" si="228"/>
        <v>474244780.16000003</v>
      </c>
      <c r="M513" s="194">
        <v>0</v>
      </c>
      <c r="N513" s="194">
        <v>0</v>
      </c>
      <c r="O513" s="194"/>
      <c r="P513" s="194">
        <v>0</v>
      </c>
      <c r="Q513" s="194">
        <v>0</v>
      </c>
      <c r="R513" s="194"/>
      <c r="S513" s="195">
        <f t="shared" si="237"/>
        <v>474244780.16000003</v>
      </c>
      <c r="T513" s="194">
        <f t="shared" si="238"/>
        <v>0</v>
      </c>
      <c r="V513" s="221">
        <v>306136</v>
      </c>
      <c r="W513" s="198" t="s">
        <v>1165</v>
      </c>
      <c r="X513" s="194">
        <v>0</v>
      </c>
      <c r="Y513" s="194">
        <v>0</v>
      </c>
      <c r="Z513" s="194">
        <v>0</v>
      </c>
      <c r="AA513" s="194">
        <v>0</v>
      </c>
      <c r="AB513" s="194">
        <v>0</v>
      </c>
      <c r="AC513" s="194">
        <v>474244780.16000003</v>
      </c>
      <c r="AD513" s="194">
        <v>474244780.16000003</v>
      </c>
      <c r="AE513" s="194">
        <v>0</v>
      </c>
      <c r="AF513" s="194">
        <v>0</v>
      </c>
      <c r="AG513" s="194">
        <v>474244780.16000003</v>
      </c>
      <c r="AH513" s="194">
        <v>0</v>
      </c>
      <c r="AI513" s="194">
        <v>0</v>
      </c>
      <c r="AJ513" s="194">
        <v>0</v>
      </c>
      <c r="AK513" s="194">
        <v>0</v>
      </c>
      <c r="AL513" s="194">
        <v>0</v>
      </c>
      <c r="AM513" s="194">
        <v>0</v>
      </c>
      <c r="AN513" s="194">
        <v>474244780.16000003</v>
      </c>
      <c r="AO513" s="194">
        <v>0</v>
      </c>
    </row>
    <row r="514" spans="1:41" x14ac:dyDescent="0.25">
      <c r="A514" s="221">
        <v>306137</v>
      </c>
      <c r="B514" s="198" t="s">
        <v>1166</v>
      </c>
      <c r="C514" s="194"/>
      <c r="D514" s="194"/>
      <c r="E514" s="194"/>
      <c r="F514" s="194"/>
      <c r="G514" s="194"/>
      <c r="H514" s="194">
        <v>108928560.72</v>
      </c>
      <c r="I514" s="194">
        <f t="shared" si="230"/>
        <v>108928560.72</v>
      </c>
      <c r="J514" s="194">
        <v>0</v>
      </c>
      <c r="K514" s="194">
        <v>0</v>
      </c>
      <c r="L514" s="194">
        <f t="shared" si="228"/>
        <v>108928560.72</v>
      </c>
      <c r="M514" s="194">
        <v>0</v>
      </c>
      <c r="N514" s="194">
        <v>0</v>
      </c>
      <c r="O514" s="194"/>
      <c r="P514" s="194">
        <v>0</v>
      </c>
      <c r="Q514" s="194">
        <v>0</v>
      </c>
      <c r="R514" s="194"/>
      <c r="S514" s="195">
        <f t="shared" si="237"/>
        <v>108928560.72</v>
      </c>
      <c r="T514" s="194">
        <f t="shared" si="238"/>
        <v>0</v>
      </c>
      <c r="V514" s="221">
        <v>306137</v>
      </c>
      <c r="W514" s="198" t="s">
        <v>1166</v>
      </c>
      <c r="X514" s="194">
        <v>0</v>
      </c>
      <c r="Y514" s="194">
        <v>0</v>
      </c>
      <c r="Z514" s="194">
        <v>0</v>
      </c>
      <c r="AA514" s="194">
        <v>0</v>
      </c>
      <c r="AB514" s="194">
        <v>0</v>
      </c>
      <c r="AC514" s="194">
        <v>108928560.72</v>
      </c>
      <c r="AD514" s="194">
        <v>108928560.72</v>
      </c>
      <c r="AE514" s="194">
        <v>0</v>
      </c>
      <c r="AF514" s="194">
        <v>0</v>
      </c>
      <c r="AG514" s="194">
        <v>108928560.72</v>
      </c>
      <c r="AH514" s="194">
        <v>0</v>
      </c>
      <c r="AI514" s="194">
        <v>0</v>
      </c>
      <c r="AJ514" s="194">
        <v>0</v>
      </c>
      <c r="AK514" s="194">
        <v>0</v>
      </c>
      <c r="AL514" s="194">
        <v>0</v>
      </c>
      <c r="AM514" s="194">
        <v>0</v>
      </c>
      <c r="AN514" s="194">
        <v>108928560.72</v>
      </c>
      <c r="AO514" s="194">
        <v>0</v>
      </c>
    </row>
    <row r="515" spans="1:41" x14ac:dyDescent="0.25">
      <c r="A515" s="221">
        <v>306138</v>
      </c>
      <c r="B515" s="198" t="s">
        <v>1167</v>
      </c>
      <c r="C515" s="194"/>
      <c r="D515" s="194"/>
      <c r="E515" s="194"/>
      <c r="F515" s="194"/>
      <c r="G515" s="194"/>
      <c r="H515" s="194">
        <v>120000000</v>
      </c>
      <c r="I515" s="194">
        <f t="shared" si="230"/>
        <v>120000000</v>
      </c>
      <c r="J515" s="194">
        <v>0</v>
      </c>
      <c r="K515" s="194">
        <v>0</v>
      </c>
      <c r="L515" s="194">
        <f t="shared" si="228"/>
        <v>120000000</v>
      </c>
      <c r="M515" s="194">
        <v>0</v>
      </c>
      <c r="N515" s="194">
        <v>0</v>
      </c>
      <c r="O515" s="194"/>
      <c r="P515" s="194">
        <v>0</v>
      </c>
      <c r="Q515" s="194">
        <v>0</v>
      </c>
      <c r="R515" s="194"/>
      <c r="S515" s="195">
        <f t="shared" si="237"/>
        <v>120000000</v>
      </c>
      <c r="T515" s="194">
        <f t="shared" si="238"/>
        <v>0</v>
      </c>
      <c r="V515" s="221">
        <v>306138</v>
      </c>
      <c r="W515" s="198" t="s">
        <v>1167</v>
      </c>
      <c r="X515" s="194">
        <v>0</v>
      </c>
      <c r="Y515" s="194">
        <v>0</v>
      </c>
      <c r="Z515" s="194">
        <v>0</v>
      </c>
      <c r="AA515" s="194">
        <v>0</v>
      </c>
      <c r="AB515" s="194">
        <v>0</v>
      </c>
      <c r="AC515" s="194">
        <v>120000000</v>
      </c>
      <c r="AD515" s="194">
        <v>120000000</v>
      </c>
      <c r="AE515" s="194">
        <v>0</v>
      </c>
      <c r="AF515" s="194">
        <v>0</v>
      </c>
      <c r="AG515" s="194">
        <v>120000000</v>
      </c>
      <c r="AH515" s="194">
        <v>0</v>
      </c>
      <c r="AI515" s="194">
        <v>0</v>
      </c>
      <c r="AJ515" s="194">
        <v>0</v>
      </c>
      <c r="AK515" s="194">
        <v>0</v>
      </c>
      <c r="AL515" s="194">
        <v>0</v>
      </c>
      <c r="AM515" s="194">
        <v>0</v>
      </c>
      <c r="AN515" s="194">
        <v>120000000</v>
      </c>
      <c r="AO515" s="194">
        <v>0</v>
      </c>
    </row>
    <row r="516" spans="1:41" x14ac:dyDescent="0.25">
      <c r="A516" s="221">
        <v>306139</v>
      </c>
      <c r="B516" s="198" t="s">
        <v>1168</v>
      </c>
      <c r="C516" s="194"/>
      <c r="D516" s="194"/>
      <c r="E516" s="194"/>
      <c r="F516" s="194"/>
      <c r="G516" s="194"/>
      <c r="H516" s="194">
        <v>113000000</v>
      </c>
      <c r="I516" s="194">
        <f t="shared" si="230"/>
        <v>113000000</v>
      </c>
      <c r="J516" s="194">
        <v>0</v>
      </c>
      <c r="K516" s="194">
        <v>0</v>
      </c>
      <c r="L516" s="194">
        <f t="shared" si="228"/>
        <v>113000000</v>
      </c>
      <c r="M516" s="194">
        <v>0</v>
      </c>
      <c r="N516" s="194">
        <v>0</v>
      </c>
      <c r="O516" s="194"/>
      <c r="P516" s="194">
        <v>0</v>
      </c>
      <c r="Q516" s="194">
        <v>0</v>
      </c>
      <c r="R516" s="194"/>
      <c r="S516" s="195">
        <f t="shared" si="237"/>
        <v>113000000</v>
      </c>
      <c r="T516" s="194">
        <f t="shared" si="238"/>
        <v>0</v>
      </c>
      <c r="V516" s="221">
        <v>306139</v>
      </c>
      <c r="W516" s="198" t="s">
        <v>1168</v>
      </c>
      <c r="X516" s="194">
        <v>0</v>
      </c>
      <c r="Y516" s="194">
        <v>0</v>
      </c>
      <c r="Z516" s="194">
        <v>0</v>
      </c>
      <c r="AA516" s="194">
        <v>0</v>
      </c>
      <c r="AB516" s="194">
        <v>0</v>
      </c>
      <c r="AC516" s="194">
        <v>113000000</v>
      </c>
      <c r="AD516" s="194">
        <v>113000000</v>
      </c>
      <c r="AE516" s="194">
        <v>0</v>
      </c>
      <c r="AF516" s="194">
        <v>0</v>
      </c>
      <c r="AG516" s="194">
        <v>113000000</v>
      </c>
      <c r="AH516" s="194">
        <v>0</v>
      </c>
      <c r="AI516" s="194">
        <v>0</v>
      </c>
      <c r="AJ516" s="194">
        <v>0</v>
      </c>
      <c r="AK516" s="194">
        <v>0</v>
      </c>
      <c r="AL516" s="194">
        <v>0</v>
      </c>
      <c r="AM516" s="194">
        <v>0</v>
      </c>
      <c r="AN516" s="194">
        <v>113000000</v>
      </c>
      <c r="AO516" s="194">
        <v>0</v>
      </c>
    </row>
    <row r="517" spans="1:41" x14ac:dyDescent="0.25">
      <c r="A517" s="221">
        <v>306140</v>
      </c>
      <c r="B517" s="198" t="s">
        <v>1169</v>
      </c>
      <c r="C517" s="194"/>
      <c r="D517" s="194"/>
      <c r="E517" s="194"/>
      <c r="F517" s="194"/>
      <c r="G517" s="194"/>
      <c r="H517" s="194">
        <v>94803072</v>
      </c>
      <c r="I517" s="194">
        <f t="shared" si="230"/>
        <v>94803072</v>
      </c>
      <c r="J517" s="194">
        <v>0</v>
      </c>
      <c r="K517" s="194">
        <v>0</v>
      </c>
      <c r="L517" s="194">
        <f t="shared" si="228"/>
        <v>94803072</v>
      </c>
      <c r="M517" s="194">
        <v>0</v>
      </c>
      <c r="N517" s="194">
        <v>0</v>
      </c>
      <c r="O517" s="194"/>
      <c r="P517" s="194">
        <v>0</v>
      </c>
      <c r="Q517" s="194">
        <v>0</v>
      </c>
      <c r="R517" s="194"/>
      <c r="S517" s="195">
        <f t="shared" si="237"/>
        <v>94803072</v>
      </c>
      <c r="T517" s="194">
        <f t="shared" si="238"/>
        <v>0</v>
      </c>
      <c r="V517" s="221">
        <v>306140</v>
      </c>
      <c r="W517" s="198" t="s">
        <v>1169</v>
      </c>
      <c r="X517" s="194">
        <v>0</v>
      </c>
      <c r="Y517" s="194">
        <v>0</v>
      </c>
      <c r="Z517" s="194">
        <v>0</v>
      </c>
      <c r="AA517" s="194">
        <v>0</v>
      </c>
      <c r="AB517" s="194">
        <v>0</v>
      </c>
      <c r="AC517" s="194">
        <v>94803072</v>
      </c>
      <c r="AD517" s="194">
        <v>94803072</v>
      </c>
      <c r="AE517" s="194">
        <v>0</v>
      </c>
      <c r="AF517" s="194">
        <v>0</v>
      </c>
      <c r="AG517" s="194">
        <v>94803072</v>
      </c>
      <c r="AH517" s="194">
        <v>0</v>
      </c>
      <c r="AI517" s="194">
        <v>0</v>
      </c>
      <c r="AJ517" s="194">
        <v>0</v>
      </c>
      <c r="AK517" s="194">
        <v>0</v>
      </c>
      <c r="AL517" s="194">
        <v>0</v>
      </c>
      <c r="AM517" s="194">
        <v>0</v>
      </c>
      <c r="AN517" s="194">
        <v>94803072</v>
      </c>
      <c r="AO517" s="194">
        <v>0</v>
      </c>
    </row>
    <row r="518" spans="1:41" x14ac:dyDescent="0.25">
      <c r="A518" s="221">
        <v>306141</v>
      </c>
      <c r="B518" s="198" t="s">
        <v>1170</v>
      </c>
      <c r="C518" s="194"/>
      <c r="D518" s="194"/>
      <c r="E518" s="194"/>
      <c r="F518" s="194"/>
      <c r="G518" s="194"/>
      <c r="H518" s="194">
        <v>19200000</v>
      </c>
      <c r="I518" s="194">
        <f t="shared" si="230"/>
        <v>19200000</v>
      </c>
      <c r="J518" s="194">
        <v>0</v>
      </c>
      <c r="K518" s="194">
        <v>0</v>
      </c>
      <c r="L518" s="194">
        <f t="shared" si="228"/>
        <v>19200000</v>
      </c>
      <c r="M518" s="194">
        <v>0</v>
      </c>
      <c r="N518" s="194">
        <v>0</v>
      </c>
      <c r="O518" s="194"/>
      <c r="P518" s="194">
        <v>0</v>
      </c>
      <c r="Q518" s="194">
        <v>0</v>
      </c>
      <c r="R518" s="194"/>
      <c r="S518" s="195">
        <f t="shared" si="237"/>
        <v>19200000</v>
      </c>
      <c r="T518" s="194">
        <f t="shared" si="238"/>
        <v>0</v>
      </c>
      <c r="V518" s="221">
        <v>306141</v>
      </c>
      <c r="W518" s="198" t="s">
        <v>1170</v>
      </c>
      <c r="X518" s="194">
        <v>0</v>
      </c>
      <c r="Y518" s="194">
        <v>0</v>
      </c>
      <c r="Z518" s="194">
        <v>0</v>
      </c>
      <c r="AA518" s="194">
        <v>0</v>
      </c>
      <c r="AB518" s="194">
        <v>0</v>
      </c>
      <c r="AC518" s="194">
        <v>19200000</v>
      </c>
      <c r="AD518" s="194">
        <v>19200000</v>
      </c>
      <c r="AE518" s="194">
        <v>0</v>
      </c>
      <c r="AF518" s="194">
        <v>0</v>
      </c>
      <c r="AG518" s="194">
        <v>19200000</v>
      </c>
      <c r="AH518" s="194">
        <v>0</v>
      </c>
      <c r="AI518" s="194">
        <v>0</v>
      </c>
      <c r="AJ518" s="194">
        <v>0</v>
      </c>
      <c r="AK518" s="194">
        <v>0</v>
      </c>
      <c r="AL518" s="194">
        <v>0</v>
      </c>
      <c r="AM518" s="194">
        <v>0</v>
      </c>
      <c r="AN518" s="194">
        <v>19200000</v>
      </c>
      <c r="AO518" s="194">
        <v>0</v>
      </c>
    </row>
    <row r="519" spans="1:41" x14ac:dyDescent="0.25">
      <c r="A519" s="221">
        <v>306142</v>
      </c>
      <c r="B519" s="198" t="s">
        <v>1171</v>
      </c>
      <c r="C519" s="194"/>
      <c r="D519" s="194"/>
      <c r="E519" s="194"/>
      <c r="F519" s="194"/>
      <c r="G519" s="194"/>
      <c r="H519" s="194">
        <v>16714631</v>
      </c>
      <c r="I519" s="194">
        <f t="shared" si="230"/>
        <v>16714631</v>
      </c>
      <c r="J519" s="194">
        <v>0</v>
      </c>
      <c r="K519" s="194">
        <v>0</v>
      </c>
      <c r="L519" s="194">
        <f t="shared" si="228"/>
        <v>16714631</v>
      </c>
      <c r="M519" s="194">
        <v>0</v>
      </c>
      <c r="N519" s="194">
        <v>0</v>
      </c>
      <c r="O519" s="194"/>
      <c r="P519" s="194">
        <v>0</v>
      </c>
      <c r="Q519" s="194">
        <v>0</v>
      </c>
      <c r="R519" s="194"/>
      <c r="S519" s="195">
        <f t="shared" si="237"/>
        <v>16714631</v>
      </c>
      <c r="T519" s="194">
        <f t="shared" si="238"/>
        <v>0</v>
      </c>
      <c r="V519" s="221">
        <v>306142</v>
      </c>
      <c r="W519" s="198" t="s">
        <v>1171</v>
      </c>
      <c r="X519" s="194">
        <v>0</v>
      </c>
      <c r="Y519" s="194">
        <v>0</v>
      </c>
      <c r="Z519" s="194">
        <v>0</v>
      </c>
      <c r="AA519" s="194">
        <v>0</v>
      </c>
      <c r="AB519" s="194">
        <v>0</v>
      </c>
      <c r="AC519" s="194">
        <v>16714631</v>
      </c>
      <c r="AD519" s="194">
        <v>16714631</v>
      </c>
      <c r="AE519" s="194">
        <v>0</v>
      </c>
      <c r="AF519" s="194">
        <v>0</v>
      </c>
      <c r="AG519" s="194">
        <v>16714631</v>
      </c>
      <c r="AH519" s="194">
        <v>0</v>
      </c>
      <c r="AI519" s="194">
        <v>0</v>
      </c>
      <c r="AJ519" s="194">
        <v>0</v>
      </c>
      <c r="AK519" s="194">
        <v>0</v>
      </c>
      <c r="AL519" s="194">
        <v>0</v>
      </c>
      <c r="AM519" s="194">
        <v>0</v>
      </c>
      <c r="AN519" s="194">
        <v>16714631</v>
      </c>
      <c r="AO519" s="194">
        <v>0</v>
      </c>
    </row>
    <row r="520" spans="1:41" x14ac:dyDescent="0.25">
      <c r="A520" s="221">
        <v>306143</v>
      </c>
      <c r="B520" s="198" t="s">
        <v>1172</v>
      </c>
      <c r="C520" s="194"/>
      <c r="D520" s="194"/>
      <c r="E520" s="194"/>
      <c r="F520" s="194"/>
      <c r="G520" s="194"/>
      <c r="H520" s="194">
        <v>915923529</v>
      </c>
      <c r="I520" s="194">
        <f t="shared" si="230"/>
        <v>915923529</v>
      </c>
      <c r="J520" s="194">
        <v>0</v>
      </c>
      <c r="K520" s="194">
        <v>0</v>
      </c>
      <c r="L520" s="194">
        <f t="shared" si="228"/>
        <v>915923529</v>
      </c>
      <c r="M520" s="194">
        <v>0</v>
      </c>
      <c r="N520" s="194">
        <v>0</v>
      </c>
      <c r="O520" s="194"/>
      <c r="P520" s="194">
        <v>0</v>
      </c>
      <c r="Q520" s="194">
        <v>0</v>
      </c>
      <c r="R520" s="194"/>
      <c r="S520" s="195">
        <f t="shared" si="237"/>
        <v>915923529</v>
      </c>
      <c r="T520" s="194">
        <f t="shared" si="238"/>
        <v>0</v>
      </c>
      <c r="V520" s="221">
        <v>306143</v>
      </c>
      <c r="W520" s="198" t="s">
        <v>1172</v>
      </c>
      <c r="X520" s="194">
        <v>0</v>
      </c>
      <c r="Y520" s="194">
        <v>0</v>
      </c>
      <c r="Z520" s="194">
        <v>0</v>
      </c>
      <c r="AA520" s="194">
        <v>0</v>
      </c>
      <c r="AB520" s="194">
        <v>0</v>
      </c>
      <c r="AC520" s="194">
        <v>915923529</v>
      </c>
      <c r="AD520" s="194">
        <v>915923529</v>
      </c>
      <c r="AE520" s="194">
        <v>0</v>
      </c>
      <c r="AF520" s="194">
        <v>0</v>
      </c>
      <c r="AG520" s="194">
        <v>915923529</v>
      </c>
      <c r="AH520" s="194">
        <v>0</v>
      </c>
      <c r="AI520" s="194">
        <v>0</v>
      </c>
      <c r="AJ520" s="194">
        <v>0</v>
      </c>
      <c r="AK520" s="194">
        <v>0</v>
      </c>
      <c r="AL520" s="194">
        <v>0</v>
      </c>
      <c r="AM520" s="194">
        <v>0</v>
      </c>
      <c r="AN520" s="194">
        <v>915923529</v>
      </c>
      <c r="AO520" s="194">
        <v>0</v>
      </c>
    </row>
    <row r="521" spans="1:41" x14ac:dyDescent="0.25">
      <c r="A521" s="221">
        <v>306144</v>
      </c>
      <c r="B521" s="198" t="s">
        <v>1173</v>
      </c>
      <c r="C521" s="194"/>
      <c r="D521" s="194"/>
      <c r="E521" s="194"/>
      <c r="F521" s="194"/>
      <c r="G521" s="194"/>
      <c r="H521" s="194">
        <v>10000000</v>
      </c>
      <c r="I521" s="194">
        <f t="shared" si="230"/>
        <v>10000000</v>
      </c>
      <c r="J521" s="194">
        <v>0</v>
      </c>
      <c r="K521" s="194">
        <v>0</v>
      </c>
      <c r="L521" s="194">
        <f t="shared" si="228"/>
        <v>10000000</v>
      </c>
      <c r="M521" s="194">
        <v>0</v>
      </c>
      <c r="N521" s="194">
        <v>0</v>
      </c>
      <c r="O521" s="194"/>
      <c r="P521" s="194">
        <v>0</v>
      </c>
      <c r="Q521" s="194">
        <v>0</v>
      </c>
      <c r="R521" s="194"/>
      <c r="S521" s="195">
        <f t="shared" si="237"/>
        <v>10000000</v>
      </c>
      <c r="T521" s="194">
        <f t="shared" si="238"/>
        <v>0</v>
      </c>
      <c r="V521" s="221">
        <v>306144</v>
      </c>
      <c r="W521" s="198" t="s">
        <v>1173</v>
      </c>
      <c r="X521" s="194">
        <v>0</v>
      </c>
      <c r="Y521" s="194">
        <v>0</v>
      </c>
      <c r="Z521" s="194">
        <v>0</v>
      </c>
      <c r="AA521" s="194">
        <v>0</v>
      </c>
      <c r="AB521" s="194">
        <v>0</v>
      </c>
      <c r="AC521" s="194">
        <v>10000000</v>
      </c>
      <c r="AD521" s="194">
        <v>10000000</v>
      </c>
      <c r="AE521" s="194">
        <v>0</v>
      </c>
      <c r="AF521" s="194">
        <v>0</v>
      </c>
      <c r="AG521" s="194">
        <v>10000000</v>
      </c>
      <c r="AH521" s="194">
        <v>0</v>
      </c>
      <c r="AI521" s="194">
        <v>0</v>
      </c>
      <c r="AJ521" s="194">
        <v>0</v>
      </c>
      <c r="AK521" s="194">
        <v>0</v>
      </c>
      <c r="AL521" s="194">
        <v>0</v>
      </c>
      <c r="AM521" s="194">
        <v>0</v>
      </c>
      <c r="AN521" s="194">
        <v>10000000</v>
      </c>
      <c r="AO521" s="194">
        <v>0</v>
      </c>
    </row>
  </sheetData>
  <autoFilter ref="A8:AO521"/>
  <mergeCells count="3">
    <mergeCell ref="A5:T7"/>
    <mergeCell ref="A3:T4"/>
    <mergeCell ref="A1:T2"/>
  </mergeCells>
  <pageMargins left="0.37" right="0.17" top="0.28000000000000003" bottom="0.28000000000000003" header="0.3" footer="0.3"/>
  <pageSetup paperSize="506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18"/>
  <sheetViews>
    <sheetView showGridLines="0" workbookViewId="0">
      <pane xSplit="2" ySplit="4" topLeftCell="C5" activePane="bottomRight" state="frozen"/>
      <selection pane="topRight" activeCell="C1" sqref="C1"/>
      <selection pane="bottomLeft" activeCell="A2" sqref="A2"/>
      <selection pane="bottomRight" sqref="A1:P3"/>
    </sheetView>
  </sheetViews>
  <sheetFormatPr baseColWidth="10" defaultColWidth="14.42578125" defaultRowHeight="15" x14ac:dyDescent="0.25"/>
  <cols>
    <col min="1" max="1" width="17" style="22" customWidth="1"/>
    <col min="2" max="2" width="48.5703125" style="22" customWidth="1"/>
    <col min="3" max="3" width="17.85546875" style="22" bestFit="1" customWidth="1"/>
    <col min="4" max="4" width="19.85546875" style="22" bestFit="1" customWidth="1"/>
    <col min="5" max="5" width="18" style="22" bestFit="1" customWidth="1"/>
    <col min="6" max="6" width="17.85546875" style="22" bestFit="1" customWidth="1"/>
    <col min="7" max="7" width="17.28515625" style="22" bestFit="1" customWidth="1"/>
    <col min="8" max="8" width="17.85546875" style="22" bestFit="1" customWidth="1"/>
    <col min="9" max="9" width="16.85546875" style="22" bestFit="1" customWidth="1"/>
    <col min="10" max="10" width="19" style="22" bestFit="1" customWidth="1"/>
    <col min="11" max="11" width="17.85546875" style="22" bestFit="1" customWidth="1"/>
    <col min="12" max="12" width="19.7109375" style="22" bestFit="1" customWidth="1"/>
    <col min="13" max="13" width="16.85546875" style="22" bestFit="1" customWidth="1"/>
    <col min="14" max="14" width="22.42578125" style="22" bestFit="1" customWidth="1"/>
    <col min="15" max="15" width="22.42578125" style="22" customWidth="1"/>
    <col min="16" max="16" width="18.85546875" style="32" bestFit="1" customWidth="1"/>
    <col min="17" max="17" width="4" style="21" customWidth="1"/>
    <col min="18" max="18" width="15.140625" style="22" hidden="1" customWidth="1"/>
    <col min="19" max="19" width="37.7109375" style="22" hidden="1" customWidth="1"/>
    <col min="20" max="20" width="21.140625" style="22" customWidth="1"/>
    <col min="21" max="24" width="18" style="22" bestFit="1" customWidth="1"/>
    <col min="25" max="31" width="16.85546875" style="22" bestFit="1" customWidth="1"/>
    <col min="32" max="32" width="17.7109375" style="22" bestFit="1" customWidth="1"/>
    <col min="33" max="33" width="3.42578125" style="40" customWidth="1"/>
    <col min="34" max="35" width="0" style="22" hidden="1" customWidth="1"/>
    <col min="36" max="36" width="16.85546875" style="22" bestFit="1" customWidth="1"/>
    <col min="37" max="43" width="14.42578125" style="22"/>
    <col min="44" max="44" width="16.140625" style="22" customWidth="1"/>
    <col min="45" max="47" width="14.42578125" style="22"/>
    <col min="48" max="48" width="17" style="22" customWidth="1"/>
    <col min="49" max="16384" width="14.42578125" style="22"/>
  </cols>
  <sheetData>
    <row r="1" spans="1:48" s="227" customFormat="1" ht="27" x14ac:dyDescent="0.5">
      <c r="A1" s="225" t="s">
        <v>1183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6"/>
      <c r="T1" s="228" t="s">
        <v>929</v>
      </c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6"/>
      <c r="AJ1" s="228" t="s">
        <v>929</v>
      </c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</row>
    <row r="2" spans="1:48" s="227" customFormat="1" ht="27" x14ac:dyDescent="0.5">
      <c r="A2" s="225" t="s">
        <v>1182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6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26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</row>
    <row r="3" spans="1:48" s="227" customFormat="1" ht="27" thickBot="1" x14ac:dyDescent="0.45">
      <c r="A3" s="232" t="s">
        <v>1091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26"/>
      <c r="T3" s="230" t="s">
        <v>1105</v>
      </c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26"/>
      <c r="AJ3" s="230" t="s">
        <v>1119</v>
      </c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</row>
    <row r="4" spans="1:48" ht="45" x14ac:dyDescent="0.25">
      <c r="A4" s="18" t="s">
        <v>763</v>
      </c>
      <c r="B4" s="18" t="s">
        <v>764</v>
      </c>
      <c r="C4" s="19" t="s">
        <v>765</v>
      </c>
      <c r="D4" s="19" t="s">
        <v>766</v>
      </c>
      <c r="E4" s="19" t="s">
        <v>767</v>
      </c>
      <c r="F4" s="19" t="s">
        <v>768</v>
      </c>
      <c r="G4" s="19" t="s">
        <v>769</v>
      </c>
      <c r="H4" s="19" t="s">
        <v>770</v>
      </c>
      <c r="I4" s="19" t="s">
        <v>771</v>
      </c>
      <c r="J4" s="19" t="s">
        <v>772</v>
      </c>
      <c r="K4" s="19" t="s">
        <v>773</v>
      </c>
      <c r="L4" s="19" t="s">
        <v>774</v>
      </c>
      <c r="M4" s="19" t="s">
        <v>775</v>
      </c>
      <c r="N4" s="19" t="s">
        <v>776</v>
      </c>
      <c r="O4" s="19" t="s">
        <v>1120</v>
      </c>
      <c r="P4" s="20" t="s">
        <v>777</v>
      </c>
      <c r="Q4" s="167"/>
      <c r="R4" s="49" t="s">
        <v>0</v>
      </c>
      <c r="S4" s="51" t="s">
        <v>1</v>
      </c>
      <c r="T4" s="162" t="s">
        <v>1092</v>
      </c>
      <c r="U4" s="162" t="s">
        <v>1093</v>
      </c>
      <c r="V4" s="162" t="s">
        <v>1094</v>
      </c>
      <c r="W4" s="162" t="s">
        <v>1095</v>
      </c>
      <c r="X4" s="162" t="s">
        <v>1096</v>
      </c>
      <c r="Y4" s="162" t="s">
        <v>1097</v>
      </c>
      <c r="Z4" s="162" t="s">
        <v>1098</v>
      </c>
      <c r="AA4" s="162" t="s">
        <v>1099</v>
      </c>
      <c r="AB4" s="162" t="s">
        <v>1100</v>
      </c>
      <c r="AC4" s="162" t="s">
        <v>1101</v>
      </c>
      <c r="AD4" s="162" t="s">
        <v>1102</v>
      </c>
      <c r="AE4" s="162" t="s">
        <v>1103</v>
      </c>
      <c r="AF4" s="162" t="s">
        <v>1104</v>
      </c>
      <c r="AG4" s="167"/>
      <c r="AH4" s="49" t="s">
        <v>0</v>
      </c>
      <c r="AI4" s="51" t="s">
        <v>1</v>
      </c>
      <c r="AJ4" s="171" t="s">
        <v>1106</v>
      </c>
      <c r="AK4" s="171" t="s">
        <v>1107</v>
      </c>
      <c r="AL4" s="171" t="s">
        <v>1108</v>
      </c>
      <c r="AM4" s="171" t="s">
        <v>1109</v>
      </c>
      <c r="AN4" s="171" t="s">
        <v>1110</v>
      </c>
      <c r="AO4" s="171" t="s">
        <v>1111</v>
      </c>
      <c r="AP4" s="171" t="s">
        <v>1112</v>
      </c>
      <c r="AQ4" s="171" t="s">
        <v>1113</v>
      </c>
      <c r="AR4" s="171" t="s">
        <v>1114</v>
      </c>
      <c r="AS4" s="171" t="s">
        <v>1115</v>
      </c>
      <c r="AT4" s="171" t="s">
        <v>1116</v>
      </c>
      <c r="AU4" s="171" t="s">
        <v>1117</v>
      </c>
      <c r="AV4" s="171" t="s">
        <v>1118</v>
      </c>
    </row>
    <row r="5" spans="1:48" x14ac:dyDescent="0.25">
      <c r="A5" s="23">
        <v>0</v>
      </c>
      <c r="B5" s="24" t="s">
        <v>778</v>
      </c>
      <c r="C5" s="46">
        <f t="shared" ref="C5:N5" si="0">+C6+C83</f>
        <v>5265123315.7050028</v>
      </c>
      <c r="D5" s="46">
        <f t="shared" si="0"/>
        <v>13570779326.15354</v>
      </c>
      <c r="E5" s="46">
        <f t="shared" si="0"/>
        <v>10012644263.167305</v>
      </c>
      <c r="F5" s="46">
        <f t="shared" si="0"/>
        <v>24635336127.277306</v>
      </c>
      <c r="G5" s="46">
        <f t="shared" si="0"/>
        <v>6447010379.6450033</v>
      </c>
      <c r="H5" s="46">
        <f t="shared" si="0"/>
        <v>11140072288.553539</v>
      </c>
      <c r="I5" s="46">
        <f t="shared" si="0"/>
        <v>7831921691.5050039</v>
      </c>
      <c r="J5" s="46">
        <f t="shared" si="0"/>
        <v>10673250056.415005</v>
      </c>
      <c r="K5" s="46">
        <f t="shared" si="0"/>
        <v>24403943031.875004</v>
      </c>
      <c r="L5" s="46">
        <f t="shared" si="0"/>
        <v>14771536092.875004</v>
      </c>
      <c r="M5" s="46">
        <f t="shared" si="0"/>
        <v>6298726389.4750032</v>
      </c>
      <c r="N5" s="46">
        <f t="shared" si="0"/>
        <v>10588228818.353539</v>
      </c>
      <c r="O5" s="46">
        <f>+C5</f>
        <v>5265123315.7050028</v>
      </c>
      <c r="P5" s="46">
        <f>+P6+P83</f>
        <v>145638571781.00024</v>
      </c>
      <c r="Q5" s="168"/>
      <c r="R5" s="53"/>
      <c r="S5" s="147" t="s">
        <v>778</v>
      </c>
      <c r="T5" s="160">
        <f t="shared" ref="T5:AE5" si="1">+T6+T83</f>
        <v>8561979982.04</v>
      </c>
      <c r="U5" s="160">
        <f t="shared" si="1"/>
        <v>13467715356.440001</v>
      </c>
      <c r="V5" s="160">
        <f t="shared" si="1"/>
        <v>0</v>
      </c>
      <c r="W5" s="160">
        <f t="shared" si="1"/>
        <v>0</v>
      </c>
      <c r="X5" s="160">
        <f t="shared" si="1"/>
        <v>0</v>
      </c>
      <c r="Y5" s="160">
        <f t="shared" si="1"/>
        <v>0</v>
      </c>
      <c r="Z5" s="160">
        <f t="shared" si="1"/>
        <v>0</v>
      </c>
      <c r="AA5" s="160">
        <f t="shared" si="1"/>
        <v>0</v>
      </c>
      <c r="AB5" s="160">
        <f t="shared" si="1"/>
        <v>0</v>
      </c>
      <c r="AC5" s="160">
        <f t="shared" si="1"/>
        <v>0</v>
      </c>
      <c r="AD5" s="160">
        <f t="shared" si="1"/>
        <v>0</v>
      </c>
      <c r="AE5" s="160">
        <f t="shared" si="1"/>
        <v>0</v>
      </c>
      <c r="AF5" s="160">
        <f>SUM(T5:AE5)</f>
        <v>22029695338.48</v>
      </c>
      <c r="AG5" s="168"/>
      <c r="AH5" s="53"/>
      <c r="AI5" s="147" t="s">
        <v>778</v>
      </c>
      <c r="AJ5" s="169">
        <f>(T5-C5)/C5</f>
        <v>0.6261689363477988</v>
      </c>
      <c r="AK5" s="169">
        <f t="shared" ref="AK5:AK77" si="2">(U5-D5)/D5</f>
        <v>-7.5945505587077626E-3</v>
      </c>
      <c r="AL5" s="169">
        <f t="shared" ref="AL5:AL77" si="3">(V5-E5)/E5</f>
        <v>-1</v>
      </c>
      <c r="AM5" s="169">
        <f t="shared" ref="AM5:AM77" si="4">(W5-F5)/F5</f>
        <v>-1</v>
      </c>
      <c r="AN5" s="169">
        <f t="shared" ref="AN5:AN77" si="5">(X5-G5)/G5</f>
        <v>-1</v>
      </c>
      <c r="AO5" s="169">
        <f t="shared" ref="AO5:AO77" si="6">(Y5-H5)/H5</f>
        <v>-1</v>
      </c>
      <c r="AP5" s="169">
        <f t="shared" ref="AP5:AP77" si="7">(Z5-I5)/I5</f>
        <v>-1</v>
      </c>
      <c r="AQ5" s="169">
        <f t="shared" ref="AQ5:AQ77" si="8">(AA5-J5)/J5</f>
        <v>-1</v>
      </c>
      <c r="AR5" s="169">
        <f t="shared" ref="AR5:AR77" si="9">(AB5-K5)/K5</f>
        <v>-1</v>
      </c>
      <c r="AS5" s="169">
        <f t="shared" ref="AS5:AS77" si="10">(AC5-L5)/L5</f>
        <v>-1</v>
      </c>
      <c r="AT5" s="169">
        <f t="shared" ref="AT5:AT77" si="11">(AD5-M5)/M5</f>
        <v>-1</v>
      </c>
      <c r="AU5" s="169">
        <f t="shared" ref="AU5:AU77" si="12">(AE5-N5)/N5</f>
        <v>-1</v>
      </c>
      <c r="AV5" s="169">
        <f t="shared" ref="AV5:AV77" si="13">(AF5-P5)/P5</f>
        <v>-0.84873721934319357</v>
      </c>
    </row>
    <row r="6" spans="1:48" x14ac:dyDescent="0.25">
      <c r="A6" s="28">
        <v>1</v>
      </c>
      <c r="B6" s="29" t="s">
        <v>779</v>
      </c>
      <c r="C6" s="47">
        <f>+C7</f>
        <v>5048043348.8348675</v>
      </c>
      <c r="D6" s="47">
        <f t="shared" ref="D6:P6" si="14">+D7</f>
        <v>13552699359.283403</v>
      </c>
      <c r="E6" s="47">
        <f t="shared" si="14"/>
        <v>9994564296.2971687</v>
      </c>
      <c r="F6" s="47">
        <f t="shared" si="14"/>
        <v>24617256160.407169</v>
      </c>
      <c r="G6" s="47">
        <f t="shared" si="14"/>
        <v>6428930412.774868</v>
      </c>
      <c r="H6" s="47">
        <f t="shared" si="14"/>
        <v>11121992321.683403</v>
      </c>
      <c r="I6" s="47">
        <f t="shared" si="14"/>
        <v>7813841724.6348686</v>
      </c>
      <c r="J6" s="47">
        <f t="shared" si="14"/>
        <v>10655170089.544868</v>
      </c>
      <c r="K6" s="47">
        <f t="shared" si="14"/>
        <v>24385863065.004868</v>
      </c>
      <c r="L6" s="47">
        <f t="shared" si="14"/>
        <v>14753456126.004868</v>
      </c>
      <c r="M6" s="47">
        <f t="shared" si="14"/>
        <v>6280646422.6048679</v>
      </c>
      <c r="N6" s="47">
        <f t="shared" si="14"/>
        <v>10570148851.483402</v>
      </c>
      <c r="O6" s="47">
        <f t="shared" ref="O6:O78" si="15">+C6</f>
        <v>5048043348.8348675</v>
      </c>
      <c r="P6" s="47">
        <f t="shared" si="14"/>
        <v>145222612178.55862</v>
      </c>
      <c r="Q6" s="168"/>
      <c r="R6" s="53">
        <v>1</v>
      </c>
      <c r="S6" s="147" t="s">
        <v>779</v>
      </c>
      <c r="T6" s="160">
        <f t="shared" ref="T6:AE6" si="16">+T7</f>
        <v>5780617732</v>
      </c>
      <c r="U6" s="160">
        <f t="shared" si="16"/>
        <v>13443089517</v>
      </c>
      <c r="V6" s="160">
        <f t="shared" si="16"/>
        <v>0</v>
      </c>
      <c r="W6" s="160">
        <f t="shared" si="16"/>
        <v>0</v>
      </c>
      <c r="X6" s="160">
        <f t="shared" si="16"/>
        <v>0</v>
      </c>
      <c r="Y6" s="160">
        <f t="shared" si="16"/>
        <v>0</v>
      </c>
      <c r="Z6" s="160">
        <f t="shared" si="16"/>
        <v>0</v>
      </c>
      <c r="AA6" s="160">
        <f t="shared" si="16"/>
        <v>0</v>
      </c>
      <c r="AB6" s="160">
        <f t="shared" si="16"/>
        <v>0</v>
      </c>
      <c r="AC6" s="160">
        <f t="shared" si="16"/>
        <v>0</v>
      </c>
      <c r="AD6" s="160">
        <f t="shared" si="16"/>
        <v>0</v>
      </c>
      <c r="AE6" s="160">
        <f t="shared" si="16"/>
        <v>0</v>
      </c>
      <c r="AF6" s="160">
        <f t="shared" ref="AF6:AF78" si="17">SUM(T6:AE6)</f>
        <v>19223707249</v>
      </c>
      <c r="AG6" s="168"/>
      <c r="AH6" s="53">
        <v>1</v>
      </c>
      <c r="AI6" s="147" t="s">
        <v>779</v>
      </c>
      <c r="AJ6" s="169">
        <f t="shared" ref="AJ6:AJ78" si="18">(T6-C6)/C6</f>
        <v>0.14512046203688347</v>
      </c>
      <c r="AK6" s="169">
        <f t="shared" si="2"/>
        <v>-8.087676069367113E-3</v>
      </c>
      <c r="AL6" s="169">
        <f t="shared" si="3"/>
        <v>-1</v>
      </c>
      <c r="AM6" s="169">
        <f t="shared" si="4"/>
        <v>-1</v>
      </c>
      <c r="AN6" s="169">
        <f t="shared" si="5"/>
        <v>-1</v>
      </c>
      <c r="AO6" s="169">
        <f t="shared" si="6"/>
        <v>-1</v>
      </c>
      <c r="AP6" s="169">
        <f t="shared" si="7"/>
        <v>-1</v>
      </c>
      <c r="AQ6" s="169">
        <f t="shared" si="8"/>
        <v>-1</v>
      </c>
      <c r="AR6" s="169">
        <f t="shared" si="9"/>
        <v>-1</v>
      </c>
      <c r="AS6" s="169">
        <f t="shared" si="10"/>
        <v>-1</v>
      </c>
      <c r="AT6" s="169">
        <f t="shared" si="11"/>
        <v>-1</v>
      </c>
      <c r="AU6" s="169">
        <f t="shared" si="12"/>
        <v>-1</v>
      </c>
      <c r="AV6" s="169">
        <f t="shared" si="13"/>
        <v>-0.86762593675588573</v>
      </c>
    </row>
    <row r="7" spans="1:48" x14ac:dyDescent="0.25">
      <c r="A7" s="28">
        <v>102</v>
      </c>
      <c r="B7" s="29" t="s">
        <v>780</v>
      </c>
      <c r="C7" s="47">
        <f t="shared" ref="C7:N7" si="19">C8+C17+C34+C71</f>
        <v>5048043348.8348675</v>
      </c>
      <c r="D7" s="47">
        <f t="shared" si="19"/>
        <v>13552699359.283403</v>
      </c>
      <c r="E7" s="47">
        <f t="shared" si="19"/>
        <v>9994564296.2971687</v>
      </c>
      <c r="F7" s="47">
        <f t="shared" si="19"/>
        <v>24617256160.407169</v>
      </c>
      <c r="G7" s="47">
        <f t="shared" si="19"/>
        <v>6428930412.774868</v>
      </c>
      <c r="H7" s="47">
        <f t="shared" si="19"/>
        <v>11121992321.683403</v>
      </c>
      <c r="I7" s="47">
        <f t="shared" si="19"/>
        <v>7813841724.6348686</v>
      </c>
      <c r="J7" s="47">
        <f t="shared" si="19"/>
        <v>10655170089.544868</v>
      </c>
      <c r="K7" s="47">
        <f t="shared" si="19"/>
        <v>24385863065.004868</v>
      </c>
      <c r="L7" s="47">
        <f t="shared" si="19"/>
        <v>14753456126.004868</v>
      </c>
      <c r="M7" s="47">
        <f t="shared" si="19"/>
        <v>6280646422.6048679</v>
      </c>
      <c r="N7" s="47">
        <f t="shared" si="19"/>
        <v>10570148851.483402</v>
      </c>
      <c r="O7" s="47">
        <f t="shared" si="15"/>
        <v>5048043348.8348675</v>
      </c>
      <c r="P7" s="47">
        <f>P8+P17+P34+P71</f>
        <v>145222612178.55862</v>
      </c>
      <c r="Q7" s="168"/>
      <c r="R7" s="54" t="s">
        <v>937</v>
      </c>
      <c r="S7" s="147" t="s">
        <v>780</v>
      </c>
      <c r="T7" s="160">
        <f t="shared" ref="T7:AE7" si="20">+T8+T17+T34+T71</f>
        <v>5780617732</v>
      </c>
      <c r="U7" s="160">
        <f t="shared" si="20"/>
        <v>13443089517</v>
      </c>
      <c r="V7" s="160">
        <f t="shared" si="20"/>
        <v>0</v>
      </c>
      <c r="W7" s="160">
        <f t="shared" si="20"/>
        <v>0</v>
      </c>
      <c r="X7" s="160">
        <f t="shared" si="20"/>
        <v>0</v>
      </c>
      <c r="Y7" s="160">
        <f t="shared" si="20"/>
        <v>0</v>
      </c>
      <c r="Z7" s="160">
        <f t="shared" si="20"/>
        <v>0</v>
      </c>
      <c r="AA7" s="160">
        <f t="shared" si="20"/>
        <v>0</v>
      </c>
      <c r="AB7" s="160">
        <f t="shared" si="20"/>
        <v>0</v>
      </c>
      <c r="AC7" s="160">
        <f t="shared" si="20"/>
        <v>0</v>
      </c>
      <c r="AD7" s="160">
        <f t="shared" si="20"/>
        <v>0</v>
      </c>
      <c r="AE7" s="160">
        <f t="shared" si="20"/>
        <v>0</v>
      </c>
      <c r="AF7" s="160">
        <f t="shared" si="17"/>
        <v>19223707249</v>
      </c>
      <c r="AG7" s="168"/>
      <c r="AH7" s="54" t="s">
        <v>937</v>
      </c>
      <c r="AI7" s="147" t="s">
        <v>780</v>
      </c>
      <c r="AJ7" s="169">
        <f t="shared" si="18"/>
        <v>0.14512046203688347</v>
      </c>
      <c r="AK7" s="169">
        <f t="shared" si="2"/>
        <v>-8.087676069367113E-3</v>
      </c>
      <c r="AL7" s="169">
        <f t="shared" si="3"/>
        <v>-1</v>
      </c>
      <c r="AM7" s="169">
        <f t="shared" si="4"/>
        <v>-1</v>
      </c>
      <c r="AN7" s="169">
        <f t="shared" si="5"/>
        <v>-1</v>
      </c>
      <c r="AO7" s="169">
        <f t="shared" si="6"/>
        <v>-1</v>
      </c>
      <c r="AP7" s="169">
        <f t="shared" si="7"/>
        <v>-1</v>
      </c>
      <c r="AQ7" s="169">
        <f t="shared" si="8"/>
        <v>-1</v>
      </c>
      <c r="AR7" s="169">
        <f t="shared" si="9"/>
        <v>-1</v>
      </c>
      <c r="AS7" s="169">
        <f t="shared" si="10"/>
        <v>-1</v>
      </c>
      <c r="AT7" s="169">
        <f t="shared" si="11"/>
        <v>-1</v>
      </c>
      <c r="AU7" s="169">
        <f t="shared" si="12"/>
        <v>-1</v>
      </c>
      <c r="AV7" s="169">
        <f t="shared" si="13"/>
        <v>-0.86762593675588573</v>
      </c>
    </row>
    <row r="8" spans="1:48" x14ac:dyDescent="0.25">
      <c r="A8" s="28">
        <v>1021</v>
      </c>
      <c r="B8" s="29" t="s">
        <v>527</v>
      </c>
      <c r="C8" s="47">
        <f>+C9</f>
        <v>0</v>
      </c>
      <c r="D8" s="47">
        <f t="shared" ref="D8:P9" si="21">+D9</f>
        <v>0</v>
      </c>
      <c r="E8" s="47">
        <f t="shared" si="21"/>
        <v>136250000</v>
      </c>
      <c r="F8" s="47">
        <f t="shared" si="21"/>
        <v>2659321326</v>
      </c>
      <c r="G8" s="47">
        <f t="shared" si="21"/>
        <v>156250000</v>
      </c>
      <c r="H8" s="47">
        <f t="shared" si="21"/>
        <v>0</v>
      </c>
      <c r="I8" s="47">
        <f t="shared" si="21"/>
        <v>0</v>
      </c>
      <c r="J8" s="47">
        <f t="shared" si="21"/>
        <v>36250000</v>
      </c>
      <c r="K8" s="47">
        <f t="shared" si="21"/>
        <v>0</v>
      </c>
      <c r="L8" s="47">
        <f t="shared" si="21"/>
        <v>186250000</v>
      </c>
      <c r="M8" s="47">
        <f t="shared" si="21"/>
        <v>0</v>
      </c>
      <c r="N8" s="47">
        <f t="shared" si="21"/>
        <v>0</v>
      </c>
      <c r="O8" s="47">
        <f t="shared" si="15"/>
        <v>0</v>
      </c>
      <c r="P8" s="47">
        <f t="shared" si="21"/>
        <v>3174321326</v>
      </c>
      <c r="Q8" s="168"/>
      <c r="R8" s="60" t="s">
        <v>938</v>
      </c>
      <c r="S8" s="148" t="s">
        <v>527</v>
      </c>
      <c r="T8" s="160">
        <f t="shared" ref="T8:AE11" si="22">+T9</f>
        <v>0</v>
      </c>
      <c r="U8" s="160">
        <f t="shared" si="22"/>
        <v>0</v>
      </c>
      <c r="V8" s="160">
        <f t="shared" si="22"/>
        <v>0</v>
      </c>
      <c r="W8" s="160">
        <f t="shared" si="22"/>
        <v>0</v>
      </c>
      <c r="X8" s="160">
        <f t="shared" si="22"/>
        <v>0</v>
      </c>
      <c r="Y8" s="160">
        <f t="shared" si="22"/>
        <v>0</v>
      </c>
      <c r="Z8" s="160">
        <f t="shared" si="22"/>
        <v>0</v>
      </c>
      <c r="AA8" s="160">
        <f t="shared" si="22"/>
        <v>0</v>
      </c>
      <c r="AB8" s="160">
        <f t="shared" si="22"/>
        <v>0</v>
      </c>
      <c r="AC8" s="160">
        <f t="shared" si="22"/>
        <v>0</v>
      </c>
      <c r="AD8" s="160">
        <f t="shared" si="22"/>
        <v>0</v>
      </c>
      <c r="AE8" s="160">
        <f t="shared" si="22"/>
        <v>0</v>
      </c>
      <c r="AF8" s="160">
        <f t="shared" si="17"/>
        <v>0</v>
      </c>
      <c r="AG8" s="168"/>
      <c r="AH8" s="60" t="s">
        <v>938</v>
      </c>
      <c r="AI8" s="148" t="s">
        <v>527</v>
      </c>
      <c r="AJ8" s="169" t="e">
        <f t="shared" si="18"/>
        <v>#DIV/0!</v>
      </c>
      <c r="AK8" s="169" t="e">
        <f t="shared" si="2"/>
        <v>#DIV/0!</v>
      </c>
      <c r="AL8" s="169">
        <f t="shared" si="3"/>
        <v>-1</v>
      </c>
      <c r="AM8" s="169">
        <f t="shared" si="4"/>
        <v>-1</v>
      </c>
      <c r="AN8" s="169">
        <f t="shared" si="5"/>
        <v>-1</v>
      </c>
      <c r="AO8" s="169" t="e">
        <f t="shared" si="6"/>
        <v>#DIV/0!</v>
      </c>
      <c r="AP8" s="169" t="e">
        <f t="shared" si="7"/>
        <v>#DIV/0!</v>
      </c>
      <c r="AQ8" s="169">
        <f t="shared" si="8"/>
        <v>-1</v>
      </c>
      <c r="AR8" s="169" t="e">
        <f t="shared" si="9"/>
        <v>#DIV/0!</v>
      </c>
      <c r="AS8" s="169">
        <f t="shared" si="10"/>
        <v>-1</v>
      </c>
      <c r="AT8" s="169" t="e">
        <f t="shared" si="11"/>
        <v>#DIV/0!</v>
      </c>
      <c r="AU8" s="169" t="e">
        <f t="shared" si="12"/>
        <v>#DIV/0!</v>
      </c>
      <c r="AV8" s="169">
        <f t="shared" si="13"/>
        <v>-1</v>
      </c>
    </row>
    <row r="9" spans="1:48" x14ac:dyDescent="0.25">
      <c r="A9" s="23">
        <v>102102</v>
      </c>
      <c r="B9" s="24" t="s">
        <v>781</v>
      </c>
      <c r="C9" s="46">
        <f>+C10</f>
        <v>0</v>
      </c>
      <c r="D9" s="46">
        <f t="shared" si="21"/>
        <v>0</v>
      </c>
      <c r="E9" s="46">
        <f t="shared" si="21"/>
        <v>136250000</v>
      </c>
      <c r="F9" s="46">
        <f t="shared" si="21"/>
        <v>2659321326</v>
      </c>
      <c r="G9" s="46">
        <f t="shared" si="21"/>
        <v>156250000</v>
      </c>
      <c r="H9" s="46">
        <f t="shared" si="21"/>
        <v>0</v>
      </c>
      <c r="I9" s="46">
        <f t="shared" si="21"/>
        <v>0</v>
      </c>
      <c r="J9" s="46">
        <f t="shared" si="21"/>
        <v>36250000</v>
      </c>
      <c r="K9" s="46">
        <f t="shared" si="21"/>
        <v>0</v>
      </c>
      <c r="L9" s="46">
        <f t="shared" si="21"/>
        <v>186250000</v>
      </c>
      <c r="M9" s="46">
        <f t="shared" si="21"/>
        <v>0</v>
      </c>
      <c r="N9" s="46">
        <f t="shared" si="21"/>
        <v>0</v>
      </c>
      <c r="O9" s="46">
        <f t="shared" si="15"/>
        <v>0</v>
      </c>
      <c r="P9" s="46">
        <f t="shared" si="21"/>
        <v>3174321326</v>
      </c>
      <c r="Q9" s="168"/>
      <c r="R9" s="60" t="s">
        <v>939</v>
      </c>
      <c r="S9" s="148" t="s">
        <v>781</v>
      </c>
      <c r="T9" s="160">
        <f t="shared" si="22"/>
        <v>0</v>
      </c>
      <c r="U9" s="160">
        <f t="shared" si="22"/>
        <v>0</v>
      </c>
      <c r="V9" s="160">
        <f t="shared" ref="V9:AE11" si="23">+V10</f>
        <v>0</v>
      </c>
      <c r="W9" s="160">
        <f t="shared" si="23"/>
        <v>0</v>
      </c>
      <c r="X9" s="160">
        <f t="shared" si="23"/>
        <v>0</v>
      </c>
      <c r="Y9" s="160">
        <f t="shared" si="23"/>
        <v>0</v>
      </c>
      <c r="Z9" s="160">
        <f t="shared" si="23"/>
        <v>0</v>
      </c>
      <c r="AA9" s="160">
        <f t="shared" si="23"/>
        <v>0</v>
      </c>
      <c r="AB9" s="160">
        <f t="shared" si="23"/>
        <v>0</v>
      </c>
      <c r="AC9" s="160">
        <f t="shared" si="23"/>
        <v>0</v>
      </c>
      <c r="AD9" s="160">
        <f t="shared" si="23"/>
        <v>0</v>
      </c>
      <c r="AE9" s="160">
        <f t="shared" si="23"/>
        <v>0</v>
      </c>
      <c r="AF9" s="160">
        <f t="shared" si="17"/>
        <v>0</v>
      </c>
      <c r="AG9" s="168"/>
      <c r="AH9" s="60" t="s">
        <v>939</v>
      </c>
      <c r="AI9" s="148" t="s">
        <v>781</v>
      </c>
      <c r="AJ9" s="169" t="e">
        <f t="shared" si="18"/>
        <v>#DIV/0!</v>
      </c>
      <c r="AK9" s="169" t="e">
        <f t="shared" si="2"/>
        <v>#DIV/0!</v>
      </c>
      <c r="AL9" s="169">
        <f t="shared" si="3"/>
        <v>-1</v>
      </c>
      <c r="AM9" s="169">
        <f t="shared" si="4"/>
        <v>-1</v>
      </c>
      <c r="AN9" s="169">
        <f t="shared" si="5"/>
        <v>-1</v>
      </c>
      <c r="AO9" s="169" t="e">
        <f t="shared" si="6"/>
        <v>#DIV/0!</v>
      </c>
      <c r="AP9" s="169" t="e">
        <f t="shared" si="7"/>
        <v>#DIV/0!</v>
      </c>
      <c r="AQ9" s="169">
        <f t="shared" si="8"/>
        <v>-1</v>
      </c>
      <c r="AR9" s="169" t="e">
        <f t="shared" si="9"/>
        <v>#DIV/0!</v>
      </c>
      <c r="AS9" s="169">
        <f t="shared" si="10"/>
        <v>-1</v>
      </c>
      <c r="AT9" s="169" t="e">
        <f t="shared" si="11"/>
        <v>#DIV/0!</v>
      </c>
      <c r="AU9" s="169" t="e">
        <f t="shared" si="12"/>
        <v>#DIV/0!</v>
      </c>
      <c r="AV9" s="169">
        <f t="shared" si="13"/>
        <v>-1</v>
      </c>
    </row>
    <row r="10" spans="1:48" x14ac:dyDescent="0.25">
      <c r="A10" s="28">
        <v>10210201</v>
      </c>
      <c r="B10" s="29" t="s">
        <v>761</v>
      </c>
      <c r="C10" s="47">
        <f>+C11</f>
        <v>0</v>
      </c>
      <c r="D10" s="47">
        <f t="shared" ref="D10:N11" si="24">+D11</f>
        <v>0</v>
      </c>
      <c r="E10" s="47">
        <f t="shared" si="24"/>
        <v>136250000</v>
      </c>
      <c r="F10" s="47">
        <f t="shared" si="24"/>
        <v>2659321326</v>
      </c>
      <c r="G10" s="47">
        <f t="shared" si="24"/>
        <v>156250000</v>
      </c>
      <c r="H10" s="47">
        <f t="shared" si="24"/>
        <v>0</v>
      </c>
      <c r="I10" s="47">
        <f t="shared" si="24"/>
        <v>0</v>
      </c>
      <c r="J10" s="47">
        <f t="shared" si="24"/>
        <v>36250000</v>
      </c>
      <c r="K10" s="47">
        <f t="shared" si="24"/>
        <v>0</v>
      </c>
      <c r="L10" s="47">
        <f t="shared" si="24"/>
        <v>186250000</v>
      </c>
      <c r="M10" s="47">
        <f t="shared" si="24"/>
        <v>0</v>
      </c>
      <c r="N10" s="47">
        <f t="shared" si="24"/>
        <v>0</v>
      </c>
      <c r="O10" s="47">
        <f t="shared" si="15"/>
        <v>0</v>
      </c>
      <c r="P10" s="47">
        <f t="shared" ref="P10:P16" si="25">SUM(C10:N10)</f>
        <v>3174321326</v>
      </c>
      <c r="Q10" s="168"/>
      <c r="R10" s="60" t="s">
        <v>940</v>
      </c>
      <c r="S10" s="148" t="s">
        <v>761</v>
      </c>
      <c r="T10" s="160">
        <f t="shared" si="22"/>
        <v>0</v>
      </c>
      <c r="U10" s="160">
        <f t="shared" si="22"/>
        <v>0</v>
      </c>
      <c r="V10" s="160">
        <f t="shared" si="23"/>
        <v>0</v>
      </c>
      <c r="W10" s="160">
        <f t="shared" si="23"/>
        <v>0</v>
      </c>
      <c r="X10" s="160">
        <f t="shared" si="23"/>
        <v>0</v>
      </c>
      <c r="Y10" s="160">
        <f t="shared" si="23"/>
        <v>0</v>
      </c>
      <c r="Z10" s="160">
        <f t="shared" si="23"/>
        <v>0</v>
      </c>
      <c r="AA10" s="160">
        <f t="shared" si="23"/>
        <v>0</v>
      </c>
      <c r="AB10" s="160">
        <f t="shared" si="23"/>
        <v>0</v>
      </c>
      <c r="AC10" s="160">
        <f t="shared" si="23"/>
        <v>0</v>
      </c>
      <c r="AD10" s="160">
        <f t="shared" si="23"/>
        <v>0</v>
      </c>
      <c r="AE10" s="160">
        <f t="shared" si="23"/>
        <v>0</v>
      </c>
      <c r="AF10" s="160">
        <f t="shared" si="17"/>
        <v>0</v>
      </c>
      <c r="AG10" s="168"/>
      <c r="AH10" s="60" t="s">
        <v>940</v>
      </c>
      <c r="AI10" s="148" t="s">
        <v>761</v>
      </c>
      <c r="AJ10" s="169" t="e">
        <f t="shared" si="18"/>
        <v>#DIV/0!</v>
      </c>
      <c r="AK10" s="169" t="e">
        <f t="shared" si="2"/>
        <v>#DIV/0!</v>
      </c>
      <c r="AL10" s="169">
        <f t="shared" si="3"/>
        <v>-1</v>
      </c>
      <c r="AM10" s="169">
        <f t="shared" si="4"/>
        <v>-1</v>
      </c>
      <c r="AN10" s="169">
        <f t="shared" si="5"/>
        <v>-1</v>
      </c>
      <c r="AO10" s="169" t="e">
        <f t="shared" si="6"/>
        <v>#DIV/0!</v>
      </c>
      <c r="AP10" s="169" t="e">
        <f t="shared" si="7"/>
        <v>#DIV/0!</v>
      </c>
      <c r="AQ10" s="169">
        <f t="shared" si="8"/>
        <v>-1</v>
      </c>
      <c r="AR10" s="169" t="e">
        <f t="shared" si="9"/>
        <v>#DIV/0!</v>
      </c>
      <c r="AS10" s="169">
        <f t="shared" si="10"/>
        <v>-1</v>
      </c>
      <c r="AT10" s="169" t="e">
        <f t="shared" si="11"/>
        <v>#DIV/0!</v>
      </c>
      <c r="AU10" s="169" t="e">
        <f t="shared" si="12"/>
        <v>#DIV/0!</v>
      </c>
      <c r="AV10" s="169">
        <f t="shared" si="13"/>
        <v>-1</v>
      </c>
    </row>
    <row r="11" spans="1:48" x14ac:dyDescent="0.25">
      <c r="A11" s="28">
        <v>102102011</v>
      </c>
      <c r="B11" s="29" t="s">
        <v>761</v>
      </c>
      <c r="C11" s="47">
        <f>+C12</f>
        <v>0</v>
      </c>
      <c r="D11" s="47">
        <f t="shared" si="24"/>
        <v>0</v>
      </c>
      <c r="E11" s="47">
        <f t="shared" si="24"/>
        <v>136250000</v>
      </c>
      <c r="F11" s="47">
        <f t="shared" si="24"/>
        <v>2659321326</v>
      </c>
      <c r="G11" s="47">
        <f t="shared" si="24"/>
        <v>156250000</v>
      </c>
      <c r="H11" s="47">
        <f t="shared" si="24"/>
        <v>0</v>
      </c>
      <c r="I11" s="47">
        <f t="shared" si="24"/>
        <v>0</v>
      </c>
      <c r="J11" s="47">
        <f t="shared" si="24"/>
        <v>36250000</v>
      </c>
      <c r="K11" s="47">
        <f t="shared" si="24"/>
        <v>0</v>
      </c>
      <c r="L11" s="47">
        <f t="shared" si="24"/>
        <v>186250000</v>
      </c>
      <c r="M11" s="47">
        <f t="shared" si="24"/>
        <v>0</v>
      </c>
      <c r="N11" s="47">
        <f t="shared" si="24"/>
        <v>0</v>
      </c>
      <c r="O11" s="47">
        <f t="shared" si="15"/>
        <v>0</v>
      </c>
      <c r="P11" s="47">
        <f t="shared" si="25"/>
        <v>3174321326</v>
      </c>
      <c r="Q11" s="168"/>
      <c r="R11" s="60" t="s">
        <v>941</v>
      </c>
      <c r="S11" s="148" t="s">
        <v>761</v>
      </c>
      <c r="T11" s="160">
        <f t="shared" si="22"/>
        <v>0</v>
      </c>
      <c r="U11" s="160">
        <f t="shared" si="22"/>
        <v>0</v>
      </c>
      <c r="V11" s="160">
        <f t="shared" si="23"/>
        <v>0</v>
      </c>
      <c r="W11" s="160">
        <f t="shared" si="23"/>
        <v>0</v>
      </c>
      <c r="X11" s="160">
        <f t="shared" si="23"/>
        <v>0</v>
      </c>
      <c r="Y11" s="160">
        <f t="shared" si="23"/>
        <v>0</v>
      </c>
      <c r="Z11" s="160">
        <f t="shared" si="23"/>
        <v>0</v>
      </c>
      <c r="AA11" s="160">
        <f t="shared" si="23"/>
        <v>0</v>
      </c>
      <c r="AB11" s="160">
        <f t="shared" si="23"/>
        <v>0</v>
      </c>
      <c r="AC11" s="160">
        <f t="shared" si="23"/>
        <v>0</v>
      </c>
      <c r="AD11" s="160">
        <f t="shared" si="23"/>
        <v>0</v>
      </c>
      <c r="AE11" s="160">
        <f t="shared" si="23"/>
        <v>0</v>
      </c>
      <c r="AF11" s="160">
        <f t="shared" si="17"/>
        <v>0</v>
      </c>
      <c r="AG11" s="168"/>
      <c r="AH11" s="60" t="s">
        <v>941</v>
      </c>
      <c r="AI11" s="148" t="s">
        <v>761</v>
      </c>
      <c r="AJ11" s="169" t="e">
        <f t="shared" si="18"/>
        <v>#DIV/0!</v>
      </c>
      <c r="AK11" s="169" t="e">
        <f t="shared" si="2"/>
        <v>#DIV/0!</v>
      </c>
      <c r="AL11" s="169">
        <f t="shared" si="3"/>
        <v>-1</v>
      </c>
      <c r="AM11" s="169">
        <f t="shared" si="4"/>
        <v>-1</v>
      </c>
      <c r="AN11" s="169">
        <f t="shared" si="5"/>
        <v>-1</v>
      </c>
      <c r="AO11" s="169" t="e">
        <f t="shared" si="6"/>
        <v>#DIV/0!</v>
      </c>
      <c r="AP11" s="169" t="e">
        <f t="shared" si="7"/>
        <v>#DIV/0!</v>
      </c>
      <c r="AQ11" s="169">
        <f t="shared" si="8"/>
        <v>-1</v>
      </c>
      <c r="AR11" s="169" t="e">
        <f t="shared" si="9"/>
        <v>#DIV/0!</v>
      </c>
      <c r="AS11" s="169">
        <f t="shared" si="10"/>
        <v>-1</v>
      </c>
      <c r="AT11" s="169" t="e">
        <f t="shared" si="11"/>
        <v>#DIV/0!</v>
      </c>
      <c r="AU11" s="169" t="e">
        <f t="shared" si="12"/>
        <v>#DIV/0!</v>
      </c>
      <c r="AV11" s="169">
        <f t="shared" si="13"/>
        <v>-1</v>
      </c>
    </row>
    <row r="12" spans="1:48" x14ac:dyDescent="0.25">
      <c r="A12" s="28">
        <v>10210201101</v>
      </c>
      <c r="B12" s="29" t="s">
        <v>761</v>
      </c>
      <c r="C12" s="47">
        <f t="shared" ref="C12:N12" si="26">+C13+C14</f>
        <v>0</v>
      </c>
      <c r="D12" s="47">
        <f t="shared" si="26"/>
        <v>0</v>
      </c>
      <c r="E12" s="47">
        <f t="shared" si="26"/>
        <v>136250000</v>
      </c>
      <c r="F12" s="47">
        <f t="shared" si="26"/>
        <v>2659321326</v>
      </c>
      <c r="G12" s="47">
        <f t="shared" si="26"/>
        <v>156250000</v>
      </c>
      <c r="H12" s="47">
        <f t="shared" si="26"/>
        <v>0</v>
      </c>
      <c r="I12" s="47">
        <f t="shared" si="26"/>
        <v>0</v>
      </c>
      <c r="J12" s="47">
        <f t="shared" si="26"/>
        <v>36250000</v>
      </c>
      <c r="K12" s="47">
        <f t="shared" si="26"/>
        <v>0</v>
      </c>
      <c r="L12" s="47">
        <f t="shared" si="26"/>
        <v>186250000</v>
      </c>
      <c r="M12" s="47">
        <f t="shared" si="26"/>
        <v>0</v>
      </c>
      <c r="N12" s="47">
        <f t="shared" si="26"/>
        <v>0</v>
      </c>
      <c r="O12" s="47">
        <f t="shared" si="15"/>
        <v>0</v>
      </c>
      <c r="P12" s="47">
        <f t="shared" si="25"/>
        <v>3174321326</v>
      </c>
      <c r="Q12" s="167"/>
      <c r="R12" s="64" t="s">
        <v>942</v>
      </c>
      <c r="S12" s="149" t="s">
        <v>761</v>
      </c>
      <c r="T12" s="160">
        <f t="shared" ref="T12:AE12" si="27">+T13+T14</f>
        <v>0</v>
      </c>
      <c r="U12" s="160">
        <f t="shared" ref="U12" si="28">+U13+U14</f>
        <v>0</v>
      </c>
      <c r="V12" s="160">
        <f t="shared" si="27"/>
        <v>0</v>
      </c>
      <c r="W12" s="160">
        <f t="shared" si="27"/>
        <v>0</v>
      </c>
      <c r="X12" s="160">
        <f t="shared" si="27"/>
        <v>0</v>
      </c>
      <c r="Y12" s="160">
        <f t="shared" si="27"/>
        <v>0</v>
      </c>
      <c r="Z12" s="160">
        <f t="shared" si="27"/>
        <v>0</v>
      </c>
      <c r="AA12" s="160">
        <f t="shared" si="27"/>
        <v>0</v>
      </c>
      <c r="AB12" s="160">
        <f t="shared" si="27"/>
        <v>0</v>
      </c>
      <c r="AC12" s="160">
        <f t="shared" si="27"/>
        <v>0</v>
      </c>
      <c r="AD12" s="160">
        <f t="shared" si="27"/>
        <v>0</v>
      </c>
      <c r="AE12" s="160">
        <f t="shared" si="27"/>
        <v>0</v>
      </c>
      <c r="AF12" s="160">
        <f t="shared" si="17"/>
        <v>0</v>
      </c>
      <c r="AG12" s="167"/>
      <c r="AH12" s="64" t="s">
        <v>942</v>
      </c>
      <c r="AI12" s="149" t="s">
        <v>761</v>
      </c>
      <c r="AJ12" s="169" t="e">
        <f t="shared" si="18"/>
        <v>#DIV/0!</v>
      </c>
      <c r="AK12" s="169" t="e">
        <f t="shared" si="2"/>
        <v>#DIV/0!</v>
      </c>
      <c r="AL12" s="169">
        <f t="shared" si="3"/>
        <v>-1</v>
      </c>
      <c r="AM12" s="169">
        <f t="shared" si="4"/>
        <v>-1</v>
      </c>
      <c r="AN12" s="169">
        <f t="shared" si="5"/>
        <v>-1</v>
      </c>
      <c r="AO12" s="169" t="e">
        <f t="shared" si="6"/>
        <v>#DIV/0!</v>
      </c>
      <c r="AP12" s="169" t="e">
        <f t="shared" si="7"/>
        <v>#DIV/0!</v>
      </c>
      <c r="AQ12" s="169">
        <f t="shared" si="8"/>
        <v>-1</v>
      </c>
      <c r="AR12" s="169" t="e">
        <f t="shared" si="9"/>
        <v>#DIV/0!</v>
      </c>
      <c r="AS12" s="169">
        <f t="shared" si="10"/>
        <v>-1</v>
      </c>
      <c r="AT12" s="169" t="e">
        <f t="shared" si="11"/>
        <v>#DIV/0!</v>
      </c>
      <c r="AU12" s="169" t="e">
        <f t="shared" si="12"/>
        <v>#DIV/0!</v>
      </c>
      <c r="AV12" s="169">
        <f t="shared" si="13"/>
        <v>-1</v>
      </c>
    </row>
    <row r="13" spans="1:48" x14ac:dyDescent="0.25">
      <c r="A13" s="30">
        <v>1021020110101</v>
      </c>
      <c r="B13" s="31" t="s">
        <v>782</v>
      </c>
      <c r="C13" s="45">
        <v>0</v>
      </c>
      <c r="D13" s="45">
        <v>0</v>
      </c>
      <c r="E13" s="45">
        <v>0</v>
      </c>
      <c r="F13" s="45">
        <v>2659321326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f t="shared" si="15"/>
        <v>0</v>
      </c>
      <c r="P13" s="45">
        <f t="shared" si="25"/>
        <v>2659321326</v>
      </c>
      <c r="Q13" s="168"/>
      <c r="R13" s="68" t="s">
        <v>943</v>
      </c>
      <c r="S13" s="150" t="s">
        <v>944</v>
      </c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>
        <f t="shared" si="17"/>
        <v>0</v>
      </c>
      <c r="AG13" s="168"/>
      <c r="AH13" s="68" t="s">
        <v>943</v>
      </c>
      <c r="AI13" s="150" t="s">
        <v>944</v>
      </c>
      <c r="AJ13" s="170" t="e">
        <f t="shared" si="18"/>
        <v>#DIV/0!</v>
      </c>
      <c r="AK13" s="170" t="e">
        <f t="shared" si="2"/>
        <v>#DIV/0!</v>
      </c>
      <c r="AL13" s="170" t="e">
        <f t="shared" si="3"/>
        <v>#DIV/0!</v>
      </c>
      <c r="AM13" s="170">
        <f t="shared" si="4"/>
        <v>-1</v>
      </c>
      <c r="AN13" s="170" t="e">
        <f t="shared" si="5"/>
        <v>#DIV/0!</v>
      </c>
      <c r="AO13" s="170" t="e">
        <f t="shared" si="6"/>
        <v>#DIV/0!</v>
      </c>
      <c r="AP13" s="170" t="e">
        <f t="shared" si="7"/>
        <v>#DIV/0!</v>
      </c>
      <c r="AQ13" s="170" t="e">
        <f t="shared" si="8"/>
        <v>#DIV/0!</v>
      </c>
      <c r="AR13" s="170" t="e">
        <f t="shared" si="9"/>
        <v>#DIV/0!</v>
      </c>
      <c r="AS13" s="170" t="e">
        <f t="shared" si="10"/>
        <v>#DIV/0!</v>
      </c>
      <c r="AT13" s="170" t="e">
        <f t="shared" si="11"/>
        <v>#DIV/0!</v>
      </c>
      <c r="AU13" s="170" t="e">
        <f t="shared" si="12"/>
        <v>#DIV/0!</v>
      </c>
      <c r="AV13" s="170">
        <f t="shared" si="13"/>
        <v>-1</v>
      </c>
    </row>
    <row r="14" spans="1:48" x14ac:dyDescent="0.25">
      <c r="A14" s="28">
        <v>1021020110102</v>
      </c>
      <c r="B14" s="29" t="s">
        <v>783</v>
      </c>
      <c r="C14" s="47">
        <f t="shared" ref="C14:N14" si="29">+C15+C16</f>
        <v>0</v>
      </c>
      <c r="D14" s="47">
        <f t="shared" si="29"/>
        <v>0</v>
      </c>
      <c r="E14" s="47">
        <f t="shared" si="29"/>
        <v>136250000</v>
      </c>
      <c r="F14" s="47">
        <f t="shared" si="29"/>
        <v>0</v>
      </c>
      <c r="G14" s="47">
        <f t="shared" si="29"/>
        <v>156250000</v>
      </c>
      <c r="H14" s="47">
        <f t="shared" si="29"/>
        <v>0</v>
      </c>
      <c r="I14" s="47">
        <f t="shared" si="29"/>
        <v>0</v>
      </c>
      <c r="J14" s="47">
        <f t="shared" si="29"/>
        <v>36250000</v>
      </c>
      <c r="K14" s="47">
        <f t="shared" si="29"/>
        <v>0</v>
      </c>
      <c r="L14" s="47">
        <f t="shared" si="29"/>
        <v>186250000</v>
      </c>
      <c r="M14" s="47">
        <f t="shared" si="29"/>
        <v>0</v>
      </c>
      <c r="N14" s="47">
        <f t="shared" si="29"/>
        <v>0</v>
      </c>
      <c r="O14" s="47">
        <f t="shared" si="15"/>
        <v>0</v>
      </c>
      <c r="P14" s="47">
        <f t="shared" si="25"/>
        <v>515000000</v>
      </c>
      <c r="Q14" s="167"/>
      <c r="R14" s="75" t="s">
        <v>945</v>
      </c>
      <c r="S14" s="151" t="s">
        <v>946</v>
      </c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>
        <f t="shared" si="17"/>
        <v>0</v>
      </c>
      <c r="AG14" s="167"/>
      <c r="AH14" s="75" t="s">
        <v>945</v>
      </c>
      <c r="AI14" s="151" t="s">
        <v>946</v>
      </c>
      <c r="AJ14" s="169" t="e">
        <f t="shared" si="18"/>
        <v>#DIV/0!</v>
      </c>
      <c r="AK14" s="169" t="e">
        <f t="shared" si="2"/>
        <v>#DIV/0!</v>
      </c>
      <c r="AL14" s="169">
        <f t="shared" si="3"/>
        <v>-1</v>
      </c>
      <c r="AM14" s="169" t="e">
        <f t="shared" si="4"/>
        <v>#DIV/0!</v>
      </c>
      <c r="AN14" s="169">
        <f t="shared" si="5"/>
        <v>-1</v>
      </c>
      <c r="AO14" s="169" t="e">
        <f t="shared" si="6"/>
        <v>#DIV/0!</v>
      </c>
      <c r="AP14" s="169" t="e">
        <f t="shared" si="7"/>
        <v>#DIV/0!</v>
      </c>
      <c r="AQ14" s="169">
        <f t="shared" si="8"/>
        <v>-1</v>
      </c>
      <c r="AR14" s="169" t="e">
        <f t="shared" si="9"/>
        <v>#DIV/0!</v>
      </c>
      <c r="AS14" s="169">
        <f t="shared" si="10"/>
        <v>-1</v>
      </c>
      <c r="AT14" s="169" t="e">
        <f t="shared" si="11"/>
        <v>#DIV/0!</v>
      </c>
      <c r="AU14" s="169" t="e">
        <f t="shared" si="12"/>
        <v>#DIV/0!</v>
      </c>
      <c r="AV14" s="169">
        <f t="shared" si="13"/>
        <v>-1</v>
      </c>
    </row>
    <row r="15" spans="1:48" x14ac:dyDescent="0.25">
      <c r="A15" s="30">
        <v>102102011010200</v>
      </c>
      <c r="B15" s="31" t="s">
        <v>784</v>
      </c>
      <c r="C15" s="45">
        <v>0</v>
      </c>
      <c r="D15" s="45">
        <v>0</v>
      </c>
      <c r="E15" s="45">
        <v>100000000</v>
      </c>
      <c r="F15" s="45">
        <v>0</v>
      </c>
      <c r="G15" s="45">
        <v>120000000</v>
      </c>
      <c r="H15" s="45">
        <v>0</v>
      </c>
      <c r="I15" s="45">
        <v>0</v>
      </c>
      <c r="J15" s="45">
        <v>0</v>
      </c>
      <c r="K15" s="45">
        <v>0</v>
      </c>
      <c r="L15" s="45">
        <v>150000000</v>
      </c>
      <c r="M15" s="45">
        <v>0</v>
      </c>
      <c r="N15" s="45"/>
      <c r="O15" s="45">
        <f t="shared" si="15"/>
        <v>0</v>
      </c>
      <c r="P15" s="45">
        <f t="shared" si="25"/>
        <v>370000000</v>
      </c>
      <c r="Q15" s="167"/>
      <c r="R15" s="79" t="s">
        <v>947</v>
      </c>
      <c r="S15" s="152" t="s">
        <v>784</v>
      </c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>
        <f t="shared" si="17"/>
        <v>0</v>
      </c>
      <c r="AG15" s="167"/>
      <c r="AH15" s="79" t="s">
        <v>947</v>
      </c>
      <c r="AI15" s="152" t="s">
        <v>784</v>
      </c>
      <c r="AJ15" s="170" t="e">
        <f t="shared" si="18"/>
        <v>#DIV/0!</v>
      </c>
      <c r="AK15" s="170" t="e">
        <f t="shared" si="2"/>
        <v>#DIV/0!</v>
      </c>
      <c r="AL15" s="170">
        <f t="shared" si="3"/>
        <v>-1</v>
      </c>
      <c r="AM15" s="170" t="e">
        <f t="shared" si="4"/>
        <v>#DIV/0!</v>
      </c>
      <c r="AN15" s="170">
        <f t="shared" si="5"/>
        <v>-1</v>
      </c>
      <c r="AO15" s="170" t="e">
        <f t="shared" si="6"/>
        <v>#DIV/0!</v>
      </c>
      <c r="AP15" s="170" t="e">
        <f t="shared" si="7"/>
        <v>#DIV/0!</v>
      </c>
      <c r="AQ15" s="170" t="e">
        <f t="shared" si="8"/>
        <v>#DIV/0!</v>
      </c>
      <c r="AR15" s="170" t="e">
        <f t="shared" si="9"/>
        <v>#DIV/0!</v>
      </c>
      <c r="AS15" s="170">
        <f t="shared" si="10"/>
        <v>-1</v>
      </c>
      <c r="AT15" s="170" t="e">
        <f t="shared" si="11"/>
        <v>#DIV/0!</v>
      </c>
      <c r="AU15" s="170" t="e">
        <f t="shared" si="12"/>
        <v>#DIV/0!</v>
      </c>
      <c r="AV15" s="170">
        <f t="shared" si="13"/>
        <v>-1</v>
      </c>
    </row>
    <row r="16" spans="1:48" x14ac:dyDescent="0.25">
      <c r="A16" s="30">
        <v>102102011020200</v>
      </c>
      <c r="B16" s="31" t="s">
        <v>785</v>
      </c>
      <c r="C16" s="45">
        <v>0</v>
      </c>
      <c r="D16" s="45">
        <v>0</v>
      </c>
      <c r="E16" s="45">
        <v>36250000</v>
      </c>
      <c r="F16" s="45">
        <v>0</v>
      </c>
      <c r="G16" s="45">
        <v>36250000</v>
      </c>
      <c r="H16" s="45">
        <v>0</v>
      </c>
      <c r="I16" s="45">
        <v>0</v>
      </c>
      <c r="J16" s="45">
        <v>36250000</v>
      </c>
      <c r="K16" s="45">
        <v>0</v>
      </c>
      <c r="L16" s="45">
        <v>36250000</v>
      </c>
      <c r="M16" s="45">
        <v>0</v>
      </c>
      <c r="N16" s="45"/>
      <c r="O16" s="45">
        <f t="shared" si="15"/>
        <v>0</v>
      </c>
      <c r="P16" s="45">
        <f t="shared" si="25"/>
        <v>145000000</v>
      </c>
      <c r="Q16" s="168"/>
      <c r="R16" s="79" t="s">
        <v>948</v>
      </c>
      <c r="S16" s="152" t="s">
        <v>785</v>
      </c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>
        <f t="shared" si="17"/>
        <v>0</v>
      </c>
      <c r="AG16" s="168"/>
      <c r="AH16" s="79" t="s">
        <v>948</v>
      </c>
      <c r="AI16" s="152" t="s">
        <v>785</v>
      </c>
      <c r="AJ16" s="170" t="e">
        <f t="shared" si="18"/>
        <v>#DIV/0!</v>
      </c>
      <c r="AK16" s="170" t="e">
        <f t="shared" si="2"/>
        <v>#DIV/0!</v>
      </c>
      <c r="AL16" s="170">
        <f t="shared" si="3"/>
        <v>-1</v>
      </c>
      <c r="AM16" s="170" t="e">
        <f t="shared" si="4"/>
        <v>#DIV/0!</v>
      </c>
      <c r="AN16" s="170">
        <f t="shared" si="5"/>
        <v>-1</v>
      </c>
      <c r="AO16" s="170" t="e">
        <f t="shared" si="6"/>
        <v>#DIV/0!</v>
      </c>
      <c r="AP16" s="170" t="e">
        <f t="shared" si="7"/>
        <v>#DIV/0!</v>
      </c>
      <c r="AQ16" s="170">
        <f t="shared" si="8"/>
        <v>-1</v>
      </c>
      <c r="AR16" s="170" t="e">
        <f t="shared" si="9"/>
        <v>#DIV/0!</v>
      </c>
      <c r="AS16" s="170">
        <f t="shared" si="10"/>
        <v>-1</v>
      </c>
      <c r="AT16" s="170" t="e">
        <f t="shared" si="11"/>
        <v>#DIV/0!</v>
      </c>
      <c r="AU16" s="170" t="e">
        <f t="shared" si="12"/>
        <v>#DIV/0!</v>
      </c>
      <c r="AV16" s="170">
        <f t="shared" si="13"/>
        <v>-1</v>
      </c>
    </row>
    <row r="17" spans="1:48" x14ac:dyDescent="0.25">
      <c r="A17" s="23">
        <v>1022</v>
      </c>
      <c r="B17" s="24" t="s">
        <v>522</v>
      </c>
      <c r="C17" s="46">
        <f t="shared" ref="C17:N17" si="30">+C22</f>
        <v>7168043</v>
      </c>
      <c r="D17" s="46">
        <f t="shared" si="30"/>
        <v>2938667092</v>
      </c>
      <c r="E17" s="46">
        <f t="shared" si="30"/>
        <v>4030539675.4622998</v>
      </c>
      <c r="F17" s="46">
        <f t="shared" si="30"/>
        <v>13362618570.942301</v>
      </c>
      <c r="G17" s="46">
        <f t="shared" si="30"/>
        <v>712888930</v>
      </c>
      <c r="H17" s="46">
        <f t="shared" si="30"/>
        <v>1075954359</v>
      </c>
      <c r="I17" s="46">
        <f t="shared" si="30"/>
        <v>2539666193</v>
      </c>
      <c r="J17" s="46">
        <f t="shared" si="30"/>
        <v>4650806387.9400005</v>
      </c>
      <c r="K17" s="46">
        <f t="shared" si="30"/>
        <v>13482844682</v>
      </c>
      <c r="L17" s="46">
        <f t="shared" si="30"/>
        <v>141819871</v>
      </c>
      <c r="M17" s="46">
        <f t="shared" si="30"/>
        <v>858000000</v>
      </c>
      <c r="N17" s="46">
        <f t="shared" si="30"/>
        <v>331146999</v>
      </c>
      <c r="O17" s="46">
        <f t="shared" si="15"/>
        <v>7168043</v>
      </c>
      <c r="P17" s="46">
        <f>+P22</f>
        <v>44132120803.344604</v>
      </c>
      <c r="Q17" s="168"/>
      <c r="R17" s="60" t="s">
        <v>949</v>
      </c>
      <c r="S17" s="148" t="s">
        <v>522</v>
      </c>
      <c r="T17" s="160">
        <f>+T22</f>
        <v>835866900</v>
      </c>
      <c r="U17" s="160">
        <v>3295324685</v>
      </c>
      <c r="V17" s="160">
        <f t="shared" ref="V17:AE17" si="31">+V22</f>
        <v>0</v>
      </c>
      <c r="W17" s="160">
        <f t="shared" si="31"/>
        <v>0</v>
      </c>
      <c r="X17" s="160">
        <f t="shared" si="31"/>
        <v>0</v>
      </c>
      <c r="Y17" s="160">
        <f t="shared" si="31"/>
        <v>0</v>
      </c>
      <c r="Z17" s="160">
        <f t="shared" si="31"/>
        <v>0</v>
      </c>
      <c r="AA17" s="160">
        <f t="shared" si="31"/>
        <v>0</v>
      </c>
      <c r="AB17" s="160">
        <f t="shared" si="31"/>
        <v>0</v>
      </c>
      <c r="AC17" s="160">
        <f t="shared" si="31"/>
        <v>0</v>
      </c>
      <c r="AD17" s="160">
        <f t="shared" si="31"/>
        <v>0</v>
      </c>
      <c r="AE17" s="160">
        <f t="shared" si="31"/>
        <v>0</v>
      </c>
      <c r="AF17" s="160">
        <f t="shared" si="17"/>
        <v>4131191585</v>
      </c>
      <c r="AG17" s="168"/>
      <c r="AH17" s="60" t="s">
        <v>949</v>
      </c>
      <c r="AI17" s="148" t="s">
        <v>522</v>
      </c>
      <c r="AJ17" s="169">
        <f t="shared" si="18"/>
        <v>115.61019611629004</v>
      </c>
      <c r="AK17" s="169">
        <f t="shared" si="2"/>
        <v>0.12136713068688081</v>
      </c>
      <c r="AL17" s="169">
        <f t="shared" si="3"/>
        <v>-1</v>
      </c>
      <c r="AM17" s="169">
        <f t="shared" si="4"/>
        <v>-1</v>
      </c>
      <c r="AN17" s="169">
        <f t="shared" si="5"/>
        <v>-1</v>
      </c>
      <c r="AO17" s="169">
        <f t="shared" si="6"/>
        <v>-1</v>
      </c>
      <c r="AP17" s="169">
        <f t="shared" si="7"/>
        <v>-1</v>
      </c>
      <c r="AQ17" s="169">
        <f t="shared" si="8"/>
        <v>-1</v>
      </c>
      <c r="AR17" s="169">
        <f t="shared" si="9"/>
        <v>-1</v>
      </c>
      <c r="AS17" s="169">
        <f t="shared" si="10"/>
        <v>-1</v>
      </c>
      <c r="AT17" s="169">
        <f t="shared" si="11"/>
        <v>-1</v>
      </c>
      <c r="AU17" s="169">
        <f t="shared" si="12"/>
        <v>-1</v>
      </c>
      <c r="AV17" s="169">
        <f t="shared" si="13"/>
        <v>-0.90639036806300699</v>
      </c>
    </row>
    <row r="18" spans="1:48" x14ac:dyDescent="0.25">
      <c r="A18" s="23" t="s">
        <v>950</v>
      </c>
      <c r="B18" s="24" t="s">
        <v>786</v>
      </c>
      <c r="C18" s="46">
        <f>+C19</f>
        <v>0</v>
      </c>
      <c r="D18" s="46">
        <f t="shared" ref="D18:P20" si="32">+D19</f>
        <v>0</v>
      </c>
      <c r="E18" s="46">
        <f t="shared" si="32"/>
        <v>0</v>
      </c>
      <c r="F18" s="46">
        <f t="shared" si="32"/>
        <v>0</v>
      </c>
      <c r="G18" s="46">
        <f t="shared" si="32"/>
        <v>0</v>
      </c>
      <c r="H18" s="46">
        <f t="shared" si="32"/>
        <v>0</v>
      </c>
      <c r="I18" s="46">
        <f t="shared" si="32"/>
        <v>0</v>
      </c>
      <c r="J18" s="46">
        <f t="shared" si="32"/>
        <v>0</v>
      </c>
      <c r="K18" s="46">
        <f t="shared" si="32"/>
        <v>0</v>
      </c>
      <c r="L18" s="46">
        <f t="shared" si="32"/>
        <v>0</v>
      </c>
      <c r="M18" s="46">
        <f t="shared" si="32"/>
        <v>0</v>
      </c>
      <c r="N18" s="46">
        <f t="shared" si="32"/>
        <v>0</v>
      </c>
      <c r="O18" s="46">
        <f t="shared" si="32"/>
        <v>0</v>
      </c>
      <c r="P18" s="46">
        <f t="shared" si="32"/>
        <v>0</v>
      </c>
      <c r="Q18" s="168"/>
      <c r="R18" s="60"/>
      <c r="S18" s="148"/>
      <c r="T18" s="46">
        <f t="shared" ref="T18:AF20" si="33">+T19</f>
        <v>0</v>
      </c>
      <c r="U18" s="46">
        <f t="shared" si="33"/>
        <v>1696000</v>
      </c>
      <c r="V18" s="46">
        <f t="shared" si="33"/>
        <v>0</v>
      </c>
      <c r="W18" s="46">
        <f t="shared" si="33"/>
        <v>0</v>
      </c>
      <c r="X18" s="46">
        <f t="shared" si="33"/>
        <v>0</v>
      </c>
      <c r="Y18" s="46">
        <f t="shared" si="33"/>
        <v>0</v>
      </c>
      <c r="Z18" s="46">
        <f t="shared" si="33"/>
        <v>0</v>
      </c>
      <c r="AA18" s="46">
        <f t="shared" si="33"/>
        <v>0</v>
      </c>
      <c r="AB18" s="46">
        <f t="shared" si="33"/>
        <v>0</v>
      </c>
      <c r="AC18" s="46">
        <f t="shared" si="33"/>
        <v>0</v>
      </c>
      <c r="AD18" s="46">
        <f t="shared" si="33"/>
        <v>0</v>
      </c>
      <c r="AE18" s="46">
        <f t="shared" si="33"/>
        <v>0</v>
      </c>
      <c r="AF18" s="46">
        <f t="shared" si="33"/>
        <v>1696000</v>
      </c>
      <c r="AG18" s="168"/>
      <c r="AH18" s="60"/>
      <c r="AI18" s="148"/>
      <c r="AJ18" s="169" t="e">
        <f t="shared" ref="AJ18:AJ21" si="34">(T18-C18)/C18</f>
        <v>#DIV/0!</v>
      </c>
      <c r="AK18" s="169" t="e">
        <f t="shared" ref="AK18:AK21" si="35">(U18-D18)/D18</f>
        <v>#DIV/0!</v>
      </c>
      <c r="AL18" s="169" t="e">
        <f t="shared" ref="AL18:AL21" si="36">(V18-E18)/E18</f>
        <v>#DIV/0!</v>
      </c>
      <c r="AM18" s="169" t="e">
        <f t="shared" ref="AM18:AM21" si="37">(W18-F18)/F18</f>
        <v>#DIV/0!</v>
      </c>
      <c r="AN18" s="169" t="e">
        <f t="shared" ref="AN18:AN21" si="38">(X18-G18)/G18</f>
        <v>#DIV/0!</v>
      </c>
      <c r="AO18" s="169" t="e">
        <f t="shared" ref="AO18:AO21" si="39">(Y18-H18)/H18</f>
        <v>#DIV/0!</v>
      </c>
      <c r="AP18" s="169" t="e">
        <f t="shared" ref="AP18:AP21" si="40">(Z18-I18)/I18</f>
        <v>#DIV/0!</v>
      </c>
      <c r="AQ18" s="169" t="e">
        <f t="shared" ref="AQ18:AQ21" si="41">(AA18-J18)/J18</f>
        <v>#DIV/0!</v>
      </c>
      <c r="AR18" s="169" t="e">
        <f t="shared" ref="AR18:AR21" si="42">(AB18-K18)/K18</f>
        <v>#DIV/0!</v>
      </c>
      <c r="AS18" s="169" t="e">
        <f t="shared" ref="AS18:AS21" si="43">(AC18-L18)/L18</f>
        <v>#DIV/0!</v>
      </c>
      <c r="AT18" s="169" t="e">
        <f t="shared" ref="AT18:AT21" si="44">(AD18-M18)/M18</f>
        <v>#DIV/0!</v>
      </c>
      <c r="AU18" s="169" t="e">
        <f t="shared" ref="AU18:AU21" si="45">(AE18-N18)/N18</f>
        <v>#DIV/0!</v>
      </c>
      <c r="AV18" s="169" t="e">
        <f t="shared" ref="AV18:AV21" si="46">(AF18-P18)/P18</f>
        <v>#DIV/0!</v>
      </c>
    </row>
    <row r="19" spans="1:48" x14ac:dyDescent="0.25">
      <c r="A19" s="23" t="s">
        <v>951</v>
      </c>
      <c r="B19" s="24" t="s">
        <v>786</v>
      </c>
      <c r="C19" s="46">
        <f>+C20</f>
        <v>0</v>
      </c>
      <c r="D19" s="46">
        <f t="shared" si="32"/>
        <v>0</v>
      </c>
      <c r="E19" s="46">
        <f t="shared" si="32"/>
        <v>0</v>
      </c>
      <c r="F19" s="46">
        <f t="shared" si="32"/>
        <v>0</v>
      </c>
      <c r="G19" s="46">
        <f t="shared" si="32"/>
        <v>0</v>
      </c>
      <c r="H19" s="46">
        <f t="shared" si="32"/>
        <v>0</v>
      </c>
      <c r="I19" s="46">
        <f t="shared" si="32"/>
        <v>0</v>
      </c>
      <c r="J19" s="46">
        <f t="shared" si="32"/>
        <v>0</v>
      </c>
      <c r="K19" s="46">
        <f t="shared" si="32"/>
        <v>0</v>
      </c>
      <c r="L19" s="46">
        <f t="shared" si="32"/>
        <v>0</v>
      </c>
      <c r="M19" s="46">
        <f t="shared" si="32"/>
        <v>0</v>
      </c>
      <c r="N19" s="46">
        <f t="shared" si="32"/>
        <v>0</v>
      </c>
      <c r="O19" s="46">
        <f t="shared" si="32"/>
        <v>0</v>
      </c>
      <c r="P19" s="46">
        <f t="shared" si="32"/>
        <v>0</v>
      </c>
      <c r="Q19" s="168"/>
      <c r="R19" s="60"/>
      <c r="S19" s="148"/>
      <c r="T19" s="46">
        <f t="shared" si="33"/>
        <v>0</v>
      </c>
      <c r="U19" s="46">
        <f t="shared" si="33"/>
        <v>1696000</v>
      </c>
      <c r="V19" s="46">
        <f t="shared" si="33"/>
        <v>0</v>
      </c>
      <c r="W19" s="46">
        <f t="shared" si="33"/>
        <v>0</v>
      </c>
      <c r="X19" s="46">
        <f t="shared" si="33"/>
        <v>0</v>
      </c>
      <c r="Y19" s="46">
        <f t="shared" si="33"/>
        <v>0</v>
      </c>
      <c r="Z19" s="46">
        <f t="shared" si="33"/>
        <v>0</v>
      </c>
      <c r="AA19" s="46">
        <f t="shared" si="33"/>
        <v>0</v>
      </c>
      <c r="AB19" s="46">
        <f t="shared" si="33"/>
        <v>0</v>
      </c>
      <c r="AC19" s="46">
        <f t="shared" si="33"/>
        <v>0</v>
      </c>
      <c r="AD19" s="46">
        <f t="shared" si="33"/>
        <v>0</v>
      </c>
      <c r="AE19" s="46">
        <f t="shared" si="33"/>
        <v>0</v>
      </c>
      <c r="AF19" s="46">
        <f t="shared" si="33"/>
        <v>1696000</v>
      </c>
      <c r="AG19" s="168"/>
      <c r="AH19" s="60"/>
      <c r="AI19" s="148"/>
      <c r="AJ19" s="169" t="e">
        <f t="shared" si="34"/>
        <v>#DIV/0!</v>
      </c>
      <c r="AK19" s="169" t="e">
        <f t="shared" si="35"/>
        <v>#DIV/0!</v>
      </c>
      <c r="AL19" s="169" t="e">
        <f t="shared" si="36"/>
        <v>#DIV/0!</v>
      </c>
      <c r="AM19" s="169" t="e">
        <f t="shared" si="37"/>
        <v>#DIV/0!</v>
      </c>
      <c r="AN19" s="169" t="e">
        <f t="shared" si="38"/>
        <v>#DIV/0!</v>
      </c>
      <c r="AO19" s="169" t="e">
        <f t="shared" si="39"/>
        <v>#DIV/0!</v>
      </c>
      <c r="AP19" s="169" t="e">
        <f t="shared" si="40"/>
        <v>#DIV/0!</v>
      </c>
      <c r="AQ19" s="169" t="e">
        <f t="shared" si="41"/>
        <v>#DIV/0!</v>
      </c>
      <c r="AR19" s="169" t="e">
        <f t="shared" si="42"/>
        <v>#DIV/0!</v>
      </c>
      <c r="AS19" s="169" t="e">
        <f t="shared" si="43"/>
        <v>#DIV/0!</v>
      </c>
      <c r="AT19" s="169" t="e">
        <f t="shared" si="44"/>
        <v>#DIV/0!</v>
      </c>
      <c r="AU19" s="169" t="e">
        <f t="shared" si="45"/>
        <v>#DIV/0!</v>
      </c>
      <c r="AV19" s="169" t="e">
        <f t="shared" si="46"/>
        <v>#DIV/0!</v>
      </c>
    </row>
    <row r="20" spans="1:48" x14ac:dyDescent="0.25">
      <c r="A20" s="23" t="s">
        <v>952</v>
      </c>
      <c r="B20" s="24" t="s">
        <v>786</v>
      </c>
      <c r="C20" s="46">
        <f>+C21</f>
        <v>0</v>
      </c>
      <c r="D20" s="46">
        <f t="shared" si="32"/>
        <v>0</v>
      </c>
      <c r="E20" s="46">
        <f t="shared" si="32"/>
        <v>0</v>
      </c>
      <c r="F20" s="46">
        <f t="shared" si="32"/>
        <v>0</v>
      </c>
      <c r="G20" s="46">
        <f t="shared" si="32"/>
        <v>0</v>
      </c>
      <c r="H20" s="46">
        <f t="shared" si="32"/>
        <v>0</v>
      </c>
      <c r="I20" s="46">
        <f t="shared" si="32"/>
        <v>0</v>
      </c>
      <c r="J20" s="46">
        <f t="shared" si="32"/>
        <v>0</v>
      </c>
      <c r="K20" s="46">
        <f t="shared" si="32"/>
        <v>0</v>
      </c>
      <c r="L20" s="46">
        <f t="shared" si="32"/>
        <v>0</v>
      </c>
      <c r="M20" s="46">
        <f t="shared" si="32"/>
        <v>0</v>
      </c>
      <c r="N20" s="46">
        <f t="shared" si="32"/>
        <v>0</v>
      </c>
      <c r="O20" s="46">
        <f t="shared" si="32"/>
        <v>0</v>
      </c>
      <c r="P20" s="46">
        <f t="shared" si="32"/>
        <v>0</v>
      </c>
      <c r="Q20" s="168"/>
      <c r="R20" s="60"/>
      <c r="S20" s="148"/>
      <c r="T20" s="46">
        <f t="shared" si="33"/>
        <v>0</v>
      </c>
      <c r="U20" s="46">
        <f t="shared" si="33"/>
        <v>1696000</v>
      </c>
      <c r="V20" s="46">
        <f t="shared" si="33"/>
        <v>0</v>
      </c>
      <c r="W20" s="46">
        <f t="shared" si="33"/>
        <v>0</v>
      </c>
      <c r="X20" s="46">
        <f t="shared" si="33"/>
        <v>0</v>
      </c>
      <c r="Y20" s="46">
        <f t="shared" si="33"/>
        <v>0</v>
      </c>
      <c r="Z20" s="46">
        <f t="shared" si="33"/>
        <v>0</v>
      </c>
      <c r="AA20" s="46">
        <f t="shared" si="33"/>
        <v>0</v>
      </c>
      <c r="AB20" s="46">
        <f t="shared" si="33"/>
        <v>0</v>
      </c>
      <c r="AC20" s="46">
        <f t="shared" si="33"/>
        <v>0</v>
      </c>
      <c r="AD20" s="46">
        <f t="shared" si="33"/>
        <v>0</v>
      </c>
      <c r="AE20" s="46">
        <f t="shared" si="33"/>
        <v>0</v>
      </c>
      <c r="AF20" s="46">
        <f t="shared" si="33"/>
        <v>1696000</v>
      </c>
      <c r="AG20" s="168"/>
      <c r="AH20" s="60"/>
      <c r="AI20" s="148"/>
      <c r="AJ20" s="169" t="e">
        <f t="shared" si="34"/>
        <v>#DIV/0!</v>
      </c>
      <c r="AK20" s="169" t="e">
        <f t="shared" si="35"/>
        <v>#DIV/0!</v>
      </c>
      <c r="AL20" s="169" t="e">
        <f t="shared" si="36"/>
        <v>#DIV/0!</v>
      </c>
      <c r="AM20" s="169" t="e">
        <f t="shared" si="37"/>
        <v>#DIV/0!</v>
      </c>
      <c r="AN20" s="169" t="e">
        <f t="shared" si="38"/>
        <v>#DIV/0!</v>
      </c>
      <c r="AO20" s="169" t="e">
        <f t="shared" si="39"/>
        <v>#DIV/0!</v>
      </c>
      <c r="AP20" s="169" t="e">
        <f t="shared" si="40"/>
        <v>#DIV/0!</v>
      </c>
      <c r="AQ20" s="169" t="e">
        <f t="shared" si="41"/>
        <v>#DIV/0!</v>
      </c>
      <c r="AR20" s="169" t="e">
        <f t="shared" si="42"/>
        <v>#DIV/0!</v>
      </c>
      <c r="AS20" s="169" t="e">
        <f t="shared" si="43"/>
        <v>#DIV/0!</v>
      </c>
      <c r="AT20" s="169" t="e">
        <f t="shared" si="44"/>
        <v>#DIV/0!</v>
      </c>
      <c r="AU20" s="169" t="e">
        <f t="shared" si="45"/>
        <v>#DIV/0!</v>
      </c>
      <c r="AV20" s="169" t="e">
        <f t="shared" si="46"/>
        <v>#DIV/0!</v>
      </c>
    </row>
    <row r="21" spans="1:48" x14ac:dyDescent="0.25">
      <c r="A21" s="30" t="s">
        <v>953</v>
      </c>
      <c r="B21" s="31" t="s">
        <v>787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167"/>
      <c r="R21" s="79"/>
      <c r="S21" s="152"/>
      <c r="T21" s="161"/>
      <c r="U21" s="161">
        <v>1696000</v>
      </c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>
        <f t="shared" si="17"/>
        <v>1696000</v>
      </c>
      <c r="AG21" s="167"/>
      <c r="AH21" s="79"/>
      <c r="AI21" s="152"/>
      <c r="AJ21" s="170" t="e">
        <f t="shared" si="34"/>
        <v>#DIV/0!</v>
      </c>
      <c r="AK21" s="170" t="e">
        <f t="shared" si="35"/>
        <v>#DIV/0!</v>
      </c>
      <c r="AL21" s="170" t="e">
        <f t="shared" si="36"/>
        <v>#DIV/0!</v>
      </c>
      <c r="AM21" s="170" t="e">
        <f t="shared" si="37"/>
        <v>#DIV/0!</v>
      </c>
      <c r="AN21" s="170" t="e">
        <f t="shared" si="38"/>
        <v>#DIV/0!</v>
      </c>
      <c r="AO21" s="170" t="e">
        <f t="shared" si="39"/>
        <v>#DIV/0!</v>
      </c>
      <c r="AP21" s="170" t="e">
        <f t="shared" si="40"/>
        <v>#DIV/0!</v>
      </c>
      <c r="AQ21" s="170" t="e">
        <f t="shared" si="41"/>
        <v>#DIV/0!</v>
      </c>
      <c r="AR21" s="170" t="e">
        <f t="shared" si="42"/>
        <v>#DIV/0!</v>
      </c>
      <c r="AS21" s="170" t="e">
        <f t="shared" si="43"/>
        <v>#DIV/0!</v>
      </c>
      <c r="AT21" s="170" t="e">
        <f t="shared" si="44"/>
        <v>#DIV/0!</v>
      </c>
      <c r="AU21" s="170" t="e">
        <f t="shared" si="45"/>
        <v>#DIV/0!</v>
      </c>
      <c r="AV21" s="170" t="e">
        <f t="shared" si="46"/>
        <v>#DIV/0!</v>
      </c>
    </row>
    <row r="22" spans="1:48" x14ac:dyDescent="0.25">
      <c r="A22" s="23">
        <v>102202</v>
      </c>
      <c r="B22" s="24" t="s">
        <v>788</v>
      </c>
      <c r="C22" s="46">
        <f t="shared" ref="C22:N22" si="47">+C23</f>
        <v>7168043</v>
      </c>
      <c r="D22" s="46">
        <f t="shared" si="47"/>
        <v>2938667092</v>
      </c>
      <c r="E22" s="46">
        <f t="shared" si="47"/>
        <v>4030539675.4622998</v>
      </c>
      <c r="F22" s="46">
        <f t="shared" si="47"/>
        <v>13362618570.942301</v>
      </c>
      <c r="G22" s="46">
        <f t="shared" si="47"/>
        <v>712888930</v>
      </c>
      <c r="H22" s="46">
        <f t="shared" si="47"/>
        <v>1075954359</v>
      </c>
      <c r="I22" s="46">
        <f t="shared" si="47"/>
        <v>2539666193</v>
      </c>
      <c r="J22" s="46">
        <f t="shared" si="47"/>
        <v>4650806387.9400005</v>
      </c>
      <c r="K22" s="46">
        <f t="shared" si="47"/>
        <v>13482844682</v>
      </c>
      <c r="L22" s="46">
        <f t="shared" si="47"/>
        <v>141819871</v>
      </c>
      <c r="M22" s="46">
        <f t="shared" si="47"/>
        <v>858000000</v>
      </c>
      <c r="N22" s="46">
        <f t="shared" si="47"/>
        <v>331146999</v>
      </c>
      <c r="O22" s="46">
        <f t="shared" si="15"/>
        <v>7168043</v>
      </c>
      <c r="P22" s="46">
        <f t="shared" ref="P22:P33" si="48">SUM(C22:N22)</f>
        <v>44132120803.344604</v>
      </c>
      <c r="Q22" s="168"/>
      <c r="R22" s="60" t="s">
        <v>954</v>
      </c>
      <c r="S22" s="148" t="s">
        <v>788</v>
      </c>
      <c r="T22" s="160">
        <f>+T23</f>
        <v>835866900</v>
      </c>
      <c r="U22" s="160">
        <v>3293628685</v>
      </c>
      <c r="V22" s="160">
        <f t="shared" ref="V22:AE22" si="49">+V23</f>
        <v>0</v>
      </c>
      <c r="W22" s="160">
        <f t="shared" si="49"/>
        <v>0</v>
      </c>
      <c r="X22" s="160">
        <f t="shared" si="49"/>
        <v>0</v>
      </c>
      <c r="Y22" s="160">
        <f t="shared" si="49"/>
        <v>0</v>
      </c>
      <c r="Z22" s="160">
        <f t="shared" si="49"/>
        <v>0</v>
      </c>
      <c r="AA22" s="160">
        <f t="shared" si="49"/>
        <v>0</v>
      </c>
      <c r="AB22" s="160">
        <f t="shared" si="49"/>
        <v>0</v>
      </c>
      <c r="AC22" s="160">
        <f t="shared" si="49"/>
        <v>0</v>
      </c>
      <c r="AD22" s="160">
        <f t="shared" si="49"/>
        <v>0</v>
      </c>
      <c r="AE22" s="160">
        <f t="shared" si="49"/>
        <v>0</v>
      </c>
      <c r="AF22" s="160">
        <f t="shared" si="17"/>
        <v>4129495585</v>
      </c>
      <c r="AG22" s="168"/>
      <c r="AH22" s="60" t="s">
        <v>954</v>
      </c>
      <c r="AI22" s="148" t="s">
        <v>788</v>
      </c>
      <c r="AJ22" s="169">
        <f t="shared" si="18"/>
        <v>115.61019611629004</v>
      </c>
      <c r="AK22" s="169">
        <f t="shared" si="2"/>
        <v>0.12078999828402474</v>
      </c>
      <c r="AL22" s="169">
        <f t="shared" si="3"/>
        <v>-1</v>
      </c>
      <c r="AM22" s="169">
        <f t="shared" si="4"/>
        <v>-1</v>
      </c>
      <c r="AN22" s="169">
        <f t="shared" si="5"/>
        <v>-1</v>
      </c>
      <c r="AO22" s="169">
        <f t="shared" si="6"/>
        <v>-1</v>
      </c>
      <c r="AP22" s="169">
        <f t="shared" si="7"/>
        <v>-1</v>
      </c>
      <c r="AQ22" s="169">
        <f t="shared" si="8"/>
        <v>-1</v>
      </c>
      <c r="AR22" s="169">
        <f t="shared" si="9"/>
        <v>-1</v>
      </c>
      <c r="AS22" s="169">
        <f t="shared" si="10"/>
        <v>-1</v>
      </c>
      <c r="AT22" s="169">
        <f t="shared" si="11"/>
        <v>-1</v>
      </c>
      <c r="AU22" s="169">
        <f t="shared" si="12"/>
        <v>-1</v>
      </c>
      <c r="AV22" s="169">
        <f t="shared" si="13"/>
        <v>-0.90642879812186494</v>
      </c>
    </row>
    <row r="23" spans="1:48" x14ac:dyDescent="0.25">
      <c r="A23" s="28">
        <v>10220201</v>
      </c>
      <c r="B23" s="29" t="s">
        <v>488</v>
      </c>
      <c r="C23" s="47">
        <f t="shared" ref="C23:N23" si="50">+C24+C29</f>
        <v>7168043</v>
      </c>
      <c r="D23" s="47">
        <f t="shared" si="50"/>
        <v>2938667092</v>
      </c>
      <c r="E23" s="47">
        <f t="shared" si="50"/>
        <v>4030539675.4622998</v>
      </c>
      <c r="F23" s="47">
        <f t="shared" si="50"/>
        <v>13362618570.942301</v>
      </c>
      <c r="G23" s="47">
        <f t="shared" si="50"/>
        <v>712888930</v>
      </c>
      <c r="H23" s="47">
        <f t="shared" si="50"/>
        <v>1075954359</v>
      </c>
      <c r="I23" s="47">
        <f t="shared" si="50"/>
        <v>2539666193</v>
      </c>
      <c r="J23" s="47">
        <f t="shared" si="50"/>
        <v>4650806387.9400005</v>
      </c>
      <c r="K23" s="47">
        <f t="shared" si="50"/>
        <v>13482844682</v>
      </c>
      <c r="L23" s="47">
        <f t="shared" si="50"/>
        <v>141819871</v>
      </c>
      <c r="M23" s="47">
        <f t="shared" si="50"/>
        <v>858000000</v>
      </c>
      <c r="N23" s="47">
        <f t="shared" si="50"/>
        <v>331146999</v>
      </c>
      <c r="O23" s="47">
        <f t="shared" si="15"/>
        <v>7168043</v>
      </c>
      <c r="P23" s="47">
        <f t="shared" si="48"/>
        <v>44132120803.344604</v>
      </c>
      <c r="Q23" s="168"/>
      <c r="R23" s="60" t="s">
        <v>955</v>
      </c>
      <c r="S23" s="148" t="s">
        <v>956</v>
      </c>
      <c r="T23" s="160">
        <f t="shared" ref="T23:AE23" si="51">+T24+T29</f>
        <v>835866900</v>
      </c>
      <c r="U23" s="160">
        <v>3293628685</v>
      </c>
      <c r="V23" s="160">
        <f t="shared" si="51"/>
        <v>0</v>
      </c>
      <c r="W23" s="160">
        <f t="shared" si="51"/>
        <v>0</v>
      </c>
      <c r="X23" s="160">
        <f t="shared" si="51"/>
        <v>0</v>
      </c>
      <c r="Y23" s="160">
        <f t="shared" si="51"/>
        <v>0</v>
      </c>
      <c r="Z23" s="160">
        <f t="shared" si="51"/>
        <v>0</v>
      </c>
      <c r="AA23" s="160">
        <f t="shared" si="51"/>
        <v>0</v>
      </c>
      <c r="AB23" s="160">
        <f t="shared" si="51"/>
        <v>0</v>
      </c>
      <c r="AC23" s="160">
        <f t="shared" si="51"/>
        <v>0</v>
      </c>
      <c r="AD23" s="160">
        <f t="shared" si="51"/>
        <v>0</v>
      </c>
      <c r="AE23" s="160">
        <f t="shared" si="51"/>
        <v>0</v>
      </c>
      <c r="AF23" s="160">
        <f t="shared" si="17"/>
        <v>4129495585</v>
      </c>
      <c r="AG23" s="168"/>
      <c r="AH23" s="60" t="s">
        <v>955</v>
      </c>
      <c r="AI23" s="148" t="s">
        <v>956</v>
      </c>
      <c r="AJ23" s="169">
        <f t="shared" si="18"/>
        <v>115.61019611629004</v>
      </c>
      <c r="AK23" s="169">
        <f t="shared" si="2"/>
        <v>0.12078999828402474</v>
      </c>
      <c r="AL23" s="169">
        <f t="shared" si="3"/>
        <v>-1</v>
      </c>
      <c r="AM23" s="169">
        <f t="shared" si="4"/>
        <v>-1</v>
      </c>
      <c r="AN23" s="169">
        <f t="shared" si="5"/>
        <v>-1</v>
      </c>
      <c r="AO23" s="169">
        <f t="shared" si="6"/>
        <v>-1</v>
      </c>
      <c r="AP23" s="169">
        <f t="shared" si="7"/>
        <v>-1</v>
      </c>
      <c r="AQ23" s="169">
        <f t="shared" si="8"/>
        <v>-1</v>
      </c>
      <c r="AR23" s="169">
        <f t="shared" si="9"/>
        <v>-1</v>
      </c>
      <c r="AS23" s="169">
        <f t="shared" si="10"/>
        <v>-1</v>
      </c>
      <c r="AT23" s="169">
        <f t="shared" si="11"/>
        <v>-1</v>
      </c>
      <c r="AU23" s="169">
        <f t="shared" si="12"/>
        <v>-1</v>
      </c>
      <c r="AV23" s="169">
        <f t="shared" si="13"/>
        <v>-0.90642879812186494</v>
      </c>
    </row>
    <row r="24" spans="1:48" x14ac:dyDescent="0.25">
      <c r="A24" s="28">
        <v>102202011</v>
      </c>
      <c r="B24" s="29" t="s">
        <v>789</v>
      </c>
      <c r="C24" s="47">
        <f t="shared" ref="C24:N24" si="52">+C25+C26+C27+C28</f>
        <v>0</v>
      </c>
      <c r="D24" s="47">
        <f t="shared" si="52"/>
        <v>1448201597</v>
      </c>
      <c r="E24" s="47">
        <f t="shared" si="52"/>
        <v>1986247175.4622998</v>
      </c>
      <c r="F24" s="47">
        <f t="shared" si="52"/>
        <v>12730522315.942301</v>
      </c>
      <c r="G24" s="47">
        <f t="shared" si="52"/>
        <v>530000000</v>
      </c>
      <c r="H24" s="47">
        <f t="shared" si="52"/>
        <v>1009736859</v>
      </c>
      <c r="I24" s="47">
        <f t="shared" si="52"/>
        <v>1051673837</v>
      </c>
      <c r="J24" s="47">
        <f t="shared" si="52"/>
        <v>2794264048</v>
      </c>
      <c r="K24" s="47">
        <f t="shared" si="52"/>
        <v>12686400124</v>
      </c>
      <c r="L24" s="47">
        <f t="shared" si="52"/>
        <v>135000000</v>
      </c>
      <c r="M24" s="47">
        <f t="shared" si="52"/>
        <v>855000000</v>
      </c>
      <c r="N24" s="47">
        <f t="shared" si="52"/>
        <v>322236859</v>
      </c>
      <c r="O24" s="47">
        <f t="shared" si="15"/>
        <v>0</v>
      </c>
      <c r="P24" s="47">
        <f t="shared" si="48"/>
        <v>35549282815.404602</v>
      </c>
      <c r="Q24" s="167"/>
      <c r="R24" s="64" t="s">
        <v>957</v>
      </c>
      <c r="S24" s="149" t="s">
        <v>958</v>
      </c>
      <c r="T24" s="160">
        <f t="shared" ref="T24:AE24" si="53">+T25+T26+T27+T28</f>
        <v>786548180</v>
      </c>
      <c r="U24" s="160">
        <v>2199556591</v>
      </c>
      <c r="V24" s="160">
        <f t="shared" si="53"/>
        <v>0</v>
      </c>
      <c r="W24" s="160">
        <f t="shared" si="53"/>
        <v>0</v>
      </c>
      <c r="X24" s="160">
        <f t="shared" si="53"/>
        <v>0</v>
      </c>
      <c r="Y24" s="160">
        <f t="shared" si="53"/>
        <v>0</v>
      </c>
      <c r="Z24" s="160">
        <f t="shared" si="53"/>
        <v>0</v>
      </c>
      <c r="AA24" s="160">
        <f t="shared" si="53"/>
        <v>0</v>
      </c>
      <c r="AB24" s="160">
        <f t="shared" si="53"/>
        <v>0</v>
      </c>
      <c r="AC24" s="160">
        <f t="shared" si="53"/>
        <v>0</v>
      </c>
      <c r="AD24" s="160">
        <f t="shared" si="53"/>
        <v>0</v>
      </c>
      <c r="AE24" s="160">
        <f t="shared" si="53"/>
        <v>0</v>
      </c>
      <c r="AF24" s="160">
        <f t="shared" si="17"/>
        <v>2986104771</v>
      </c>
      <c r="AG24" s="167"/>
      <c r="AH24" s="64" t="s">
        <v>957</v>
      </c>
      <c r="AI24" s="149" t="s">
        <v>958</v>
      </c>
      <c r="AJ24" s="169" t="e">
        <f t="shared" si="18"/>
        <v>#DIV/0!</v>
      </c>
      <c r="AK24" s="169">
        <f t="shared" si="2"/>
        <v>0.51881933810628167</v>
      </c>
      <c r="AL24" s="169">
        <f t="shared" si="3"/>
        <v>-1</v>
      </c>
      <c r="AM24" s="169">
        <f t="shared" si="4"/>
        <v>-1</v>
      </c>
      <c r="AN24" s="169">
        <f t="shared" si="5"/>
        <v>-1</v>
      </c>
      <c r="AO24" s="169">
        <f t="shared" si="6"/>
        <v>-1</v>
      </c>
      <c r="AP24" s="169">
        <f t="shared" si="7"/>
        <v>-1</v>
      </c>
      <c r="AQ24" s="169">
        <f t="shared" si="8"/>
        <v>-1</v>
      </c>
      <c r="AR24" s="169">
        <f t="shared" si="9"/>
        <v>-1</v>
      </c>
      <c r="AS24" s="169">
        <f t="shared" si="10"/>
        <v>-1</v>
      </c>
      <c r="AT24" s="169">
        <f t="shared" si="11"/>
        <v>-1</v>
      </c>
      <c r="AU24" s="169">
        <f t="shared" si="12"/>
        <v>-1</v>
      </c>
      <c r="AV24" s="169">
        <f t="shared" si="13"/>
        <v>-0.91600098414064124</v>
      </c>
    </row>
    <row r="25" spans="1:48" x14ac:dyDescent="0.25">
      <c r="A25" s="30">
        <v>10220201101</v>
      </c>
      <c r="B25" s="31" t="s">
        <v>790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850000000</v>
      </c>
      <c r="I25" s="45">
        <v>0</v>
      </c>
      <c r="J25" s="45">
        <v>0</v>
      </c>
      <c r="K25" s="45">
        <v>0</v>
      </c>
      <c r="L25" s="45">
        <v>0</v>
      </c>
      <c r="M25" s="45">
        <v>850000000</v>
      </c>
      <c r="N25" s="45">
        <v>0</v>
      </c>
      <c r="O25" s="45">
        <f t="shared" si="15"/>
        <v>0</v>
      </c>
      <c r="P25" s="45">
        <f t="shared" si="48"/>
        <v>1700000000</v>
      </c>
      <c r="Q25" s="167"/>
      <c r="R25" s="79" t="s">
        <v>959</v>
      </c>
      <c r="S25" s="152" t="s">
        <v>960</v>
      </c>
      <c r="T25" s="161">
        <v>717944000</v>
      </c>
      <c r="U25" s="161">
        <v>198293000</v>
      </c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>
        <f t="shared" si="17"/>
        <v>916237000</v>
      </c>
      <c r="AG25" s="167"/>
      <c r="AH25" s="79" t="s">
        <v>959</v>
      </c>
      <c r="AI25" s="152" t="s">
        <v>960</v>
      </c>
      <c r="AJ25" s="170" t="e">
        <f t="shared" si="18"/>
        <v>#DIV/0!</v>
      </c>
      <c r="AK25" s="170" t="e">
        <f t="shared" si="2"/>
        <v>#DIV/0!</v>
      </c>
      <c r="AL25" s="170" t="e">
        <f t="shared" si="3"/>
        <v>#DIV/0!</v>
      </c>
      <c r="AM25" s="170" t="e">
        <f t="shared" si="4"/>
        <v>#DIV/0!</v>
      </c>
      <c r="AN25" s="170" t="e">
        <f t="shared" si="5"/>
        <v>#DIV/0!</v>
      </c>
      <c r="AO25" s="170">
        <f t="shared" si="6"/>
        <v>-1</v>
      </c>
      <c r="AP25" s="170" t="e">
        <f t="shared" si="7"/>
        <v>#DIV/0!</v>
      </c>
      <c r="AQ25" s="170" t="e">
        <f t="shared" si="8"/>
        <v>#DIV/0!</v>
      </c>
      <c r="AR25" s="170" t="e">
        <f t="shared" si="9"/>
        <v>#DIV/0!</v>
      </c>
      <c r="AS25" s="170" t="e">
        <f t="shared" si="10"/>
        <v>#DIV/0!</v>
      </c>
      <c r="AT25" s="170">
        <f t="shared" si="11"/>
        <v>-1</v>
      </c>
      <c r="AU25" s="170" t="e">
        <f t="shared" si="12"/>
        <v>#DIV/0!</v>
      </c>
      <c r="AV25" s="170">
        <f t="shared" si="13"/>
        <v>-0.46103705882352941</v>
      </c>
    </row>
    <row r="26" spans="1:48" x14ac:dyDescent="0.25">
      <c r="A26" s="30">
        <v>10220201102</v>
      </c>
      <c r="B26" s="31" t="s">
        <v>791</v>
      </c>
      <c r="C26" s="45">
        <v>0</v>
      </c>
      <c r="D26" s="45">
        <v>47182031</v>
      </c>
      <c r="E26" s="45">
        <v>225866387</v>
      </c>
      <c r="F26" s="45">
        <v>32621280.960000161</v>
      </c>
      <c r="G26" s="45">
        <v>0</v>
      </c>
      <c r="H26" s="45">
        <v>134736859</v>
      </c>
      <c r="I26" s="45">
        <v>61019164</v>
      </c>
      <c r="J26" s="45">
        <v>96949902</v>
      </c>
      <c r="K26" s="45">
        <v>173345031</v>
      </c>
      <c r="L26" s="45">
        <v>0</v>
      </c>
      <c r="M26" s="45">
        <v>0</v>
      </c>
      <c r="N26" s="45">
        <v>147236859</v>
      </c>
      <c r="O26" s="45">
        <f t="shared" si="15"/>
        <v>0</v>
      </c>
      <c r="P26" s="45">
        <f t="shared" si="48"/>
        <v>918957513.96000016</v>
      </c>
      <c r="Q26" s="167"/>
      <c r="R26" s="81" t="s">
        <v>961</v>
      </c>
      <c r="S26" s="153" t="s">
        <v>791</v>
      </c>
      <c r="T26" s="161">
        <v>12728000</v>
      </c>
      <c r="U26" s="161">
        <v>112266217</v>
      </c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>
        <f t="shared" si="17"/>
        <v>124994217</v>
      </c>
      <c r="AG26" s="167"/>
      <c r="AH26" s="81" t="s">
        <v>961</v>
      </c>
      <c r="AI26" s="153" t="s">
        <v>791</v>
      </c>
      <c r="AJ26" s="170" t="e">
        <f t="shared" si="18"/>
        <v>#DIV/0!</v>
      </c>
      <c r="AK26" s="170">
        <f t="shared" si="2"/>
        <v>1.3794273926020693</v>
      </c>
      <c r="AL26" s="170">
        <f t="shared" si="3"/>
        <v>-1</v>
      </c>
      <c r="AM26" s="170">
        <f t="shared" si="4"/>
        <v>-1</v>
      </c>
      <c r="AN26" s="170" t="e">
        <f t="shared" si="5"/>
        <v>#DIV/0!</v>
      </c>
      <c r="AO26" s="170">
        <f t="shared" si="6"/>
        <v>-1</v>
      </c>
      <c r="AP26" s="170">
        <f t="shared" si="7"/>
        <v>-1</v>
      </c>
      <c r="AQ26" s="170">
        <f t="shared" si="8"/>
        <v>-1</v>
      </c>
      <c r="AR26" s="170">
        <f t="shared" si="9"/>
        <v>-1</v>
      </c>
      <c r="AS26" s="170" t="e">
        <f t="shared" si="10"/>
        <v>#DIV/0!</v>
      </c>
      <c r="AT26" s="170" t="e">
        <f t="shared" si="11"/>
        <v>#DIV/0!</v>
      </c>
      <c r="AU26" s="170">
        <f t="shared" si="12"/>
        <v>-1</v>
      </c>
      <c r="AV26" s="170">
        <f t="shared" si="13"/>
        <v>-0.86398259429712798</v>
      </c>
    </row>
    <row r="27" spans="1:48" x14ac:dyDescent="0.25">
      <c r="A27" s="30">
        <v>10220201103</v>
      </c>
      <c r="B27" s="31" t="s">
        <v>792</v>
      </c>
      <c r="C27" s="45">
        <v>0</v>
      </c>
      <c r="D27" s="45">
        <v>1361099549</v>
      </c>
      <c r="E27" s="45">
        <f>1714615883.9823+0.85</f>
        <v>1714615884.8322999</v>
      </c>
      <c r="F27" s="45">
        <v>12651744684.9823</v>
      </c>
      <c r="G27" s="45">
        <v>475000000</v>
      </c>
      <c r="H27" s="45">
        <v>0</v>
      </c>
      <c r="I27" s="45">
        <v>975734656</v>
      </c>
      <c r="J27" s="45">
        <v>2697314146</v>
      </c>
      <c r="K27" s="45">
        <v>12446943743</v>
      </c>
      <c r="L27" s="45">
        <v>65000000</v>
      </c>
      <c r="M27" s="45">
        <v>0</v>
      </c>
      <c r="N27" s="45">
        <v>170000000</v>
      </c>
      <c r="O27" s="45">
        <f t="shared" si="15"/>
        <v>0</v>
      </c>
      <c r="P27" s="45">
        <f t="shared" si="48"/>
        <v>32557452663.814598</v>
      </c>
      <c r="Q27" s="167"/>
      <c r="R27" s="79" t="s">
        <v>962</v>
      </c>
      <c r="S27" s="153" t="s">
        <v>792</v>
      </c>
      <c r="T27" s="161">
        <v>40123280</v>
      </c>
      <c r="U27" s="161">
        <v>1851323875</v>
      </c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>
        <f t="shared" si="17"/>
        <v>1891447155</v>
      </c>
      <c r="AG27" s="167"/>
      <c r="AH27" s="79" t="s">
        <v>962</v>
      </c>
      <c r="AI27" s="153" t="s">
        <v>792</v>
      </c>
      <c r="AJ27" s="170" t="e">
        <f t="shared" si="18"/>
        <v>#DIV/0!</v>
      </c>
      <c r="AK27" s="170">
        <f t="shared" si="2"/>
        <v>0.36016787042517784</v>
      </c>
      <c r="AL27" s="170">
        <f t="shared" si="3"/>
        <v>-1</v>
      </c>
      <c r="AM27" s="170">
        <f t="shared" si="4"/>
        <v>-1</v>
      </c>
      <c r="AN27" s="170">
        <f t="shared" si="5"/>
        <v>-1</v>
      </c>
      <c r="AO27" s="170" t="e">
        <f t="shared" si="6"/>
        <v>#DIV/0!</v>
      </c>
      <c r="AP27" s="170">
        <f t="shared" si="7"/>
        <v>-1</v>
      </c>
      <c r="AQ27" s="170">
        <f t="shared" si="8"/>
        <v>-1</v>
      </c>
      <c r="AR27" s="170">
        <f t="shared" si="9"/>
        <v>-1</v>
      </c>
      <c r="AS27" s="170">
        <f t="shared" si="10"/>
        <v>-1</v>
      </c>
      <c r="AT27" s="170" t="e">
        <f t="shared" si="11"/>
        <v>#DIV/0!</v>
      </c>
      <c r="AU27" s="170">
        <f t="shared" si="12"/>
        <v>-1</v>
      </c>
      <c r="AV27" s="170">
        <f t="shared" si="13"/>
        <v>-0.94190432603769969</v>
      </c>
    </row>
    <row r="28" spans="1:48" x14ac:dyDescent="0.25">
      <c r="A28" s="30">
        <v>10220201104</v>
      </c>
      <c r="B28" s="31" t="s">
        <v>793</v>
      </c>
      <c r="C28" s="45">
        <v>0</v>
      </c>
      <c r="D28" s="45">
        <v>39920017</v>
      </c>
      <c r="E28" s="45">
        <v>45764903.629999995</v>
      </c>
      <c r="F28" s="45">
        <v>46156350</v>
      </c>
      <c r="G28" s="45">
        <v>55000000</v>
      </c>
      <c r="H28" s="45">
        <v>25000000</v>
      </c>
      <c r="I28" s="45">
        <v>14920017</v>
      </c>
      <c r="J28" s="45">
        <v>0</v>
      </c>
      <c r="K28" s="45">
        <v>66111350</v>
      </c>
      <c r="L28" s="45">
        <v>70000000</v>
      </c>
      <c r="M28" s="45">
        <v>5000000</v>
      </c>
      <c r="N28" s="45">
        <v>5000000</v>
      </c>
      <c r="O28" s="45">
        <f t="shared" si="15"/>
        <v>0</v>
      </c>
      <c r="P28" s="45">
        <f t="shared" si="48"/>
        <v>372872637.63</v>
      </c>
      <c r="Q28" s="168"/>
      <c r="R28" s="79" t="s">
        <v>963</v>
      </c>
      <c r="S28" s="153" t="s">
        <v>964</v>
      </c>
      <c r="T28" s="161">
        <v>15752900</v>
      </c>
      <c r="U28" s="161">
        <v>37673499</v>
      </c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>
        <f t="shared" si="17"/>
        <v>53426399</v>
      </c>
      <c r="AG28" s="168"/>
      <c r="AH28" s="79" t="s">
        <v>963</v>
      </c>
      <c r="AI28" s="153" t="s">
        <v>964</v>
      </c>
      <c r="AJ28" s="170" t="e">
        <f t="shared" si="18"/>
        <v>#DIV/0!</v>
      </c>
      <c r="AK28" s="170">
        <f t="shared" si="2"/>
        <v>-5.6275477036996251E-2</v>
      </c>
      <c r="AL28" s="170">
        <f t="shared" si="3"/>
        <v>-1</v>
      </c>
      <c r="AM28" s="170">
        <f t="shared" si="4"/>
        <v>-1</v>
      </c>
      <c r="AN28" s="170">
        <f t="shared" si="5"/>
        <v>-1</v>
      </c>
      <c r="AO28" s="170">
        <f t="shared" si="6"/>
        <v>-1</v>
      </c>
      <c r="AP28" s="170">
        <f t="shared" si="7"/>
        <v>-1</v>
      </c>
      <c r="AQ28" s="170" t="e">
        <f t="shared" si="8"/>
        <v>#DIV/0!</v>
      </c>
      <c r="AR28" s="170">
        <f t="shared" si="9"/>
        <v>-1</v>
      </c>
      <c r="AS28" s="170">
        <f t="shared" si="10"/>
        <v>-1</v>
      </c>
      <c r="AT28" s="170">
        <f t="shared" si="11"/>
        <v>-1</v>
      </c>
      <c r="AU28" s="170">
        <f t="shared" si="12"/>
        <v>-1</v>
      </c>
      <c r="AV28" s="170">
        <f t="shared" si="13"/>
        <v>-0.85671676168146504</v>
      </c>
    </row>
    <row r="29" spans="1:48" x14ac:dyDescent="0.25">
      <c r="A29" s="23">
        <v>102202012</v>
      </c>
      <c r="B29" s="24" t="s">
        <v>794</v>
      </c>
      <c r="C29" s="46">
        <f t="shared" ref="C29:N29" si="54">+C30+C31+C32+C33</f>
        <v>7168043</v>
      </c>
      <c r="D29" s="46">
        <f t="shared" si="54"/>
        <v>1490465495</v>
      </c>
      <c r="E29" s="46">
        <f t="shared" si="54"/>
        <v>2044292500</v>
      </c>
      <c r="F29" s="46">
        <f t="shared" si="54"/>
        <v>632096255</v>
      </c>
      <c r="G29" s="46">
        <f t="shared" si="54"/>
        <v>182888930</v>
      </c>
      <c r="H29" s="46">
        <f t="shared" si="54"/>
        <v>66217500</v>
      </c>
      <c r="I29" s="46">
        <f t="shared" si="54"/>
        <v>1487992356</v>
      </c>
      <c r="J29" s="46">
        <f t="shared" si="54"/>
        <v>1856542339.9400005</v>
      </c>
      <c r="K29" s="46">
        <f t="shared" si="54"/>
        <v>796444558</v>
      </c>
      <c r="L29" s="46">
        <f t="shared" si="54"/>
        <v>6819871</v>
      </c>
      <c r="M29" s="46">
        <f t="shared" si="54"/>
        <v>3000000</v>
      </c>
      <c r="N29" s="46">
        <f t="shared" si="54"/>
        <v>8910140</v>
      </c>
      <c r="O29" s="46">
        <f t="shared" si="15"/>
        <v>7168043</v>
      </c>
      <c r="P29" s="46">
        <f t="shared" si="48"/>
        <v>8582837987.9400005</v>
      </c>
      <c r="Q29" s="167"/>
      <c r="R29" s="64" t="s">
        <v>965</v>
      </c>
      <c r="S29" s="149" t="s">
        <v>966</v>
      </c>
      <c r="T29" s="160">
        <f t="shared" ref="T29:AE29" si="55">SUM(T30:T33)</f>
        <v>49318720</v>
      </c>
      <c r="U29" s="160">
        <v>1094072094</v>
      </c>
      <c r="V29" s="160">
        <f t="shared" si="55"/>
        <v>0</v>
      </c>
      <c r="W29" s="160">
        <f t="shared" si="55"/>
        <v>0</v>
      </c>
      <c r="X29" s="160">
        <f t="shared" si="55"/>
        <v>0</v>
      </c>
      <c r="Y29" s="160">
        <f t="shared" si="55"/>
        <v>0</v>
      </c>
      <c r="Z29" s="160">
        <f t="shared" si="55"/>
        <v>0</v>
      </c>
      <c r="AA29" s="160">
        <f t="shared" si="55"/>
        <v>0</v>
      </c>
      <c r="AB29" s="160">
        <f t="shared" si="55"/>
        <v>0</v>
      </c>
      <c r="AC29" s="160">
        <f t="shared" si="55"/>
        <v>0</v>
      </c>
      <c r="AD29" s="160">
        <f t="shared" si="55"/>
        <v>0</v>
      </c>
      <c r="AE29" s="160">
        <f t="shared" si="55"/>
        <v>0</v>
      </c>
      <c r="AF29" s="160">
        <f t="shared" si="17"/>
        <v>1143390814</v>
      </c>
      <c r="AG29" s="167"/>
      <c r="AH29" s="64" t="s">
        <v>965</v>
      </c>
      <c r="AI29" s="149" t="s">
        <v>966</v>
      </c>
      <c r="AJ29" s="169">
        <f t="shared" si="18"/>
        <v>5.880360511230192</v>
      </c>
      <c r="AK29" s="169">
        <f t="shared" si="2"/>
        <v>-0.26595275256606998</v>
      </c>
      <c r="AL29" s="169">
        <f t="shared" si="3"/>
        <v>-1</v>
      </c>
      <c r="AM29" s="169">
        <f t="shared" si="4"/>
        <v>-1</v>
      </c>
      <c r="AN29" s="169">
        <f t="shared" si="5"/>
        <v>-1</v>
      </c>
      <c r="AO29" s="169">
        <f t="shared" si="6"/>
        <v>-1</v>
      </c>
      <c r="AP29" s="169">
        <f t="shared" si="7"/>
        <v>-1</v>
      </c>
      <c r="AQ29" s="169">
        <f t="shared" si="8"/>
        <v>-1</v>
      </c>
      <c r="AR29" s="169">
        <f t="shared" si="9"/>
        <v>-1</v>
      </c>
      <c r="AS29" s="169">
        <f t="shared" si="10"/>
        <v>-1</v>
      </c>
      <c r="AT29" s="169">
        <f t="shared" si="11"/>
        <v>-1</v>
      </c>
      <c r="AU29" s="169">
        <f t="shared" si="12"/>
        <v>-1</v>
      </c>
      <c r="AV29" s="169">
        <f t="shared" si="13"/>
        <v>-0.86678173168285222</v>
      </c>
    </row>
    <row r="30" spans="1:48" x14ac:dyDescent="0.25">
      <c r="A30" s="30">
        <v>10220201201</v>
      </c>
      <c r="B30" s="31" t="s">
        <v>790</v>
      </c>
      <c r="C30" s="45">
        <v>7168043</v>
      </c>
      <c r="D30" s="45">
        <v>116000000</v>
      </c>
      <c r="E30" s="45">
        <v>20000000</v>
      </c>
      <c r="F30" s="45">
        <v>15000000</v>
      </c>
      <c r="G30" s="45">
        <v>5000000</v>
      </c>
      <c r="H30" s="45">
        <v>61000000</v>
      </c>
      <c r="I30" s="45">
        <v>40000000</v>
      </c>
      <c r="J30" s="45">
        <v>20831957</v>
      </c>
      <c r="K30" s="45">
        <v>10000000</v>
      </c>
      <c r="L30" s="45">
        <v>5000000</v>
      </c>
      <c r="M30" s="45">
        <v>0</v>
      </c>
      <c r="N30" s="45">
        <v>0</v>
      </c>
      <c r="O30" s="45">
        <f t="shared" si="15"/>
        <v>7168043</v>
      </c>
      <c r="P30" s="45">
        <f t="shared" si="48"/>
        <v>300000000</v>
      </c>
      <c r="Q30" s="167"/>
      <c r="R30" s="81" t="s">
        <v>967</v>
      </c>
      <c r="S30" s="153" t="s">
        <v>960</v>
      </c>
      <c r="T30" s="161">
        <f>32232000+136000</f>
        <v>32368000</v>
      </c>
      <c r="U30" s="161">
        <v>19856000</v>
      </c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>
        <f t="shared" si="17"/>
        <v>52224000</v>
      </c>
      <c r="AG30" s="167"/>
      <c r="AH30" s="81" t="s">
        <v>967</v>
      </c>
      <c r="AI30" s="153" t="s">
        <v>960</v>
      </c>
      <c r="AJ30" s="170">
        <f t="shared" si="18"/>
        <v>3.5155979114522613</v>
      </c>
      <c r="AK30" s="170">
        <f t="shared" si="2"/>
        <v>-0.82882758620689656</v>
      </c>
      <c r="AL30" s="170">
        <f t="shared" si="3"/>
        <v>-1</v>
      </c>
      <c r="AM30" s="170">
        <f t="shared" si="4"/>
        <v>-1</v>
      </c>
      <c r="AN30" s="170">
        <f t="shared" si="5"/>
        <v>-1</v>
      </c>
      <c r="AO30" s="170">
        <f t="shared" si="6"/>
        <v>-1</v>
      </c>
      <c r="AP30" s="170">
        <f t="shared" si="7"/>
        <v>-1</v>
      </c>
      <c r="AQ30" s="170">
        <f t="shared" si="8"/>
        <v>-1</v>
      </c>
      <c r="AR30" s="170">
        <f t="shared" si="9"/>
        <v>-1</v>
      </c>
      <c r="AS30" s="170">
        <f t="shared" si="10"/>
        <v>-1</v>
      </c>
      <c r="AT30" s="170" t="e">
        <f t="shared" si="11"/>
        <v>#DIV/0!</v>
      </c>
      <c r="AU30" s="170" t="e">
        <f t="shared" si="12"/>
        <v>#DIV/0!</v>
      </c>
      <c r="AV30" s="170">
        <f t="shared" si="13"/>
        <v>-0.82591999999999999</v>
      </c>
    </row>
    <row r="31" spans="1:48" x14ac:dyDescent="0.25">
      <c r="A31" s="30">
        <v>10220201202</v>
      </c>
      <c r="B31" s="31" t="s">
        <v>791</v>
      </c>
      <c r="C31" s="45">
        <v>0</v>
      </c>
      <c r="D31" s="45">
        <v>6700000</v>
      </c>
      <c r="E31" s="45">
        <v>54006574</v>
      </c>
      <c r="F31" s="45">
        <v>62743653</v>
      </c>
      <c r="G31" s="45">
        <v>6500000</v>
      </c>
      <c r="H31" s="45">
        <v>5000000</v>
      </c>
      <c r="I31" s="45">
        <v>0</v>
      </c>
      <c r="J31" s="45">
        <v>7645800</v>
      </c>
      <c r="K31" s="45">
        <v>49369303</v>
      </c>
      <c r="L31" s="45">
        <v>1819871</v>
      </c>
      <c r="M31" s="45">
        <v>3000000</v>
      </c>
      <c r="N31" s="45">
        <v>8910140</v>
      </c>
      <c r="O31" s="45">
        <f t="shared" si="15"/>
        <v>0</v>
      </c>
      <c r="P31" s="45">
        <f t="shared" si="48"/>
        <v>205695341</v>
      </c>
      <c r="Q31" s="167"/>
      <c r="R31" s="81" t="s">
        <v>968</v>
      </c>
      <c r="S31" s="153" t="s">
        <v>791</v>
      </c>
      <c r="T31" s="161"/>
      <c r="U31" s="161">
        <v>64979713</v>
      </c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>
        <f t="shared" si="17"/>
        <v>64979713</v>
      </c>
      <c r="AG31" s="167"/>
      <c r="AH31" s="81" t="s">
        <v>968</v>
      </c>
      <c r="AI31" s="153" t="s">
        <v>791</v>
      </c>
      <c r="AJ31" s="170" t="e">
        <f t="shared" si="18"/>
        <v>#DIV/0!</v>
      </c>
      <c r="AK31" s="170">
        <f t="shared" si="2"/>
        <v>8.6984646268656718</v>
      </c>
      <c r="AL31" s="170">
        <f t="shared" si="3"/>
        <v>-1</v>
      </c>
      <c r="AM31" s="170">
        <f t="shared" si="4"/>
        <v>-1</v>
      </c>
      <c r="AN31" s="170">
        <f t="shared" si="5"/>
        <v>-1</v>
      </c>
      <c r="AO31" s="170">
        <f t="shared" si="6"/>
        <v>-1</v>
      </c>
      <c r="AP31" s="170" t="e">
        <f t="shared" si="7"/>
        <v>#DIV/0!</v>
      </c>
      <c r="AQ31" s="170">
        <f t="shared" si="8"/>
        <v>-1</v>
      </c>
      <c r="AR31" s="170">
        <f t="shared" si="9"/>
        <v>-1</v>
      </c>
      <c r="AS31" s="170">
        <f t="shared" si="10"/>
        <v>-1</v>
      </c>
      <c r="AT31" s="170">
        <f t="shared" si="11"/>
        <v>-1</v>
      </c>
      <c r="AU31" s="170">
        <f t="shared" si="12"/>
        <v>-1</v>
      </c>
      <c r="AV31" s="170">
        <f t="shared" si="13"/>
        <v>-0.6840973029136328</v>
      </c>
    </row>
    <row r="32" spans="1:48" x14ac:dyDescent="0.25">
      <c r="A32" s="30">
        <v>10220201203</v>
      </c>
      <c r="B32" s="31" t="s">
        <v>792</v>
      </c>
      <c r="C32" s="45">
        <v>0</v>
      </c>
      <c r="D32" s="45">
        <v>1317265495</v>
      </c>
      <c r="E32" s="45">
        <v>1945710251</v>
      </c>
      <c r="F32" s="45">
        <v>554352602</v>
      </c>
      <c r="G32" s="45">
        <v>171388930</v>
      </c>
      <c r="H32" s="45">
        <v>0</v>
      </c>
      <c r="I32" s="45">
        <v>1413492356</v>
      </c>
      <c r="J32" s="45">
        <v>1792488907.9400005</v>
      </c>
      <c r="K32" s="45">
        <v>732075255</v>
      </c>
      <c r="L32" s="45">
        <v>0</v>
      </c>
      <c r="M32" s="45">
        <v>0</v>
      </c>
      <c r="N32" s="45">
        <v>0</v>
      </c>
      <c r="O32" s="45">
        <f t="shared" si="15"/>
        <v>0</v>
      </c>
      <c r="P32" s="45">
        <f t="shared" si="48"/>
        <v>7926773796.9400005</v>
      </c>
      <c r="Q32" s="167"/>
      <c r="R32" s="79" t="s">
        <v>969</v>
      </c>
      <c r="S32" s="153" t="s">
        <v>792</v>
      </c>
      <c r="T32" s="161">
        <v>16716720</v>
      </c>
      <c r="U32" s="161">
        <v>997253781</v>
      </c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>
        <f t="shared" si="17"/>
        <v>1013970501</v>
      </c>
      <c r="AG32" s="167"/>
      <c r="AH32" s="79" t="s">
        <v>969</v>
      </c>
      <c r="AI32" s="153" t="s">
        <v>792</v>
      </c>
      <c r="AJ32" s="170" t="e">
        <f t="shared" si="18"/>
        <v>#DIV/0!</v>
      </c>
      <c r="AK32" s="170">
        <f t="shared" si="2"/>
        <v>-0.2429363823881229</v>
      </c>
      <c r="AL32" s="170">
        <f t="shared" si="3"/>
        <v>-1</v>
      </c>
      <c r="AM32" s="170">
        <f t="shared" si="4"/>
        <v>-1</v>
      </c>
      <c r="AN32" s="170">
        <f t="shared" si="5"/>
        <v>-1</v>
      </c>
      <c r="AO32" s="170" t="e">
        <f t="shared" si="6"/>
        <v>#DIV/0!</v>
      </c>
      <c r="AP32" s="170">
        <f t="shared" si="7"/>
        <v>-1</v>
      </c>
      <c r="AQ32" s="170">
        <f t="shared" si="8"/>
        <v>-1</v>
      </c>
      <c r="AR32" s="170">
        <f t="shared" si="9"/>
        <v>-1</v>
      </c>
      <c r="AS32" s="170" t="e">
        <f t="shared" si="10"/>
        <v>#DIV/0!</v>
      </c>
      <c r="AT32" s="170" t="e">
        <f t="shared" si="11"/>
        <v>#DIV/0!</v>
      </c>
      <c r="AU32" s="170" t="e">
        <f t="shared" si="12"/>
        <v>#DIV/0!</v>
      </c>
      <c r="AV32" s="170">
        <f t="shared" si="13"/>
        <v>-0.8720828262575846</v>
      </c>
    </row>
    <row r="33" spans="1:48" x14ac:dyDescent="0.25">
      <c r="A33" s="30">
        <v>10220201204</v>
      </c>
      <c r="B33" s="31" t="s">
        <v>793</v>
      </c>
      <c r="C33" s="45">
        <v>0</v>
      </c>
      <c r="D33" s="45">
        <v>50500000</v>
      </c>
      <c r="E33" s="45">
        <v>24575675</v>
      </c>
      <c r="F33" s="45">
        <v>0</v>
      </c>
      <c r="G33" s="45">
        <v>0</v>
      </c>
      <c r="H33" s="45">
        <v>217500</v>
      </c>
      <c r="I33" s="45">
        <v>34500000</v>
      </c>
      <c r="J33" s="45">
        <v>35575675</v>
      </c>
      <c r="K33" s="45">
        <v>5000000</v>
      </c>
      <c r="L33" s="45">
        <v>0</v>
      </c>
      <c r="M33" s="45">
        <v>0</v>
      </c>
      <c r="N33" s="45">
        <v>0</v>
      </c>
      <c r="O33" s="45">
        <f t="shared" si="15"/>
        <v>0</v>
      </c>
      <c r="P33" s="45">
        <f t="shared" si="48"/>
        <v>150368850</v>
      </c>
      <c r="Q33" s="168"/>
      <c r="R33" s="79" t="s">
        <v>970</v>
      </c>
      <c r="S33" s="153" t="s">
        <v>971</v>
      </c>
      <c r="T33" s="161">
        <v>234000</v>
      </c>
      <c r="U33" s="161">
        <v>11982600</v>
      </c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>
        <f t="shared" si="17"/>
        <v>12216600</v>
      </c>
      <c r="AG33" s="168"/>
      <c r="AH33" s="79" t="s">
        <v>970</v>
      </c>
      <c r="AI33" s="153" t="s">
        <v>971</v>
      </c>
      <c r="AJ33" s="170" t="e">
        <f t="shared" si="18"/>
        <v>#DIV/0!</v>
      </c>
      <c r="AK33" s="170">
        <f t="shared" si="2"/>
        <v>-0.76272079207920795</v>
      </c>
      <c r="AL33" s="170">
        <f t="shared" si="3"/>
        <v>-1</v>
      </c>
      <c r="AM33" s="170" t="e">
        <f t="shared" si="4"/>
        <v>#DIV/0!</v>
      </c>
      <c r="AN33" s="170" t="e">
        <f t="shared" si="5"/>
        <v>#DIV/0!</v>
      </c>
      <c r="AO33" s="170">
        <f t="shared" si="6"/>
        <v>-1</v>
      </c>
      <c r="AP33" s="170">
        <f t="shared" si="7"/>
        <v>-1</v>
      </c>
      <c r="AQ33" s="170">
        <f t="shared" si="8"/>
        <v>-1</v>
      </c>
      <c r="AR33" s="170">
        <f t="shared" si="9"/>
        <v>-1</v>
      </c>
      <c r="AS33" s="170" t="e">
        <f t="shared" si="10"/>
        <v>#DIV/0!</v>
      </c>
      <c r="AT33" s="170" t="e">
        <f t="shared" si="11"/>
        <v>#DIV/0!</v>
      </c>
      <c r="AU33" s="170" t="e">
        <f t="shared" si="12"/>
        <v>#DIV/0!</v>
      </c>
      <c r="AV33" s="170">
        <f t="shared" si="13"/>
        <v>-0.91875577953811582</v>
      </c>
    </row>
    <row r="34" spans="1:48" ht="16.5" customHeight="1" x14ac:dyDescent="0.25">
      <c r="A34" s="23">
        <v>1025</v>
      </c>
      <c r="B34" s="24" t="s">
        <v>795</v>
      </c>
      <c r="C34" s="46">
        <f t="shared" ref="C34:N34" si="56">+C35+C49</f>
        <v>133373871.98633336</v>
      </c>
      <c r="D34" s="46">
        <f t="shared" si="56"/>
        <v>463654871.98633337</v>
      </c>
      <c r="E34" s="46">
        <f t="shared" si="56"/>
        <v>920273186.98633337</v>
      </c>
      <c r="F34" s="46">
        <f t="shared" si="56"/>
        <v>357007500.98633337</v>
      </c>
      <c r="G34" s="46">
        <f t="shared" si="56"/>
        <v>316915521.32633334</v>
      </c>
      <c r="H34" s="46">
        <f t="shared" si="56"/>
        <v>231035094.98633337</v>
      </c>
      <c r="I34" s="46">
        <f t="shared" si="56"/>
        <v>366674097.78633356</v>
      </c>
      <c r="J34" s="46">
        <f t="shared" si="56"/>
        <v>725237740.15633333</v>
      </c>
      <c r="K34" s="46">
        <f t="shared" si="56"/>
        <v>327115375.15633339</v>
      </c>
      <c r="L34" s="46">
        <f t="shared" si="56"/>
        <v>433870461.15633339</v>
      </c>
      <c r="M34" s="46">
        <f t="shared" si="56"/>
        <v>179770461.15633339</v>
      </c>
      <c r="N34" s="46">
        <f t="shared" si="56"/>
        <v>172979651.98633337</v>
      </c>
      <c r="O34" s="46">
        <f t="shared" si="15"/>
        <v>133373871.98633336</v>
      </c>
      <c r="P34" s="46">
        <f>+P35+P49</f>
        <v>4627907835.6560001</v>
      </c>
      <c r="Q34" s="168"/>
      <c r="R34" s="60" t="s">
        <v>972</v>
      </c>
      <c r="S34" s="148" t="s">
        <v>795</v>
      </c>
      <c r="T34" s="160">
        <f>+T35+T49</f>
        <v>277011147</v>
      </c>
      <c r="U34" s="160">
        <v>502989378</v>
      </c>
      <c r="V34" s="160">
        <f t="shared" ref="V34:AE34" si="57">+V35+V49</f>
        <v>0</v>
      </c>
      <c r="W34" s="160">
        <f t="shared" si="57"/>
        <v>0</v>
      </c>
      <c r="X34" s="160">
        <f t="shared" si="57"/>
        <v>0</v>
      </c>
      <c r="Y34" s="160">
        <f t="shared" si="57"/>
        <v>0</v>
      </c>
      <c r="Z34" s="160">
        <f t="shared" si="57"/>
        <v>0</v>
      </c>
      <c r="AA34" s="160">
        <f t="shared" si="57"/>
        <v>0</v>
      </c>
      <c r="AB34" s="160">
        <f t="shared" si="57"/>
        <v>0</v>
      </c>
      <c r="AC34" s="160">
        <f t="shared" si="57"/>
        <v>0</v>
      </c>
      <c r="AD34" s="160">
        <f t="shared" si="57"/>
        <v>0</v>
      </c>
      <c r="AE34" s="160">
        <f t="shared" si="57"/>
        <v>0</v>
      </c>
      <c r="AF34" s="160">
        <f t="shared" si="17"/>
        <v>780000525</v>
      </c>
      <c r="AG34" s="168"/>
      <c r="AH34" s="60" t="s">
        <v>972</v>
      </c>
      <c r="AI34" s="148" t="s">
        <v>795</v>
      </c>
      <c r="AJ34" s="169">
        <f t="shared" si="18"/>
        <v>1.0769521261884407</v>
      </c>
      <c r="AK34" s="169">
        <f t="shared" si="2"/>
        <v>8.4835743977313471E-2</v>
      </c>
      <c r="AL34" s="169">
        <f t="shared" si="3"/>
        <v>-1</v>
      </c>
      <c r="AM34" s="169">
        <f t="shared" si="4"/>
        <v>-1</v>
      </c>
      <c r="AN34" s="169">
        <f t="shared" si="5"/>
        <v>-1</v>
      </c>
      <c r="AO34" s="169">
        <f t="shared" si="6"/>
        <v>-1</v>
      </c>
      <c r="AP34" s="169">
        <f t="shared" si="7"/>
        <v>-1</v>
      </c>
      <c r="AQ34" s="169">
        <f t="shared" si="8"/>
        <v>-1</v>
      </c>
      <c r="AR34" s="169">
        <f t="shared" si="9"/>
        <v>-1</v>
      </c>
      <c r="AS34" s="169">
        <f t="shared" si="10"/>
        <v>-1</v>
      </c>
      <c r="AT34" s="169">
        <f t="shared" si="11"/>
        <v>-1</v>
      </c>
      <c r="AU34" s="169">
        <f t="shared" si="12"/>
        <v>-1</v>
      </c>
      <c r="AV34" s="169">
        <f t="shared" si="13"/>
        <v>-0.83145720427048309</v>
      </c>
    </row>
    <row r="35" spans="1:48" ht="16.5" customHeight="1" x14ac:dyDescent="0.25">
      <c r="A35" s="28">
        <v>102501</v>
      </c>
      <c r="B35" s="29" t="s">
        <v>796</v>
      </c>
      <c r="C35" s="47">
        <f t="shared" ref="C35:N35" si="58">+C36+C43</f>
        <v>123573871.98633336</v>
      </c>
      <c r="D35" s="47">
        <f t="shared" si="58"/>
        <v>343354871.98633337</v>
      </c>
      <c r="E35" s="47">
        <f t="shared" si="58"/>
        <v>910473186.98633337</v>
      </c>
      <c r="F35" s="47">
        <f t="shared" si="58"/>
        <v>267207500.98633337</v>
      </c>
      <c r="G35" s="47">
        <f t="shared" si="58"/>
        <v>302392066.98633337</v>
      </c>
      <c r="H35" s="47">
        <f t="shared" si="58"/>
        <v>163985094.98633337</v>
      </c>
      <c r="I35" s="47">
        <f t="shared" si="58"/>
        <v>356874097.78633356</v>
      </c>
      <c r="J35" s="47">
        <f t="shared" si="58"/>
        <v>693076012.98633337</v>
      </c>
      <c r="K35" s="47">
        <f t="shared" si="58"/>
        <v>221453647.98633337</v>
      </c>
      <c r="L35" s="47">
        <f t="shared" si="58"/>
        <v>421708733.98633337</v>
      </c>
      <c r="M35" s="47">
        <f t="shared" si="58"/>
        <v>141608733.98633337</v>
      </c>
      <c r="N35" s="47">
        <f t="shared" si="58"/>
        <v>151829651.98633337</v>
      </c>
      <c r="O35" s="47">
        <f t="shared" si="15"/>
        <v>123573871.98633336</v>
      </c>
      <c r="P35" s="47">
        <f>+P36+P43</f>
        <v>4097537472.6360006</v>
      </c>
      <c r="Q35" s="168"/>
      <c r="R35" s="60" t="s">
        <v>973</v>
      </c>
      <c r="S35" s="148" t="s">
        <v>796</v>
      </c>
      <c r="T35" s="160">
        <f>+T36+T43</f>
        <v>226968157</v>
      </c>
      <c r="U35" s="160">
        <v>478782602</v>
      </c>
      <c r="V35" s="160">
        <f t="shared" ref="V35:AE35" si="59">+V36+V43</f>
        <v>0</v>
      </c>
      <c r="W35" s="160">
        <f t="shared" si="59"/>
        <v>0</v>
      </c>
      <c r="X35" s="160">
        <f t="shared" si="59"/>
        <v>0</v>
      </c>
      <c r="Y35" s="160">
        <f t="shared" si="59"/>
        <v>0</v>
      </c>
      <c r="Z35" s="160">
        <f t="shared" si="59"/>
        <v>0</v>
      </c>
      <c r="AA35" s="160">
        <f t="shared" si="59"/>
        <v>0</v>
      </c>
      <c r="AB35" s="160">
        <f t="shared" si="59"/>
        <v>0</v>
      </c>
      <c r="AC35" s="160">
        <f t="shared" si="59"/>
        <v>0</v>
      </c>
      <c r="AD35" s="160">
        <f t="shared" si="59"/>
        <v>0</v>
      </c>
      <c r="AE35" s="160">
        <f t="shared" si="59"/>
        <v>0</v>
      </c>
      <c r="AF35" s="160">
        <f t="shared" si="17"/>
        <v>705750759</v>
      </c>
      <c r="AG35" s="168"/>
      <c r="AH35" s="60" t="s">
        <v>973</v>
      </c>
      <c r="AI35" s="148" t="s">
        <v>796</v>
      </c>
      <c r="AJ35" s="169">
        <f t="shared" si="18"/>
        <v>0.83670021301186981</v>
      </c>
      <c r="AK35" s="169">
        <f t="shared" si="2"/>
        <v>0.39442495523714921</v>
      </c>
      <c r="AL35" s="169">
        <f t="shared" si="3"/>
        <v>-1</v>
      </c>
      <c r="AM35" s="169">
        <f t="shared" si="4"/>
        <v>-1</v>
      </c>
      <c r="AN35" s="169">
        <f t="shared" si="5"/>
        <v>-1</v>
      </c>
      <c r="AO35" s="169">
        <f t="shared" si="6"/>
        <v>-1</v>
      </c>
      <c r="AP35" s="169">
        <f t="shared" si="7"/>
        <v>-1</v>
      </c>
      <c r="AQ35" s="169">
        <f t="shared" si="8"/>
        <v>-1</v>
      </c>
      <c r="AR35" s="169">
        <f t="shared" si="9"/>
        <v>-1</v>
      </c>
      <c r="AS35" s="169">
        <f t="shared" si="10"/>
        <v>-1</v>
      </c>
      <c r="AT35" s="169">
        <f t="shared" si="11"/>
        <v>-1</v>
      </c>
      <c r="AU35" s="169">
        <f t="shared" si="12"/>
        <v>-1</v>
      </c>
      <c r="AV35" s="169">
        <f t="shared" si="13"/>
        <v>-0.82776221969582597</v>
      </c>
    </row>
    <row r="36" spans="1:48" ht="16.5" customHeight="1" x14ac:dyDescent="0.25">
      <c r="A36" s="28">
        <v>10250108</v>
      </c>
      <c r="B36" s="29" t="s">
        <v>422</v>
      </c>
      <c r="C36" s="47">
        <f t="shared" ref="C36:N36" si="60">+C37+C40</f>
        <v>123573871.98633336</v>
      </c>
      <c r="D36" s="47">
        <f t="shared" si="60"/>
        <v>124573871.98633336</v>
      </c>
      <c r="E36" s="47">
        <f t="shared" si="60"/>
        <v>154573871.98633337</v>
      </c>
      <c r="F36" s="47">
        <f t="shared" si="60"/>
        <v>124573871.98633336</v>
      </c>
      <c r="G36" s="47">
        <f t="shared" si="60"/>
        <v>124573871.98633336</v>
      </c>
      <c r="H36" s="47">
        <f t="shared" si="60"/>
        <v>124573871.98633336</v>
      </c>
      <c r="I36" s="47">
        <f t="shared" si="60"/>
        <v>124573871.98633336</v>
      </c>
      <c r="J36" s="47">
        <f t="shared" si="60"/>
        <v>154573871.98633337</v>
      </c>
      <c r="K36" s="47">
        <f t="shared" si="60"/>
        <v>124573871.98633336</v>
      </c>
      <c r="L36" s="47">
        <f t="shared" si="60"/>
        <v>124573871.98633336</v>
      </c>
      <c r="M36" s="47">
        <f t="shared" si="60"/>
        <v>124573871.98633336</v>
      </c>
      <c r="N36" s="47">
        <f t="shared" si="60"/>
        <v>124573871.98633336</v>
      </c>
      <c r="O36" s="47">
        <f t="shared" si="15"/>
        <v>123573871.98633336</v>
      </c>
      <c r="P36" s="47">
        <f>+P37+P40</f>
        <v>1553886463.8360002</v>
      </c>
      <c r="Q36" s="168"/>
      <c r="R36" s="60" t="s">
        <v>974</v>
      </c>
      <c r="S36" s="148" t="s">
        <v>422</v>
      </c>
      <c r="T36" s="160">
        <f>+T40+T37</f>
        <v>89281814</v>
      </c>
      <c r="U36" s="160">
        <v>94848249</v>
      </c>
      <c r="V36" s="160">
        <f t="shared" ref="V36:AE36" si="61">+V40+V37</f>
        <v>0</v>
      </c>
      <c r="W36" s="160">
        <f t="shared" si="61"/>
        <v>0</v>
      </c>
      <c r="X36" s="160">
        <f t="shared" si="61"/>
        <v>0</v>
      </c>
      <c r="Y36" s="160">
        <f t="shared" si="61"/>
        <v>0</v>
      </c>
      <c r="Z36" s="160">
        <f t="shared" si="61"/>
        <v>0</v>
      </c>
      <c r="AA36" s="160">
        <f t="shared" si="61"/>
        <v>0</v>
      </c>
      <c r="AB36" s="160">
        <f t="shared" si="61"/>
        <v>0</v>
      </c>
      <c r="AC36" s="160">
        <f t="shared" si="61"/>
        <v>0</v>
      </c>
      <c r="AD36" s="160">
        <f t="shared" si="61"/>
        <v>0</v>
      </c>
      <c r="AE36" s="160">
        <f t="shared" si="61"/>
        <v>0</v>
      </c>
      <c r="AF36" s="160">
        <f t="shared" si="17"/>
        <v>184130063</v>
      </c>
      <c r="AG36" s="168"/>
      <c r="AH36" s="60" t="s">
        <v>974</v>
      </c>
      <c r="AI36" s="148" t="s">
        <v>422</v>
      </c>
      <c r="AJ36" s="169">
        <f t="shared" si="18"/>
        <v>-0.27750249656436987</v>
      </c>
      <c r="AK36" s="169">
        <f t="shared" si="2"/>
        <v>-0.23861843990523526</v>
      </c>
      <c r="AL36" s="169">
        <f t="shared" si="3"/>
        <v>-1</v>
      </c>
      <c r="AM36" s="169">
        <f t="shared" si="4"/>
        <v>-1</v>
      </c>
      <c r="AN36" s="169">
        <f t="shared" si="5"/>
        <v>-1</v>
      </c>
      <c r="AO36" s="169">
        <f t="shared" si="6"/>
        <v>-1</v>
      </c>
      <c r="AP36" s="169">
        <f t="shared" si="7"/>
        <v>-1</v>
      </c>
      <c r="AQ36" s="169">
        <f t="shared" si="8"/>
        <v>-1</v>
      </c>
      <c r="AR36" s="169">
        <f t="shared" si="9"/>
        <v>-1</v>
      </c>
      <c r="AS36" s="169">
        <f t="shared" si="10"/>
        <v>-1</v>
      </c>
      <c r="AT36" s="169">
        <f t="shared" si="11"/>
        <v>-1</v>
      </c>
      <c r="AU36" s="169">
        <f t="shared" si="12"/>
        <v>-1</v>
      </c>
      <c r="AV36" s="169">
        <f t="shared" si="13"/>
        <v>-0.88150352854902436</v>
      </c>
    </row>
    <row r="37" spans="1:48" ht="16.5" customHeight="1" x14ac:dyDescent="0.25">
      <c r="A37" s="28">
        <v>102501081</v>
      </c>
      <c r="B37" s="29" t="s">
        <v>751</v>
      </c>
      <c r="C37" s="47">
        <f>+C38+C39</f>
        <v>600000</v>
      </c>
      <c r="D37" s="47">
        <f t="shared" ref="D37:P37" si="62">+D38+D39</f>
        <v>1600000</v>
      </c>
      <c r="E37" s="47">
        <f t="shared" si="62"/>
        <v>1600000</v>
      </c>
      <c r="F37" s="47">
        <f t="shared" si="62"/>
        <v>1600000</v>
      </c>
      <c r="G37" s="47">
        <f t="shared" si="62"/>
        <v>1600000</v>
      </c>
      <c r="H37" s="47">
        <f t="shared" si="62"/>
        <v>1600000</v>
      </c>
      <c r="I37" s="47">
        <f t="shared" si="62"/>
        <v>1600000</v>
      </c>
      <c r="J37" s="47">
        <f t="shared" si="62"/>
        <v>1600000</v>
      </c>
      <c r="K37" s="47">
        <f t="shared" si="62"/>
        <v>1600000</v>
      </c>
      <c r="L37" s="47">
        <f t="shared" si="62"/>
        <v>1600000</v>
      </c>
      <c r="M37" s="47">
        <f t="shared" si="62"/>
        <v>1600000</v>
      </c>
      <c r="N37" s="47">
        <f t="shared" si="62"/>
        <v>1600000</v>
      </c>
      <c r="O37" s="47">
        <f t="shared" si="62"/>
        <v>600000</v>
      </c>
      <c r="P37" s="47">
        <f t="shared" si="62"/>
        <v>18200000</v>
      </c>
      <c r="Q37" s="167"/>
      <c r="R37" s="88" t="s">
        <v>975</v>
      </c>
      <c r="S37" s="154" t="s">
        <v>751</v>
      </c>
      <c r="T37" s="47">
        <f t="shared" ref="T37:AF37" si="63">+T38+T39</f>
        <v>0</v>
      </c>
      <c r="U37" s="47">
        <f t="shared" si="63"/>
        <v>1520000</v>
      </c>
      <c r="V37" s="47">
        <f t="shared" si="63"/>
        <v>0</v>
      </c>
      <c r="W37" s="47">
        <f t="shared" si="63"/>
        <v>0</v>
      </c>
      <c r="X37" s="47">
        <f t="shared" si="63"/>
        <v>0</v>
      </c>
      <c r="Y37" s="47">
        <f t="shared" si="63"/>
        <v>0</v>
      </c>
      <c r="Z37" s="47">
        <f t="shared" si="63"/>
        <v>0</v>
      </c>
      <c r="AA37" s="47">
        <f t="shared" si="63"/>
        <v>0</v>
      </c>
      <c r="AB37" s="47">
        <f t="shared" si="63"/>
        <v>0</v>
      </c>
      <c r="AC37" s="47">
        <f t="shared" si="63"/>
        <v>0</v>
      </c>
      <c r="AD37" s="47">
        <f t="shared" si="63"/>
        <v>0</v>
      </c>
      <c r="AE37" s="47">
        <f t="shared" si="63"/>
        <v>0</v>
      </c>
      <c r="AF37" s="47">
        <f t="shared" si="63"/>
        <v>1520000</v>
      </c>
      <c r="AG37" s="167"/>
      <c r="AH37" s="88" t="s">
        <v>975</v>
      </c>
      <c r="AI37" s="154" t="s">
        <v>751</v>
      </c>
      <c r="AJ37" s="169">
        <f t="shared" si="18"/>
        <v>-1</v>
      </c>
      <c r="AK37" s="169">
        <f t="shared" si="2"/>
        <v>-0.05</v>
      </c>
      <c r="AL37" s="169">
        <f t="shared" si="3"/>
        <v>-1</v>
      </c>
      <c r="AM37" s="169">
        <f t="shared" si="4"/>
        <v>-1</v>
      </c>
      <c r="AN37" s="169">
        <f t="shared" si="5"/>
        <v>-1</v>
      </c>
      <c r="AO37" s="169">
        <f t="shared" si="6"/>
        <v>-1</v>
      </c>
      <c r="AP37" s="169">
        <f t="shared" si="7"/>
        <v>-1</v>
      </c>
      <c r="AQ37" s="169">
        <f t="shared" si="8"/>
        <v>-1</v>
      </c>
      <c r="AR37" s="169">
        <f t="shared" si="9"/>
        <v>-1</v>
      </c>
      <c r="AS37" s="169">
        <f t="shared" si="10"/>
        <v>-1</v>
      </c>
      <c r="AT37" s="169">
        <f t="shared" si="11"/>
        <v>-1</v>
      </c>
      <c r="AU37" s="169">
        <f t="shared" si="12"/>
        <v>-1</v>
      </c>
      <c r="AV37" s="169">
        <f t="shared" si="13"/>
        <v>-0.91648351648351645</v>
      </c>
    </row>
    <row r="38" spans="1:48" ht="16.5" customHeight="1" x14ac:dyDescent="0.25">
      <c r="A38" s="30">
        <v>10250108102</v>
      </c>
      <c r="B38" s="31" t="s">
        <v>797</v>
      </c>
      <c r="C38" s="45">
        <v>600000</v>
      </c>
      <c r="D38" s="45">
        <v>1600000</v>
      </c>
      <c r="E38" s="45">
        <v>1600000</v>
      </c>
      <c r="F38" s="45">
        <v>1600000</v>
      </c>
      <c r="G38" s="45">
        <v>1600000</v>
      </c>
      <c r="H38" s="45">
        <v>1600000</v>
      </c>
      <c r="I38" s="45">
        <v>1600000</v>
      </c>
      <c r="J38" s="45">
        <v>1600000</v>
      </c>
      <c r="K38" s="45">
        <v>1600000</v>
      </c>
      <c r="L38" s="45">
        <v>1600000</v>
      </c>
      <c r="M38" s="45">
        <v>1600000</v>
      </c>
      <c r="N38" s="45">
        <v>1600000</v>
      </c>
      <c r="O38" s="45">
        <f t="shared" si="15"/>
        <v>600000</v>
      </c>
      <c r="P38" s="45">
        <f>SUM(C38:N38)</f>
        <v>18200000</v>
      </c>
      <c r="Q38" s="167"/>
      <c r="R38" s="79" t="s">
        <v>976</v>
      </c>
      <c r="S38" s="155" t="s">
        <v>797</v>
      </c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>
        <f t="shared" si="17"/>
        <v>0</v>
      </c>
      <c r="AG38" s="167"/>
      <c r="AH38" s="79" t="s">
        <v>976</v>
      </c>
      <c r="AI38" s="155" t="s">
        <v>797</v>
      </c>
      <c r="AJ38" s="170">
        <f t="shared" si="18"/>
        <v>-1</v>
      </c>
      <c r="AK38" s="170">
        <f t="shared" si="2"/>
        <v>-1</v>
      </c>
      <c r="AL38" s="170">
        <f t="shared" si="3"/>
        <v>-1</v>
      </c>
      <c r="AM38" s="170">
        <f t="shared" si="4"/>
        <v>-1</v>
      </c>
      <c r="AN38" s="170">
        <f t="shared" si="5"/>
        <v>-1</v>
      </c>
      <c r="AO38" s="170">
        <f t="shared" si="6"/>
        <v>-1</v>
      </c>
      <c r="AP38" s="170">
        <f t="shared" si="7"/>
        <v>-1</v>
      </c>
      <c r="AQ38" s="170">
        <f t="shared" si="8"/>
        <v>-1</v>
      </c>
      <c r="AR38" s="170">
        <f t="shared" si="9"/>
        <v>-1</v>
      </c>
      <c r="AS38" s="170">
        <f t="shared" si="10"/>
        <v>-1</v>
      </c>
      <c r="AT38" s="170">
        <f t="shared" si="11"/>
        <v>-1</v>
      </c>
      <c r="AU38" s="170">
        <f t="shared" si="12"/>
        <v>-1</v>
      </c>
      <c r="AV38" s="170">
        <f t="shared" si="13"/>
        <v>-1</v>
      </c>
    </row>
    <row r="39" spans="1:48" ht="16.5" customHeight="1" x14ac:dyDescent="0.25">
      <c r="A39" s="144" t="s">
        <v>1175</v>
      </c>
      <c r="B39" s="145" t="s">
        <v>1176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45">
        <f>SUM(C39:N39)</f>
        <v>0</v>
      </c>
      <c r="Q39" s="167"/>
      <c r="R39" s="79"/>
      <c r="S39" s="155"/>
      <c r="T39" s="161"/>
      <c r="U39" s="161">
        <v>1520000</v>
      </c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>
        <f t="shared" si="17"/>
        <v>1520000</v>
      </c>
      <c r="AG39" s="167"/>
      <c r="AH39" s="79"/>
      <c r="AI39" s="155"/>
      <c r="AJ39" s="170" t="e">
        <f t="shared" ref="AJ39" si="64">(T39-C39)/C39</f>
        <v>#DIV/0!</v>
      </c>
      <c r="AK39" s="170" t="e">
        <f t="shared" ref="AK39" si="65">(U39-D39)/D39</f>
        <v>#DIV/0!</v>
      </c>
      <c r="AL39" s="170" t="e">
        <f t="shared" ref="AL39" si="66">(V39-E39)/E39</f>
        <v>#DIV/0!</v>
      </c>
      <c r="AM39" s="170" t="e">
        <f t="shared" ref="AM39" si="67">(W39-F39)/F39</f>
        <v>#DIV/0!</v>
      </c>
      <c r="AN39" s="170" t="e">
        <f t="shared" ref="AN39" si="68">(X39-G39)/G39</f>
        <v>#DIV/0!</v>
      </c>
      <c r="AO39" s="170" t="e">
        <f t="shared" ref="AO39" si="69">(Y39-H39)/H39</f>
        <v>#DIV/0!</v>
      </c>
      <c r="AP39" s="170" t="e">
        <f t="shared" ref="AP39" si="70">(Z39-I39)/I39</f>
        <v>#DIV/0!</v>
      </c>
      <c r="AQ39" s="170" t="e">
        <f t="shared" ref="AQ39" si="71">(AA39-J39)/J39</f>
        <v>#DIV/0!</v>
      </c>
      <c r="AR39" s="170" t="e">
        <f t="shared" ref="AR39" si="72">(AB39-K39)/K39</f>
        <v>#DIV/0!</v>
      </c>
      <c r="AS39" s="170" t="e">
        <f t="shared" ref="AS39" si="73">(AC39-L39)/L39</f>
        <v>#DIV/0!</v>
      </c>
      <c r="AT39" s="170" t="e">
        <f t="shared" ref="AT39" si="74">(AD39-M39)/M39</f>
        <v>#DIV/0!</v>
      </c>
      <c r="AU39" s="170" t="e">
        <f t="shared" ref="AU39" si="75">(AE39-N39)/N39</f>
        <v>#DIV/0!</v>
      </c>
      <c r="AV39" s="170" t="e">
        <f t="shared" ref="AV39" si="76">(AF39-P39)/P39</f>
        <v>#DIV/0!</v>
      </c>
    </row>
    <row r="40" spans="1:48" ht="16.5" customHeight="1" x14ac:dyDescent="0.25">
      <c r="A40" s="23">
        <v>102501083</v>
      </c>
      <c r="B40" s="24" t="s">
        <v>798</v>
      </c>
      <c r="C40" s="46">
        <f>+C41+C42</f>
        <v>122973871.98633336</v>
      </c>
      <c r="D40" s="46">
        <f t="shared" ref="D40:P40" si="77">+D41+D42</f>
        <v>122973871.98633336</v>
      </c>
      <c r="E40" s="46">
        <f t="shared" si="77"/>
        <v>152973871.98633337</v>
      </c>
      <c r="F40" s="46">
        <f t="shared" si="77"/>
        <v>122973871.98633336</v>
      </c>
      <c r="G40" s="46">
        <f t="shared" si="77"/>
        <v>122973871.98633336</v>
      </c>
      <c r="H40" s="46">
        <f t="shared" si="77"/>
        <v>122973871.98633336</v>
      </c>
      <c r="I40" s="46">
        <f t="shared" si="77"/>
        <v>122973871.98633336</v>
      </c>
      <c r="J40" s="46">
        <f t="shared" si="77"/>
        <v>152973871.98633337</v>
      </c>
      <c r="K40" s="46">
        <f t="shared" si="77"/>
        <v>122973871.98633336</v>
      </c>
      <c r="L40" s="46">
        <f t="shared" si="77"/>
        <v>122973871.98633336</v>
      </c>
      <c r="M40" s="46">
        <f t="shared" si="77"/>
        <v>122973871.98633336</v>
      </c>
      <c r="N40" s="46">
        <f t="shared" si="77"/>
        <v>122973871.98633336</v>
      </c>
      <c r="O40" s="46">
        <f t="shared" si="15"/>
        <v>122973871.98633336</v>
      </c>
      <c r="P40" s="46">
        <f t="shared" si="77"/>
        <v>1535686463.8360002</v>
      </c>
      <c r="Q40" s="167"/>
      <c r="R40" s="64" t="s">
        <v>977</v>
      </c>
      <c r="S40" s="149" t="s">
        <v>978</v>
      </c>
      <c r="T40" s="160">
        <f t="shared" ref="T40:AE40" si="78">+T41+T42</f>
        <v>89281814</v>
      </c>
      <c r="U40" s="160">
        <v>94848249</v>
      </c>
      <c r="V40" s="160">
        <f t="shared" si="78"/>
        <v>0</v>
      </c>
      <c r="W40" s="160">
        <f t="shared" si="78"/>
        <v>0</v>
      </c>
      <c r="X40" s="160">
        <f t="shared" si="78"/>
        <v>0</v>
      </c>
      <c r="Y40" s="160">
        <f t="shared" si="78"/>
        <v>0</v>
      </c>
      <c r="Z40" s="160">
        <f t="shared" si="78"/>
        <v>0</v>
      </c>
      <c r="AA40" s="160">
        <f t="shared" si="78"/>
        <v>0</v>
      </c>
      <c r="AB40" s="160">
        <f t="shared" si="78"/>
        <v>0</v>
      </c>
      <c r="AC40" s="160">
        <f t="shared" si="78"/>
        <v>0</v>
      </c>
      <c r="AD40" s="160">
        <f t="shared" si="78"/>
        <v>0</v>
      </c>
      <c r="AE40" s="160">
        <f t="shared" si="78"/>
        <v>0</v>
      </c>
      <c r="AF40" s="160">
        <f t="shared" si="17"/>
        <v>184130063</v>
      </c>
      <c r="AG40" s="167"/>
      <c r="AH40" s="64" t="s">
        <v>977</v>
      </c>
      <c r="AI40" s="149" t="s">
        <v>978</v>
      </c>
      <c r="AJ40" s="169">
        <f t="shared" si="18"/>
        <v>-0.27397736968124176</v>
      </c>
      <c r="AK40" s="169">
        <f t="shared" si="2"/>
        <v>-0.22871218521491365</v>
      </c>
      <c r="AL40" s="169">
        <f t="shared" si="3"/>
        <v>-1</v>
      </c>
      <c r="AM40" s="169">
        <f t="shared" si="4"/>
        <v>-1</v>
      </c>
      <c r="AN40" s="169">
        <f t="shared" si="5"/>
        <v>-1</v>
      </c>
      <c r="AO40" s="169">
        <f t="shared" si="6"/>
        <v>-1</v>
      </c>
      <c r="AP40" s="169">
        <f t="shared" si="7"/>
        <v>-1</v>
      </c>
      <c r="AQ40" s="169">
        <f t="shared" si="8"/>
        <v>-1</v>
      </c>
      <c r="AR40" s="169">
        <f t="shared" si="9"/>
        <v>-1</v>
      </c>
      <c r="AS40" s="169">
        <f t="shared" si="10"/>
        <v>-1</v>
      </c>
      <c r="AT40" s="169">
        <f t="shared" si="11"/>
        <v>-1</v>
      </c>
      <c r="AU40" s="169">
        <f t="shared" si="12"/>
        <v>-1</v>
      </c>
      <c r="AV40" s="169">
        <f t="shared" si="13"/>
        <v>-0.88009918213379279</v>
      </c>
    </row>
    <row r="41" spans="1:48" ht="16.5" customHeight="1" x14ac:dyDescent="0.25">
      <c r="A41" s="30">
        <v>10250108304</v>
      </c>
      <c r="B41" s="31" t="s">
        <v>799</v>
      </c>
      <c r="C41" s="45">
        <v>13670000</v>
      </c>
      <c r="D41" s="45">
        <v>13670000</v>
      </c>
      <c r="E41" s="45">
        <v>43670000</v>
      </c>
      <c r="F41" s="45">
        <v>13670000</v>
      </c>
      <c r="G41" s="45">
        <v>13670000</v>
      </c>
      <c r="H41" s="45">
        <v>13670000</v>
      </c>
      <c r="I41" s="45">
        <v>13670000</v>
      </c>
      <c r="J41" s="45">
        <v>43670000</v>
      </c>
      <c r="K41" s="45">
        <v>13670000</v>
      </c>
      <c r="L41" s="45">
        <v>13670000</v>
      </c>
      <c r="M41" s="45">
        <v>13670000</v>
      </c>
      <c r="N41" s="45">
        <v>13670000</v>
      </c>
      <c r="O41" s="45">
        <f t="shared" si="15"/>
        <v>13670000</v>
      </c>
      <c r="P41" s="45">
        <f>SUM(C41:N41)</f>
        <v>224040000</v>
      </c>
      <c r="Q41" s="167"/>
      <c r="R41" s="90">
        <v>10250108304</v>
      </c>
      <c r="S41" s="156" t="s">
        <v>799</v>
      </c>
      <c r="T41" s="161"/>
      <c r="U41" s="161">
        <v>151304</v>
      </c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>
        <f t="shared" si="17"/>
        <v>151304</v>
      </c>
      <c r="AG41" s="167"/>
      <c r="AH41" s="90">
        <v>10250108304</v>
      </c>
      <c r="AI41" s="156" t="s">
        <v>799</v>
      </c>
      <c r="AJ41" s="170">
        <f t="shared" si="18"/>
        <v>-1</v>
      </c>
      <c r="AK41" s="170">
        <f t="shared" si="2"/>
        <v>-0.98893167520117042</v>
      </c>
      <c r="AL41" s="170">
        <f t="shared" si="3"/>
        <v>-1</v>
      </c>
      <c r="AM41" s="170">
        <f t="shared" si="4"/>
        <v>-1</v>
      </c>
      <c r="AN41" s="170">
        <f t="shared" si="5"/>
        <v>-1</v>
      </c>
      <c r="AO41" s="170">
        <f t="shared" si="6"/>
        <v>-1</v>
      </c>
      <c r="AP41" s="170">
        <f t="shared" si="7"/>
        <v>-1</v>
      </c>
      <c r="AQ41" s="170">
        <f t="shared" si="8"/>
        <v>-1</v>
      </c>
      <c r="AR41" s="170">
        <f t="shared" si="9"/>
        <v>-1</v>
      </c>
      <c r="AS41" s="170">
        <f t="shared" si="10"/>
        <v>-1</v>
      </c>
      <c r="AT41" s="170">
        <f t="shared" si="11"/>
        <v>-1</v>
      </c>
      <c r="AU41" s="170">
        <f t="shared" si="12"/>
        <v>-1</v>
      </c>
      <c r="AV41" s="170">
        <f t="shared" si="13"/>
        <v>-0.99932465631137302</v>
      </c>
    </row>
    <row r="42" spans="1:48" ht="16.5" customHeight="1" x14ac:dyDescent="0.25">
      <c r="A42" s="30">
        <v>10250108305</v>
      </c>
      <c r="B42" s="31" t="s">
        <v>800</v>
      </c>
      <c r="C42" s="45">
        <v>109303871.98633336</v>
      </c>
      <c r="D42" s="45">
        <v>109303871.98633336</v>
      </c>
      <c r="E42" s="45">
        <v>109303871.98633336</v>
      </c>
      <c r="F42" s="45">
        <v>109303871.98633336</v>
      </c>
      <c r="G42" s="45">
        <v>109303871.98633336</v>
      </c>
      <c r="H42" s="45">
        <v>109303871.98633336</v>
      </c>
      <c r="I42" s="45">
        <v>109303871.98633336</v>
      </c>
      <c r="J42" s="45">
        <v>109303871.98633336</v>
      </c>
      <c r="K42" s="45">
        <v>109303871.98633336</v>
      </c>
      <c r="L42" s="45">
        <v>109303871.98633336</v>
      </c>
      <c r="M42" s="45">
        <v>109303871.98633336</v>
      </c>
      <c r="N42" s="45">
        <v>109303871.98633336</v>
      </c>
      <c r="O42" s="45">
        <f t="shared" si="15"/>
        <v>109303871.98633336</v>
      </c>
      <c r="P42" s="45">
        <f>SUM(C42:N42)</f>
        <v>1311646463.8360002</v>
      </c>
      <c r="Q42" s="167"/>
      <c r="R42" s="90">
        <v>10250108305</v>
      </c>
      <c r="S42" s="156" t="s">
        <v>800</v>
      </c>
      <c r="T42" s="161">
        <v>89281814</v>
      </c>
      <c r="U42" s="161">
        <v>94696945</v>
      </c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>
        <f t="shared" si="17"/>
        <v>183978759</v>
      </c>
      <c r="AG42" s="167"/>
      <c r="AH42" s="90">
        <v>10250108305</v>
      </c>
      <c r="AI42" s="156" t="s">
        <v>800</v>
      </c>
      <c r="AJ42" s="170">
        <f t="shared" si="18"/>
        <v>-0.18317793891909687</v>
      </c>
      <c r="AK42" s="170">
        <f t="shared" si="2"/>
        <v>-0.13363595196480973</v>
      </c>
      <c r="AL42" s="170">
        <f t="shared" si="3"/>
        <v>-1</v>
      </c>
      <c r="AM42" s="170">
        <f t="shared" si="4"/>
        <v>-1</v>
      </c>
      <c r="AN42" s="170">
        <f t="shared" si="5"/>
        <v>-1</v>
      </c>
      <c r="AO42" s="170">
        <f t="shared" si="6"/>
        <v>-1</v>
      </c>
      <c r="AP42" s="170">
        <f t="shared" si="7"/>
        <v>-1</v>
      </c>
      <c r="AQ42" s="170">
        <f t="shared" si="8"/>
        <v>-1</v>
      </c>
      <c r="AR42" s="170">
        <f t="shared" si="9"/>
        <v>-1</v>
      </c>
      <c r="AS42" s="170">
        <f t="shared" si="10"/>
        <v>-1</v>
      </c>
      <c r="AT42" s="170">
        <f t="shared" si="11"/>
        <v>-1</v>
      </c>
      <c r="AU42" s="170">
        <f t="shared" si="12"/>
        <v>-1</v>
      </c>
      <c r="AV42" s="170">
        <f t="shared" si="13"/>
        <v>-0.85973449090699217</v>
      </c>
    </row>
    <row r="43" spans="1:48" ht="16.5" customHeight="1" x14ac:dyDescent="0.25">
      <c r="A43" s="23">
        <v>10250109</v>
      </c>
      <c r="B43" s="24" t="s">
        <v>482</v>
      </c>
      <c r="C43" s="46">
        <f>+C44+C47</f>
        <v>0</v>
      </c>
      <c r="D43" s="46">
        <f t="shared" ref="D43:P43" si="79">+D44+D47</f>
        <v>218781000</v>
      </c>
      <c r="E43" s="46">
        <f t="shared" si="79"/>
        <v>755899315</v>
      </c>
      <c r="F43" s="46">
        <f t="shared" si="79"/>
        <v>142633629</v>
      </c>
      <c r="G43" s="46">
        <f t="shared" si="79"/>
        <v>177818195</v>
      </c>
      <c r="H43" s="46">
        <f t="shared" si="79"/>
        <v>39411223</v>
      </c>
      <c r="I43" s="46">
        <f t="shared" si="79"/>
        <v>232300225.80000019</v>
      </c>
      <c r="J43" s="46">
        <f t="shared" si="79"/>
        <v>538502141</v>
      </c>
      <c r="K43" s="46">
        <f t="shared" si="79"/>
        <v>96879776</v>
      </c>
      <c r="L43" s="46">
        <f t="shared" si="79"/>
        <v>297134862</v>
      </c>
      <c r="M43" s="46">
        <f t="shared" si="79"/>
        <v>17034862</v>
      </c>
      <c r="N43" s="46">
        <f t="shared" si="79"/>
        <v>27255780</v>
      </c>
      <c r="O43" s="46">
        <f t="shared" si="79"/>
        <v>0</v>
      </c>
      <c r="P43" s="46">
        <f t="shared" si="79"/>
        <v>2543651008.8000002</v>
      </c>
      <c r="Q43" s="168"/>
      <c r="R43" s="60" t="s">
        <v>979</v>
      </c>
      <c r="S43" s="148" t="s">
        <v>980</v>
      </c>
      <c r="T43" s="46">
        <f t="shared" ref="T43:AF43" si="80">+T44+T47</f>
        <v>137686343</v>
      </c>
      <c r="U43" s="46">
        <f t="shared" si="80"/>
        <v>383934353</v>
      </c>
      <c r="V43" s="46">
        <f t="shared" si="80"/>
        <v>0</v>
      </c>
      <c r="W43" s="46">
        <f t="shared" si="80"/>
        <v>0</v>
      </c>
      <c r="X43" s="46">
        <f t="shared" si="80"/>
        <v>0</v>
      </c>
      <c r="Y43" s="46">
        <f t="shared" si="80"/>
        <v>0</v>
      </c>
      <c r="Z43" s="46">
        <f t="shared" si="80"/>
        <v>0</v>
      </c>
      <c r="AA43" s="46">
        <f t="shared" si="80"/>
        <v>0</v>
      </c>
      <c r="AB43" s="46">
        <f t="shared" si="80"/>
        <v>0</v>
      </c>
      <c r="AC43" s="46">
        <f t="shared" si="80"/>
        <v>0</v>
      </c>
      <c r="AD43" s="46">
        <f t="shared" si="80"/>
        <v>0</v>
      </c>
      <c r="AE43" s="46">
        <f t="shared" si="80"/>
        <v>0</v>
      </c>
      <c r="AF43" s="46">
        <f t="shared" si="80"/>
        <v>521620696</v>
      </c>
      <c r="AG43" s="168"/>
      <c r="AH43" s="60" t="s">
        <v>979</v>
      </c>
      <c r="AI43" s="148" t="s">
        <v>980</v>
      </c>
      <c r="AJ43" s="169" t="e">
        <f t="shared" si="18"/>
        <v>#DIV/0!</v>
      </c>
      <c r="AK43" s="169">
        <f t="shared" si="2"/>
        <v>0.75487977932270167</v>
      </c>
      <c r="AL43" s="169">
        <f t="shared" si="3"/>
        <v>-1</v>
      </c>
      <c r="AM43" s="169">
        <f t="shared" si="4"/>
        <v>-1</v>
      </c>
      <c r="AN43" s="169">
        <f t="shared" si="5"/>
        <v>-1</v>
      </c>
      <c r="AO43" s="169">
        <f t="shared" si="6"/>
        <v>-1</v>
      </c>
      <c r="AP43" s="169">
        <f t="shared" si="7"/>
        <v>-1</v>
      </c>
      <c r="AQ43" s="169">
        <f t="shared" si="8"/>
        <v>-1</v>
      </c>
      <c r="AR43" s="169">
        <f t="shared" si="9"/>
        <v>-1</v>
      </c>
      <c r="AS43" s="169">
        <f t="shared" si="10"/>
        <v>-1</v>
      </c>
      <c r="AT43" s="169">
        <f t="shared" si="11"/>
        <v>-1</v>
      </c>
      <c r="AU43" s="169">
        <f t="shared" si="12"/>
        <v>-1</v>
      </c>
      <c r="AV43" s="169">
        <f t="shared" si="13"/>
        <v>-0.79493228662446058</v>
      </c>
    </row>
    <row r="44" spans="1:48" ht="16.5" customHeight="1" x14ac:dyDescent="0.25">
      <c r="A44" s="28">
        <v>102501092</v>
      </c>
      <c r="B44" s="29" t="s">
        <v>484</v>
      </c>
      <c r="C44" s="47">
        <f t="shared" ref="C44:N44" si="81">+C46</f>
        <v>0</v>
      </c>
      <c r="D44" s="47">
        <f t="shared" si="81"/>
        <v>218781000</v>
      </c>
      <c r="E44" s="47">
        <f t="shared" si="81"/>
        <v>755899315</v>
      </c>
      <c r="F44" s="47">
        <f t="shared" si="81"/>
        <v>142633629</v>
      </c>
      <c r="G44" s="47">
        <f t="shared" si="81"/>
        <v>177818195</v>
      </c>
      <c r="H44" s="47">
        <f t="shared" si="81"/>
        <v>39411223</v>
      </c>
      <c r="I44" s="47">
        <f t="shared" si="81"/>
        <v>232300225.80000019</v>
      </c>
      <c r="J44" s="47">
        <f t="shared" si="81"/>
        <v>538502141</v>
      </c>
      <c r="K44" s="47">
        <f t="shared" si="81"/>
        <v>96879776</v>
      </c>
      <c r="L44" s="47">
        <f t="shared" si="81"/>
        <v>297134862</v>
      </c>
      <c r="M44" s="47">
        <f t="shared" si="81"/>
        <v>17034862</v>
      </c>
      <c r="N44" s="47">
        <f t="shared" si="81"/>
        <v>27255780</v>
      </c>
      <c r="O44" s="47">
        <f t="shared" si="15"/>
        <v>0</v>
      </c>
      <c r="P44" s="47">
        <f>+P46</f>
        <v>2543651008.8000002</v>
      </c>
      <c r="Q44" s="167"/>
      <c r="R44" s="64" t="s">
        <v>981</v>
      </c>
      <c r="S44" s="149" t="s">
        <v>484</v>
      </c>
      <c r="T44" s="160">
        <f t="shared" ref="T44:AE44" si="82">+T45+T46</f>
        <v>137686343</v>
      </c>
      <c r="U44" s="160">
        <v>383934353</v>
      </c>
      <c r="V44" s="160">
        <f t="shared" si="82"/>
        <v>0</v>
      </c>
      <c r="W44" s="160">
        <f t="shared" si="82"/>
        <v>0</v>
      </c>
      <c r="X44" s="160">
        <f t="shared" si="82"/>
        <v>0</v>
      </c>
      <c r="Y44" s="160">
        <f t="shared" si="82"/>
        <v>0</v>
      </c>
      <c r="Z44" s="160">
        <f t="shared" si="82"/>
        <v>0</v>
      </c>
      <c r="AA44" s="160">
        <f t="shared" si="82"/>
        <v>0</v>
      </c>
      <c r="AB44" s="160">
        <f t="shared" si="82"/>
        <v>0</v>
      </c>
      <c r="AC44" s="160">
        <f t="shared" si="82"/>
        <v>0</v>
      </c>
      <c r="AD44" s="160">
        <f t="shared" si="82"/>
        <v>0</v>
      </c>
      <c r="AE44" s="160">
        <f t="shared" si="82"/>
        <v>0</v>
      </c>
      <c r="AF44" s="160">
        <f t="shared" si="17"/>
        <v>521620696</v>
      </c>
      <c r="AG44" s="167"/>
      <c r="AH44" s="64" t="s">
        <v>981</v>
      </c>
      <c r="AI44" s="149" t="s">
        <v>484</v>
      </c>
      <c r="AJ44" s="169" t="e">
        <f t="shared" si="18"/>
        <v>#DIV/0!</v>
      </c>
      <c r="AK44" s="169">
        <f t="shared" si="2"/>
        <v>0.75487977932270167</v>
      </c>
      <c r="AL44" s="169">
        <f t="shared" si="3"/>
        <v>-1</v>
      </c>
      <c r="AM44" s="169">
        <f t="shared" si="4"/>
        <v>-1</v>
      </c>
      <c r="AN44" s="169">
        <f t="shared" si="5"/>
        <v>-1</v>
      </c>
      <c r="AO44" s="169">
        <f t="shared" si="6"/>
        <v>-1</v>
      </c>
      <c r="AP44" s="169">
        <f t="shared" si="7"/>
        <v>-1</v>
      </c>
      <c r="AQ44" s="169">
        <f t="shared" si="8"/>
        <v>-1</v>
      </c>
      <c r="AR44" s="169">
        <f t="shared" si="9"/>
        <v>-1</v>
      </c>
      <c r="AS44" s="169">
        <f t="shared" si="10"/>
        <v>-1</v>
      </c>
      <c r="AT44" s="169">
        <f t="shared" si="11"/>
        <v>-1</v>
      </c>
      <c r="AU44" s="169">
        <f t="shared" si="12"/>
        <v>-1</v>
      </c>
      <c r="AV44" s="169">
        <f t="shared" si="13"/>
        <v>-0.79493228662446058</v>
      </c>
    </row>
    <row r="45" spans="1:48" ht="16.5" customHeight="1" x14ac:dyDescent="0.25">
      <c r="A45" s="81" t="s">
        <v>982</v>
      </c>
      <c r="B45" s="81" t="s">
        <v>983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>
        <f t="shared" si="15"/>
        <v>0</v>
      </c>
      <c r="P45" s="45"/>
      <c r="Q45" s="167"/>
      <c r="R45" s="81" t="s">
        <v>982</v>
      </c>
      <c r="S45" s="153" t="s">
        <v>983</v>
      </c>
      <c r="T45" s="161">
        <v>137686343</v>
      </c>
      <c r="U45" s="161">
        <v>383934353</v>
      </c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>
        <f t="shared" si="17"/>
        <v>521620696</v>
      </c>
      <c r="AG45" s="167"/>
      <c r="AH45" s="81" t="s">
        <v>982</v>
      </c>
      <c r="AI45" s="153" t="s">
        <v>983</v>
      </c>
      <c r="AJ45" s="170" t="e">
        <f t="shared" si="18"/>
        <v>#DIV/0!</v>
      </c>
      <c r="AK45" s="170" t="e">
        <f t="shared" si="2"/>
        <v>#DIV/0!</v>
      </c>
      <c r="AL45" s="170" t="e">
        <f t="shared" si="3"/>
        <v>#DIV/0!</v>
      </c>
      <c r="AM45" s="170" t="e">
        <f t="shared" si="4"/>
        <v>#DIV/0!</v>
      </c>
      <c r="AN45" s="170" t="e">
        <f t="shared" si="5"/>
        <v>#DIV/0!</v>
      </c>
      <c r="AO45" s="170" t="e">
        <f t="shared" si="6"/>
        <v>#DIV/0!</v>
      </c>
      <c r="AP45" s="170" t="e">
        <f t="shared" si="7"/>
        <v>#DIV/0!</v>
      </c>
      <c r="AQ45" s="170" t="e">
        <f t="shared" si="8"/>
        <v>#DIV/0!</v>
      </c>
      <c r="AR45" s="170" t="e">
        <f t="shared" si="9"/>
        <v>#DIV/0!</v>
      </c>
      <c r="AS45" s="170" t="e">
        <f t="shared" si="10"/>
        <v>#DIV/0!</v>
      </c>
      <c r="AT45" s="170" t="e">
        <f t="shared" si="11"/>
        <v>#DIV/0!</v>
      </c>
      <c r="AU45" s="170" t="e">
        <f t="shared" si="12"/>
        <v>#DIV/0!</v>
      </c>
      <c r="AV45" s="170" t="e">
        <f t="shared" si="13"/>
        <v>#DIV/0!</v>
      </c>
    </row>
    <row r="46" spans="1:48" ht="16.5" customHeight="1" x14ac:dyDescent="0.25">
      <c r="A46" s="30">
        <v>10250109209</v>
      </c>
      <c r="B46" s="31" t="s">
        <v>490</v>
      </c>
      <c r="C46" s="45">
        <v>0</v>
      </c>
      <c r="D46" s="45">
        <v>218781000</v>
      </c>
      <c r="E46" s="45">
        <v>755899315</v>
      </c>
      <c r="F46" s="45">
        <v>142633629</v>
      </c>
      <c r="G46" s="45">
        <v>177818195</v>
      </c>
      <c r="H46" s="45">
        <v>39411223</v>
      </c>
      <c r="I46" s="45">
        <v>232300225.80000019</v>
      </c>
      <c r="J46" s="45">
        <v>538502141</v>
      </c>
      <c r="K46" s="45">
        <v>96879776</v>
      </c>
      <c r="L46" s="45">
        <v>297134862</v>
      </c>
      <c r="M46" s="45">
        <v>17034862</v>
      </c>
      <c r="N46" s="45">
        <v>27255780</v>
      </c>
      <c r="O46" s="45">
        <f t="shared" si="15"/>
        <v>0</v>
      </c>
      <c r="P46" s="45">
        <f>SUM(C46:N46)</f>
        <v>2543651008.8000002</v>
      </c>
      <c r="Q46" s="167"/>
      <c r="R46" s="81" t="s">
        <v>984</v>
      </c>
      <c r="S46" s="153" t="s">
        <v>490</v>
      </c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>
        <f t="shared" si="17"/>
        <v>0</v>
      </c>
      <c r="AG46" s="167"/>
      <c r="AH46" s="81" t="s">
        <v>984</v>
      </c>
      <c r="AI46" s="153" t="s">
        <v>490</v>
      </c>
      <c r="AJ46" s="170" t="e">
        <f t="shared" si="18"/>
        <v>#DIV/0!</v>
      </c>
      <c r="AK46" s="170">
        <f t="shared" si="2"/>
        <v>-1</v>
      </c>
      <c r="AL46" s="170">
        <f t="shared" si="3"/>
        <v>-1</v>
      </c>
      <c r="AM46" s="170">
        <f t="shared" si="4"/>
        <v>-1</v>
      </c>
      <c r="AN46" s="170">
        <f t="shared" si="5"/>
        <v>-1</v>
      </c>
      <c r="AO46" s="170">
        <f t="shared" si="6"/>
        <v>-1</v>
      </c>
      <c r="AP46" s="170">
        <f t="shared" si="7"/>
        <v>-1</v>
      </c>
      <c r="AQ46" s="170">
        <f t="shared" si="8"/>
        <v>-1</v>
      </c>
      <c r="AR46" s="170">
        <f t="shared" si="9"/>
        <v>-1</v>
      </c>
      <c r="AS46" s="170">
        <f t="shared" si="10"/>
        <v>-1</v>
      </c>
      <c r="AT46" s="170">
        <f t="shared" si="11"/>
        <v>-1</v>
      </c>
      <c r="AU46" s="170">
        <f t="shared" si="12"/>
        <v>-1</v>
      </c>
      <c r="AV46" s="170">
        <f t="shared" si="13"/>
        <v>-1</v>
      </c>
    </row>
    <row r="47" spans="1:48" ht="16.5" customHeight="1" x14ac:dyDescent="0.25">
      <c r="A47" s="28" t="s">
        <v>985</v>
      </c>
      <c r="B47" s="29" t="s">
        <v>757</v>
      </c>
      <c r="C47" s="47">
        <f t="shared" ref="C47" si="83">+C48</f>
        <v>0</v>
      </c>
      <c r="D47" s="47">
        <f>+D48</f>
        <v>0</v>
      </c>
      <c r="E47" s="47">
        <f t="shared" ref="E47:P47" si="84">+E48</f>
        <v>0</v>
      </c>
      <c r="F47" s="47">
        <f t="shared" si="84"/>
        <v>0</v>
      </c>
      <c r="G47" s="47">
        <f t="shared" si="84"/>
        <v>0</v>
      </c>
      <c r="H47" s="47">
        <f t="shared" si="84"/>
        <v>0</v>
      </c>
      <c r="I47" s="47">
        <f t="shared" si="84"/>
        <v>0</v>
      </c>
      <c r="J47" s="47">
        <f t="shared" si="84"/>
        <v>0</v>
      </c>
      <c r="K47" s="47">
        <f t="shared" si="84"/>
        <v>0</v>
      </c>
      <c r="L47" s="47">
        <f t="shared" si="84"/>
        <v>0</v>
      </c>
      <c r="M47" s="47">
        <f t="shared" si="84"/>
        <v>0</v>
      </c>
      <c r="N47" s="47">
        <f t="shared" si="84"/>
        <v>0</v>
      </c>
      <c r="O47" s="47">
        <f t="shared" si="84"/>
        <v>0</v>
      </c>
      <c r="P47" s="47">
        <f t="shared" si="84"/>
        <v>0</v>
      </c>
      <c r="Q47" s="167"/>
      <c r="R47" s="64"/>
      <c r="S47" s="149"/>
      <c r="T47" s="47">
        <f t="shared" ref="T47:AF47" si="85">+T48</f>
        <v>0</v>
      </c>
      <c r="U47" s="47">
        <f t="shared" si="85"/>
        <v>0</v>
      </c>
      <c r="V47" s="47">
        <f t="shared" si="85"/>
        <v>0</v>
      </c>
      <c r="W47" s="47">
        <f t="shared" si="85"/>
        <v>0</v>
      </c>
      <c r="X47" s="47">
        <f t="shared" si="85"/>
        <v>0</v>
      </c>
      <c r="Y47" s="47">
        <f t="shared" si="85"/>
        <v>0</v>
      </c>
      <c r="Z47" s="47">
        <f t="shared" si="85"/>
        <v>0</v>
      </c>
      <c r="AA47" s="47">
        <f t="shared" si="85"/>
        <v>0</v>
      </c>
      <c r="AB47" s="47">
        <f t="shared" si="85"/>
        <v>0</v>
      </c>
      <c r="AC47" s="47">
        <f t="shared" si="85"/>
        <v>0</v>
      </c>
      <c r="AD47" s="47">
        <f t="shared" si="85"/>
        <v>0</v>
      </c>
      <c r="AE47" s="47">
        <f t="shared" si="85"/>
        <v>0</v>
      </c>
      <c r="AF47" s="47">
        <f t="shared" si="85"/>
        <v>0</v>
      </c>
      <c r="AG47" s="167"/>
      <c r="AH47" s="64"/>
      <c r="AI47" s="149"/>
      <c r="AJ47" s="169" t="e">
        <f t="shared" ref="AJ47:AJ48" si="86">(T47-C47)/C47</f>
        <v>#DIV/0!</v>
      </c>
      <c r="AK47" s="169" t="e">
        <f t="shared" ref="AK47:AK48" si="87">(U47-D47)/D47</f>
        <v>#DIV/0!</v>
      </c>
      <c r="AL47" s="169" t="e">
        <f t="shared" ref="AL47:AL48" si="88">(V47-E47)/E47</f>
        <v>#DIV/0!</v>
      </c>
      <c r="AM47" s="169" t="e">
        <f t="shared" ref="AM47:AM48" si="89">(W47-F47)/F47</f>
        <v>#DIV/0!</v>
      </c>
      <c r="AN47" s="169" t="e">
        <f t="shared" ref="AN47:AN48" si="90">(X47-G47)/G47</f>
        <v>#DIV/0!</v>
      </c>
      <c r="AO47" s="169" t="e">
        <f t="shared" ref="AO47:AO48" si="91">(Y47-H47)/H47</f>
        <v>#DIV/0!</v>
      </c>
      <c r="AP47" s="169" t="e">
        <f t="shared" ref="AP47:AP48" si="92">(Z47-I47)/I47</f>
        <v>#DIV/0!</v>
      </c>
      <c r="AQ47" s="169" t="e">
        <f t="shared" ref="AQ47:AQ48" si="93">(AA47-J47)/J47</f>
        <v>#DIV/0!</v>
      </c>
      <c r="AR47" s="169" t="e">
        <f t="shared" ref="AR47:AR48" si="94">(AB47-K47)/K47</f>
        <v>#DIV/0!</v>
      </c>
      <c r="AS47" s="169" t="e">
        <f t="shared" ref="AS47:AS48" si="95">(AC47-L47)/L47</f>
        <v>#DIV/0!</v>
      </c>
      <c r="AT47" s="169" t="e">
        <f t="shared" ref="AT47:AT48" si="96">(AD47-M47)/M47</f>
        <v>#DIV/0!</v>
      </c>
      <c r="AU47" s="169" t="e">
        <f t="shared" ref="AU47:AU48" si="97">(AE47-N47)/N47</f>
        <v>#DIV/0!</v>
      </c>
      <c r="AV47" s="169" t="e">
        <f t="shared" ref="AV47:AV48" si="98">(AF47-P47)/P47</f>
        <v>#DIV/0!</v>
      </c>
    </row>
    <row r="48" spans="1:48" ht="16.5" customHeight="1" x14ac:dyDescent="0.25">
      <c r="A48" s="144" t="s">
        <v>986</v>
      </c>
      <c r="B48" s="145" t="s">
        <v>758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45">
        <f>SUM(C48:N48)</f>
        <v>0</v>
      </c>
      <c r="Q48" s="167"/>
      <c r="R48" s="81"/>
      <c r="S48" s="153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>
        <f t="shared" si="17"/>
        <v>0</v>
      </c>
      <c r="AG48" s="167"/>
      <c r="AH48" s="81"/>
      <c r="AI48" s="153"/>
      <c r="AJ48" s="170" t="e">
        <f t="shared" si="86"/>
        <v>#DIV/0!</v>
      </c>
      <c r="AK48" s="170" t="e">
        <f t="shared" si="87"/>
        <v>#DIV/0!</v>
      </c>
      <c r="AL48" s="170" t="e">
        <f t="shared" si="88"/>
        <v>#DIV/0!</v>
      </c>
      <c r="AM48" s="170" t="e">
        <f t="shared" si="89"/>
        <v>#DIV/0!</v>
      </c>
      <c r="AN48" s="170" t="e">
        <f t="shared" si="90"/>
        <v>#DIV/0!</v>
      </c>
      <c r="AO48" s="170" t="e">
        <f t="shared" si="91"/>
        <v>#DIV/0!</v>
      </c>
      <c r="AP48" s="170" t="e">
        <f t="shared" si="92"/>
        <v>#DIV/0!</v>
      </c>
      <c r="AQ48" s="170" t="e">
        <f t="shared" si="93"/>
        <v>#DIV/0!</v>
      </c>
      <c r="AR48" s="170" t="e">
        <f t="shared" si="94"/>
        <v>#DIV/0!</v>
      </c>
      <c r="AS48" s="170" t="e">
        <f t="shared" si="95"/>
        <v>#DIV/0!</v>
      </c>
      <c r="AT48" s="170" t="e">
        <f t="shared" si="96"/>
        <v>#DIV/0!</v>
      </c>
      <c r="AU48" s="170" t="e">
        <f t="shared" si="97"/>
        <v>#DIV/0!</v>
      </c>
      <c r="AV48" s="170" t="e">
        <f t="shared" si="98"/>
        <v>#DIV/0!</v>
      </c>
    </row>
    <row r="49" spans="1:48" ht="16.5" customHeight="1" x14ac:dyDescent="0.25">
      <c r="A49" s="23">
        <v>102502</v>
      </c>
      <c r="B49" s="24" t="s">
        <v>802</v>
      </c>
      <c r="C49" s="46">
        <f>+C50+C63+C68+C60</f>
        <v>9800000</v>
      </c>
      <c r="D49" s="46">
        <f t="shared" ref="D49:AF49" si="99">+D50+D63+D68+D60</f>
        <v>120300000</v>
      </c>
      <c r="E49" s="46">
        <f t="shared" si="99"/>
        <v>9800000</v>
      </c>
      <c r="F49" s="46">
        <f t="shared" si="99"/>
        <v>89800000</v>
      </c>
      <c r="G49" s="46">
        <f t="shared" si="99"/>
        <v>14523454.34</v>
      </c>
      <c r="H49" s="46">
        <f t="shared" si="99"/>
        <v>67050000</v>
      </c>
      <c r="I49" s="46">
        <f t="shared" si="99"/>
        <v>9800000</v>
      </c>
      <c r="J49" s="46">
        <f t="shared" si="99"/>
        <v>32161727.170000002</v>
      </c>
      <c r="K49" s="46">
        <f t="shared" si="99"/>
        <v>105661727.17</v>
      </c>
      <c r="L49" s="46">
        <f t="shared" si="99"/>
        <v>12161727.17</v>
      </c>
      <c r="M49" s="46">
        <f t="shared" si="99"/>
        <v>38161727.170000002</v>
      </c>
      <c r="N49" s="46">
        <f t="shared" si="99"/>
        <v>21150000</v>
      </c>
      <c r="O49" s="46">
        <f t="shared" si="99"/>
        <v>9800000</v>
      </c>
      <c r="P49" s="46">
        <f t="shared" si="99"/>
        <v>530370363.01999998</v>
      </c>
      <c r="Q49" s="167">
        <f t="shared" si="99"/>
        <v>0</v>
      </c>
      <c r="R49" s="46">
        <f t="shared" si="99"/>
        <v>1148022863</v>
      </c>
      <c r="S49" s="46" t="e">
        <f t="shared" si="99"/>
        <v>#VALUE!</v>
      </c>
      <c r="T49" s="46">
        <f t="shared" si="99"/>
        <v>50042990</v>
      </c>
      <c r="U49" s="46">
        <f t="shared" si="99"/>
        <v>24206776</v>
      </c>
      <c r="V49" s="46">
        <f t="shared" si="99"/>
        <v>0</v>
      </c>
      <c r="W49" s="46">
        <f t="shared" si="99"/>
        <v>0</v>
      </c>
      <c r="X49" s="46">
        <f t="shared" si="99"/>
        <v>0</v>
      </c>
      <c r="Y49" s="46">
        <f t="shared" si="99"/>
        <v>0</v>
      </c>
      <c r="Z49" s="46">
        <f t="shared" si="99"/>
        <v>0</v>
      </c>
      <c r="AA49" s="46">
        <f t="shared" si="99"/>
        <v>0</v>
      </c>
      <c r="AB49" s="46">
        <f t="shared" si="99"/>
        <v>0</v>
      </c>
      <c r="AC49" s="46">
        <f t="shared" si="99"/>
        <v>0</v>
      </c>
      <c r="AD49" s="46">
        <f t="shared" si="99"/>
        <v>0</v>
      </c>
      <c r="AE49" s="46">
        <f t="shared" si="99"/>
        <v>0</v>
      </c>
      <c r="AF49" s="46">
        <f t="shared" si="99"/>
        <v>74249766</v>
      </c>
      <c r="AG49" s="168"/>
      <c r="AH49" s="60" t="s">
        <v>987</v>
      </c>
      <c r="AI49" s="148" t="s">
        <v>802</v>
      </c>
      <c r="AJ49" s="169">
        <f t="shared" si="18"/>
        <v>4.106427551020408</v>
      </c>
      <c r="AK49" s="169">
        <f t="shared" si="2"/>
        <v>-0.79877991687448047</v>
      </c>
      <c r="AL49" s="169">
        <f t="shared" si="3"/>
        <v>-1</v>
      </c>
      <c r="AM49" s="169">
        <f t="shared" si="4"/>
        <v>-1</v>
      </c>
      <c r="AN49" s="169">
        <f t="shared" si="5"/>
        <v>-1</v>
      </c>
      <c r="AO49" s="169">
        <f t="shared" si="6"/>
        <v>-1</v>
      </c>
      <c r="AP49" s="169">
        <f t="shared" si="7"/>
        <v>-1</v>
      </c>
      <c r="AQ49" s="169">
        <f t="shared" si="8"/>
        <v>-1</v>
      </c>
      <c r="AR49" s="169">
        <f t="shared" si="9"/>
        <v>-1</v>
      </c>
      <c r="AS49" s="169">
        <f t="shared" si="10"/>
        <v>-1</v>
      </c>
      <c r="AT49" s="169">
        <f t="shared" si="11"/>
        <v>-1</v>
      </c>
      <c r="AU49" s="169">
        <f t="shared" si="12"/>
        <v>-1</v>
      </c>
      <c r="AV49" s="169">
        <f t="shared" si="13"/>
        <v>-0.86000393088103211</v>
      </c>
    </row>
    <row r="50" spans="1:48" ht="16.5" customHeight="1" x14ac:dyDescent="0.25">
      <c r="A50" s="28">
        <v>10250200</v>
      </c>
      <c r="B50" s="29" t="s">
        <v>197</v>
      </c>
      <c r="C50" s="47">
        <f>+C51+C56</f>
        <v>9500000</v>
      </c>
      <c r="D50" s="47">
        <f t="shared" ref="D50:P50" si="100">+D51+D56</f>
        <v>96500000</v>
      </c>
      <c r="E50" s="47">
        <f t="shared" si="100"/>
        <v>9500000</v>
      </c>
      <c r="F50" s="47">
        <f t="shared" si="100"/>
        <v>89500000</v>
      </c>
      <c r="G50" s="47">
        <f t="shared" si="100"/>
        <v>9500000</v>
      </c>
      <c r="H50" s="47">
        <f t="shared" si="100"/>
        <v>66750000</v>
      </c>
      <c r="I50" s="47">
        <f t="shared" si="100"/>
        <v>9500000</v>
      </c>
      <c r="J50" s="47">
        <f t="shared" si="100"/>
        <v>29500000</v>
      </c>
      <c r="K50" s="47">
        <f t="shared" si="100"/>
        <v>79500000</v>
      </c>
      <c r="L50" s="47">
        <f t="shared" si="100"/>
        <v>9500000</v>
      </c>
      <c r="M50" s="47">
        <f t="shared" si="100"/>
        <v>35500000</v>
      </c>
      <c r="N50" s="47">
        <f t="shared" si="100"/>
        <v>20850000</v>
      </c>
      <c r="O50" s="47">
        <f t="shared" si="15"/>
        <v>9500000</v>
      </c>
      <c r="P50" s="47">
        <f t="shared" si="100"/>
        <v>465600000</v>
      </c>
      <c r="Q50" s="167"/>
      <c r="R50" s="60" t="s">
        <v>988</v>
      </c>
      <c r="S50" s="148" t="s">
        <v>989</v>
      </c>
      <c r="T50" s="160">
        <f t="shared" ref="T50:AE50" si="101">+T51+T56</f>
        <v>46259025</v>
      </c>
      <c r="U50" s="160">
        <v>23361000</v>
      </c>
      <c r="V50" s="160">
        <f t="shared" si="101"/>
        <v>0</v>
      </c>
      <c r="W50" s="160">
        <f t="shared" si="101"/>
        <v>0</v>
      </c>
      <c r="X50" s="160">
        <f t="shared" si="101"/>
        <v>0</v>
      </c>
      <c r="Y50" s="160">
        <f t="shared" si="101"/>
        <v>0</v>
      </c>
      <c r="Z50" s="160">
        <f t="shared" si="101"/>
        <v>0</v>
      </c>
      <c r="AA50" s="160">
        <f t="shared" si="101"/>
        <v>0</v>
      </c>
      <c r="AB50" s="160">
        <f t="shared" si="101"/>
        <v>0</v>
      </c>
      <c r="AC50" s="160">
        <f t="shared" si="101"/>
        <v>0</v>
      </c>
      <c r="AD50" s="160">
        <f t="shared" si="101"/>
        <v>0</v>
      </c>
      <c r="AE50" s="160">
        <f t="shared" si="101"/>
        <v>0</v>
      </c>
      <c r="AF50" s="160">
        <f t="shared" si="17"/>
        <v>69620025</v>
      </c>
      <c r="AG50" s="168"/>
      <c r="AH50" s="60" t="s">
        <v>988</v>
      </c>
      <c r="AI50" s="148" t="s">
        <v>989</v>
      </c>
      <c r="AJ50" s="169">
        <f t="shared" si="18"/>
        <v>3.8693710526315788</v>
      </c>
      <c r="AK50" s="169">
        <f t="shared" si="2"/>
        <v>-0.75791709844559585</v>
      </c>
      <c r="AL50" s="169">
        <f t="shared" si="3"/>
        <v>-1</v>
      </c>
      <c r="AM50" s="169">
        <f t="shared" si="4"/>
        <v>-1</v>
      </c>
      <c r="AN50" s="169">
        <f t="shared" si="5"/>
        <v>-1</v>
      </c>
      <c r="AO50" s="169">
        <f t="shared" si="6"/>
        <v>-1</v>
      </c>
      <c r="AP50" s="169">
        <f t="shared" si="7"/>
        <v>-1</v>
      </c>
      <c r="AQ50" s="169">
        <f t="shared" si="8"/>
        <v>-1</v>
      </c>
      <c r="AR50" s="169">
        <f t="shared" si="9"/>
        <v>-1</v>
      </c>
      <c r="AS50" s="169">
        <f t="shared" si="10"/>
        <v>-1</v>
      </c>
      <c r="AT50" s="169">
        <f t="shared" si="11"/>
        <v>-1</v>
      </c>
      <c r="AU50" s="169">
        <f t="shared" si="12"/>
        <v>-1</v>
      </c>
      <c r="AV50" s="169">
        <f t="shared" si="13"/>
        <v>-0.85047245489690726</v>
      </c>
    </row>
    <row r="51" spans="1:48" ht="16.5" customHeight="1" x14ac:dyDescent="0.25">
      <c r="A51" s="28">
        <v>102502001</v>
      </c>
      <c r="B51" s="29" t="s">
        <v>199</v>
      </c>
      <c r="C51" s="47">
        <f>+C52+C53+C54+C55</f>
        <v>0</v>
      </c>
      <c r="D51" s="47">
        <f t="shared" ref="D51:P51" si="102">+D52+D53+D54+D55</f>
        <v>87000000</v>
      </c>
      <c r="E51" s="47">
        <f t="shared" si="102"/>
        <v>0</v>
      </c>
      <c r="F51" s="47">
        <f t="shared" si="102"/>
        <v>80000000</v>
      </c>
      <c r="G51" s="47">
        <f t="shared" si="102"/>
        <v>0</v>
      </c>
      <c r="H51" s="47">
        <f t="shared" si="102"/>
        <v>57250000</v>
      </c>
      <c r="I51" s="47">
        <f t="shared" si="102"/>
        <v>0</v>
      </c>
      <c r="J51" s="47">
        <f t="shared" si="102"/>
        <v>20000000</v>
      </c>
      <c r="K51" s="47">
        <f t="shared" si="102"/>
        <v>70000000</v>
      </c>
      <c r="L51" s="47">
        <f t="shared" si="102"/>
        <v>0</v>
      </c>
      <c r="M51" s="47">
        <f t="shared" si="102"/>
        <v>26000000</v>
      </c>
      <c r="N51" s="47">
        <f t="shared" si="102"/>
        <v>11350000</v>
      </c>
      <c r="O51" s="47">
        <f t="shared" si="15"/>
        <v>0</v>
      </c>
      <c r="P51" s="47">
        <f t="shared" si="102"/>
        <v>351600000</v>
      </c>
      <c r="Q51" s="167"/>
      <c r="R51" s="64" t="s">
        <v>990</v>
      </c>
      <c r="S51" s="149" t="s">
        <v>199</v>
      </c>
      <c r="T51" s="160">
        <f t="shared" ref="T51:AE51" si="103">SUM(T52:T55)</f>
        <v>46259025</v>
      </c>
      <c r="U51" s="160">
        <v>1140500</v>
      </c>
      <c r="V51" s="160">
        <f t="shared" si="103"/>
        <v>0</v>
      </c>
      <c r="W51" s="160">
        <f t="shared" si="103"/>
        <v>0</v>
      </c>
      <c r="X51" s="160">
        <f t="shared" si="103"/>
        <v>0</v>
      </c>
      <c r="Y51" s="160">
        <f t="shared" si="103"/>
        <v>0</v>
      </c>
      <c r="Z51" s="160">
        <f t="shared" si="103"/>
        <v>0</v>
      </c>
      <c r="AA51" s="160">
        <f t="shared" si="103"/>
        <v>0</v>
      </c>
      <c r="AB51" s="160">
        <f t="shared" si="103"/>
        <v>0</v>
      </c>
      <c r="AC51" s="160">
        <f t="shared" si="103"/>
        <v>0</v>
      </c>
      <c r="AD51" s="160">
        <f t="shared" si="103"/>
        <v>0</v>
      </c>
      <c r="AE51" s="160">
        <f t="shared" si="103"/>
        <v>0</v>
      </c>
      <c r="AF51" s="160">
        <f t="shared" si="17"/>
        <v>47399525</v>
      </c>
      <c r="AG51" s="167"/>
      <c r="AH51" s="64" t="s">
        <v>990</v>
      </c>
      <c r="AI51" s="149" t="s">
        <v>199</v>
      </c>
      <c r="AJ51" s="169" t="e">
        <f t="shared" si="18"/>
        <v>#DIV/0!</v>
      </c>
      <c r="AK51" s="169">
        <f t="shared" si="2"/>
        <v>-0.98689080459770118</v>
      </c>
      <c r="AL51" s="169" t="e">
        <f t="shared" si="3"/>
        <v>#DIV/0!</v>
      </c>
      <c r="AM51" s="169">
        <f t="shared" si="4"/>
        <v>-1</v>
      </c>
      <c r="AN51" s="169" t="e">
        <f t="shared" si="5"/>
        <v>#DIV/0!</v>
      </c>
      <c r="AO51" s="169">
        <f t="shared" si="6"/>
        <v>-1</v>
      </c>
      <c r="AP51" s="169" t="e">
        <f t="shared" si="7"/>
        <v>#DIV/0!</v>
      </c>
      <c r="AQ51" s="169">
        <f t="shared" si="8"/>
        <v>-1</v>
      </c>
      <c r="AR51" s="169">
        <f t="shared" si="9"/>
        <v>-1</v>
      </c>
      <c r="AS51" s="169" t="e">
        <f t="shared" si="10"/>
        <v>#DIV/0!</v>
      </c>
      <c r="AT51" s="169">
        <f t="shared" si="11"/>
        <v>-1</v>
      </c>
      <c r="AU51" s="169">
        <f t="shared" si="12"/>
        <v>-1</v>
      </c>
      <c r="AV51" s="169">
        <f t="shared" si="13"/>
        <v>-0.86518906427758813</v>
      </c>
    </row>
    <row r="52" spans="1:48" ht="16.5" customHeight="1" x14ac:dyDescent="0.25">
      <c r="A52" s="30">
        <v>10250200101</v>
      </c>
      <c r="B52" s="31" t="s">
        <v>733</v>
      </c>
      <c r="C52" s="45">
        <v>0</v>
      </c>
      <c r="D52" s="45">
        <v>80000000</v>
      </c>
      <c r="E52" s="45">
        <v>0</v>
      </c>
      <c r="F52" s="45">
        <v>80000000</v>
      </c>
      <c r="G52" s="45">
        <v>0</v>
      </c>
      <c r="H52" s="45">
        <v>50000000</v>
      </c>
      <c r="I52" s="45">
        <v>0</v>
      </c>
      <c r="J52" s="45">
        <v>0</v>
      </c>
      <c r="K52" s="45">
        <v>70000000</v>
      </c>
      <c r="L52" s="45">
        <v>0</v>
      </c>
      <c r="M52" s="45">
        <v>20000000</v>
      </c>
      <c r="N52" s="45">
        <v>0</v>
      </c>
      <c r="O52" s="45">
        <f t="shared" si="15"/>
        <v>0</v>
      </c>
      <c r="P52" s="45">
        <f>SUM(C52:N52)</f>
        <v>300000000</v>
      </c>
      <c r="Q52" s="167"/>
      <c r="R52" s="81" t="s">
        <v>991</v>
      </c>
      <c r="S52" s="153" t="s">
        <v>733</v>
      </c>
      <c r="T52" s="161">
        <v>46259025</v>
      </c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>
        <f t="shared" si="17"/>
        <v>46259025</v>
      </c>
      <c r="AG52" s="167"/>
      <c r="AH52" s="81" t="s">
        <v>991</v>
      </c>
      <c r="AI52" s="153" t="s">
        <v>733</v>
      </c>
      <c r="AJ52" s="170" t="e">
        <f t="shared" si="18"/>
        <v>#DIV/0!</v>
      </c>
      <c r="AK52" s="170">
        <f t="shared" si="2"/>
        <v>-1</v>
      </c>
      <c r="AL52" s="170" t="e">
        <f t="shared" si="3"/>
        <v>#DIV/0!</v>
      </c>
      <c r="AM52" s="170">
        <f t="shared" si="4"/>
        <v>-1</v>
      </c>
      <c r="AN52" s="170" t="e">
        <f t="shared" si="5"/>
        <v>#DIV/0!</v>
      </c>
      <c r="AO52" s="170">
        <f t="shared" si="6"/>
        <v>-1</v>
      </c>
      <c r="AP52" s="170" t="e">
        <f t="shared" si="7"/>
        <v>#DIV/0!</v>
      </c>
      <c r="AQ52" s="170" t="e">
        <f t="shared" si="8"/>
        <v>#DIV/0!</v>
      </c>
      <c r="AR52" s="170">
        <f t="shared" si="9"/>
        <v>-1</v>
      </c>
      <c r="AS52" s="170" t="e">
        <f t="shared" si="10"/>
        <v>#DIV/0!</v>
      </c>
      <c r="AT52" s="170">
        <f t="shared" si="11"/>
        <v>-1</v>
      </c>
      <c r="AU52" s="170" t="e">
        <f t="shared" si="12"/>
        <v>#DIV/0!</v>
      </c>
      <c r="AV52" s="170">
        <f t="shared" si="13"/>
        <v>-0.84580325000000001</v>
      </c>
    </row>
    <row r="53" spans="1:48" ht="16.5" customHeight="1" x14ac:dyDescent="0.25">
      <c r="A53" s="30">
        <v>10250200102</v>
      </c>
      <c r="B53" s="31" t="s">
        <v>201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250000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f t="shared" si="15"/>
        <v>0</v>
      </c>
      <c r="P53" s="45">
        <f>SUM(C53:N53)</f>
        <v>250000</v>
      </c>
      <c r="Q53" s="167"/>
      <c r="R53" s="81" t="s">
        <v>992</v>
      </c>
      <c r="S53" s="153" t="s">
        <v>201</v>
      </c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>
        <f t="shared" si="17"/>
        <v>0</v>
      </c>
      <c r="AG53" s="167"/>
      <c r="AH53" s="81" t="s">
        <v>992</v>
      </c>
      <c r="AI53" s="153" t="s">
        <v>201</v>
      </c>
      <c r="AJ53" s="170" t="e">
        <f t="shared" si="18"/>
        <v>#DIV/0!</v>
      </c>
      <c r="AK53" s="170" t="e">
        <f t="shared" si="2"/>
        <v>#DIV/0!</v>
      </c>
      <c r="AL53" s="170" t="e">
        <f t="shared" si="3"/>
        <v>#DIV/0!</v>
      </c>
      <c r="AM53" s="170" t="e">
        <f t="shared" si="4"/>
        <v>#DIV/0!</v>
      </c>
      <c r="AN53" s="170" t="e">
        <f t="shared" si="5"/>
        <v>#DIV/0!</v>
      </c>
      <c r="AO53" s="170">
        <f t="shared" si="6"/>
        <v>-1</v>
      </c>
      <c r="AP53" s="170" t="e">
        <f t="shared" si="7"/>
        <v>#DIV/0!</v>
      </c>
      <c r="AQ53" s="170" t="e">
        <f t="shared" si="8"/>
        <v>#DIV/0!</v>
      </c>
      <c r="AR53" s="170" t="e">
        <f t="shared" si="9"/>
        <v>#DIV/0!</v>
      </c>
      <c r="AS53" s="170" t="e">
        <f t="shared" si="10"/>
        <v>#DIV/0!</v>
      </c>
      <c r="AT53" s="170" t="e">
        <f t="shared" si="11"/>
        <v>#DIV/0!</v>
      </c>
      <c r="AU53" s="170" t="e">
        <f t="shared" si="12"/>
        <v>#DIV/0!</v>
      </c>
      <c r="AV53" s="170">
        <f t="shared" si="13"/>
        <v>-1</v>
      </c>
    </row>
    <row r="54" spans="1:48" ht="16.5" customHeight="1" x14ac:dyDescent="0.25">
      <c r="A54" s="30">
        <v>10250200104</v>
      </c>
      <c r="B54" s="31" t="s">
        <v>203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20000000</v>
      </c>
      <c r="K54" s="45">
        <v>0</v>
      </c>
      <c r="L54" s="45">
        <v>0</v>
      </c>
      <c r="M54" s="45">
        <v>0</v>
      </c>
      <c r="N54" s="45">
        <v>11350000</v>
      </c>
      <c r="O54" s="45">
        <f t="shared" si="15"/>
        <v>0</v>
      </c>
      <c r="P54" s="45">
        <f>SUM(C54:N54)</f>
        <v>31350000</v>
      </c>
      <c r="Q54" s="167"/>
      <c r="R54" s="81" t="s">
        <v>993</v>
      </c>
      <c r="S54" s="153" t="s">
        <v>203</v>
      </c>
      <c r="T54" s="161"/>
      <c r="U54" s="161">
        <v>220500</v>
      </c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>
        <f t="shared" si="17"/>
        <v>220500</v>
      </c>
      <c r="AG54" s="167"/>
      <c r="AH54" s="81" t="s">
        <v>993</v>
      </c>
      <c r="AI54" s="153" t="s">
        <v>203</v>
      </c>
      <c r="AJ54" s="170" t="e">
        <f t="shared" si="18"/>
        <v>#DIV/0!</v>
      </c>
      <c r="AK54" s="170" t="e">
        <f t="shared" si="2"/>
        <v>#DIV/0!</v>
      </c>
      <c r="AL54" s="170" t="e">
        <f t="shared" si="3"/>
        <v>#DIV/0!</v>
      </c>
      <c r="AM54" s="170" t="e">
        <f t="shared" si="4"/>
        <v>#DIV/0!</v>
      </c>
      <c r="AN54" s="170" t="e">
        <f t="shared" si="5"/>
        <v>#DIV/0!</v>
      </c>
      <c r="AO54" s="170" t="e">
        <f t="shared" si="6"/>
        <v>#DIV/0!</v>
      </c>
      <c r="AP54" s="170" t="e">
        <f t="shared" si="7"/>
        <v>#DIV/0!</v>
      </c>
      <c r="AQ54" s="170">
        <f t="shared" si="8"/>
        <v>-1</v>
      </c>
      <c r="AR54" s="170" t="e">
        <f t="shared" si="9"/>
        <v>#DIV/0!</v>
      </c>
      <c r="AS54" s="170" t="e">
        <f t="shared" si="10"/>
        <v>#DIV/0!</v>
      </c>
      <c r="AT54" s="170" t="e">
        <f t="shared" si="11"/>
        <v>#DIV/0!</v>
      </c>
      <c r="AU54" s="170">
        <f t="shared" si="12"/>
        <v>-1</v>
      </c>
      <c r="AV54" s="170">
        <f t="shared" si="13"/>
        <v>-0.9929665071770335</v>
      </c>
    </row>
    <row r="55" spans="1:48" ht="16.5" customHeight="1" x14ac:dyDescent="0.25">
      <c r="A55" s="30">
        <v>10250200109</v>
      </c>
      <c r="B55" s="31" t="s">
        <v>734</v>
      </c>
      <c r="C55" s="45">
        <v>0</v>
      </c>
      <c r="D55" s="45">
        <v>7000000</v>
      </c>
      <c r="E55" s="45">
        <v>0</v>
      </c>
      <c r="F55" s="45">
        <v>0</v>
      </c>
      <c r="G55" s="45">
        <v>0</v>
      </c>
      <c r="H55" s="45">
        <v>7000000</v>
      </c>
      <c r="I55" s="45">
        <v>0</v>
      </c>
      <c r="J55" s="45">
        <v>0</v>
      </c>
      <c r="K55" s="45">
        <v>0</v>
      </c>
      <c r="L55" s="45">
        <v>0</v>
      </c>
      <c r="M55" s="45">
        <v>6000000</v>
      </c>
      <c r="N55" s="45">
        <v>0</v>
      </c>
      <c r="O55" s="45">
        <f t="shared" si="15"/>
        <v>0</v>
      </c>
      <c r="P55" s="45">
        <f>SUM(C55:N55)</f>
        <v>20000000</v>
      </c>
      <c r="Q55" s="167"/>
      <c r="R55" s="81" t="s">
        <v>994</v>
      </c>
      <c r="S55" s="153" t="s">
        <v>995</v>
      </c>
      <c r="T55" s="161"/>
      <c r="U55" s="161">
        <v>920000</v>
      </c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>
        <f t="shared" si="17"/>
        <v>920000</v>
      </c>
      <c r="AG55" s="167"/>
      <c r="AH55" s="81" t="s">
        <v>994</v>
      </c>
      <c r="AI55" s="153" t="s">
        <v>995</v>
      </c>
      <c r="AJ55" s="170" t="e">
        <f t="shared" si="18"/>
        <v>#DIV/0!</v>
      </c>
      <c r="AK55" s="170">
        <f t="shared" si="2"/>
        <v>-0.86857142857142855</v>
      </c>
      <c r="AL55" s="170" t="e">
        <f t="shared" si="3"/>
        <v>#DIV/0!</v>
      </c>
      <c r="AM55" s="170" t="e">
        <f t="shared" si="4"/>
        <v>#DIV/0!</v>
      </c>
      <c r="AN55" s="170" t="e">
        <f t="shared" si="5"/>
        <v>#DIV/0!</v>
      </c>
      <c r="AO55" s="170">
        <f t="shared" si="6"/>
        <v>-1</v>
      </c>
      <c r="AP55" s="170" t="e">
        <f t="shared" si="7"/>
        <v>#DIV/0!</v>
      </c>
      <c r="AQ55" s="170" t="e">
        <f t="shared" si="8"/>
        <v>#DIV/0!</v>
      </c>
      <c r="AR55" s="170" t="e">
        <f t="shared" si="9"/>
        <v>#DIV/0!</v>
      </c>
      <c r="AS55" s="170" t="e">
        <f t="shared" si="10"/>
        <v>#DIV/0!</v>
      </c>
      <c r="AT55" s="170">
        <f t="shared" si="11"/>
        <v>-1</v>
      </c>
      <c r="AU55" s="170" t="e">
        <f t="shared" si="12"/>
        <v>#DIV/0!</v>
      </c>
      <c r="AV55" s="170">
        <f t="shared" si="13"/>
        <v>-0.95399999999999996</v>
      </c>
    </row>
    <row r="56" spans="1:48" ht="16.5" customHeight="1" x14ac:dyDescent="0.25">
      <c r="A56" s="23">
        <v>102502002</v>
      </c>
      <c r="B56" s="24" t="s">
        <v>207</v>
      </c>
      <c r="C56" s="46">
        <f>+C57+C58+C59</f>
        <v>9500000</v>
      </c>
      <c r="D56" s="46">
        <f t="shared" ref="D56:P56" si="104">+D57+D58+D59</f>
        <v>9500000</v>
      </c>
      <c r="E56" s="46">
        <f t="shared" si="104"/>
        <v>9500000</v>
      </c>
      <c r="F56" s="46">
        <f t="shared" si="104"/>
        <v>9500000</v>
      </c>
      <c r="G56" s="46">
        <f t="shared" si="104"/>
        <v>9500000</v>
      </c>
      <c r="H56" s="46">
        <f t="shared" si="104"/>
        <v>9500000</v>
      </c>
      <c r="I56" s="46">
        <f t="shared" si="104"/>
        <v>9500000</v>
      </c>
      <c r="J56" s="46">
        <f t="shared" si="104"/>
        <v>9500000</v>
      </c>
      <c r="K56" s="46">
        <f t="shared" si="104"/>
        <v>9500000</v>
      </c>
      <c r="L56" s="46">
        <f t="shared" si="104"/>
        <v>9500000</v>
      </c>
      <c r="M56" s="46">
        <f t="shared" si="104"/>
        <v>9500000</v>
      </c>
      <c r="N56" s="46">
        <f t="shared" si="104"/>
        <v>9500000</v>
      </c>
      <c r="O56" s="46">
        <f t="shared" si="15"/>
        <v>9500000</v>
      </c>
      <c r="P56" s="46">
        <f t="shared" si="104"/>
        <v>114000000</v>
      </c>
      <c r="Q56" s="167"/>
      <c r="R56" s="64" t="s">
        <v>996</v>
      </c>
      <c r="S56" s="149" t="s">
        <v>997</v>
      </c>
      <c r="T56" s="160">
        <f t="shared" ref="T56:AE56" si="105">SUM(T57:T59)</f>
        <v>0</v>
      </c>
      <c r="U56" s="160">
        <v>22220500</v>
      </c>
      <c r="V56" s="160">
        <f t="shared" si="105"/>
        <v>0</v>
      </c>
      <c r="W56" s="160">
        <f t="shared" si="105"/>
        <v>0</v>
      </c>
      <c r="X56" s="160">
        <f t="shared" si="105"/>
        <v>0</v>
      </c>
      <c r="Y56" s="160">
        <f t="shared" si="105"/>
        <v>0</v>
      </c>
      <c r="Z56" s="160">
        <f t="shared" si="105"/>
        <v>0</v>
      </c>
      <c r="AA56" s="160">
        <f t="shared" si="105"/>
        <v>0</v>
      </c>
      <c r="AB56" s="160">
        <f t="shared" si="105"/>
        <v>0</v>
      </c>
      <c r="AC56" s="160">
        <f t="shared" si="105"/>
        <v>0</v>
      </c>
      <c r="AD56" s="160">
        <f t="shared" si="105"/>
        <v>0</v>
      </c>
      <c r="AE56" s="160">
        <f t="shared" si="105"/>
        <v>0</v>
      </c>
      <c r="AF56" s="160">
        <f t="shared" si="17"/>
        <v>22220500</v>
      </c>
      <c r="AG56" s="167"/>
      <c r="AH56" s="64" t="s">
        <v>996</v>
      </c>
      <c r="AI56" s="149" t="s">
        <v>997</v>
      </c>
      <c r="AJ56" s="169">
        <f t="shared" si="18"/>
        <v>-1</v>
      </c>
      <c r="AK56" s="169">
        <f t="shared" si="2"/>
        <v>1.339</v>
      </c>
      <c r="AL56" s="169">
        <f t="shared" si="3"/>
        <v>-1</v>
      </c>
      <c r="AM56" s="169">
        <f t="shared" si="4"/>
        <v>-1</v>
      </c>
      <c r="AN56" s="169">
        <f t="shared" si="5"/>
        <v>-1</v>
      </c>
      <c r="AO56" s="169">
        <f t="shared" si="6"/>
        <v>-1</v>
      </c>
      <c r="AP56" s="169">
        <f t="shared" si="7"/>
        <v>-1</v>
      </c>
      <c r="AQ56" s="169">
        <f t="shared" si="8"/>
        <v>-1</v>
      </c>
      <c r="AR56" s="169">
        <f t="shared" si="9"/>
        <v>-1</v>
      </c>
      <c r="AS56" s="169">
        <f t="shared" si="10"/>
        <v>-1</v>
      </c>
      <c r="AT56" s="169">
        <f t="shared" si="11"/>
        <v>-1</v>
      </c>
      <c r="AU56" s="169">
        <f t="shared" si="12"/>
        <v>-1</v>
      </c>
      <c r="AV56" s="169">
        <f t="shared" si="13"/>
        <v>-0.80508333333333337</v>
      </c>
    </row>
    <row r="57" spans="1:48" ht="16.5" customHeight="1" x14ac:dyDescent="0.25">
      <c r="A57" s="30">
        <v>10250200201</v>
      </c>
      <c r="B57" s="31" t="s">
        <v>209</v>
      </c>
      <c r="C57" s="45">
        <v>4000000</v>
      </c>
      <c r="D57" s="45">
        <v>4000000</v>
      </c>
      <c r="E57" s="45">
        <v>4000000</v>
      </c>
      <c r="F57" s="45">
        <v>4000000</v>
      </c>
      <c r="G57" s="45">
        <v>4000000</v>
      </c>
      <c r="H57" s="45">
        <v>4000000</v>
      </c>
      <c r="I57" s="45">
        <v>4000000</v>
      </c>
      <c r="J57" s="45">
        <v>4000000</v>
      </c>
      <c r="K57" s="45">
        <v>4000000</v>
      </c>
      <c r="L57" s="45">
        <v>4000000</v>
      </c>
      <c r="M57" s="45">
        <v>4000000</v>
      </c>
      <c r="N57" s="45">
        <v>4000000</v>
      </c>
      <c r="O57" s="45">
        <f t="shared" si="15"/>
        <v>4000000</v>
      </c>
      <c r="P57" s="45">
        <f>SUM(C57:N57)</f>
        <v>48000000</v>
      </c>
      <c r="Q57" s="167"/>
      <c r="R57" s="81" t="s">
        <v>998</v>
      </c>
      <c r="S57" s="153" t="s">
        <v>209</v>
      </c>
      <c r="T57" s="161"/>
      <c r="U57" s="161">
        <v>7918000</v>
      </c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>
        <f t="shared" si="17"/>
        <v>7918000</v>
      </c>
      <c r="AG57" s="167"/>
      <c r="AH57" s="81" t="s">
        <v>998</v>
      </c>
      <c r="AI57" s="153" t="s">
        <v>209</v>
      </c>
      <c r="AJ57" s="170">
        <f t="shared" si="18"/>
        <v>-1</v>
      </c>
      <c r="AK57" s="170">
        <f t="shared" si="2"/>
        <v>0.97950000000000004</v>
      </c>
      <c r="AL57" s="170">
        <f t="shared" si="3"/>
        <v>-1</v>
      </c>
      <c r="AM57" s="170">
        <f t="shared" si="4"/>
        <v>-1</v>
      </c>
      <c r="AN57" s="170">
        <f t="shared" si="5"/>
        <v>-1</v>
      </c>
      <c r="AO57" s="170">
        <f t="shared" si="6"/>
        <v>-1</v>
      </c>
      <c r="AP57" s="170">
        <f t="shared" si="7"/>
        <v>-1</v>
      </c>
      <c r="AQ57" s="170">
        <f t="shared" si="8"/>
        <v>-1</v>
      </c>
      <c r="AR57" s="170">
        <f t="shared" si="9"/>
        <v>-1</v>
      </c>
      <c r="AS57" s="170">
        <f t="shared" si="10"/>
        <v>-1</v>
      </c>
      <c r="AT57" s="170">
        <f t="shared" si="11"/>
        <v>-1</v>
      </c>
      <c r="AU57" s="170">
        <f t="shared" si="12"/>
        <v>-1</v>
      </c>
      <c r="AV57" s="170">
        <f t="shared" si="13"/>
        <v>-0.83504166666666668</v>
      </c>
    </row>
    <row r="58" spans="1:48" ht="16.5" customHeight="1" x14ac:dyDescent="0.25">
      <c r="A58" s="30">
        <v>10250200202</v>
      </c>
      <c r="B58" s="31" t="s">
        <v>221</v>
      </c>
      <c r="C58" s="45">
        <v>1000000</v>
      </c>
      <c r="D58" s="45">
        <v>1000000</v>
      </c>
      <c r="E58" s="45">
        <v>1000000</v>
      </c>
      <c r="F58" s="45">
        <v>1000000</v>
      </c>
      <c r="G58" s="45">
        <v>1000000</v>
      </c>
      <c r="H58" s="45">
        <v>1000000</v>
      </c>
      <c r="I58" s="45">
        <v>1000000</v>
      </c>
      <c r="J58" s="45">
        <v>1000000</v>
      </c>
      <c r="K58" s="45">
        <v>1000000</v>
      </c>
      <c r="L58" s="45">
        <v>1000000</v>
      </c>
      <c r="M58" s="45">
        <v>1000000</v>
      </c>
      <c r="N58" s="45">
        <v>1000000</v>
      </c>
      <c r="O58" s="45">
        <f t="shared" si="15"/>
        <v>1000000</v>
      </c>
      <c r="P58" s="45">
        <f>SUM(C58:N58)</f>
        <v>12000000</v>
      </c>
      <c r="Q58" s="167"/>
      <c r="R58" s="81" t="s">
        <v>999</v>
      </c>
      <c r="S58" s="153" t="s">
        <v>221</v>
      </c>
      <c r="T58" s="161"/>
      <c r="U58" s="161">
        <v>1320000</v>
      </c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>
        <f t="shared" si="17"/>
        <v>1320000</v>
      </c>
      <c r="AG58" s="167"/>
      <c r="AH58" s="81" t="s">
        <v>999</v>
      </c>
      <c r="AI58" s="153" t="s">
        <v>221</v>
      </c>
      <c r="AJ58" s="170">
        <f t="shared" si="18"/>
        <v>-1</v>
      </c>
      <c r="AK58" s="170">
        <f t="shared" si="2"/>
        <v>0.32</v>
      </c>
      <c r="AL58" s="170">
        <f t="shared" si="3"/>
        <v>-1</v>
      </c>
      <c r="AM58" s="170">
        <f t="shared" si="4"/>
        <v>-1</v>
      </c>
      <c r="AN58" s="170">
        <f t="shared" si="5"/>
        <v>-1</v>
      </c>
      <c r="AO58" s="170">
        <f t="shared" si="6"/>
        <v>-1</v>
      </c>
      <c r="AP58" s="170">
        <f t="shared" si="7"/>
        <v>-1</v>
      </c>
      <c r="AQ58" s="170">
        <f t="shared" si="8"/>
        <v>-1</v>
      </c>
      <c r="AR58" s="170">
        <f t="shared" si="9"/>
        <v>-1</v>
      </c>
      <c r="AS58" s="170">
        <f t="shared" si="10"/>
        <v>-1</v>
      </c>
      <c r="AT58" s="170">
        <f t="shared" si="11"/>
        <v>-1</v>
      </c>
      <c r="AU58" s="170">
        <f t="shared" si="12"/>
        <v>-1</v>
      </c>
      <c r="AV58" s="170">
        <f t="shared" si="13"/>
        <v>-0.89</v>
      </c>
    </row>
    <row r="59" spans="1:48" ht="16.5" customHeight="1" x14ac:dyDescent="0.25">
      <c r="A59" s="30">
        <v>10250200203</v>
      </c>
      <c r="B59" s="31" t="s">
        <v>735</v>
      </c>
      <c r="C59" s="45">
        <v>4500000</v>
      </c>
      <c r="D59" s="45">
        <v>4500000</v>
      </c>
      <c r="E59" s="45">
        <v>4500000</v>
      </c>
      <c r="F59" s="45">
        <v>4500000</v>
      </c>
      <c r="G59" s="45">
        <v>4500000</v>
      </c>
      <c r="H59" s="45">
        <v>4500000</v>
      </c>
      <c r="I59" s="45">
        <v>4500000</v>
      </c>
      <c r="J59" s="45">
        <v>4500000</v>
      </c>
      <c r="K59" s="45">
        <v>4500000</v>
      </c>
      <c r="L59" s="45">
        <v>4500000</v>
      </c>
      <c r="M59" s="45">
        <v>4500000</v>
      </c>
      <c r="N59" s="45">
        <v>4500000</v>
      </c>
      <c r="O59" s="45">
        <f t="shared" si="15"/>
        <v>4500000</v>
      </c>
      <c r="P59" s="45">
        <f>SUM(C59:N59)</f>
        <v>54000000</v>
      </c>
      <c r="Q59" s="167"/>
      <c r="R59" s="81" t="s">
        <v>1000</v>
      </c>
      <c r="S59" s="153" t="s">
        <v>1001</v>
      </c>
      <c r="T59" s="161"/>
      <c r="U59" s="161">
        <v>12982500</v>
      </c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>
        <f t="shared" si="17"/>
        <v>12982500</v>
      </c>
      <c r="AG59" s="167"/>
      <c r="AH59" s="81" t="s">
        <v>1000</v>
      </c>
      <c r="AI59" s="153" t="s">
        <v>1001</v>
      </c>
      <c r="AJ59" s="170">
        <f t="shared" si="18"/>
        <v>-1</v>
      </c>
      <c r="AK59" s="170">
        <f t="shared" si="2"/>
        <v>1.885</v>
      </c>
      <c r="AL59" s="170">
        <f t="shared" si="3"/>
        <v>-1</v>
      </c>
      <c r="AM59" s="170">
        <f t="shared" si="4"/>
        <v>-1</v>
      </c>
      <c r="AN59" s="170">
        <f t="shared" si="5"/>
        <v>-1</v>
      </c>
      <c r="AO59" s="170">
        <f t="shared" si="6"/>
        <v>-1</v>
      </c>
      <c r="AP59" s="170">
        <f t="shared" si="7"/>
        <v>-1</v>
      </c>
      <c r="AQ59" s="170">
        <f t="shared" si="8"/>
        <v>-1</v>
      </c>
      <c r="AR59" s="170">
        <f t="shared" si="9"/>
        <v>-1</v>
      </c>
      <c r="AS59" s="170">
        <f t="shared" si="10"/>
        <v>-1</v>
      </c>
      <c r="AT59" s="170">
        <f t="shared" si="11"/>
        <v>-1</v>
      </c>
      <c r="AU59" s="170">
        <f t="shared" si="12"/>
        <v>-1</v>
      </c>
      <c r="AV59" s="170">
        <f t="shared" si="13"/>
        <v>-0.75958333333333339</v>
      </c>
    </row>
    <row r="60" spans="1:48" ht="16.5" customHeight="1" x14ac:dyDescent="0.25">
      <c r="A60" s="23" t="s">
        <v>1002</v>
      </c>
      <c r="B60" s="24" t="s">
        <v>803</v>
      </c>
      <c r="C60" s="46">
        <f>+C61</f>
        <v>0</v>
      </c>
      <c r="D60" s="46">
        <f t="shared" ref="D60:AF61" si="106">+D61</f>
        <v>0</v>
      </c>
      <c r="E60" s="46">
        <f t="shared" si="106"/>
        <v>0</v>
      </c>
      <c r="F60" s="46">
        <f t="shared" si="106"/>
        <v>0</v>
      </c>
      <c r="G60" s="46">
        <f t="shared" si="106"/>
        <v>0</v>
      </c>
      <c r="H60" s="46">
        <f t="shared" si="106"/>
        <v>0</v>
      </c>
      <c r="I60" s="46">
        <f t="shared" si="106"/>
        <v>0</v>
      </c>
      <c r="J60" s="46">
        <f t="shared" si="106"/>
        <v>0</v>
      </c>
      <c r="K60" s="46">
        <f t="shared" si="106"/>
        <v>0</v>
      </c>
      <c r="L60" s="46">
        <f t="shared" si="106"/>
        <v>0</v>
      </c>
      <c r="M60" s="46">
        <f t="shared" si="106"/>
        <v>0</v>
      </c>
      <c r="N60" s="46">
        <f t="shared" si="106"/>
        <v>0</v>
      </c>
      <c r="O60" s="46">
        <f t="shared" si="106"/>
        <v>0</v>
      </c>
      <c r="P60" s="46">
        <f t="shared" si="106"/>
        <v>0</v>
      </c>
      <c r="Q60" s="167">
        <f t="shared" si="106"/>
        <v>0</v>
      </c>
      <c r="R60" s="46" t="str">
        <f t="shared" si="106"/>
        <v>1025020389</v>
      </c>
      <c r="S60" s="46" t="str">
        <f t="shared" si="106"/>
        <v>OTROS ARTÍCULOS MANUFACTURADOS N.C.P.</v>
      </c>
      <c r="T60" s="46">
        <f t="shared" si="106"/>
        <v>59850</v>
      </c>
      <c r="U60" s="46">
        <f t="shared" si="106"/>
        <v>0</v>
      </c>
      <c r="V60" s="46">
        <f t="shared" si="106"/>
        <v>0</v>
      </c>
      <c r="W60" s="46">
        <f t="shared" si="106"/>
        <v>0</v>
      </c>
      <c r="X60" s="46">
        <f t="shared" si="106"/>
        <v>0</v>
      </c>
      <c r="Y60" s="46">
        <f t="shared" si="106"/>
        <v>0</v>
      </c>
      <c r="Z60" s="46">
        <f t="shared" si="106"/>
        <v>0</v>
      </c>
      <c r="AA60" s="46">
        <f t="shared" si="106"/>
        <v>0</v>
      </c>
      <c r="AB60" s="46">
        <f t="shared" si="106"/>
        <v>0</v>
      </c>
      <c r="AC60" s="46">
        <f t="shared" si="106"/>
        <v>0</v>
      </c>
      <c r="AD60" s="46">
        <f t="shared" si="106"/>
        <v>0</v>
      </c>
      <c r="AE60" s="46">
        <f t="shared" si="106"/>
        <v>0</v>
      </c>
      <c r="AF60" s="46">
        <f t="shared" si="106"/>
        <v>59850</v>
      </c>
      <c r="AG60" s="167"/>
      <c r="AH60" s="64" t="s">
        <v>1002</v>
      </c>
      <c r="AI60" s="149" t="s">
        <v>803</v>
      </c>
      <c r="AJ60" s="169" t="e">
        <f t="shared" si="18"/>
        <v>#DIV/0!</v>
      </c>
      <c r="AK60" s="169" t="e">
        <f t="shared" si="2"/>
        <v>#DIV/0!</v>
      </c>
      <c r="AL60" s="169" t="e">
        <f t="shared" si="3"/>
        <v>#DIV/0!</v>
      </c>
      <c r="AM60" s="169" t="e">
        <f t="shared" si="4"/>
        <v>#DIV/0!</v>
      </c>
      <c r="AN60" s="169" t="e">
        <f t="shared" si="5"/>
        <v>#DIV/0!</v>
      </c>
      <c r="AO60" s="169" t="e">
        <f t="shared" si="6"/>
        <v>#DIV/0!</v>
      </c>
      <c r="AP60" s="169" t="e">
        <f t="shared" si="7"/>
        <v>#DIV/0!</v>
      </c>
      <c r="AQ60" s="169" t="e">
        <f t="shared" si="8"/>
        <v>#DIV/0!</v>
      </c>
      <c r="AR60" s="169" t="e">
        <f t="shared" si="9"/>
        <v>#DIV/0!</v>
      </c>
      <c r="AS60" s="169" t="e">
        <f t="shared" si="10"/>
        <v>#DIV/0!</v>
      </c>
      <c r="AT60" s="169" t="e">
        <f t="shared" si="11"/>
        <v>#DIV/0!</v>
      </c>
      <c r="AU60" s="169" t="e">
        <f t="shared" si="12"/>
        <v>#DIV/0!</v>
      </c>
      <c r="AV60" s="169" t="e">
        <f t="shared" si="13"/>
        <v>#DIV/0!</v>
      </c>
    </row>
    <row r="61" spans="1:48" ht="16.5" customHeight="1" x14ac:dyDescent="0.25">
      <c r="A61" s="23" t="s">
        <v>1003</v>
      </c>
      <c r="B61" s="24" t="s">
        <v>806</v>
      </c>
      <c r="C61" s="46">
        <f>+C62</f>
        <v>0</v>
      </c>
      <c r="D61" s="46">
        <f t="shared" si="106"/>
        <v>0</v>
      </c>
      <c r="E61" s="46">
        <f t="shared" si="106"/>
        <v>0</v>
      </c>
      <c r="F61" s="46">
        <f t="shared" si="106"/>
        <v>0</v>
      </c>
      <c r="G61" s="46">
        <f t="shared" si="106"/>
        <v>0</v>
      </c>
      <c r="H61" s="46">
        <f t="shared" si="106"/>
        <v>0</v>
      </c>
      <c r="I61" s="46">
        <f t="shared" si="106"/>
        <v>0</v>
      </c>
      <c r="J61" s="46">
        <f t="shared" si="106"/>
        <v>0</v>
      </c>
      <c r="K61" s="46">
        <f t="shared" si="106"/>
        <v>0</v>
      </c>
      <c r="L61" s="46">
        <f t="shared" si="106"/>
        <v>0</v>
      </c>
      <c r="M61" s="46">
        <f t="shared" si="106"/>
        <v>0</v>
      </c>
      <c r="N61" s="46">
        <f t="shared" si="106"/>
        <v>0</v>
      </c>
      <c r="O61" s="46">
        <f t="shared" si="106"/>
        <v>0</v>
      </c>
      <c r="P61" s="46">
        <f t="shared" si="106"/>
        <v>0</v>
      </c>
      <c r="Q61" s="167">
        <f t="shared" si="106"/>
        <v>0</v>
      </c>
      <c r="R61" s="46" t="str">
        <f t="shared" si="106"/>
        <v>1025020389</v>
      </c>
      <c r="S61" s="46" t="str">
        <f t="shared" si="106"/>
        <v>OTROS ARTÍCULOS MANUFACTURADOS N.C.P.</v>
      </c>
      <c r="T61" s="46">
        <f t="shared" si="106"/>
        <v>59850</v>
      </c>
      <c r="U61" s="46">
        <f t="shared" si="106"/>
        <v>0</v>
      </c>
      <c r="V61" s="46">
        <f t="shared" si="106"/>
        <v>0</v>
      </c>
      <c r="W61" s="46">
        <f t="shared" si="106"/>
        <v>0</v>
      </c>
      <c r="X61" s="46">
        <f t="shared" si="106"/>
        <v>0</v>
      </c>
      <c r="Y61" s="46">
        <f t="shared" si="106"/>
        <v>0</v>
      </c>
      <c r="Z61" s="46">
        <f t="shared" si="106"/>
        <v>0</v>
      </c>
      <c r="AA61" s="46">
        <f t="shared" si="106"/>
        <v>0</v>
      </c>
      <c r="AB61" s="46">
        <f t="shared" si="106"/>
        <v>0</v>
      </c>
      <c r="AC61" s="46">
        <f t="shared" si="106"/>
        <v>0</v>
      </c>
      <c r="AD61" s="46">
        <f t="shared" si="106"/>
        <v>0</v>
      </c>
      <c r="AE61" s="46">
        <f t="shared" si="106"/>
        <v>0</v>
      </c>
      <c r="AF61" s="46">
        <f t="shared" si="106"/>
        <v>59850</v>
      </c>
      <c r="AG61" s="167"/>
      <c r="AH61" s="64" t="s">
        <v>1003</v>
      </c>
      <c r="AI61" s="149" t="s">
        <v>806</v>
      </c>
      <c r="AJ61" s="169" t="e">
        <f t="shared" si="18"/>
        <v>#DIV/0!</v>
      </c>
      <c r="AK61" s="169" t="e">
        <f t="shared" si="2"/>
        <v>#DIV/0!</v>
      </c>
      <c r="AL61" s="169" t="e">
        <f t="shared" si="3"/>
        <v>#DIV/0!</v>
      </c>
      <c r="AM61" s="169" t="e">
        <f t="shared" si="4"/>
        <v>#DIV/0!</v>
      </c>
      <c r="AN61" s="169" t="e">
        <f t="shared" si="5"/>
        <v>#DIV/0!</v>
      </c>
      <c r="AO61" s="169" t="e">
        <f t="shared" si="6"/>
        <v>#DIV/0!</v>
      </c>
      <c r="AP61" s="169" t="e">
        <f t="shared" si="7"/>
        <v>#DIV/0!</v>
      </c>
      <c r="AQ61" s="169" t="e">
        <f t="shared" si="8"/>
        <v>#DIV/0!</v>
      </c>
      <c r="AR61" s="169" t="e">
        <f t="shared" si="9"/>
        <v>#DIV/0!</v>
      </c>
      <c r="AS61" s="169" t="e">
        <f t="shared" si="10"/>
        <v>#DIV/0!</v>
      </c>
      <c r="AT61" s="169" t="e">
        <f t="shared" si="11"/>
        <v>#DIV/0!</v>
      </c>
      <c r="AU61" s="169" t="e">
        <f t="shared" si="12"/>
        <v>#DIV/0!</v>
      </c>
      <c r="AV61" s="169" t="e">
        <f t="shared" si="13"/>
        <v>#DIV/0!</v>
      </c>
    </row>
    <row r="62" spans="1:48" ht="16.5" customHeight="1" x14ac:dyDescent="0.25">
      <c r="A62" s="30" t="s">
        <v>1004</v>
      </c>
      <c r="B62" s="31" t="s">
        <v>743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>
        <f t="shared" si="15"/>
        <v>0</v>
      </c>
      <c r="P62" s="45">
        <f>SUM(C62:N62)</f>
        <v>0</v>
      </c>
      <c r="Q62" s="167"/>
      <c r="R62" s="81" t="s">
        <v>1004</v>
      </c>
      <c r="S62" s="153" t="s">
        <v>743</v>
      </c>
      <c r="T62" s="161">
        <v>59850</v>
      </c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>
        <f t="shared" si="17"/>
        <v>59850</v>
      </c>
      <c r="AG62" s="167"/>
      <c r="AH62" s="81" t="s">
        <v>1004</v>
      </c>
      <c r="AI62" s="153" t="s">
        <v>743</v>
      </c>
      <c r="AJ62" s="170" t="e">
        <f t="shared" si="18"/>
        <v>#DIV/0!</v>
      </c>
      <c r="AK62" s="170" t="e">
        <f t="shared" si="2"/>
        <v>#DIV/0!</v>
      </c>
      <c r="AL62" s="170" t="e">
        <f t="shared" si="3"/>
        <v>#DIV/0!</v>
      </c>
      <c r="AM62" s="170" t="e">
        <f t="shared" si="4"/>
        <v>#DIV/0!</v>
      </c>
      <c r="AN62" s="170" t="e">
        <f t="shared" si="5"/>
        <v>#DIV/0!</v>
      </c>
      <c r="AO62" s="170" t="e">
        <f t="shared" si="6"/>
        <v>#DIV/0!</v>
      </c>
      <c r="AP62" s="170" t="e">
        <f t="shared" si="7"/>
        <v>#DIV/0!</v>
      </c>
      <c r="AQ62" s="170" t="e">
        <f t="shared" si="8"/>
        <v>#DIV/0!</v>
      </c>
      <c r="AR62" s="170" t="e">
        <f t="shared" si="9"/>
        <v>#DIV/0!</v>
      </c>
      <c r="AS62" s="170" t="e">
        <f t="shared" si="10"/>
        <v>#DIV/0!</v>
      </c>
      <c r="AT62" s="170" t="e">
        <f t="shared" si="11"/>
        <v>#DIV/0!</v>
      </c>
      <c r="AU62" s="170" t="e">
        <f t="shared" si="12"/>
        <v>#DIV/0!</v>
      </c>
      <c r="AV62" s="170" t="e">
        <f t="shared" si="13"/>
        <v>#DIV/0!</v>
      </c>
    </row>
    <row r="63" spans="1:48" ht="16.5" customHeight="1" x14ac:dyDescent="0.25">
      <c r="A63" s="23">
        <v>10250206</v>
      </c>
      <c r="B63" s="24" t="s">
        <v>807</v>
      </c>
      <c r="C63" s="46">
        <f>+C66+C64</f>
        <v>300000</v>
      </c>
      <c r="D63" s="46">
        <f t="shared" ref="D63:AF63" si="107">+D66+D64</f>
        <v>300000</v>
      </c>
      <c r="E63" s="46">
        <f t="shared" si="107"/>
        <v>300000</v>
      </c>
      <c r="F63" s="46">
        <f t="shared" si="107"/>
        <v>300000</v>
      </c>
      <c r="G63" s="46">
        <f t="shared" si="107"/>
        <v>300000</v>
      </c>
      <c r="H63" s="46">
        <f t="shared" si="107"/>
        <v>300000</v>
      </c>
      <c r="I63" s="46">
        <f t="shared" si="107"/>
        <v>300000</v>
      </c>
      <c r="J63" s="46">
        <f t="shared" si="107"/>
        <v>300000</v>
      </c>
      <c r="K63" s="46">
        <f t="shared" si="107"/>
        <v>300000</v>
      </c>
      <c r="L63" s="46">
        <f t="shared" si="107"/>
        <v>300000</v>
      </c>
      <c r="M63" s="46">
        <f t="shared" si="107"/>
        <v>300000</v>
      </c>
      <c r="N63" s="46">
        <f t="shared" si="107"/>
        <v>300000</v>
      </c>
      <c r="O63" s="46">
        <f t="shared" si="107"/>
        <v>300000</v>
      </c>
      <c r="P63" s="46">
        <f t="shared" si="107"/>
        <v>3600000</v>
      </c>
      <c r="Q63" s="167">
        <f t="shared" si="107"/>
        <v>0</v>
      </c>
      <c r="R63" s="46">
        <f t="shared" si="107"/>
        <v>102502067</v>
      </c>
      <c r="S63" s="46" t="e">
        <f t="shared" si="107"/>
        <v>#VALUE!</v>
      </c>
      <c r="T63" s="46">
        <f t="shared" si="107"/>
        <v>24115</v>
      </c>
      <c r="U63" s="46">
        <f t="shared" si="107"/>
        <v>145776</v>
      </c>
      <c r="V63" s="46">
        <f t="shared" si="107"/>
        <v>0</v>
      </c>
      <c r="W63" s="46">
        <f t="shared" si="107"/>
        <v>0</v>
      </c>
      <c r="X63" s="46">
        <f t="shared" si="107"/>
        <v>0</v>
      </c>
      <c r="Y63" s="46">
        <f t="shared" si="107"/>
        <v>0</v>
      </c>
      <c r="Z63" s="46">
        <f t="shared" si="107"/>
        <v>0</v>
      </c>
      <c r="AA63" s="46">
        <f t="shared" si="107"/>
        <v>0</v>
      </c>
      <c r="AB63" s="46">
        <f t="shared" si="107"/>
        <v>0</v>
      </c>
      <c r="AC63" s="46">
        <f t="shared" si="107"/>
        <v>0</v>
      </c>
      <c r="AD63" s="46">
        <f t="shared" si="107"/>
        <v>0</v>
      </c>
      <c r="AE63" s="46">
        <f t="shared" si="107"/>
        <v>0</v>
      </c>
      <c r="AF63" s="46">
        <f t="shared" si="107"/>
        <v>169891</v>
      </c>
      <c r="AG63" s="168"/>
      <c r="AH63" s="60" t="s">
        <v>1005</v>
      </c>
      <c r="AI63" s="148" t="s">
        <v>1006</v>
      </c>
      <c r="AJ63" s="169">
        <f t="shared" si="18"/>
        <v>-0.91961666666666664</v>
      </c>
      <c r="AK63" s="169">
        <f t="shared" si="2"/>
        <v>-0.51407999999999998</v>
      </c>
      <c r="AL63" s="169">
        <f t="shared" si="3"/>
        <v>-1</v>
      </c>
      <c r="AM63" s="169">
        <f t="shared" si="4"/>
        <v>-1</v>
      </c>
      <c r="AN63" s="169">
        <f t="shared" si="5"/>
        <v>-1</v>
      </c>
      <c r="AO63" s="169">
        <f t="shared" si="6"/>
        <v>-1</v>
      </c>
      <c r="AP63" s="169">
        <f t="shared" si="7"/>
        <v>-1</v>
      </c>
      <c r="AQ63" s="169">
        <f t="shared" si="8"/>
        <v>-1</v>
      </c>
      <c r="AR63" s="169">
        <f t="shared" si="9"/>
        <v>-1</v>
      </c>
      <c r="AS63" s="169">
        <f t="shared" si="10"/>
        <v>-1</v>
      </c>
      <c r="AT63" s="169">
        <f t="shared" si="11"/>
        <v>-1</v>
      </c>
      <c r="AU63" s="169">
        <f t="shared" si="12"/>
        <v>-1</v>
      </c>
      <c r="AV63" s="169">
        <f t="shared" si="13"/>
        <v>-0.95280805555555559</v>
      </c>
    </row>
    <row r="64" spans="1:48" ht="16.5" customHeight="1" x14ac:dyDescent="0.25">
      <c r="A64" s="23" t="s">
        <v>1007</v>
      </c>
      <c r="B64" s="24" t="s">
        <v>1008</v>
      </c>
      <c r="C64" s="46">
        <f>+C65</f>
        <v>0</v>
      </c>
      <c r="D64" s="46">
        <f t="shared" ref="D64:AF64" si="108">+D65</f>
        <v>0</v>
      </c>
      <c r="E64" s="46">
        <f t="shared" si="108"/>
        <v>0</v>
      </c>
      <c r="F64" s="46">
        <f t="shared" si="108"/>
        <v>0</v>
      </c>
      <c r="G64" s="46">
        <f t="shared" si="108"/>
        <v>0</v>
      </c>
      <c r="H64" s="46">
        <f t="shared" si="108"/>
        <v>0</v>
      </c>
      <c r="I64" s="46">
        <f t="shared" si="108"/>
        <v>0</v>
      </c>
      <c r="J64" s="46">
        <f t="shared" si="108"/>
        <v>0</v>
      </c>
      <c r="K64" s="46">
        <f t="shared" si="108"/>
        <v>0</v>
      </c>
      <c r="L64" s="46">
        <f t="shared" si="108"/>
        <v>0</v>
      </c>
      <c r="M64" s="46">
        <f t="shared" si="108"/>
        <v>0</v>
      </c>
      <c r="N64" s="46">
        <f t="shared" si="108"/>
        <v>0</v>
      </c>
      <c r="O64" s="46">
        <f t="shared" si="108"/>
        <v>0</v>
      </c>
      <c r="P64" s="46">
        <f t="shared" si="108"/>
        <v>0</v>
      </c>
      <c r="Q64" s="167">
        <f t="shared" si="108"/>
        <v>0</v>
      </c>
      <c r="R64" s="46">
        <f t="shared" si="108"/>
        <v>0</v>
      </c>
      <c r="S64" s="46">
        <f t="shared" si="108"/>
        <v>0</v>
      </c>
      <c r="T64" s="46">
        <f t="shared" si="108"/>
        <v>0</v>
      </c>
      <c r="U64" s="46">
        <f t="shared" si="108"/>
        <v>0</v>
      </c>
      <c r="V64" s="46">
        <f t="shared" si="108"/>
        <v>0</v>
      </c>
      <c r="W64" s="46">
        <f t="shared" si="108"/>
        <v>0</v>
      </c>
      <c r="X64" s="46">
        <f t="shared" si="108"/>
        <v>0</v>
      </c>
      <c r="Y64" s="46">
        <f t="shared" si="108"/>
        <v>0</v>
      </c>
      <c r="Z64" s="46">
        <f t="shared" si="108"/>
        <v>0</v>
      </c>
      <c r="AA64" s="46">
        <f t="shared" si="108"/>
        <v>0</v>
      </c>
      <c r="AB64" s="46">
        <f t="shared" si="108"/>
        <v>0</v>
      </c>
      <c r="AC64" s="46">
        <f t="shared" si="108"/>
        <v>0</v>
      </c>
      <c r="AD64" s="46">
        <f t="shared" si="108"/>
        <v>0</v>
      </c>
      <c r="AE64" s="46">
        <f t="shared" si="108"/>
        <v>0</v>
      </c>
      <c r="AF64" s="46">
        <f t="shared" si="108"/>
        <v>0</v>
      </c>
      <c r="AG64" s="168"/>
      <c r="AH64" s="60"/>
      <c r="AI64" s="148"/>
      <c r="AJ64" s="169" t="e">
        <f t="shared" ref="AJ64:AJ65" si="109">(T64-C64)/C64</f>
        <v>#DIV/0!</v>
      </c>
      <c r="AK64" s="169" t="e">
        <f t="shared" ref="AK64:AK65" si="110">(U64-D64)/D64</f>
        <v>#DIV/0!</v>
      </c>
      <c r="AL64" s="169" t="e">
        <f t="shared" ref="AL64:AL65" si="111">(V64-E64)/E64</f>
        <v>#DIV/0!</v>
      </c>
      <c r="AM64" s="169" t="e">
        <f t="shared" ref="AM64:AM65" si="112">(W64-F64)/F64</f>
        <v>#DIV/0!</v>
      </c>
      <c r="AN64" s="169" t="e">
        <f t="shared" ref="AN64:AN65" si="113">(X64-G64)/G64</f>
        <v>#DIV/0!</v>
      </c>
      <c r="AO64" s="169" t="e">
        <f t="shared" ref="AO64:AO65" si="114">(Y64-H64)/H64</f>
        <v>#DIV/0!</v>
      </c>
      <c r="AP64" s="169" t="e">
        <f t="shared" ref="AP64:AP65" si="115">(Z64-I64)/I64</f>
        <v>#DIV/0!</v>
      </c>
      <c r="AQ64" s="169" t="e">
        <f t="shared" ref="AQ64:AQ65" si="116">(AA64-J64)/J64</f>
        <v>#DIV/0!</v>
      </c>
      <c r="AR64" s="169" t="e">
        <f t="shared" ref="AR64:AR65" si="117">(AB64-K64)/K64</f>
        <v>#DIV/0!</v>
      </c>
      <c r="AS64" s="169" t="e">
        <f t="shared" ref="AS64:AS65" si="118">(AC64-L64)/L64</f>
        <v>#DIV/0!</v>
      </c>
      <c r="AT64" s="169" t="e">
        <f t="shared" ref="AT64:AT65" si="119">(AD64-M64)/M64</f>
        <v>#DIV/0!</v>
      </c>
      <c r="AU64" s="169" t="e">
        <f t="shared" ref="AU64:AU65" si="120">(AE64-N64)/N64</f>
        <v>#DIV/0!</v>
      </c>
      <c r="AV64" s="169" t="e">
        <f t="shared" ref="AV64:AV65" si="121">(AF64-P64)/P64</f>
        <v>#DIV/0!</v>
      </c>
    </row>
    <row r="65" spans="1:48" ht="16.5" customHeight="1" x14ac:dyDescent="0.25">
      <c r="A65" s="30" t="s">
        <v>1009</v>
      </c>
      <c r="B65" s="31" t="s">
        <v>371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>
        <f>SUM(C65:N65)</f>
        <v>0</v>
      </c>
      <c r="Q65" s="167"/>
      <c r="R65" s="81"/>
      <c r="S65" s="153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>
        <f t="shared" si="17"/>
        <v>0</v>
      </c>
      <c r="AG65" s="167"/>
      <c r="AH65" s="81"/>
      <c r="AI65" s="153"/>
      <c r="AJ65" s="170" t="e">
        <f t="shared" si="109"/>
        <v>#DIV/0!</v>
      </c>
      <c r="AK65" s="170" t="e">
        <f t="shared" si="110"/>
        <v>#DIV/0!</v>
      </c>
      <c r="AL65" s="170" t="e">
        <f t="shared" si="111"/>
        <v>#DIV/0!</v>
      </c>
      <c r="AM65" s="170" t="e">
        <f t="shared" si="112"/>
        <v>#DIV/0!</v>
      </c>
      <c r="AN65" s="170" t="e">
        <f t="shared" si="113"/>
        <v>#DIV/0!</v>
      </c>
      <c r="AO65" s="170" t="e">
        <f t="shared" si="114"/>
        <v>#DIV/0!</v>
      </c>
      <c r="AP65" s="170" t="e">
        <f t="shared" si="115"/>
        <v>#DIV/0!</v>
      </c>
      <c r="AQ65" s="170" t="e">
        <f t="shared" si="116"/>
        <v>#DIV/0!</v>
      </c>
      <c r="AR65" s="170" t="e">
        <f t="shared" si="117"/>
        <v>#DIV/0!</v>
      </c>
      <c r="AS65" s="170" t="e">
        <f t="shared" si="118"/>
        <v>#DIV/0!</v>
      </c>
      <c r="AT65" s="170" t="e">
        <f t="shared" si="119"/>
        <v>#DIV/0!</v>
      </c>
      <c r="AU65" s="170" t="e">
        <f t="shared" si="120"/>
        <v>#DIV/0!</v>
      </c>
      <c r="AV65" s="170" t="e">
        <f t="shared" si="121"/>
        <v>#DIV/0!</v>
      </c>
    </row>
    <row r="66" spans="1:48" ht="16.5" customHeight="1" x14ac:dyDescent="0.25">
      <c r="A66" s="23">
        <v>102502067</v>
      </c>
      <c r="B66" s="24" t="s">
        <v>381</v>
      </c>
      <c r="C66" s="46">
        <f>+C67</f>
        <v>300000</v>
      </c>
      <c r="D66" s="46">
        <f t="shared" ref="D66:P66" si="122">+D67</f>
        <v>300000</v>
      </c>
      <c r="E66" s="46">
        <f t="shared" si="122"/>
        <v>300000</v>
      </c>
      <c r="F66" s="46">
        <f t="shared" si="122"/>
        <v>300000</v>
      </c>
      <c r="G66" s="46">
        <f t="shared" si="122"/>
        <v>300000</v>
      </c>
      <c r="H66" s="46">
        <f t="shared" si="122"/>
        <v>300000</v>
      </c>
      <c r="I66" s="46">
        <f t="shared" si="122"/>
        <v>300000</v>
      </c>
      <c r="J66" s="46">
        <f t="shared" si="122"/>
        <v>300000</v>
      </c>
      <c r="K66" s="46">
        <f t="shared" si="122"/>
        <v>300000</v>
      </c>
      <c r="L66" s="46">
        <f t="shared" si="122"/>
        <v>300000</v>
      </c>
      <c r="M66" s="46">
        <f t="shared" si="122"/>
        <v>300000</v>
      </c>
      <c r="N66" s="46">
        <f t="shared" si="122"/>
        <v>300000</v>
      </c>
      <c r="O66" s="46">
        <f t="shared" si="15"/>
        <v>300000</v>
      </c>
      <c r="P66" s="46">
        <f t="shared" si="122"/>
        <v>3600000</v>
      </c>
      <c r="Q66" s="167"/>
      <c r="R66" s="60" t="s">
        <v>1010</v>
      </c>
      <c r="S66" s="148" t="s">
        <v>381</v>
      </c>
      <c r="T66" s="160">
        <f t="shared" ref="T66:AE66" si="123">+T67</f>
        <v>24115</v>
      </c>
      <c r="U66" s="160">
        <v>145776</v>
      </c>
      <c r="V66" s="160">
        <f t="shared" si="123"/>
        <v>0</v>
      </c>
      <c r="W66" s="160">
        <f t="shared" si="123"/>
        <v>0</v>
      </c>
      <c r="X66" s="160">
        <f t="shared" si="123"/>
        <v>0</v>
      </c>
      <c r="Y66" s="160">
        <f t="shared" si="123"/>
        <v>0</v>
      </c>
      <c r="Z66" s="160">
        <f t="shared" si="123"/>
        <v>0</v>
      </c>
      <c r="AA66" s="160">
        <f t="shared" si="123"/>
        <v>0</v>
      </c>
      <c r="AB66" s="160">
        <f t="shared" si="123"/>
        <v>0</v>
      </c>
      <c r="AC66" s="160">
        <f t="shared" si="123"/>
        <v>0</v>
      </c>
      <c r="AD66" s="160">
        <f t="shared" si="123"/>
        <v>0</v>
      </c>
      <c r="AE66" s="160">
        <f t="shared" si="123"/>
        <v>0</v>
      </c>
      <c r="AF66" s="160">
        <f t="shared" si="17"/>
        <v>169891</v>
      </c>
      <c r="AG66" s="167"/>
      <c r="AH66" s="60" t="s">
        <v>1010</v>
      </c>
      <c r="AI66" s="148" t="s">
        <v>381</v>
      </c>
      <c r="AJ66" s="169">
        <f t="shared" si="18"/>
        <v>-0.91961666666666664</v>
      </c>
      <c r="AK66" s="169">
        <f t="shared" si="2"/>
        <v>-0.51407999999999998</v>
      </c>
      <c r="AL66" s="169">
        <f t="shared" si="3"/>
        <v>-1</v>
      </c>
      <c r="AM66" s="169">
        <f t="shared" si="4"/>
        <v>-1</v>
      </c>
      <c r="AN66" s="169">
        <f t="shared" si="5"/>
        <v>-1</v>
      </c>
      <c r="AO66" s="169">
        <f t="shared" si="6"/>
        <v>-1</v>
      </c>
      <c r="AP66" s="169">
        <f t="shared" si="7"/>
        <v>-1</v>
      </c>
      <c r="AQ66" s="169">
        <f t="shared" si="8"/>
        <v>-1</v>
      </c>
      <c r="AR66" s="169">
        <f t="shared" si="9"/>
        <v>-1</v>
      </c>
      <c r="AS66" s="169">
        <f t="shared" si="10"/>
        <v>-1</v>
      </c>
      <c r="AT66" s="169">
        <f t="shared" si="11"/>
        <v>-1</v>
      </c>
      <c r="AU66" s="169">
        <f t="shared" si="12"/>
        <v>-1</v>
      </c>
      <c r="AV66" s="169">
        <f t="shared" si="13"/>
        <v>-0.95280805555555559</v>
      </c>
    </row>
    <row r="67" spans="1:48" ht="16.5" customHeight="1" x14ac:dyDescent="0.25">
      <c r="A67" s="30">
        <v>10250206709</v>
      </c>
      <c r="B67" s="31" t="s">
        <v>746</v>
      </c>
      <c r="C67" s="45">
        <v>300000</v>
      </c>
      <c r="D67" s="45">
        <v>300000</v>
      </c>
      <c r="E67" s="45">
        <v>300000</v>
      </c>
      <c r="F67" s="45">
        <v>300000</v>
      </c>
      <c r="G67" s="45">
        <v>300000</v>
      </c>
      <c r="H67" s="45">
        <v>300000</v>
      </c>
      <c r="I67" s="45">
        <v>300000</v>
      </c>
      <c r="J67" s="45">
        <v>300000</v>
      </c>
      <c r="K67" s="45">
        <v>300000</v>
      </c>
      <c r="L67" s="45">
        <v>300000</v>
      </c>
      <c r="M67" s="45">
        <v>300000</v>
      </c>
      <c r="N67" s="45">
        <v>300000</v>
      </c>
      <c r="O67" s="45">
        <f t="shared" si="15"/>
        <v>300000</v>
      </c>
      <c r="P67" s="45">
        <f>SUM(C67:N67)</f>
        <v>3600000</v>
      </c>
      <c r="Q67" s="167"/>
      <c r="R67" s="81" t="s">
        <v>1011</v>
      </c>
      <c r="S67" s="153" t="s">
        <v>746</v>
      </c>
      <c r="T67" s="161">
        <v>24115</v>
      </c>
      <c r="U67" s="161">
        <v>145776</v>
      </c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>
        <f t="shared" si="17"/>
        <v>169891</v>
      </c>
      <c r="AG67" s="167"/>
      <c r="AH67" s="81" t="s">
        <v>1011</v>
      </c>
      <c r="AI67" s="153" t="s">
        <v>746</v>
      </c>
      <c r="AJ67" s="170">
        <f t="shared" si="18"/>
        <v>-0.91961666666666664</v>
      </c>
      <c r="AK67" s="170">
        <f t="shared" si="2"/>
        <v>-0.51407999999999998</v>
      </c>
      <c r="AL67" s="170">
        <f t="shared" si="3"/>
        <v>-1</v>
      </c>
      <c r="AM67" s="170">
        <f t="shared" si="4"/>
        <v>-1</v>
      </c>
      <c r="AN67" s="170">
        <f t="shared" si="5"/>
        <v>-1</v>
      </c>
      <c r="AO67" s="170">
        <f t="shared" si="6"/>
        <v>-1</v>
      </c>
      <c r="AP67" s="170">
        <f t="shared" si="7"/>
        <v>-1</v>
      </c>
      <c r="AQ67" s="170">
        <f t="shared" si="8"/>
        <v>-1</v>
      </c>
      <c r="AR67" s="170">
        <f t="shared" si="9"/>
        <v>-1</v>
      </c>
      <c r="AS67" s="170">
        <f t="shared" si="10"/>
        <v>-1</v>
      </c>
      <c r="AT67" s="170">
        <f t="shared" si="11"/>
        <v>-1</v>
      </c>
      <c r="AU67" s="170">
        <f t="shared" si="12"/>
        <v>-1</v>
      </c>
      <c r="AV67" s="170">
        <f t="shared" si="13"/>
        <v>-0.95280805555555559</v>
      </c>
    </row>
    <row r="68" spans="1:48" ht="16.5" customHeight="1" x14ac:dyDescent="0.25">
      <c r="A68" s="23">
        <v>10250207</v>
      </c>
      <c r="B68" s="24" t="s">
        <v>393</v>
      </c>
      <c r="C68" s="46">
        <f>+C69</f>
        <v>0</v>
      </c>
      <c r="D68" s="46">
        <f t="shared" ref="D68:P69" si="124">+D69</f>
        <v>23500000</v>
      </c>
      <c r="E68" s="46">
        <f t="shared" si="124"/>
        <v>0</v>
      </c>
      <c r="F68" s="46">
        <f t="shared" si="124"/>
        <v>0</v>
      </c>
      <c r="G68" s="46">
        <f t="shared" si="124"/>
        <v>4723454.34</v>
      </c>
      <c r="H68" s="46">
        <f t="shared" si="124"/>
        <v>0</v>
      </c>
      <c r="I68" s="46">
        <f t="shared" si="124"/>
        <v>0</v>
      </c>
      <c r="J68" s="46">
        <f t="shared" si="124"/>
        <v>2361727.17</v>
      </c>
      <c r="K68" s="46">
        <f t="shared" si="124"/>
        <v>25861727.170000002</v>
      </c>
      <c r="L68" s="46">
        <f t="shared" si="124"/>
        <v>2361727.1700000004</v>
      </c>
      <c r="M68" s="46">
        <f t="shared" si="124"/>
        <v>2361727.1700000004</v>
      </c>
      <c r="N68" s="46">
        <f t="shared" si="124"/>
        <v>0</v>
      </c>
      <c r="O68" s="46">
        <f t="shared" si="15"/>
        <v>0</v>
      </c>
      <c r="P68" s="46">
        <f t="shared" si="124"/>
        <v>61170363.020000003</v>
      </c>
      <c r="Q68" s="168"/>
      <c r="R68" s="60" t="s">
        <v>1012</v>
      </c>
      <c r="S68" s="148" t="s">
        <v>1013</v>
      </c>
      <c r="T68" s="160">
        <f t="shared" ref="T68:AE68" si="125">+T69</f>
        <v>3700000</v>
      </c>
      <c r="U68" s="160">
        <v>700000</v>
      </c>
      <c r="V68" s="160">
        <f t="shared" si="125"/>
        <v>0</v>
      </c>
      <c r="W68" s="160">
        <f t="shared" si="125"/>
        <v>0</v>
      </c>
      <c r="X68" s="160">
        <f t="shared" si="125"/>
        <v>0</v>
      </c>
      <c r="Y68" s="160">
        <f t="shared" si="125"/>
        <v>0</v>
      </c>
      <c r="Z68" s="160">
        <f t="shared" si="125"/>
        <v>0</v>
      </c>
      <c r="AA68" s="160">
        <f t="shared" si="125"/>
        <v>0</v>
      </c>
      <c r="AB68" s="160">
        <f t="shared" si="125"/>
        <v>0</v>
      </c>
      <c r="AC68" s="160">
        <f t="shared" si="125"/>
        <v>0</v>
      </c>
      <c r="AD68" s="160">
        <f t="shared" si="125"/>
        <v>0</v>
      </c>
      <c r="AE68" s="160">
        <f t="shared" si="125"/>
        <v>0</v>
      </c>
      <c r="AF68" s="160">
        <f t="shared" si="17"/>
        <v>4400000</v>
      </c>
      <c r="AG68" s="168"/>
      <c r="AH68" s="60" t="s">
        <v>1012</v>
      </c>
      <c r="AI68" s="148" t="s">
        <v>1013</v>
      </c>
      <c r="AJ68" s="169" t="e">
        <f t="shared" si="18"/>
        <v>#DIV/0!</v>
      </c>
      <c r="AK68" s="169">
        <f t="shared" si="2"/>
        <v>-0.97021276595744677</v>
      </c>
      <c r="AL68" s="169" t="e">
        <f t="shared" si="3"/>
        <v>#DIV/0!</v>
      </c>
      <c r="AM68" s="169" t="e">
        <f t="shared" si="4"/>
        <v>#DIV/0!</v>
      </c>
      <c r="AN68" s="169">
        <f t="shared" si="5"/>
        <v>-1</v>
      </c>
      <c r="AO68" s="169" t="e">
        <f t="shared" si="6"/>
        <v>#DIV/0!</v>
      </c>
      <c r="AP68" s="169" t="e">
        <f t="shared" si="7"/>
        <v>#DIV/0!</v>
      </c>
      <c r="AQ68" s="169">
        <f t="shared" si="8"/>
        <v>-1</v>
      </c>
      <c r="AR68" s="169">
        <f t="shared" si="9"/>
        <v>-1</v>
      </c>
      <c r="AS68" s="169">
        <f t="shared" si="10"/>
        <v>-1</v>
      </c>
      <c r="AT68" s="169">
        <f t="shared" si="11"/>
        <v>-1</v>
      </c>
      <c r="AU68" s="169" t="e">
        <f t="shared" si="12"/>
        <v>#DIV/0!</v>
      </c>
      <c r="AV68" s="169">
        <f t="shared" si="13"/>
        <v>-0.92806974190162328</v>
      </c>
    </row>
    <row r="69" spans="1:48" ht="16.5" customHeight="1" x14ac:dyDescent="0.25">
      <c r="A69" s="28">
        <v>102502072</v>
      </c>
      <c r="B69" s="29" t="s">
        <v>412</v>
      </c>
      <c r="C69" s="47">
        <f>+C70</f>
        <v>0</v>
      </c>
      <c r="D69" s="47">
        <f t="shared" si="124"/>
        <v>23500000</v>
      </c>
      <c r="E69" s="47">
        <f t="shared" si="124"/>
        <v>0</v>
      </c>
      <c r="F69" s="47">
        <f t="shared" si="124"/>
        <v>0</v>
      </c>
      <c r="G69" s="47">
        <f t="shared" si="124"/>
        <v>4723454.34</v>
      </c>
      <c r="H69" s="47">
        <f t="shared" si="124"/>
        <v>0</v>
      </c>
      <c r="I69" s="47">
        <f t="shared" si="124"/>
        <v>0</v>
      </c>
      <c r="J69" s="47">
        <f t="shared" si="124"/>
        <v>2361727.17</v>
      </c>
      <c r="K69" s="47">
        <f t="shared" si="124"/>
        <v>25861727.170000002</v>
      </c>
      <c r="L69" s="47">
        <f t="shared" si="124"/>
        <v>2361727.1700000004</v>
      </c>
      <c r="M69" s="47">
        <f t="shared" si="124"/>
        <v>2361727.1700000004</v>
      </c>
      <c r="N69" s="47">
        <f t="shared" si="124"/>
        <v>0</v>
      </c>
      <c r="O69" s="47">
        <f t="shared" si="15"/>
        <v>0</v>
      </c>
      <c r="P69" s="47">
        <f t="shared" si="124"/>
        <v>61170363.020000003</v>
      </c>
      <c r="Q69" s="167"/>
      <c r="R69" s="64" t="s">
        <v>1014</v>
      </c>
      <c r="S69" s="149" t="s">
        <v>412</v>
      </c>
      <c r="T69" s="160">
        <f t="shared" ref="T69:AE69" si="126">T70</f>
        <v>3700000</v>
      </c>
      <c r="U69" s="160">
        <v>700000</v>
      </c>
      <c r="V69" s="160">
        <f t="shared" si="126"/>
        <v>0</v>
      </c>
      <c r="W69" s="160">
        <f t="shared" si="126"/>
        <v>0</v>
      </c>
      <c r="X69" s="160">
        <f t="shared" si="126"/>
        <v>0</v>
      </c>
      <c r="Y69" s="160">
        <f t="shared" si="126"/>
        <v>0</v>
      </c>
      <c r="Z69" s="160">
        <f t="shared" si="126"/>
        <v>0</v>
      </c>
      <c r="AA69" s="160">
        <f t="shared" si="126"/>
        <v>0</v>
      </c>
      <c r="AB69" s="160">
        <f t="shared" si="126"/>
        <v>0</v>
      </c>
      <c r="AC69" s="160">
        <f t="shared" si="126"/>
        <v>0</v>
      </c>
      <c r="AD69" s="160">
        <f t="shared" si="126"/>
        <v>0</v>
      </c>
      <c r="AE69" s="160">
        <f t="shared" si="126"/>
        <v>0</v>
      </c>
      <c r="AF69" s="160">
        <f t="shared" si="17"/>
        <v>4400000</v>
      </c>
      <c r="AG69" s="167"/>
      <c r="AH69" s="64" t="s">
        <v>1014</v>
      </c>
      <c r="AI69" s="149" t="s">
        <v>412</v>
      </c>
      <c r="AJ69" s="169" t="e">
        <f t="shared" si="18"/>
        <v>#DIV/0!</v>
      </c>
      <c r="AK69" s="169">
        <f t="shared" si="2"/>
        <v>-0.97021276595744677</v>
      </c>
      <c r="AL69" s="169" t="e">
        <f t="shared" si="3"/>
        <v>#DIV/0!</v>
      </c>
      <c r="AM69" s="169" t="e">
        <f t="shared" si="4"/>
        <v>#DIV/0!</v>
      </c>
      <c r="AN69" s="169">
        <f t="shared" si="5"/>
        <v>-1</v>
      </c>
      <c r="AO69" s="169" t="e">
        <f t="shared" si="6"/>
        <v>#DIV/0!</v>
      </c>
      <c r="AP69" s="169" t="e">
        <f t="shared" si="7"/>
        <v>#DIV/0!</v>
      </c>
      <c r="AQ69" s="169">
        <f t="shared" si="8"/>
        <v>-1</v>
      </c>
      <c r="AR69" s="169">
        <f t="shared" si="9"/>
        <v>-1</v>
      </c>
      <c r="AS69" s="169">
        <f t="shared" si="10"/>
        <v>-1</v>
      </c>
      <c r="AT69" s="169">
        <f t="shared" si="11"/>
        <v>-1</v>
      </c>
      <c r="AU69" s="169" t="e">
        <f t="shared" si="12"/>
        <v>#DIV/0!</v>
      </c>
      <c r="AV69" s="169">
        <f t="shared" si="13"/>
        <v>-0.92806974190162328</v>
      </c>
    </row>
    <row r="70" spans="1:48" ht="16.5" customHeight="1" x14ac:dyDescent="0.25">
      <c r="A70" s="30">
        <v>10250207201</v>
      </c>
      <c r="B70" s="31" t="s">
        <v>414</v>
      </c>
      <c r="C70" s="45">
        <v>0</v>
      </c>
      <c r="D70" s="45">
        <v>23500000</v>
      </c>
      <c r="E70" s="45">
        <v>0</v>
      </c>
      <c r="F70" s="45">
        <v>0</v>
      </c>
      <c r="G70" s="45">
        <v>4723454.34</v>
      </c>
      <c r="H70" s="45">
        <v>0</v>
      </c>
      <c r="I70" s="45">
        <v>0</v>
      </c>
      <c r="J70" s="45">
        <v>2361727.17</v>
      </c>
      <c r="K70" s="45">
        <v>25861727.170000002</v>
      </c>
      <c r="L70" s="45">
        <v>2361727.1700000004</v>
      </c>
      <c r="M70" s="45">
        <v>2361727.1700000004</v>
      </c>
      <c r="N70" s="45">
        <v>0</v>
      </c>
      <c r="O70" s="45">
        <f t="shared" si="15"/>
        <v>0</v>
      </c>
      <c r="P70" s="45">
        <f>SUM(C70:N70)</f>
        <v>61170363.020000003</v>
      </c>
      <c r="Q70" s="167"/>
      <c r="R70" s="81" t="s">
        <v>1015</v>
      </c>
      <c r="S70" s="153" t="s">
        <v>414</v>
      </c>
      <c r="T70" s="161">
        <v>3700000</v>
      </c>
      <c r="U70" s="161">
        <v>700000</v>
      </c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>
        <f t="shared" si="17"/>
        <v>4400000</v>
      </c>
      <c r="AG70" s="167"/>
      <c r="AH70" s="81" t="s">
        <v>1015</v>
      </c>
      <c r="AI70" s="153" t="s">
        <v>414</v>
      </c>
      <c r="AJ70" s="170" t="e">
        <f t="shared" si="18"/>
        <v>#DIV/0!</v>
      </c>
      <c r="AK70" s="170">
        <f t="shared" si="2"/>
        <v>-0.97021276595744677</v>
      </c>
      <c r="AL70" s="170" t="e">
        <f t="shared" si="3"/>
        <v>#DIV/0!</v>
      </c>
      <c r="AM70" s="170" t="e">
        <f t="shared" si="4"/>
        <v>#DIV/0!</v>
      </c>
      <c r="AN70" s="170">
        <f t="shared" si="5"/>
        <v>-1</v>
      </c>
      <c r="AO70" s="170" t="e">
        <f t="shared" si="6"/>
        <v>#DIV/0!</v>
      </c>
      <c r="AP70" s="170" t="e">
        <f t="shared" si="7"/>
        <v>#DIV/0!</v>
      </c>
      <c r="AQ70" s="170">
        <f t="shared" si="8"/>
        <v>-1</v>
      </c>
      <c r="AR70" s="170">
        <f t="shared" si="9"/>
        <v>-1</v>
      </c>
      <c r="AS70" s="170">
        <f t="shared" si="10"/>
        <v>-1</v>
      </c>
      <c r="AT70" s="170">
        <f t="shared" si="11"/>
        <v>-1</v>
      </c>
      <c r="AU70" s="170" t="e">
        <f t="shared" si="12"/>
        <v>#DIV/0!</v>
      </c>
      <c r="AV70" s="170">
        <f t="shared" si="13"/>
        <v>-0.92806974190162328</v>
      </c>
    </row>
    <row r="71" spans="1:48" ht="16.5" customHeight="1" x14ac:dyDescent="0.25">
      <c r="A71" s="23">
        <v>1026</v>
      </c>
      <c r="B71" s="24" t="s">
        <v>500</v>
      </c>
      <c r="C71" s="46">
        <f t="shared" ref="C71:N71" si="127">C72+C76</f>
        <v>4907501433.8485346</v>
      </c>
      <c r="D71" s="46">
        <f t="shared" si="127"/>
        <v>10150377395.29707</v>
      </c>
      <c r="E71" s="46">
        <f t="shared" si="127"/>
        <v>4907501433.8485346</v>
      </c>
      <c r="F71" s="46">
        <f t="shared" si="127"/>
        <v>8238308762.4785347</v>
      </c>
      <c r="G71" s="46">
        <f t="shared" si="127"/>
        <v>5242875961.448535</v>
      </c>
      <c r="H71" s="46">
        <f t="shared" si="127"/>
        <v>9815002867.6970692</v>
      </c>
      <c r="I71" s="46">
        <f t="shared" si="127"/>
        <v>4907501433.8485346</v>
      </c>
      <c r="J71" s="46">
        <f t="shared" si="127"/>
        <v>5242875961.448535</v>
      </c>
      <c r="K71" s="46">
        <f t="shared" si="127"/>
        <v>10575903007.848534</v>
      </c>
      <c r="L71" s="46">
        <f t="shared" si="127"/>
        <v>13991515793.848534</v>
      </c>
      <c r="M71" s="46">
        <f t="shared" si="127"/>
        <v>5242875961.448535</v>
      </c>
      <c r="N71" s="46">
        <f t="shared" si="127"/>
        <v>10066022200.497068</v>
      </c>
      <c r="O71" s="46">
        <f t="shared" si="15"/>
        <v>4907501433.8485346</v>
      </c>
      <c r="P71" s="46">
        <f>P72+P76</f>
        <v>93288262213.558014</v>
      </c>
      <c r="Q71" s="168"/>
      <c r="R71" s="60" t="s">
        <v>1016</v>
      </c>
      <c r="S71" s="148" t="s">
        <v>500</v>
      </c>
      <c r="T71" s="160">
        <f t="shared" ref="T71:AE71" si="128">+T72+T76</f>
        <v>4667739685</v>
      </c>
      <c r="U71" s="160">
        <v>9644775454</v>
      </c>
      <c r="V71" s="160">
        <f t="shared" si="128"/>
        <v>0</v>
      </c>
      <c r="W71" s="160">
        <f t="shared" si="128"/>
        <v>0</v>
      </c>
      <c r="X71" s="160">
        <f t="shared" si="128"/>
        <v>0</v>
      </c>
      <c r="Y71" s="160">
        <f t="shared" si="128"/>
        <v>0</v>
      </c>
      <c r="Z71" s="160">
        <f t="shared" si="128"/>
        <v>0</v>
      </c>
      <c r="AA71" s="160">
        <f t="shared" si="128"/>
        <v>0</v>
      </c>
      <c r="AB71" s="160">
        <f t="shared" si="128"/>
        <v>0</v>
      </c>
      <c r="AC71" s="160">
        <f t="shared" si="128"/>
        <v>0</v>
      </c>
      <c r="AD71" s="160">
        <f t="shared" si="128"/>
        <v>0</v>
      </c>
      <c r="AE71" s="160">
        <f t="shared" si="128"/>
        <v>0</v>
      </c>
      <c r="AF71" s="160">
        <f t="shared" si="17"/>
        <v>14312515139</v>
      </c>
      <c r="AG71" s="168"/>
      <c r="AH71" s="60" t="s">
        <v>1016</v>
      </c>
      <c r="AI71" s="148" t="s">
        <v>500</v>
      </c>
      <c r="AJ71" s="169">
        <f t="shared" si="18"/>
        <v>-4.8856174996674412E-2</v>
      </c>
      <c r="AK71" s="169">
        <f t="shared" si="2"/>
        <v>-4.9811147074327294E-2</v>
      </c>
      <c r="AL71" s="169">
        <f t="shared" si="3"/>
        <v>-1</v>
      </c>
      <c r="AM71" s="169">
        <f t="shared" si="4"/>
        <v>-1</v>
      </c>
      <c r="AN71" s="169">
        <f t="shared" si="5"/>
        <v>-1</v>
      </c>
      <c r="AO71" s="169">
        <f t="shared" si="6"/>
        <v>-1</v>
      </c>
      <c r="AP71" s="169">
        <f t="shared" si="7"/>
        <v>-1</v>
      </c>
      <c r="AQ71" s="169">
        <f t="shared" si="8"/>
        <v>-1</v>
      </c>
      <c r="AR71" s="169">
        <f t="shared" si="9"/>
        <v>-1</v>
      </c>
      <c r="AS71" s="169">
        <f t="shared" si="10"/>
        <v>-1</v>
      </c>
      <c r="AT71" s="169">
        <f t="shared" si="11"/>
        <v>-1</v>
      </c>
      <c r="AU71" s="169">
        <f t="shared" si="12"/>
        <v>-1</v>
      </c>
      <c r="AV71" s="169">
        <f t="shared" si="13"/>
        <v>-0.84657753505756805</v>
      </c>
    </row>
    <row r="72" spans="1:48" ht="16.5" customHeight="1" x14ac:dyDescent="0.25">
      <c r="A72" s="23">
        <v>102604</v>
      </c>
      <c r="B72" s="24" t="s">
        <v>810</v>
      </c>
      <c r="C72" s="46">
        <f t="shared" ref="C72:N74" si="129">+C73</f>
        <v>0</v>
      </c>
      <c r="D72" s="46">
        <f t="shared" si="129"/>
        <v>335374527.60000002</v>
      </c>
      <c r="E72" s="46">
        <f t="shared" si="129"/>
        <v>0</v>
      </c>
      <c r="F72" s="46">
        <f t="shared" si="129"/>
        <v>0</v>
      </c>
      <c r="G72" s="46">
        <f t="shared" si="129"/>
        <v>335374527.60000002</v>
      </c>
      <c r="H72" s="46">
        <f t="shared" si="129"/>
        <v>0</v>
      </c>
      <c r="I72" s="46">
        <f t="shared" si="129"/>
        <v>0</v>
      </c>
      <c r="J72" s="46">
        <f t="shared" si="129"/>
        <v>335374527.60000002</v>
      </c>
      <c r="K72" s="46">
        <f t="shared" si="129"/>
        <v>0</v>
      </c>
      <c r="L72" s="46">
        <f t="shared" si="129"/>
        <v>0</v>
      </c>
      <c r="M72" s="46">
        <f t="shared" si="129"/>
        <v>335374527.60000002</v>
      </c>
      <c r="N72" s="46">
        <f t="shared" si="129"/>
        <v>251019332.79999995</v>
      </c>
      <c r="O72" s="46">
        <f t="shared" si="15"/>
        <v>0</v>
      </c>
      <c r="P72" s="46">
        <f>SUM(C72:N72)</f>
        <v>1592517443.2</v>
      </c>
      <c r="Q72" s="168"/>
      <c r="R72" s="60" t="s">
        <v>1017</v>
      </c>
      <c r="S72" s="148" t="s">
        <v>810</v>
      </c>
      <c r="T72" s="160">
        <f t="shared" ref="T72:AE74" si="130">+T73</f>
        <v>0</v>
      </c>
      <c r="U72" s="160">
        <v>309296084</v>
      </c>
      <c r="V72" s="160">
        <f t="shared" si="130"/>
        <v>0</v>
      </c>
      <c r="W72" s="160">
        <f t="shared" si="130"/>
        <v>0</v>
      </c>
      <c r="X72" s="160">
        <f t="shared" si="130"/>
        <v>0</v>
      </c>
      <c r="Y72" s="160">
        <f t="shared" si="130"/>
        <v>0</v>
      </c>
      <c r="Z72" s="160">
        <f t="shared" si="130"/>
        <v>0</v>
      </c>
      <c r="AA72" s="160">
        <f t="shared" si="130"/>
        <v>0</v>
      </c>
      <c r="AB72" s="160">
        <f t="shared" si="130"/>
        <v>0</v>
      </c>
      <c r="AC72" s="160">
        <f t="shared" si="130"/>
        <v>0</v>
      </c>
      <c r="AD72" s="160">
        <f t="shared" si="130"/>
        <v>0</v>
      </c>
      <c r="AE72" s="160">
        <f t="shared" si="130"/>
        <v>0</v>
      </c>
      <c r="AF72" s="160">
        <f t="shared" si="17"/>
        <v>309296084</v>
      </c>
      <c r="AG72" s="168"/>
      <c r="AH72" s="60" t="s">
        <v>1017</v>
      </c>
      <c r="AI72" s="148" t="s">
        <v>810</v>
      </c>
      <c r="AJ72" s="169" t="e">
        <f t="shared" si="18"/>
        <v>#DIV/0!</v>
      </c>
      <c r="AK72" s="169">
        <f t="shared" si="2"/>
        <v>-7.7759166107879515E-2</v>
      </c>
      <c r="AL72" s="169" t="e">
        <f t="shared" si="3"/>
        <v>#DIV/0!</v>
      </c>
      <c r="AM72" s="169" t="e">
        <f t="shared" si="4"/>
        <v>#DIV/0!</v>
      </c>
      <c r="AN72" s="169">
        <f t="shared" si="5"/>
        <v>-1</v>
      </c>
      <c r="AO72" s="169" t="e">
        <f t="shared" si="6"/>
        <v>#DIV/0!</v>
      </c>
      <c r="AP72" s="169" t="e">
        <f t="shared" si="7"/>
        <v>#DIV/0!</v>
      </c>
      <c r="AQ72" s="169">
        <f t="shared" si="8"/>
        <v>-1</v>
      </c>
      <c r="AR72" s="169" t="e">
        <f t="shared" si="9"/>
        <v>#DIV/0!</v>
      </c>
      <c r="AS72" s="169" t="e">
        <f t="shared" si="10"/>
        <v>#DIV/0!</v>
      </c>
      <c r="AT72" s="169">
        <f t="shared" si="11"/>
        <v>-1</v>
      </c>
      <c r="AU72" s="169">
        <f t="shared" si="12"/>
        <v>-1</v>
      </c>
      <c r="AV72" s="169">
        <f t="shared" si="13"/>
        <v>-0.80578166642966165</v>
      </c>
    </row>
    <row r="73" spans="1:48" ht="16.5" customHeight="1" x14ac:dyDescent="0.25">
      <c r="A73" s="28">
        <v>10260401</v>
      </c>
      <c r="B73" s="29" t="s">
        <v>810</v>
      </c>
      <c r="C73" s="47">
        <f t="shared" si="129"/>
        <v>0</v>
      </c>
      <c r="D73" s="47">
        <f t="shared" si="129"/>
        <v>335374527.60000002</v>
      </c>
      <c r="E73" s="47">
        <f t="shared" si="129"/>
        <v>0</v>
      </c>
      <c r="F73" s="47">
        <f t="shared" si="129"/>
        <v>0</v>
      </c>
      <c r="G73" s="47">
        <f t="shared" si="129"/>
        <v>335374527.60000002</v>
      </c>
      <c r="H73" s="47">
        <f t="shared" si="129"/>
        <v>0</v>
      </c>
      <c r="I73" s="47">
        <f t="shared" si="129"/>
        <v>0</v>
      </c>
      <c r="J73" s="47">
        <f t="shared" si="129"/>
        <v>335374527.60000002</v>
      </c>
      <c r="K73" s="47">
        <f t="shared" si="129"/>
        <v>0</v>
      </c>
      <c r="L73" s="47">
        <f t="shared" si="129"/>
        <v>0</v>
      </c>
      <c r="M73" s="47">
        <f t="shared" si="129"/>
        <v>335374527.60000002</v>
      </c>
      <c r="N73" s="47">
        <f t="shared" si="129"/>
        <v>251019332.79999995</v>
      </c>
      <c r="O73" s="47">
        <f t="shared" si="15"/>
        <v>0</v>
      </c>
      <c r="P73" s="47">
        <f>SUM(C73:N73)</f>
        <v>1592517443.2</v>
      </c>
      <c r="Q73" s="168"/>
      <c r="R73" s="60" t="s">
        <v>1018</v>
      </c>
      <c r="S73" s="148" t="s">
        <v>810</v>
      </c>
      <c r="T73" s="160">
        <f t="shared" si="130"/>
        <v>0</v>
      </c>
      <c r="U73" s="160">
        <v>309296084</v>
      </c>
      <c r="V73" s="160">
        <f t="shared" ref="V73:AE74" si="131">+V74</f>
        <v>0</v>
      </c>
      <c r="W73" s="160">
        <f t="shared" si="131"/>
        <v>0</v>
      </c>
      <c r="X73" s="160">
        <f t="shared" si="131"/>
        <v>0</v>
      </c>
      <c r="Y73" s="160">
        <f t="shared" si="131"/>
        <v>0</v>
      </c>
      <c r="Z73" s="160">
        <f t="shared" si="131"/>
        <v>0</v>
      </c>
      <c r="AA73" s="160">
        <f t="shared" si="131"/>
        <v>0</v>
      </c>
      <c r="AB73" s="160">
        <f t="shared" si="131"/>
        <v>0</v>
      </c>
      <c r="AC73" s="160">
        <f t="shared" si="131"/>
        <v>0</v>
      </c>
      <c r="AD73" s="160">
        <f t="shared" si="131"/>
        <v>0</v>
      </c>
      <c r="AE73" s="160">
        <f t="shared" si="131"/>
        <v>0</v>
      </c>
      <c r="AF73" s="160">
        <f t="shared" si="17"/>
        <v>309296084</v>
      </c>
      <c r="AG73" s="168"/>
      <c r="AH73" s="60" t="s">
        <v>1018</v>
      </c>
      <c r="AI73" s="148" t="s">
        <v>810</v>
      </c>
      <c r="AJ73" s="169" t="e">
        <f t="shared" si="18"/>
        <v>#DIV/0!</v>
      </c>
      <c r="AK73" s="169">
        <f t="shared" si="2"/>
        <v>-7.7759166107879515E-2</v>
      </c>
      <c r="AL73" s="169" t="e">
        <f t="shared" si="3"/>
        <v>#DIV/0!</v>
      </c>
      <c r="AM73" s="169" t="e">
        <f t="shared" si="4"/>
        <v>#DIV/0!</v>
      </c>
      <c r="AN73" s="169">
        <f t="shared" si="5"/>
        <v>-1</v>
      </c>
      <c r="AO73" s="169" t="e">
        <f t="shared" si="6"/>
        <v>#DIV/0!</v>
      </c>
      <c r="AP73" s="169" t="e">
        <f t="shared" si="7"/>
        <v>#DIV/0!</v>
      </c>
      <c r="AQ73" s="169">
        <f t="shared" si="8"/>
        <v>-1</v>
      </c>
      <c r="AR73" s="169" t="e">
        <f t="shared" si="9"/>
        <v>#DIV/0!</v>
      </c>
      <c r="AS73" s="169" t="e">
        <f t="shared" si="10"/>
        <v>#DIV/0!</v>
      </c>
      <c r="AT73" s="169">
        <f t="shared" si="11"/>
        <v>-1</v>
      </c>
      <c r="AU73" s="169">
        <f t="shared" si="12"/>
        <v>-1</v>
      </c>
      <c r="AV73" s="169">
        <f t="shared" si="13"/>
        <v>-0.80578166642966165</v>
      </c>
    </row>
    <row r="74" spans="1:48" ht="16.5" customHeight="1" x14ac:dyDescent="0.25">
      <c r="A74" s="28">
        <v>102604011</v>
      </c>
      <c r="B74" s="29" t="s">
        <v>810</v>
      </c>
      <c r="C74" s="47">
        <f t="shared" si="129"/>
        <v>0</v>
      </c>
      <c r="D74" s="47">
        <f t="shared" si="129"/>
        <v>335374527.60000002</v>
      </c>
      <c r="E74" s="47">
        <f t="shared" si="129"/>
        <v>0</v>
      </c>
      <c r="F74" s="47">
        <f t="shared" si="129"/>
        <v>0</v>
      </c>
      <c r="G74" s="47">
        <f t="shared" si="129"/>
        <v>335374527.60000002</v>
      </c>
      <c r="H74" s="47">
        <f t="shared" si="129"/>
        <v>0</v>
      </c>
      <c r="I74" s="47">
        <f t="shared" si="129"/>
        <v>0</v>
      </c>
      <c r="J74" s="47">
        <f t="shared" si="129"/>
        <v>335374527.60000002</v>
      </c>
      <c r="K74" s="47">
        <f t="shared" si="129"/>
        <v>0</v>
      </c>
      <c r="L74" s="47">
        <f t="shared" si="129"/>
        <v>0</v>
      </c>
      <c r="M74" s="47">
        <f t="shared" si="129"/>
        <v>335374527.60000002</v>
      </c>
      <c r="N74" s="47">
        <f t="shared" si="129"/>
        <v>251019332.79999995</v>
      </c>
      <c r="O74" s="47">
        <f t="shared" si="15"/>
        <v>0</v>
      </c>
      <c r="P74" s="47">
        <f>SUM(C74:N74)</f>
        <v>1592517443.2</v>
      </c>
      <c r="Q74" s="167"/>
      <c r="R74" s="64" t="s">
        <v>1019</v>
      </c>
      <c r="S74" s="149" t="s">
        <v>810</v>
      </c>
      <c r="T74" s="160">
        <f t="shared" si="130"/>
        <v>0</v>
      </c>
      <c r="U74" s="160">
        <v>309296084</v>
      </c>
      <c r="V74" s="160">
        <f t="shared" si="131"/>
        <v>0</v>
      </c>
      <c r="W74" s="160">
        <f t="shared" si="131"/>
        <v>0</v>
      </c>
      <c r="X74" s="160">
        <f t="shared" si="131"/>
        <v>0</v>
      </c>
      <c r="Y74" s="160">
        <f t="shared" si="131"/>
        <v>0</v>
      </c>
      <c r="Z74" s="160">
        <f t="shared" si="131"/>
        <v>0</v>
      </c>
      <c r="AA74" s="160">
        <f t="shared" si="131"/>
        <v>0</v>
      </c>
      <c r="AB74" s="160">
        <f t="shared" si="131"/>
        <v>0</v>
      </c>
      <c r="AC74" s="160">
        <f t="shared" si="131"/>
        <v>0</v>
      </c>
      <c r="AD74" s="160">
        <f t="shared" si="131"/>
        <v>0</v>
      </c>
      <c r="AE74" s="160">
        <f t="shared" si="131"/>
        <v>0</v>
      </c>
      <c r="AF74" s="160">
        <f t="shared" si="17"/>
        <v>309296084</v>
      </c>
      <c r="AG74" s="167"/>
      <c r="AH74" s="64" t="s">
        <v>1019</v>
      </c>
      <c r="AI74" s="149" t="s">
        <v>810</v>
      </c>
      <c r="AJ74" s="169" t="e">
        <f t="shared" si="18"/>
        <v>#DIV/0!</v>
      </c>
      <c r="AK74" s="169">
        <f t="shared" si="2"/>
        <v>-7.7759166107879515E-2</v>
      </c>
      <c r="AL74" s="169" t="e">
        <f t="shared" si="3"/>
        <v>#DIV/0!</v>
      </c>
      <c r="AM74" s="169" t="e">
        <f t="shared" si="4"/>
        <v>#DIV/0!</v>
      </c>
      <c r="AN74" s="169">
        <f t="shared" si="5"/>
        <v>-1</v>
      </c>
      <c r="AO74" s="169" t="e">
        <f t="shared" si="6"/>
        <v>#DIV/0!</v>
      </c>
      <c r="AP74" s="169" t="e">
        <f t="shared" si="7"/>
        <v>#DIV/0!</v>
      </c>
      <c r="AQ74" s="169">
        <f t="shared" si="8"/>
        <v>-1</v>
      </c>
      <c r="AR74" s="169" t="e">
        <f t="shared" si="9"/>
        <v>#DIV/0!</v>
      </c>
      <c r="AS74" s="169" t="e">
        <f t="shared" si="10"/>
        <v>#DIV/0!</v>
      </c>
      <c r="AT74" s="169">
        <f t="shared" si="11"/>
        <v>-1</v>
      </c>
      <c r="AU74" s="169">
        <f t="shared" si="12"/>
        <v>-1</v>
      </c>
      <c r="AV74" s="169">
        <f t="shared" si="13"/>
        <v>-0.80578166642966165</v>
      </c>
    </row>
    <row r="75" spans="1:48" ht="16.5" customHeight="1" x14ac:dyDescent="0.25">
      <c r="A75" s="30">
        <v>10260401101</v>
      </c>
      <c r="B75" s="31" t="s">
        <v>810</v>
      </c>
      <c r="C75" s="45">
        <v>0</v>
      </c>
      <c r="D75" s="45">
        <v>335374527.60000002</v>
      </c>
      <c r="E75" s="45">
        <v>0</v>
      </c>
      <c r="F75" s="45">
        <v>0</v>
      </c>
      <c r="G75" s="45">
        <v>335374527.60000002</v>
      </c>
      <c r="H75" s="45">
        <v>0</v>
      </c>
      <c r="I75" s="45">
        <v>0</v>
      </c>
      <c r="J75" s="45">
        <v>335374527.60000002</v>
      </c>
      <c r="K75" s="45">
        <v>0</v>
      </c>
      <c r="L75" s="45">
        <v>0</v>
      </c>
      <c r="M75" s="45">
        <v>335374527.60000002</v>
      </c>
      <c r="N75" s="45">
        <v>251019332.79999995</v>
      </c>
      <c r="O75" s="45">
        <f t="shared" si="15"/>
        <v>0</v>
      </c>
      <c r="P75" s="45">
        <f>SUM(C75:N75)</f>
        <v>1592517443.2</v>
      </c>
      <c r="Q75" s="168"/>
      <c r="R75" s="81" t="s">
        <v>1020</v>
      </c>
      <c r="S75" s="153" t="s">
        <v>810</v>
      </c>
      <c r="T75" s="161"/>
      <c r="U75" s="161">
        <v>309296084</v>
      </c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>
        <f t="shared" si="17"/>
        <v>309296084</v>
      </c>
      <c r="AG75" s="168"/>
      <c r="AH75" s="81" t="s">
        <v>1020</v>
      </c>
      <c r="AI75" s="153" t="s">
        <v>810</v>
      </c>
      <c r="AJ75" s="170" t="e">
        <f t="shared" si="18"/>
        <v>#DIV/0!</v>
      </c>
      <c r="AK75" s="170">
        <f t="shared" si="2"/>
        <v>-7.7759166107879515E-2</v>
      </c>
      <c r="AL75" s="170" t="e">
        <f t="shared" si="3"/>
        <v>#DIV/0!</v>
      </c>
      <c r="AM75" s="170" t="e">
        <f t="shared" si="4"/>
        <v>#DIV/0!</v>
      </c>
      <c r="AN75" s="170">
        <f t="shared" si="5"/>
        <v>-1</v>
      </c>
      <c r="AO75" s="170" t="e">
        <f t="shared" si="6"/>
        <v>#DIV/0!</v>
      </c>
      <c r="AP75" s="170" t="e">
        <f t="shared" si="7"/>
        <v>#DIV/0!</v>
      </c>
      <c r="AQ75" s="170">
        <f t="shared" si="8"/>
        <v>-1</v>
      </c>
      <c r="AR75" s="170" t="e">
        <f t="shared" si="9"/>
        <v>#DIV/0!</v>
      </c>
      <c r="AS75" s="170" t="e">
        <f t="shared" si="10"/>
        <v>#DIV/0!</v>
      </c>
      <c r="AT75" s="170">
        <f t="shared" si="11"/>
        <v>-1</v>
      </c>
      <c r="AU75" s="170">
        <f t="shared" si="12"/>
        <v>-1</v>
      </c>
      <c r="AV75" s="170">
        <f t="shared" si="13"/>
        <v>-0.80578166642966165</v>
      </c>
    </row>
    <row r="76" spans="1:48" ht="16.5" customHeight="1" x14ac:dyDescent="0.25">
      <c r="A76" s="23">
        <v>102605</v>
      </c>
      <c r="B76" s="24" t="s">
        <v>811</v>
      </c>
      <c r="C76" s="46">
        <f>+C77</f>
        <v>4907501433.8485346</v>
      </c>
      <c r="D76" s="46">
        <f t="shared" ref="D76:P77" si="132">+D77</f>
        <v>9815002867.6970692</v>
      </c>
      <c r="E76" s="46">
        <f t="shared" si="132"/>
        <v>4907501433.8485346</v>
      </c>
      <c r="F76" s="46">
        <f t="shared" si="132"/>
        <v>8238308762.4785347</v>
      </c>
      <c r="G76" s="46">
        <f t="shared" si="132"/>
        <v>4907501433.8485346</v>
      </c>
      <c r="H76" s="46">
        <f t="shared" si="132"/>
        <v>9815002867.6970692</v>
      </c>
      <c r="I76" s="46">
        <f t="shared" si="132"/>
        <v>4907501433.8485346</v>
      </c>
      <c r="J76" s="46">
        <f t="shared" si="132"/>
        <v>4907501433.8485346</v>
      </c>
      <c r="K76" s="46">
        <f t="shared" si="132"/>
        <v>10575903007.848534</v>
      </c>
      <c r="L76" s="46">
        <f t="shared" si="132"/>
        <v>13991515793.848534</v>
      </c>
      <c r="M76" s="46">
        <f t="shared" si="132"/>
        <v>4907501433.8485346</v>
      </c>
      <c r="N76" s="46">
        <f t="shared" si="132"/>
        <v>9815002867.6970692</v>
      </c>
      <c r="O76" s="46">
        <f t="shared" si="15"/>
        <v>4907501433.8485346</v>
      </c>
      <c r="P76" s="46">
        <f t="shared" si="132"/>
        <v>91695744770.358017</v>
      </c>
      <c r="Q76" s="168"/>
      <c r="R76" s="60" t="s">
        <v>1021</v>
      </c>
      <c r="S76" s="148" t="s">
        <v>811</v>
      </c>
      <c r="T76" s="160">
        <f t="shared" ref="T76:AE77" si="133">+T77</f>
        <v>4667739685</v>
      </c>
      <c r="U76" s="160">
        <v>9335479370</v>
      </c>
      <c r="V76" s="160">
        <f t="shared" si="133"/>
        <v>0</v>
      </c>
      <c r="W76" s="160">
        <f t="shared" si="133"/>
        <v>0</v>
      </c>
      <c r="X76" s="160">
        <f t="shared" si="133"/>
        <v>0</v>
      </c>
      <c r="Y76" s="160">
        <f t="shared" si="133"/>
        <v>0</v>
      </c>
      <c r="Z76" s="160">
        <f t="shared" si="133"/>
        <v>0</v>
      </c>
      <c r="AA76" s="160">
        <f t="shared" si="133"/>
        <v>0</v>
      </c>
      <c r="AB76" s="160">
        <f t="shared" si="133"/>
        <v>0</v>
      </c>
      <c r="AC76" s="160">
        <f t="shared" si="133"/>
        <v>0</v>
      </c>
      <c r="AD76" s="160">
        <f t="shared" si="133"/>
        <v>0</v>
      </c>
      <c r="AE76" s="160">
        <f t="shared" si="133"/>
        <v>0</v>
      </c>
      <c r="AF76" s="160">
        <f t="shared" si="17"/>
        <v>14003219055</v>
      </c>
      <c r="AG76" s="168"/>
      <c r="AH76" s="60" t="s">
        <v>1021</v>
      </c>
      <c r="AI76" s="148" t="s">
        <v>811</v>
      </c>
      <c r="AJ76" s="169">
        <f t="shared" si="18"/>
        <v>-4.8856174996674412E-2</v>
      </c>
      <c r="AK76" s="169">
        <f t="shared" si="2"/>
        <v>-4.8856174996674412E-2</v>
      </c>
      <c r="AL76" s="169">
        <f t="shared" si="3"/>
        <v>-1</v>
      </c>
      <c r="AM76" s="169">
        <f t="shared" si="4"/>
        <v>-1</v>
      </c>
      <c r="AN76" s="169">
        <f t="shared" si="5"/>
        <v>-1</v>
      </c>
      <c r="AO76" s="169">
        <f t="shared" si="6"/>
        <v>-1</v>
      </c>
      <c r="AP76" s="169">
        <f t="shared" si="7"/>
        <v>-1</v>
      </c>
      <c r="AQ76" s="169">
        <f t="shared" si="8"/>
        <v>-1</v>
      </c>
      <c r="AR76" s="169">
        <f t="shared" si="9"/>
        <v>-1</v>
      </c>
      <c r="AS76" s="169">
        <f t="shared" si="10"/>
        <v>-1</v>
      </c>
      <c r="AT76" s="169">
        <f t="shared" si="11"/>
        <v>-1</v>
      </c>
      <c r="AU76" s="169">
        <f t="shared" si="12"/>
        <v>-1</v>
      </c>
      <c r="AV76" s="169">
        <f t="shared" si="13"/>
        <v>-0.84728605356693998</v>
      </c>
    </row>
    <row r="77" spans="1:48" ht="16.5" customHeight="1" x14ac:dyDescent="0.25">
      <c r="A77" s="28">
        <v>10260501</v>
      </c>
      <c r="B77" s="29" t="s">
        <v>812</v>
      </c>
      <c r="C77" s="47">
        <f>+C78</f>
        <v>4907501433.8485346</v>
      </c>
      <c r="D77" s="47">
        <f t="shared" si="132"/>
        <v>9815002867.6970692</v>
      </c>
      <c r="E77" s="47">
        <f t="shared" si="132"/>
        <v>4907501433.8485346</v>
      </c>
      <c r="F77" s="47">
        <f t="shared" si="132"/>
        <v>8238308762.4785347</v>
      </c>
      <c r="G77" s="47">
        <f t="shared" si="132"/>
        <v>4907501433.8485346</v>
      </c>
      <c r="H77" s="47">
        <f t="shared" si="132"/>
        <v>9815002867.6970692</v>
      </c>
      <c r="I77" s="47">
        <f t="shared" si="132"/>
        <v>4907501433.8485346</v>
      </c>
      <c r="J77" s="47">
        <f t="shared" si="132"/>
        <v>4907501433.8485346</v>
      </c>
      <c r="K77" s="47">
        <f t="shared" si="132"/>
        <v>10575903007.848534</v>
      </c>
      <c r="L77" s="47">
        <f t="shared" si="132"/>
        <v>13991515793.848534</v>
      </c>
      <c r="M77" s="47">
        <f t="shared" si="132"/>
        <v>4907501433.8485346</v>
      </c>
      <c r="N77" s="47">
        <f t="shared" si="132"/>
        <v>9815002867.6970692</v>
      </c>
      <c r="O77" s="47">
        <f t="shared" si="15"/>
        <v>4907501433.8485346</v>
      </c>
      <c r="P77" s="47">
        <f t="shared" si="132"/>
        <v>91695744770.358017</v>
      </c>
      <c r="Q77" s="168"/>
      <c r="R77" s="60" t="s">
        <v>1022</v>
      </c>
      <c r="S77" s="148" t="s">
        <v>812</v>
      </c>
      <c r="T77" s="160">
        <f t="shared" si="133"/>
        <v>4667739685</v>
      </c>
      <c r="U77" s="160">
        <v>9335479370</v>
      </c>
      <c r="V77" s="160">
        <f t="shared" ref="V77:AE77" si="134">+V78</f>
        <v>0</v>
      </c>
      <c r="W77" s="160">
        <f t="shared" si="134"/>
        <v>0</v>
      </c>
      <c r="X77" s="160">
        <f t="shared" si="134"/>
        <v>0</v>
      </c>
      <c r="Y77" s="160">
        <f t="shared" si="134"/>
        <v>0</v>
      </c>
      <c r="Z77" s="160">
        <f t="shared" si="134"/>
        <v>0</v>
      </c>
      <c r="AA77" s="160">
        <f t="shared" si="134"/>
        <v>0</v>
      </c>
      <c r="AB77" s="160">
        <f t="shared" si="134"/>
        <v>0</v>
      </c>
      <c r="AC77" s="160">
        <f t="shared" si="134"/>
        <v>0</v>
      </c>
      <c r="AD77" s="160">
        <f t="shared" si="134"/>
        <v>0</v>
      </c>
      <c r="AE77" s="160">
        <f t="shared" si="134"/>
        <v>0</v>
      </c>
      <c r="AF77" s="160">
        <f t="shared" si="17"/>
        <v>14003219055</v>
      </c>
      <c r="AG77" s="168"/>
      <c r="AH77" s="60" t="s">
        <v>1022</v>
      </c>
      <c r="AI77" s="148" t="s">
        <v>812</v>
      </c>
      <c r="AJ77" s="169">
        <f t="shared" si="18"/>
        <v>-4.8856174996674412E-2</v>
      </c>
      <c r="AK77" s="169">
        <f t="shared" si="2"/>
        <v>-4.8856174996674412E-2</v>
      </c>
      <c r="AL77" s="169">
        <f t="shared" si="3"/>
        <v>-1</v>
      </c>
      <c r="AM77" s="169">
        <f t="shared" si="4"/>
        <v>-1</v>
      </c>
      <c r="AN77" s="169">
        <f t="shared" si="5"/>
        <v>-1</v>
      </c>
      <c r="AO77" s="169">
        <f t="shared" si="6"/>
        <v>-1</v>
      </c>
      <c r="AP77" s="169">
        <f t="shared" si="7"/>
        <v>-1</v>
      </c>
      <c r="AQ77" s="169">
        <f t="shared" si="8"/>
        <v>-1</v>
      </c>
      <c r="AR77" s="169">
        <f t="shared" si="9"/>
        <v>-1</v>
      </c>
      <c r="AS77" s="169">
        <f t="shared" si="10"/>
        <v>-1</v>
      </c>
      <c r="AT77" s="169">
        <f t="shared" si="11"/>
        <v>-1</v>
      </c>
      <c r="AU77" s="169">
        <f t="shared" si="12"/>
        <v>-1</v>
      </c>
      <c r="AV77" s="169">
        <f t="shared" si="13"/>
        <v>-0.84728605356693998</v>
      </c>
    </row>
    <row r="78" spans="1:48" ht="16.5" customHeight="1" x14ac:dyDescent="0.25">
      <c r="A78" s="28">
        <v>102605011</v>
      </c>
      <c r="B78" s="29" t="s">
        <v>812</v>
      </c>
      <c r="C78" s="47">
        <f>+C79+C80+C81+C82</f>
        <v>4907501433.8485346</v>
      </c>
      <c r="D78" s="47">
        <f t="shared" ref="D78:P78" si="135">+D79+D80+D81+D82</f>
        <v>9815002867.6970692</v>
      </c>
      <c r="E78" s="47">
        <f t="shared" si="135"/>
        <v>4907501433.8485346</v>
      </c>
      <c r="F78" s="47">
        <f t="shared" si="135"/>
        <v>8238308762.4785347</v>
      </c>
      <c r="G78" s="47">
        <f t="shared" si="135"/>
        <v>4907501433.8485346</v>
      </c>
      <c r="H78" s="47">
        <f t="shared" si="135"/>
        <v>9815002867.6970692</v>
      </c>
      <c r="I78" s="47">
        <f t="shared" si="135"/>
        <v>4907501433.8485346</v>
      </c>
      <c r="J78" s="47">
        <f t="shared" si="135"/>
        <v>4907501433.8485346</v>
      </c>
      <c r="K78" s="47">
        <f t="shared" si="135"/>
        <v>10575903007.848534</v>
      </c>
      <c r="L78" s="47">
        <f t="shared" si="135"/>
        <v>13991515793.848534</v>
      </c>
      <c r="M78" s="47">
        <f t="shared" si="135"/>
        <v>4907501433.8485346</v>
      </c>
      <c r="N78" s="47">
        <f t="shared" si="135"/>
        <v>9815002867.6970692</v>
      </c>
      <c r="O78" s="47">
        <f t="shared" si="15"/>
        <v>4907501433.8485346</v>
      </c>
      <c r="P78" s="47">
        <f t="shared" si="135"/>
        <v>91695744770.358017</v>
      </c>
      <c r="Q78" s="167"/>
      <c r="R78" s="64" t="s">
        <v>1023</v>
      </c>
      <c r="S78" s="149" t="s">
        <v>812</v>
      </c>
      <c r="T78" s="160">
        <f t="shared" ref="T78:AE78" si="136">SUM(T79:T82)</f>
        <v>4667739685</v>
      </c>
      <c r="U78" s="160">
        <v>9335479370</v>
      </c>
      <c r="V78" s="160">
        <f t="shared" si="136"/>
        <v>0</v>
      </c>
      <c r="W78" s="160">
        <f t="shared" si="136"/>
        <v>0</v>
      </c>
      <c r="X78" s="160">
        <f t="shared" si="136"/>
        <v>0</v>
      </c>
      <c r="Y78" s="160">
        <f t="shared" si="136"/>
        <v>0</v>
      </c>
      <c r="Z78" s="160">
        <f t="shared" si="136"/>
        <v>0</v>
      </c>
      <c r="AA78" s="160">
        <f t="shared" si="136"/>
        <v>0</v>
      </c>
      <c r="AB78" s="160">
        <f t="shared" si="136"/>
        <v>0</v>
      </c>
      <c r="AC78" s="160">
        <f t="shared" si="136"/>
        <v>0</v>
      </c>
      <c r="AD78" s="160">
        <f t="shared" si="136"/>
        <v>0</v>
      </c>
      <c r="AE78" s="160">
        <f t="shared" si="136"/>
        <v>0</v>
      </c>
      <c r="AF78" s="160">
        <f t="shared" si="17"/>
        <v>14003219055</v>
      </c>
      <c r="AG78" s="167"/>
      <c r="AH78" s="64" t="s">
        <v>1023</v>
      </c>
      <c r="AI78" s="149" t="s">
        <v>812</v>
      </c>
      <c r="AJ78" s="169">
        <f t="shared" si="18"/>
        <v>-4.8856174996674412E-2</v>
      </c>
      <c r="AK78" s="169">
        <f t="shared" ref="AK78:AK142" si="137">(U78-D78)/D78</f>
        <v>-4.8856174996674412E-2</v>
      </c>
      <c r="AL78" s="169">
        <f t="shared" ref="AL78:AL142" si="138">(V78-E78)/E78</f>
        <v>-1</v>
      </c>
      <c r="AM78" s="169">
        <f t="shared" ref="AM78:AM142" si="139">(W78-F78)/F78</f>
        <v>-1</v>
      </c>
      <c r="AN78" s="169">
        <f t="shared" ref="AN78:AN142" si="140">(X78-G78)/G78</f>
        <v>-1</v>
      </c>
      <c r="AO78" s="169">
        <f t="shared" ref="AO78:AO142" si="141">(Y78-H78)/H78</f>
        <v>-1</v>
      </c>
      <c r="AP78" s="169">
        <f t="shared" ref="AP78:AP142" si="142">(Z78-I78)/I78</f>
        <v>-1</v>
      </c>
      <c r="AQ78" s="169">
        <f t="shared" ref="AQ78:AQ142" si="143">(AA78-J78)/J78</f>
        <v>-1</v>
      </c>
      <c r="AR78" s="169">
        <f t="shared" ref="AR78:AR142" si="144">(AB78-K78)/K78</f>
        <v>-1</v>
      </c>
      <c r="AS78" s="169">
        <f t="shared" ref="AS78:AS142" si="145">(AC78-L78)/L78</f>
        <v>-1</v>
      </c>
      <c r="AT78" s="169">
        <f t="shared" ref="AT78:AT142" si="146">(AD78-M78)/M78</f>
        <v>-1</v>
      </c>
      <c r="AU78" s="169">
        <f t="shared" ref="AU78:AU142" si="147">(AE78-N78)/N78</f>
        <v>-1</v>
      </c>
      <c r="AV78" s="169">
        <f t="shared" ref="AV78:AV142" si="148">(AF78-P78)/P78</f>
        <v>-0.84728605356693998</v>
      </c>
    </row>
    <row r="79" spans="1:48" ht="16.5" customHeight="1" x14ac:dyDescent="0.25">
      <c r="A79" s="30">
        <v>10260501101</v>
      </c>
      <c r="B79" s="31" t="s">
        <v>813</v>
      </c>
      <c r="C79" s="45">
        <v>4907501433.8485346</v>
      </c>
      <c r="D79" s="45">
        <v>9815002867.6970692</v>
      </c>
      <c r="E79" s="45">
        <v>4907501433.8485346</v>
      </c>
      <c r="F79" s="45">
        <v>4907501433.8485346</v>
      </c>
      <c r="G79" s="45">
        <v>4907501433.8485346</v>
      </c>
      <c r="H79" s="45">
        <v>9815002867.6970692</v>
      </c>
      <c r="I79" s="45">
        <v>4907501433.8485346</v>
      </c>
      <c r="J79" s="45">
        <v>4907501433.8485346</v>
      </c>
      <c r="K79" s="45">
        <v>4907501433.8485346</v>
      </c>
      <c r="L79" s="45">
        <v>13991515793.848534</v>
      </c>
      <c r="M79" s="45">
        <v>4907501433.8485346</v>
      </c>
      <c r="N79" s="45">
        <v>9815002867.6970692</v>
      </c>
      <c r="O79" s="45">
        <f t="shared" ref="O79:O142" si="149">+C79</f>
        <v>4907501433.8485346</v>
      </c>
      <c r="P79" s="45">
        <f>SUM(C79:N79)</f>
        <v>82696535867.728012</v>
      </c>
      <c r="Q79" s="168"/>
      <c r="R79" s="79" t="s">
        <v>1024</v>
      </c>
      <c r="S79" s="153" t="s">
        <v>813</v>
      </c>
      <c r="T79" s="161">
        <v>4667739685</v>
      </c>
      <c r="U79" s="161">
        <v>9335479370</v>
      </c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>
        <f t="shared" ref="AF79:AF142" si="150">SUM(T79:AE79)</f>
        <v>14003219055</v>
      </c>
      <c r="AG79" s="168"/>
      <c r="AH79" s="79" t="s">
        <v>1024</v>
      </c>
      <c r="AI79" s="153" t="s">
        <v>813</v>
      </c>
      <c r="AJ79" s="170">
        <f t="shared" ref="AJ79:AJ142" si="151">(T79-C79)/C79</f>
        <v>-4.8856174996674412E-2</v>
      </c>
      <c r="AK79" s="170">
        <f t="shared" si="137"/>
        <v>-4.8856174996674412E-2</v>
      </c>
      <c r="AL79" s="170">
        <f t="shared" si="138"/>
        <v>-1</v>
      </c>
      <c r="AM79" s="170">
        <f t="shared" si="139"/>
        <v>-1</v>
      </c>
      <c r="AN79" s="170">
        <f t="shared" si="140"/>
        <v>-1</v>
      </c>
      <c r="AO79" s="170">
        <f t="shared" si="141"/>
        <v>-1</v>
      </c>
      <c r="AP79" s="170">
        <f t="shared" si="142"/>
        <v>-1</v>
      </c>
      <c r="AQ79" s="170">
        <f t="shared" si="143"/>
        <v>-1</v>
      </c>
      <c r="AR79" s="170">
        <f t="shared" si="144"/>
        <v>-1</v>
      </c>
      <c r="AS79" s="170">
        <f t="shared" si="145"/>
        <v>-1</v>
      </c>
      <c r="AT79" s="170">
        <f t="shared" si="146"/>
        <v>-1</v>
      </c>
      <c r="AU79" s="170">
        <f t="shared" si="147"/>
        <v>-1</v>
      </c>
      <c r="AV79" s="170">
        <f t="shared" si="148"/>
        <v>-0.83066740452831112</v>
      </c>
    </row>
    <row r="80" spans="1:48" ht="16.5" customHeight="1" x14ac:dyDescent="0.25">
      <c r="A80" s="30">
        <v>10260501103</v>
      </c>
      <c r="B80" s="31" t="s">
        <v>814</v>
      </c>
      <c r="C80" s="45">
        <v>0</v>
      </c>
      <c r="D80" s="45">
        <v>0</v>
      </c>
      <c r="E80" s="45">
        <v>0</v>
      </c>
      <c r="F80" s="45">
        <v>2777176738.2199998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f t="shared" si="149"/>
        <v>0</v>
      </c>
      <c r="P80" s="45">
        <f>SUM(C80:N80)</f>
        <v>2777176738.2199998</v>
      </c>
      <c r="Q80" s="168"/>
      <c r="R80" s="81" t="s">
        <v>1025</v>
      </c>
      <c r="S80" s="153" t="s">
        <v>814</v>
      </c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>
        <f t="shared" si="150"/>
        <v>0</v>
      </c>
      <c r="AG80" s="168"/>
      <c r="AH80" s="81" t="s">
        <v>1025</v>
      </c>
      <c r="AI80" s="153" t="s">
        <v>814</v>
      </c>
      <c r="AJ80" s="170" t="e">
        <f t="shared" si="151"/>
        <v>#DIV/0!</v>
      </c>
      <c r="AK80" s="170" t="e">
        <f t="shared" si="137"/>
        <v>#DIV/0!</v>
      </c>
      <c r="AL80" s="170" t="e">
        <f t="shared" si="138"/>
        <v>#DIV/0!</v>
      </c>
      <c r="AM80" s="170">
        <f t="shared" si="139"/>
        <v>-1</v>
      </c>
      <c r="AN80" s="170" t="e">
        <f t="shared" si="140"/>
        <v>#DIV/0!</v>
      </c>
      <c r="AO80" s="170" t="e">
        <f t="shared" si="141"/>
        <v>#DIV/0!</v>
      </c>
      <c r="AP80" s="170" t="e">
        <f t="shared" si="142"/>
        <v>#DIV/0!</v>
      </c>
      <c r="AQ80" s="170" t="e">
        <f t="shared" si="143"/>
        <v>#DIV/0!</v>
      </c>
      <c r="AR80" s="170" t="e">
        <f t="shared" si="144"/>
        <v>#DIV/0!</v>
      </c>
      <c r="AS80" s="170" t="e">
        <f t="shared" si="145"/>
        <v>#DIV/0!</v>
      </c>
      <c r="AT80" s="170" t="e">
        <f t="shared" si="146"/>
        <v>#DIV/0!</v>
      </c>
      <c r="AU80" s="170" t="e">
        <f t="shared" si="147"/>
        <v>#DIV/0!</v>
      </c>
      <c r="AV80" s="170">
        <f t="shared" si="148"/>
        <v>-1</v>
      </c>
    </row>
    <row r="81" spans="1:48" ht="16.5" customHeight="1" x14ac:dyDescent="0.25">
      <c r="A81" s="30">
        <v>10260501104</v>
      </c>
      <c r="B81" s="31" t="s">
        <v>815</v>
      </c>
      <c r="C81" s="45">
        <v>0</v>
      </c>
      <c r="D81" s="45">
        <v>0</v>
      </c>
      <c r="E81" s="45">
        <v>0</v>
      </c>
      <c r="F81" s="45">
        <v>553630590.40999997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f t="shared" si="149"/>
        <v>0</v>
      </c>
      <c r="P81" s="45">
        <f>SUM(C81:N81)</f>
        <v>553630590.40999997</v>
      </c>
      <c r="Q81" s="168"/>
      <c r="R81" s="81" t="s">
        <v>1026</v>
      </c>
      <c r="S81" s="153" t="s">
        <v>815</v>
      </c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>
        <f t="shared" si="150"/>
        <v>0</v>
      </c>
      <c r="AG81" s="168"/>
      <c r="AH81" s="81" t="s">
        <v>1026</v>
      </c>
      <c r="AI81" s="153" t="s">
        <v>815</v>
      </c>
      <c r="AJ81" s="170" t="e">
        <f t="shared" si="151"/>
        <v>#DIV/0!</v>
      </c>
      <c r="AK81" s="170" t="e">
        <f t="shared" si="137"/>
        <v>#DIV/0!</v>
      </c>
      <c r="AL81" s="170" t="e">
        <f t="shared" si="138"/>
        <v>#DIV/0!</v>
      </c>
      <c r="AM81" s="170">
        <f t="shared" si="139"/>
        <v>-1</v>
      </c>
      <c r="AN81" s="170" t="e">
        <f t="shared" si="140"/>
        <v>#DIV/0!</v>
      </c>
      <c r="AO81" s="170" t="e">
        <f t="shared" si="141"/>
        <v>#DIV/0!</v>
      </c>
      <c r="AP81" s="170" t="e">
        <f t="shared" si="142"/>
        <v>#DIV/0!</v>
      </c>
      <c r="AQ81" s="170" t="e">
        <f t="shared" si="143"/>
        <v>#DIV/0!</v>
      </c>
      <c r="AR81" s="170" t="e">
        <f t="shared" si="144"/>
        <v>#DIV/0!</v>
      </c>
      <c r="AS81" s="170" t="e">
        <f t="shared" si="145"/>
        <v>#DIV/0!</v>
      </c>
      <c r="AT81" s="170" t="e">
        <f t="shared" si="146"/>
        <v>#DIV/0!</v>
      </c>
      <c r="AU81" s="170" t="e">
        <f t="shared" si="147"/>
        <v>#DIV/0!</v>
      </c>
      <c r="AV81" s="170">
        <f t="shared" si="148"/>
        <v>-1</v>
      </c>
    </row>
    <row r="82" spans="1:48" ht="16.5" customHeight="1" x14ac:dyDescent="0.25">
      <c r="A82" s="30">
        <v>10260501106</v>
      </c>
      <c r="B82" s="31" t="s">
        <v>816</v>
      </c>
      <c r="C82" s="45">
        <v>0</v>
      </c>
      <c r="D82" s="45">
        <v>0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5668401574</v>
      </c>
      <c r="L82" s="45">
        <v>0</v>
      </c>
      <c r="M82" s="45">
        <v>0</v>
      </c>
      <c r="N82" s="45">
        <v>0</v>
      </c>
      <c r="O82" s="45">
        <f t="shared" si="149"/>
        <v>0</v>
      </c>
      <c r="P82" s="45">
        <f>SUM(C82:N82)</f>
        <v>5668401574</v>
      </c>
      <c r="Q82" s="167"/>
      <c r="R82" s="81" t="s">
        <v>1027</v>
      </c>
      <c r="S82" s="153" t="s">
        <v>816</v>
      </c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>
        <f t="shared" si="150"/>
        <v>0</v>
      </c>
      <c r="AG82" s="167"/>
      <c r="AH82" s="81" t="s">
        <v>1027</v>
      </c>
      <c r="AI82" s="153" t="s">
        <v>816</v>
      </c>
      <c r="AJ82" s="170" t="e">
        <f t="shared" si="151"/>
        <v>#DIV/0!</v>
      </c>
      <c r="AK82" s="170" t="e">
        <f t="shared" si="137"/>
        <v>#DIV/0!</v>
      </c>
      <c r="AL82" s="170" t="e">
        <f t="shared" si="138"/>
        <v>#DIV/0!</v>
      </c>
      <c r="AM82" s="170" t="e">
        <f t="shared" si="139"/>
        <v>#DIV/0!</v>
      </c>
      <c r="AN82" s="170" t="e">
        <f t="shared" si="140"/>
        <v>#DIV/0!</v>
      </c>
      <c r="AO82" s="170" t="e">
        <f t="shared" si="141"/>
        <v>#DIV/0!</v>
      </c>
      <c r="AP82" s="170" t="e">
        <f t="shared" si="142"/>
        <v>#DIV/0!</v>
      </c>
      <c r="AQ82" s="170" t="e">
        <f t="shared" si="143"/>
        <v>#DIV/0!</v>
      </c>
      <c r="AR82" s="170">
        <f t="shared" si="144"/>
        <v>-1</v>
      </c>
      <c r="AS82" s="170" t="e">
        <f t="shared" si="145"/>
        <v>#DIV/0!</v>
      </c>
      <c r="AT82" s="170" t="e">
        <f t="shared" si="146"/>
        <v>#DIV/0!</v>
      </c>
      <c r="AU82" s="170" t="e">
        <f t="shared" si="147"/>
        <v>#DIV/0!</v>
      </c>
      <c r="AV82" s="170">
        <f t="shared" si="148"/>
        <v>-1</v>
      </c>
    </row>
    <row r="83" spans="1:48" ht="16.5" customHeight="1" x14ac:dyDescent="0.25">
      <c r="A83" s="23">
        <v>2</v>
      </c>
      <c r="B83" s="24" t="s">
        <v>817</v>
      </c>
      <c r="C83" s="46">
        <f t="shared" ref="C83:N83" si="152">+C84+C125+C130</f>
        <v>217079966.87013572</v>
      </c>
      <c r="D83" s="46">
        <f t="shared" si="152"/>
        <v>18079966.870135713</v>
      </c>
      <c r="E83" s="46">
        <f t="shared" si="152"/>
        <v>18079966.870135713</v>
      </c>
      <c r="F83" s="46">
        <f t="shared" si="152"/>
        <v>18079966.870135713</v>
      </c>
      <c r="G83" s="46">
        <f t="shared" si="152"/>
        <v>18079966.870135713</v>
      </c>
      <c r="H83" s="46">
        <f t="shared" si="152"/>
        <v>18079966.870135713</v>
      </c>
      <c r="I83" s="46">
        <f t="shared" si="152"/>
        <v>18079966.870135713</v>
      </c>
      <c r="J83" s="46">
        <f t="shared" si="152"/>
        <v>18079966.870135713</v>
      </c>
      <c r="K83" s="46">
        <f t="shared" si="152"/>
        <v>18079966.870135713</v>
      </c>
      <c r="L83" s="46">
        <f t="shared" si="152"/>
        <v>18079966.870135713</v>
      </c>
      <c r="M83" s="46">
        <f t="shared" si="152"/>
        <v>18079966.870135713</v>
      </c>
      <c r="N83" s="46">
        <f t="shared" si="152"/>
        <v>18079966.870135713</v>
      </c>
      <c r="O83" s="46">
        <f t="shared" si="149"/>
        <v>217079966.87013572</v>
      </c>
      <c r="P83" s="46">
        <f>+P84+P125+P130</f>
        <v>415959602.44162858</v>
      </c>
      <c r="Q83" s="167"/>
      <c r="R83" s="60" t="s">
        <v>1028</v>
      </c>
      <c r="S83" s="148" t="s">
        <v>817</v>
      </c>
      <c r="T83" s="160">
        <f>+T84+T125+T130+T115</f>
        <v>2781362250.04</v>
      </c>
      <c r="U83" s="160">
        <v>24625839.439999998</v>
      </c>
      <c r="V83" s="160">
        <f t="shared" ref="V83:AE83" si="153">+V84+V125+V130+V115</f>
        <v>0</v>
      </c>
      <c r="W83" s="160">
        <f t="shared" si="153"/>
        <v>0</v>
      </c>
      <c r="X83" s="160">
        <f t="shared" si="153"/>
        <v>0</v>
      </c>
      <c r="Y83" s="160">
        <f t="shared" si="153"/>
        <v>0</v>
      </c>
      <c r="Z83" s="160">
        <f t="shared" si="153"/>
        <v>0</v>
      </c>
      <c r="AA83" s="160">
        <f t="shared" si="153"/>
        <v>0</v>
      </c>
      <c r="AB83" s="160">
        <f t="shared" si="153"/>
        <v>0</v>
      </c>
      <c r="AC83" s="160">
        <f t="shared" si="153"/>
        <v>0</v>
      </c>
      <c r="AD83" s="160">
        <f t="shared" si="153"/>
        <v>0</v>
      </c>
      <c r="AE83" s="160">
        <f t="shared" si="153"/>
        <v>0</v>
      </c>
      <c r="AF83" s="160">
        <f t="shared" si="150"/>
        <v>2805988089.48</v>
      </c>
      <c r="AG83" s="167"/>
      <c r="AH83" s="60" t="s">
        <v>1028</v>
      </c>
      <c r="AI83" s="148" t="s">
        <v>817</v>
      </c>
      <c r="AJ83" s="169">
        <f t="shared" si="151"/>
        <v>11.812615968860456</v>
      </c>
      <c r="AK83" s="169">
        <f t="shared" si="137"/>
        <v>0.36205113742087014</v>
      </c>
      <c r="AL83" s="169">
        <f t="shared" si="138"/>
        <v>-1</v>
      </c>
      <c r="AM83" s="169">
        <f t="shared" si="139"/>
        <v>-1</v>
      </c>
      <c r="AN83" s="169">
        <f t="shared" si="140"/>
        <v>-1</v>
      </c>
      <c r="AO83" s="169">
        <f t="shared" si="141"/>
        <v>-1</v>
      </c>
      <c r="AP83" s="169">
        <f t="shared" si="142"/>
        <v>-1</v>
      </c>
      <c r="AQ83" s="169">
        <f t="shared" si="143"/>
        <v>-1</v>
      </c>
      <c r="AR83" s="169">
        <f t="shared" si="144"/>
        <v>-1</v>
      </c>
      <c r="AS83" s="169">
        <f t="shared" si="145"/>
        <v>-1</v>
      </c>
      <c r="AT83" s="169">
        <f t="shared" si="146"/>
        <v>-1</v>
      </c>
      <c r="AU83" s="169">
        <f t="shared" si="147"/>
        <v>-1</v>
      </c>
      <c r="AV83" s="169">
        <f t="shared" si="148"/>
        <v>5.7458187598247914</v>
      </c>
    </row>
    <row r="84" spans="1:48" ht="16.5" customHeight="1" x14ac:dyDescent="0.25">
      <c r="A84" s="23">
        <v>205</v>
      </c>
      <c r="B84" s="24" t="s">
        <v>818</v>
      </c>
      <c r="C84" s="46">
        <f t="shared" ref="C84:C88" si="154">+C85</f>
        <v>18079966.870135713</v>
      </c>
      <c r="D84" s="46">
        <f t="shared" ref="D84:P88" si="155">+D85</f>
        <v>18079966.870135713</v>
      </c>
      <c r="E84" s="46">
        <f t="shared" si="155"/>
        <v>18079966.870135713</v>
      </c>
      <c r="F84" s="46">
        <f t="shared" si="155"/>
        <v>18079966.870135713</v>
      </c>
      <c r="G84" s="46">
        <f t="shared" si="155"/>
        <v>18079966.870135713</v>
      </c>
      <c r="H84" s="46">
        <f t="shared" si="155"/>
        <v>18079966.870135713</v>
      </c>
      <c r="I84" s="46">
        <f t="shared" si="155"/>
        <v>18079966.870135713</v>
      </c>
      <c r="J84" s="46">
        <f t="shared" si="155"/>
        <v>18079966.870135713</v>
      </c>
      <c r="K84" s="46">
        <f t="shared" si="155"/>
        <v>18079966.870135713</v>
      </c>
      <c r="L84" s="46">
        <f t="shared" si="155"/>
        <v>18079966.870135713</v>
      </c>
      <c r="M84" s="46">
        <f t="shared" si="155"/>
        <v>18079966.870135713</v>
      </c>
      <c r="N84" s="46">
        <f t="shared" si="155"/>
        <v>18079966.870135713</v>
      </c>
      <c r="O84" s="46">
        <f t="shared" si="149"/>
        <v>18079966.870135713</v>
      </c>
      <c r="P84" s="46">
        <f t="shared" si="155"/>
        <v>216959602.44162861</v>
      </c>
      <c r="Q84" s="167"/>
      <c r="R84" s="60" t="s">
        <v>1029</v>
      </c>
      <c r="S84" s="148" t="s">
        <v>818</v>
      </c>
      <c r="T84" s="160">
        <f>+T85</f>
        <v>44624668.039999999</v>
      </c>
      <c r="U84" s="160">
        <v>24625839.439999998</v>
      </c>
      <c r="V84" s="160">
        <f t="shared" ref="V84:AE87" si="156">+V85</f>
        <v>0</v>
      </c>
      <c r="W84" s="160">
        <f t="shared" si="156"/>
        <v>0</v>
      </c>
      <c r="X84" s="160">
        <f t="shared" si="156"/>
        <v>0</v>
      </c>
      <c r="Y84" s="160">
        <f t="shared" si="156"/>
        <v>0</v>
      </c>
      <c r="Z84" s="160">
        <f t="shared" si="156"/>
        <v>0</v>
      </c>
      <c r="AA84" s="160">
        <f t="shared" si="156"/>
        <v>0</v>
      </c>
      <c r="AB84" s="160">
        <f t="shared" si="156"/>
        <v>0</v>
      </c>
      <c r="AC84" s="160">
        <f t="shared" si="156"/>
        <v>0</v>
      </c>
      <c r="AD84" s="160">
        <f t="shared" si="156"/>
        <v>0</v>
      </c>
      <c r="AE84" s="160">
        <f t="shared" si="156"/>
        <v>0</v>
      </c>
      <c r="AF84" s="160">
        <f t="shared" si="150"/>
        <v>69250507.479999989</v>
      </c>
      <c r="AG84" s="167"/>
      <c r="AH84" s="60" t="s">
        <v>1029</v>
      </c>
      <c r="AI84" s="148" t="s">
        <v>818</v>
      </c>
      <c r="AJ84" s="169">
        <f t="shared" si="151"/>
        <v>1.4681830647439142</v>
      </c>
      <c r="AK84" s="169">
        <f t="shared" si="137"/>
        <v>0.36205113742087014</v>
      </c>
      <c r="AL84" s="169">
        <f t="shared" si="138"/>
        <v>-1</v>
      </c>
      <c r="AM84" s="169">
        <f t="shared" si="139"/>
        <v>-1</v>
      </c>
      <c r="AN84" s="169">
        <f t="shared" si="140"/>
        <v>-1</v>
      </c>
      <c r="AO84" s="169">
        <f t="shared" si="141"/>
        <v>-1</v>
      </c>
      <c r="AP84" s="169">
        <f t="shared" si="142"/>
        <v>-1</v>
      </c>
      <c r="AQ84" s="169">
        <f t="shared" si="143"/>
        <v>-1</v>
      </c>
      <c r="AR84" s="169">
        <f t="shared" si="144"/>
        <v>-1</v>
      </c>
      <c r="AS84" s="169">
        <f t="shared" si="145"/>
        <v>-1</v>
      </c>
      <c r="AT84" s="169">
        <f t="shared" si="146"/>
        <v>-1</v>
      </c>
      <c r="AU84" s="169">
        <f t="shared" si="147"/>
        <v>-1</v>
      </c>
      <c r="AV84" s="169">
        <f t="shared" si="148"/>
        <v>-0.68081381648626804</v>
      </c>
    </row>
    <row r="85" spans="1:48" ht="16.5" customHeight="1" x14ac:dyDescent="0.25">
      <c r="A85" s="28">
        <v>2051</v>
      </c>
      <c r="B85" s="29" t="s">
        <v>819</v>
      </c>
      <c r="C85" s="47">
        <f t="shared" si="154"/>
        <v>18079966.870135713</v>
      </c>
      <c r="D85" s="47">
        <f t="shared" si="155"/>
        <v>18079966.870135713</v>
      </c>
      <c r="E85" s="47">
        <f t="shared" si="155"/>
        <v>18079966.870135713</v>
      </c>
      <c r="F85" s="47">
        <f t="shared" si="155"/>
        <v>18079966.870135713</v>
      </c>
      <c r="G85" s="47">
        <f t="shared" si="155"/>
        <v>18079966.870135713</v>
      </c>
      <c r="H85" s="47">
        <f t="shared" si="155"/>
        <v>18079966.870135713</v>
      </c>
      <c r="I85" s="47">
        <f t="shared" si="155"/>
        <v>18079966.870135713</v>
      </c>
      <c r="J85" s="47">
        <f t="shared" si="155"/>
        <v>18079966.870135713</v>
      </c>
      <c r="K85" s="47">
        <f t="shared" si="155"/>
        <v>18079966.870135713</v>
      </c>
      <c r="L85" s="47">
        <f t="shared" si="155"/>
        <v>18079966.870135713</v>
      </c>
      <c r="M85" s="47">
        <f t="shared" si="155"/>
        <v>18079966.870135713</v>
      </c>
      <c r="N85" s="47">
        <f t="shared" si="155"/>
        <v>18079966.870135713</v>
      </c>
      <c r="O85" s="47">
        <f t="shared" si="149"/>
        <v>18079966.870135713</v>
      </c>
      <c r="P85" s="47">
        <f t="shared" si="155"/>
        <v>216959602.44162861</v>
      </c>
      <c r="Q85" s="167"/>
      <c r="R85" s="60" t="s">
        <v>1030</v>
      </c>
      <c r="S85" s="148" t="s">
        <v>819</v>
      </c>
      <c r="T85" s="160">
        <f t="shared" ref="T85:AE87" si="157">+T86</f>
        <v>44624668.039999999</v>
      </c>
      <c r="U85" s="160">
        <v>24625839.439999998</v>
      </c>
      <c r="V85" s="160">
        <f t="shared" si="157"/>
        <v>0</v>
      </c>
      <c r="W85" s="160">
        <f t="shared" si="157"/>
        <v>0</v>
      </c>
      <c r="X85" s="160">
        <f t="shared" si="157"/>
        <v>0</v>
      </c>
      <c r="Y85" s="160">
        <f t="shared" si="157"/>
        <v>0</v>
      </c>
      <c r="Z85" s="160">
        <f t="shared" si="157"/>
        <v>0</v>
      </c>
      <c r="AA85" s="160">
        <f t="shared" si="157"/>
        <v>0</v>
      </c>
      <c r="AB85" s="160">
        <f t="shared" si="157"/>
        <v>0</v>
      </c>
      <c r="AC85" s="160">
        <f t="shared" si="157"/>
        <v>0</v>
      </c>
      <c r="AD85" s="160">
        <f t="shared" si="157"/>
        <v>0</v>
      </c>
      <c r="AE85" s="160">
        <f t="shared" si="157"/>
        <v>0</v>
      </c>
      <c r="AF85" s="160">
        <f t="shared" si="150"/>
        <v>69250507.479999989</v>
      </c>
      <c r="AG85" s="167"/>
      <c r="AH85" s="60" t="s">
        <v>1030</v>
      </c>
      <c r="AI85" s="148" t="s">
        <v>819</v>
      </c>
      <c r="AJ85" s="169">
        <f t="shared" si="151"/>
        <v>1.4681830647439142</v>
      </c>
      <c r="AK85" s="169">
        <f t="shared" si="137"/>
        <v>0.36205113742087014</v>
      </c>
      <c r="AL85" s="169">
        <f t="shared" si="138"/>
        <v>-1</v>
      </c>
      <c r="AM85" s="169">
        <f t="shared" si="139"/>
        <v>-1</v>
      </c>
      <c r="AN85" s="169">
        <f t="shared" si="140"/>
        <v>-1</v>
      </c>
      <c r="AO85" s="169">
        <f t="shared" si="141"/>
        <v>-1</v>
      </c>
      <c r="AP85" s="169">
        <f t="shared" si="142"/>
        <v>-1</v>
      </c>
      <c r="AQ85" s="169">
        <f t="shared" si="143"/>
        <v>-1</v>
      </c>
      <c r="AR85" s="169">
        <f t="shared" si="144"/>
        <v>-1</v>
      </c>
      <c r="AS85" s="169">
        <f t="shared" si="145"/>
        <v>-1</v>
      </c>
      <c r="AT85" s="169">
        <f t="shared" si="146"/>
        <v>-1</v>
      </c>
      <c r="AU85" s="169">
        <f t="shared" si="147"/>
        <v>-1</v>
      </c>
      <c r="AV85" s="169">
        <f t="shared" si="148"/>
        <v>-0.68081381648626804</v>
      </c>
    </row>
    <row r="86" spans="1:48" ht="16.5" customHeight="1" x14ac:dyDescent="0.25">
      <c r="A86" s="23">
        <v>205102</v>
      </c>
      <c r="B86" s="24" t="s">
        <v>820</v>
      </c>
      <c r="C86" s="46">
        <f t="shared" si="154"/>
        <v>18079966.870135713</v>
      </c>
      <c r="D86" s="46">
        <f t="shared" si="155"/>
        <v>18079966.870135713</v>
      </c>
      <c r="E86" s="46">
        <f t="shared" si="155"/>
        <v>18079966.870135713</v>
      </c>
      <c r="F86" s="46">
        <f t="shared" si="155"/>
        <v>18079966.870135713</v>
      </c>
      <c r="G86" s="46">
        <f t="shared" si="155"/>
        <v>18079966.870135713</v>
      </c>
      <c r="H86" s="46">
        <f t="shared" si="155"/>
        <v>18079966.870135713</v>
      </c>
      <c r="I86" s="46">
        <f t="shared" si="155"/>
        <v>18079966.870135713</v>
      </c>
      <c r="J86" s="46">
        <f t="shared" si="155"/>
        <v>18079966.870135713</v>
      </c>
      <c r="K86" s="46">
        <f t="shared" si="155"/>
        <v>18079966.870135713</v>
      </c>
      <c r="L86" s="46">
        <f t="shared" si="155"/>
        <v>18079966.870135713</v>
      </c>
      <c r="M86" s="46">
        <f t="shared" si="155"/>
        <v>18079966.870135713</v>
      </c>
      <c r="N86" s="46">
        <f t="shared" si="155"/>
        <v>18079966.870135713</v>
      </c>
      <c r="O86" s="46">
        <f t="shared" si="149"/>
        <v>18079966.870135713</v>
      </c>
      <c r="P86" s="46">
        <f t="shared" si="155"/>
        <v>216959602.44162861</v>
      </c>
      <c r="Q86" s="167"/>
      <c r="R86" s="60" t="s">
        <v>1031</v>
      </c>
      <c r="S86" s="148" t="s">
        <v>820</v>
      </c>
      <c r="T86" s="160">
        <f t="shared" si="157"/>
        <v>44624668.039999999</v>
      </c>
      <c r="U86" s="160">
        <v>24625839.439999998</v>
      </c>
      <c r="V86" s="160">
        <f t="shared" si="156"/>
        <v>0</v>
      </c>
      <c r="W86" s="160">
        <f t="shared" si="156"/>
        <v>0</v>
      </c>
      <c r="X86" s="160">
        <f t="shared" si="156"/>
        <v>0</v>
      </c>
      <c r="Y86" s="160">
        <f t="shared" si="156"/>
        <v>0</v>
      </c>
      <c r="Z86" s="160">
        <f t="shared" si="156"/>
        <v>0</v>
      </c>
      <c r="AA86" s="160">
        <f t="shared" si="156"/>
        <v>0</v>
      </c>
      <c r="AB86" s="160">
        <f t="shared" si="156"/>
        <v>0</v>
      </c>
      <c r="AC86" s="160">
        <f t="shared" si="156"/>
        <v>0</v>
      </c>
      <c r="AD86" s="160">
        <f t="shared" si="156"/>
        <v>0</v>
      </c>
      <c r="AE86" s="160">
        <f t="shared" si="156"/>
        <v>0</v>
      </c>
      <c r="AF86" s="160">
        <f t="shared" si="150"/>
        <v>69250507.479999989</v>
      </c>
      <c r="AG86" s="167"/>
      <c r="AH86" s="60" t="s">
        <v>1031</v>
      </c>
      <c r="AI86" s="148" t="s">
        <v>820</v>
      </c>
      <c r="AJ86" s="169">
        <f t="shared" si="151"/>
        <v>1.4681830647439142</v>
      </c>
      <c r="AK86" s="169">
        <f t="shared" si="137"/>
        <v>0.36205113742087014</v>
      </c>
      <c r="AL86" s="169">
        <f t="shared" si="138"/>
        <v>-1</v>
      </c>
      <c r="AM86" s="169">
        <f t="shared" si="139"/>
        <v>-1</v>
      </c>
      <c r="AN86" s="169">
        <f t="shared" si="140"/>
        <v>-1</v>
      </c>
      <c r="AO86" s="169">
        <f t="shared" si="141"/>
        <v>-1</v>
      </c>
      <c r="AP86" s="169">
        <f t="shared" si="142"/>
        <v>-1</v>
      </c>
      <c r="AQ86" s="169">
        <f t="shared" si="143"/>
        <v>-1</v>
      </c>
      <c r="AR86" s="169">
        <f t="shared" si="144"/>
        <v>-1</v>
      </c>
      <c r="AS86" s="169">
        <f t="shared" si="145"/>
        <v>-1</v>
      </c>
      <c r="AT86" s="169">
        <f t="shared" si="146"/>
        <v>-1</v>
      </c>
      <c r="AU86" s="169">
        <f t="shared" si="147"/>
        <v>-1</v>
      </c>
      <c r="AV86" s="169">
        <f t="shared" si="148"/>
        <v>-0.68081381648626804</v>
      </c>
    </row>
    <row r="87" spans="1:48" ht="16.5" customHeight="1" x14ac:dyDescent="0.25">
      <c r="A87" s="28">
        <v>20510201</v>
      </c>
      <c r="B87" s="29" t="s">
        <v>820</v>
      </c>
      <c r="C87" s="47">
        <f t="shared" si="154"/>
        <v>18079966.870135713</v>
      </c>
      <c r="D87" s="47">
        <f t="shared" si="155"/>
        <v>18079966.870135713</v>
      </c>
      <c r="E87" s="47">
        <f t="shared" si="155"/>
        <v>18079966.870135713</v>
      </c>
      <c r="F87" s="47">
        <f t="shared" si="155"/>
        <v>18079966.870135713</v>
      </c>
      <c r="G87" s="47">
        <f t="shared" si="155"/>
        <v>18079966.870135713</v>
      </c>
      <c r="H87" s="47">
        <f t="shared" si="155"/>
        <v>18079966.870135713</v>
      </c>
      <c r="I87" s="47">
        <f t="shared" si="155"/>
        <v>18079966.870135713</v>
      </c>
      <c r="J87" s="47">
        <f t="shared" si="155"/>
        <v>18079966.870135713</v>
      </c>
      <c r="K87" s="47">
        <f t="shared" si="155"/>
        <v>18079966.870135713</v>
      </c>
      <c r="L87" s="47">
        <f t="shared" si="155"/>
        <v>18079966.870135713</v>
      </c>
      <c r="M87" s="47">
        <f t="shared" si="155"/>
        <v>18079966.870135713</v>
      </c>
      <c r="N87" s="47">
        <f t="shared" si="155"/>
        <v>18079966.870135713</v>
      </c>
      <c r="O87" s="47">
        <f t="shared" si="149"/>
        <v>18079966.870135713</v>
      </c>
      <c r="P87" s="47">
        <f t="shared" si="155"/>
        <v>216959602.44162861</v>
      </c>
      <c r="Q87" s="168"/>
      <c r="R87" s="60" t="s">
        <v>1032</v>
      </c>
      <c r="S87" s="148" t="s">
        <v>820</v>
      </c>
      <c r="T87" s="160">
        <f t="shared" si="157"/>
        <v>44624668.039999999</v>
      </c>
      <c r="U87" s="160">
        <v>24625839.439999998</v>
      </c>
      <c r="V87" s="160">
        <f t="shared" si="156"/>
        <v>0</v>
      </c>
      <c r="W87" s="160">
        <f t="shared" si="156"/>
        <v>0</v>
      </c>
      <c r="X87" s="160">
        <f t="shared" si="156"/>
        <v>0</v>
      </c>
      <c r="Y87" s="160">
        <f t="shared" si="156"/>
        <v>0</v>
      </c>
      <c r="Z87" s="160">
        <f t="shared" si="156"/>
        <v>0</v>
      </c>
      <c r="AA87" s="160">
        <f t="shared" si="156"/>
        <v>0</v>
      </c>
      <c r="AB87" s="160">
        <f t="shared" si="156"/>
        <v>0</v>
      </c>
      <c r="AC87" s="160">
        <f t="shared" si="156"/>
        <v>0</v>
      </c>
      <c r="AD87" s="160">
        <f t="shared" si="156"/>
        <v>0</v>
      </c>
      <c r="AE87" s="160">
        <f t="shared" si="156"/>
        <v>0</v>
      </c>
      <c r="AF87" s="160">
        <f t="shared" si="150"/>
        <v>69250507.479999989</v>
      </c>
      <c r="AG87" s="168"/>
      <c r="AH87" s="60" t="s">
        <v>1032</v>
      </c>
      <c r="AI87" s="148" t="s">
        <v>820</v>
      </c>
      <c r="AJ87" s="169">
        <f t="shared" si="151"/>
        <v>1.4681830647439142</v>
      </c>
      <c r="AK87" s="169">
        <f t="shared" si="137"/>
        <v>0.36205113742087014</v>
      </c>
      <c r="AL87" s="169">
        <f t="shared" si="138"/>
        <v>-1</v>
      </c>
      <c r="AM87" s="169">
        <f t="shared" si="139"/>
        <v>-1</v>
      </c>
      <c r="AN87" s="169">
        <f t="shared" si="140"/>
        <v>-1</v>
      </c>
      <c r="AO87" s="169">
        <f t="shared" si="141"/>
        <v>-1</v>
      </c>
      <c r="AP87" s="169">
        <f t="shared" si="142"/>
        <v>-1</v>
      </c>
      <c r="AQ87" s="169">
        <f t="shared" si="143"/>
        <v>-1</v>
      </c>
      <c r="AR87" s="169">
        <f t="shared" si="144"/>
        <v>-1</v>
      </c>
      <c r="AS87" s="169">
        <f t="shared" si="145"/>
        <v>-1</v>
      </c>
      <c r="AT87" s="169">
        <f t="shared" si="146"/>
        <v>-1</v>
      </c>
      <c r="AU87" s="169">
        <f t="shared" si="147"/>
        <v>-1</v>
      </c>
      <c r="AV87" s="169">
        <f t="shared" si="148"/>
        <v>-0.68081381648626804</v>
      </c>
    </row>
    <row r="88" spans="1:48" ht="16.5" customHeight="1" x14ac:dyDescent="0.25">
      <c r="A88" s="28">
        <v>205102011</v>
      </c>
      <c r="B88" s="29" t="s">
        <v>820</v>
      </c>
      <c r="C88" s="47">
        <f t="shared" si="154"/>
        <v>18079966.870135713</v>
      </c>
      <c r="D88" s="47">
        <f t="shared" si="155"/>
        <v>18079966.870135713</v>
      </c>
      <c r="E88" s="47">
        <f t="shared" si="155"/>
        <v>18079966.870135713</v>
      </c>
      <c r="F88" s="47">
        <f t="shared" si="155"/>
        <v>18079966.870135713</v>
      </c>
      <c r="G88" s="47">
        <f t="shared" si="155"/>
        <v>18079966.870135713</v>
      </c>
      <c r="H88" s="47">
        <f t="shared" si="155"/>
        <v>18079966.870135713</v>
      </c>
      <c r="I88" s="47">
        <f t="shared" si="155"/>
        <v>18079966.870135713</v>
      </c>
      <c r="J88" s="47">
        <f t="shared" si="155"/>
        <v>18079966.870135713</v>
      </c>
      <c r="K88" s="47">
        <f t="shared" si="155"/>
        <v>18079966.870135713</v>
      </c>
      <c r="L88" s="47">
        <f t="shared" si="155"/>
        <v>18079966.870135713</v>
      </c>
      <c r="M88" s="47">
        <f t="shared" si="155"/>
        <v>18079966.870135713</v>
      </c>
      <c r="N88" s="47">
        <f t="shared" si="155"/>
        <v>18079966.870135713</v>
      </c>
      <c r="O88" s="47">
        <f t="shared" si="149"/>
        <v>18079966.870135713</v>
      </c>
      <c r="P88" s="47">
        <f t="shared" si="155"/>
        <v>216959602.44162861</v>
      </c>
      <c r="Q88" s="168"/>
      <c r="R88" s="60" t="s">
        <v>1033</v>
      </c>
      <c r="S88" s="148" t="s">
        <v>820</v>
      </c>
      <c r="T88" s="160">
        <f t="shared" ref="T88:AE88" si="158">SUM(T89)</f>
        <v>44624668.039999999</v>
      </c>
      <c r="U88" s="160">
        <v>24625839.439999998</v>
      </c>
      <c r="V88" s="160">
        <f t="shared" si="158"/>
        <v>0</v>
      </c>
      <c r="W88" s="160">
        <f t="shared" si="158"/>
        <v>0</v>
      </c>
      <c r="X88" s="160">
        <f t="shared" si="158"/>
        <v>0</v>
      </c>
      <c r="Y88" s="160">
        <f t="shared" si="158"/>
        <v>0</v>
      </c>
      <c r="Z88" s="160">
        <f t="shared" si="158"/>
        <v>0</v>
      </c>
      <c r="AA88" s="160">
        <f t="shared" si="158"/>
        <v>0</v>
      </c>
      <c r="AB88" s="160">
        <f t="shared" si="158"/>
        <v>0</v>
      </c>
      <c r="AC88" s="160">
        <f t="shared" si="158"/>
        <v>0</v>
      </c>
      <c r="AD88" s="160">
        <f t="shared" si="158"/>
        <v>0</v>
      </c>
      <c r="AE88" s="160">
        <f t="shared" si="158"/>
        <v>0</v>
      </c>
      <c r="AF88" s="160">
        <f t="shared" si="150"/>
        <v>69250507.479999989</v>
      </c>
      <c r="AG88" s="168"/>
      <c r="AH88" s="60" t="s">
        <v>1033</v>
      </c>
      <c r="AI88" s="148" t="s">
        <v>820</v>
      </c>
      <c r="AJ88" s="169">
        <f t="shared" si="151"/>
        <v>1.4681830647439142</v>
      </c>
      <c r="AK88" s="169">
        <f t="shared" si="137"/>
        <v>0.36205113742087014</v>
      </c>
      <c r="AL88" s="169">
        <f t="shared" si="138"/>
        <v>-1</v>
      </c>
      <c r="AM88" s="169">
        <f t="shared" si="139"/>
        <v>-1</v>
      </c>
      <c r="AN88" s="169">
        <f t="shared" si="140"/>
        <v>-1</v>
      </c>
      <c r="AO88" s="169">
        <f t="shared" si="141"/>
        <v>-1</v>
      </c>
      <c r="AP88" s="169">
        <f t="shared" si="142"/>
        <v>-1</v>
      </c>
      <c r="AQ88" s="169">
        <f t="shared" si="143"/>
        <v>-1</v>
      </c>
      <c r="AR88" s="169">
        <f t="shared" si="144"/>
        <v>-1</v>
      </c>
      <c r="AS88" s="169">
        <f t="shared" si="145"/>
        <v>-1</v>
      </c>
      <c r="AT88" s="169">
        <f t="shared" si="146"/>
        <v>-1</v>
      </c>
      <c r="AU88" s="169">
        <f t="shared" si="147"/>
        <v>-1</v>
      </c>
      <c r="AV88" s="169">
        <f t="shared" si="148"/>
        <v>-0.68081381648626804</v>
      </c>
    </row>
    <row r="89" spans="1:48" ht="16.5" customHeight="1" x14ac:dyDescent="0.25">
      <c r="A89" s="28">
        <v>20510201101</v>
      </c>
      <c r="B89" s="29" t="s">
        <v>820</v>
      </c>
      <c r="C89" s="47">
        <f>SUM(C90:C104)</f>
        <v>18079966.870135713</v>
      </c>
      <c r="D89" s="47">
        <f t="shared" ref="D89:AV89" si="159">SUM(D90:D104)</f>
        <v>18079966.870135713</v>
      </c>
      <c r="E89" s="47">
        <f t="shared" si="159"/>
        <v>18079966.870135713</v>
      </c>
      <c r="F89" s="47">
        <f t="shared" si="159"/>
        <v>18079966.870135713</v>
      </c>
      <c r="G89" s="47">
        <f t="shared" si="159"/>
        <v>18079966.870135713</v>
      </c>
      <c r="H89" s="47">
        <f t="shared" si="159"/>
        <v>18079966.870135713</v>
      </c>
      <c r="I89" s="47">
        <f t="shared" si="159"/>
        <v>18079966.870135713</v>
      </c>
      <c r="J89" s="47">
        <f t="shared" si="159"/>
        <v>18079966.870135713</v>
      </c>
      <c r="K89" s="47">
        <f t="shared" si="159"/>
        <v>18079966.870135713</v>
      </c>
      <c r="L89" s="47">
        <f t="shared" si="159"/>
        <v>18079966.870135713</v>
      </c>
      <c r="M89" s="47">
        <f t="shared" si="159"/>
        <v>18079966.870135713</v>
      </c>
      <c r="N89" s="47">
        <f t="shared" si="159"/>
        <v>18079966.870135713</v>
      </c>
      <c r="O89" s="47">
        <f t="shared" si="159"/>
        <v>18079966.870135713</v>
      </c>
      <c r="P89" s="47">
        <f t="shared" si="159"/>
        <v>216959602.44162861</v>
      </c>
      <c r="Q89" s="47">
        <f t="shared" si="159"/>
        <v>0</v>
      </c>
      <c r="R89" s="47">
        <f t="shared" si="159"/>
        <v>0</v>
      </c>
      <c r="S89" s="47">
        <f t="shared" si="159"/>
        <v>0</v>
      </c>
      <c r="T89" s="47">
        <f t="shared" si="159"/>
        <v>44624668.039999999</v>
      </c>
      <c r="U89" s="47">
        <f t="shared" si="159"/>
        <v>27203667.439999998</v>
      </c>
      <c r="V89" s="47">
        <f t="shared" si="159"/>
        <v>0</v>
      </c>
      <c r="W89" s="47">
        <f t="shared" si="159"/>
        <v>0</v>
      </c>
      <c r="X89" s="47">
        <f t="shared" si="159"/>
        <v>0</v>
      </c>
      <c r="Y89" s="47">
        <f t="shared" si="159"/>
        <v>0</v>
      </c>
      <c r="Z89" s="47">
        <f t="shared" si="159"/>
        <v>0</v>
      </c>
      <c r="AA89" s="47">
        <f t="shared" si="159"/>
        <v>0</v>
      </c>
      <c r="AB89" s="47">
        <f t="shared" si="159"/>
        <v>0</v>
      </c>
      <c r="AC89" s="47">
        <f t="shared" si="159"/>
        <v>0</v>
      </c>
      <c r="AD89" s="47">
        <f t="shared" si="159"/>
        <v>0</v>
      </c>
      <c r="AE89" s="47">
        <f t="shared" si="159"/>
        <v>0</v>
      </c>
      <c r="AF89" s="47">
        <f t="shared" si="159"/>
        <v>71828335.480000004</v>
      </c>
      <c r="AG89" s="47">
        <f t="shared" si="159"/>
        <v>0</v>
      </c>
      <c r="AH89" s="47">
        <f t="shared" si="159"/>
        <v>0</v>
      </c>
      <c r="AI89" s="47">
        <f t="shared" si="159"/>
        <v>0</v>
      </c>
      <c r="AJ89" s="47" t="e">
        <f t="shared" si="159"/>
        <v>#DIV/0!</v>
      </c>
      <c r="AK89" s="47" t="e">
        <f t="shared" si="159"/>
        <v>#DIV/0!</v>
      </c>
      <c r="AL89" s="47" t="e">
        <f t="shared" si="159"/>
        <v>#DIV/0!</v>
      </c>
      <c r="AM89" s="47" t="e">
        <f t="shared" si="159"/>
        <v>#DIV/0!</v>
      </c>
      <c r="AN89" s="47" t="e">
        <f t="shared" si="159"/>
        <v>#DIV/0!</v>
      </c>
      <c r="AO89" s="47" t="e">
        <f t="shared" si="159"/>
        <v>#DIV/0!</v>
      </c>
      <c r="AP89" s="47" t="e">
        <f t="shared" si="159"/>
        <v>#DIV/0!</v>
      </c>
      <c r="AQ89" s="47" t="e">
        <f t="shared" si="159"/>
        <v>#DIV/0!</v>
      </c>
      <c r="AR89" s="47" t="e">
        <f t="shared" si="159"/>
        <v>#DIV/0!</v>
      </c>
      <c r="AS89" s="47" t="e">
        <f t="shared" si="159"/>
        <v>#DIV/0!</v>
      </c>
      <c r="AT89" s="47" t="e">
        <f t="shared" si="159"/>
        <v>#DIV/0!</v>
      </c>
      <c r="AU89" s="47" t="e">
        <f t="shared" si="159"/>
        <v>#DIV/0!</v>
      </c>
      <c r="AV89" s="47" t="e">
        <f t="shared" si="159"/>
        <v>#DIV/0!</v>
      </c>
    </row>
    <row r="90" spans="1:48" ht="16.5" customHeight="1" x14ac:dyDescent="0.25">
      <c r="A90" s="30" t="s">
        <v>1035</v>
      </c>
      <c r="B90" s="31" t="s">
        <v>821</v>
      </c>
      <c r="C90" s="45">
        <v>18079966.870135713</v>
      </c>
      <c r="D90" s="45">
        <v>18079966.870135713</v>
      </c>
      <c r="E90" s="45">
        <v>18079966.870135713</v>
      </c>
      <c r="F90" s="45">
        <v>18079966.870135713</v>
      </c>
      <c r="G90" s="45">
        <v>18079966.870135713</v>
      </c>
      <c r="H90" s="45">
        <v>18079966.870135713</v>
      </c>
      <c r="I90" s="45">
        <v>18079966.870135713</v>
      </c>
      <c r="J90" s="45">
        <v>18079966.870135713</v>
      </c>
      <c r="K90" s="45">
        <v>18079966.870135713</v>
      </c>
      <c r="L90" s="45">
        <v>18079966.870135713</v>
      </c>
      <c r="M90" s="45">
        <v>18079966.870135713</v>
      </c>
      <c r="N90" s="45">
        <v>18079966.870135713</v>
      </c>
      <c r="O90" s="45">
        <f t="shared" si="149"/>
        <v>18079966.870135713</v>
      </c>
      <c r="P90" s="45">
        <f>SUM(C90:N90)</f>
        <v>216959602.44162861</v>
      </c>
      <c r="Q90" s="168"/>
      <c r="R90" s="96" t="s">
        <v>1035</v>
      </c>
      <c r="S90" s="153" t="s">
        <v>821</v>
      </c>
      <c r="T90" s="161">
        <f>T96+T97</f>
        <v>9054421</v>
      </c>
      <c r="U90" s="161">
        <v>3554212</v>
      </c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>
        <f t="shared" si="150"/>
        <v>12608633</v>
      </c>
      <c r="AG90" s="168"/>
      <c r="AH90" s="96" t="s">
        <v>1035</v>
      </c>
      <c r="AI90" s="153" t="s">
        <v>821</v>
      </c>
      <c r="AJ90" s="170">
        <f t="shared" si="151"/>
        <v>-0.49920146065333831</v>
      </c>
      <c r="AK90" s="170">
        <f t="shared" si="137"/>
        <v>-0.80341711765684665</v>
      </c>
      <c r="AL90" s="170">
        <f t="shared" si="138"/>
        <v>-1</v>
      </c>
      <c r="AM90" s="170">
        <f t="shared" si="139"/>
        <v>-1</v>
      </c>
      <c r="AN90" s="170">
        <f t="shared" si="140"/>
        <v>-1</v>
      </c>
      <c r="AO90" s="170">
        <f t="shared" si="141"/>
        <v>-1</v>
      </c>
      <c r="AP90" s="170">
        <f t="shared" si="142"/>
        <v>-1</v>
      </c>
      <c r="AQ90" s="170">
        <f t="shared" si="143"/>
        <v>-1</v>
      </c>
      <c r="AR90" s="170">
        <f t="shared" si="144"/>
        <v>-1</v>
      </c>
      <c r="AS90" s="170">
        <f t="shared" si="145"/>
        <v>-1</v>
      </c>
      <c r="AT90" s="170">
        <f t="shared" si="146"/>
        <v>-1</v>
      </c>
      <c r="AU90" s="170">
        <f t="shared" si="147"/>
        <v>-1</v>
      </c>
      <c r="AV90" s="170">
        <f t="shared" si="148"/>
        <v>-0.94188488152584871</v>
      </c>
    </row>
    <row r="91" spans="1:48" ht="16.5" customHeight="1" x14ac:dyDescent="0.25">
      <c r="A91" s="144" t="s">
        <v>1036</v>
      </c>
      <c r="B91" s="145" t="s">
        <v>822</v>
      </c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>
        <f t="shared" si="149"/>
        <v>0</v>
      </c>
      <c r="P91" s="45">
        <f t="shared" ref="P91:P104" si="160">SUM(C91:N91)</f>
        <v>0</v>
      </c>
      <c r="Q91" s="168"/>
      <c r="R91" s="96" t="s">
        <v>1036</v>
      </c>
      <c r="S91" s="153" t="s">
        <v>822</v>
      </c>
      <c r="T91" s="161">
        <v>2190189</v>
      </c>
      <c r="U91" s="161">
        <v>1805477</v>
      </c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>
        <f t="shared" si="150"/>
        <v>3995666</v>
      </c>
      <c r="AG91" s="168"/>
      <c r="AH91" s="96" t="s">
        <v>1036</v>
      </c>
      <c r="AI91" s="153" t="s">
        <v>822</v>
      </c>
      <c r="AJ91" s="170" t="e">
        <f t="shared" si="151"/>
        <v>#DIV/0!</v>
      </c>
      <c r="AK91" s="170" t="e">
        <f t="shared" si="137"/>
        <v>#DIV/0!</v>
      </c>
      <c r="AL91" s="170" t="e">
        <f t="shared" si="138"/>
        <v>#DIV/0!</v>
      </c>
      <c r="AM91" s="170" t="e">
        <f t="shared" si="139"/>
        <v>#DIV/0!</v>
      </c>
      <c r="AN91" s="170" t="e">
        <f t="shared" si="140"/>
        <v>#DIV/0!</v>
      </c>
      <c r="AO91" s="170" t="e">
        <f t="shared" si="141"/>
        <v>#DIV/0!</v>
      </c>
      <c r="AP91" s="170" t="e">
        <f t="shared" si="142"/>
        <v>#DIV/0!</v>
      </c>
      <c r="AQ91" s="170" t="e">
        <f t="shared" si="143"/>
        <v>#DIV/0!</v>
      </c>
      <c r="AR91" s="170" t="e">
        <f t="shared" si="144"/>
        <v>#DIV/0!</v>
      </c>
      <c r="AS91" s="170" t="e">
        <f t="shared" si="145"/>
        <v>#DIV/0!</v>
      </c>
      <c r="AT91" s="170" t="e">
        <f t="shared" si="146"/>
        <v>#DIV/0!</v>
      </c>
      <c r="AU91" s="170" t="e">
        <f t="shared" si="147"/>
        <v>#DIV/0!</v>
      </c>
      <c r="AV91" s="170" t="e">
        <f t="shared" si="148"/>
        <v>#DIV/0!</v>
      </c>
    </row>
    <row r="92" spans="1:48" ht="16.5" customHeight="1" x14ac:dyDescent="0.25">
      <c r="A92" s="144" t="s">
        <v>1037</v>
      </c>
      <c r="B92" s="145" t="s">
        <v>823</v>
      </c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>
        <f t="shared" si="149"/>
        <v>0</v>
      </c>
      <c r="P92" s="45">
        <f t="shared" si="160"/>
        <v>0</v>
      </c>
      <c r="Q92" s="168"/>
      <c r="R92" s="96" t="s">
        <v>1037</v>
      </c>
      <c r="S92" s="153" t="s">
        <v>823</v>
      </c>
      <c r="T92" s="161">
        <v>4580995</v>
      </c>
      <c r="U92" s="161">
        <v>3761484</v>
      </c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>
        <f t="shared" si="150"/>
        <v>8342479</v>
      </c>
      <c r="AG92" s="168"/>
      <c r="AH92" s="96" t="s">
        <v>1037</v>
      </c>
      <c r="AI92" s="153" t="s">
        <v>823</v>
      </c>
      <c r="AJ92" s="170" t="e">
        <f t="shared" si="151"/>
        <v>#DIV/0!</v>
      </c>
      <c r="AK92" s="170" t="e">
        <f t="shared" si="137"/>
        <v>#DIV/0!</v>
      </c>
      <c r="AL92" s="170" t="e">
        <f t="shared" si="138"/>
        <v>#DIV/0!</v>
      </c>
      <c r="AM92" s="170" t="e">
        <f t="shared" si="139"/>
        <v>#DIV/0!</v>
      </c>
      <c r="AN92" s="170" t="e">
        <f t="shared" si="140"/>
        <v>#DIV/0!</v>
      </c>
      <c r="AO92" s="170" t="e">
        <f t="shared" si="141"/>
        <v>#DIV/0!</v>
      </c>
      <c r="AP92" s="170" t="e">
        <f t="shared" si="142"/>
        <v>#DIV/0!</v>
      </c>
      <c r="AQ92" s="170" t="e">
        <f t="shared" si="143"/>
        <v>#DIV/0!</v>
      </c>
      <c r="AR92" s="170" t="e">
        <f t="shared" si="144"/>
        <v>#DIV/0!</v>
      </c>
      <c r="AS92" s="170" t="e">
        <f t="shared" si="145"/>
        <v>#DIV/0!</v>
      </c>
      <c r="AT92" s="170" t="e">
        <f t="shared" si="146"/>
        <v>#DIV/0!</v>
      </c>
      <c r="AU92" s="170" t="e">
        <f t="shared" si="147"/>
        <v>#DIV/0!</v>
      </c>
      <c r="AV92" s="170" t="e">
        <f t="shared" si="148"/>
        <v>#DIV/0!</v>
      </c>
    </row>
    <row r="93" spans="1:48" ht="16.5" customHeight="1" x14ac:dyDescent="0.25">
      <c r="A93" s="144" t="s">
        <v>1038</v>
      </c>
      <c r="B93" s="145" t="s">
        <v>824</v>
      </c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>
        <f t="shared" si="149"/>
        <v>0</v>
      </c>
      <c r="P93" s="45">
        <f t="shared" si="160"/>
        <v>0</v>
      </c>
      <c r="Q93" s="167"/>
      <c r="R93" s="96" t="s">
        <v>1038</v>
      </c>
      <c r="S93" s="153" t="s">
        <v>824</v>
      </c>
      <c r="T93" s="161">
        <v>1098826.25</v>
      </c>
      <c r="U93" s="161">
        <v>1121697.3400000001</v>
      </c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>
        <f t="shared" si="150"/>
        <v>2220523.59</v>
      </c>
      <c r="AG93" s="167"/>
      <c r="AH93" s="96" t="s">
        <v>1038</v>
      </c>
      <c r="AI93" s="153" t="s">
        <v>824</v>
      </c>
      <c r="AJ93" s="170" t="e">
        <f t="shared" si="151"/>
        <v>#DIV/0!</v>
      </c>
      <c r="AK93" s="170" t="e">
        <f t="shared" si="137"/>
        <v>#DIV/0!</v>
      </c>
      <c r="AL93" s="170" t="e">
        <f t="shared" si="138"/>
        <v>#DIV/0!</v>
      </c>
      <c r="AM93" s="170" t="e">
        <f t="shared" si="139"/>
        <v>#DIV/0!</v>
      </c>
      <c r="AN93" s="170" t="e">
        <f t="shared" si="140"/>
        <v>#DIV/0!</v>
      </c>
      <c r="AO93" s="170" t="e">
        <f t="shared" si="141"/>
        <v>#DIV/0!</v>
      </c>
      <c r="AP93" s="170" t="e">
        <f t="shared" si="142"/>
        <v>#DIV/0!</v>
      </c>
      <c r="AQ93" s="170" t="e">
        <f t="shared" si="143"/>
        <v>#DIV/0!</v>
      </c>
      <c r="AR93" s="170" t="e">
        <f t="shared" si="144"/>
        <v>#DIV/0!</v>
      </c>
      <c r="AS93" s="170" t="e">
        <f t="shared" si="145"/>
        <v>#DIV/0!</v>
      </c>
      <c r="AT93" s="170" t="e">
        <f t="shared" si="146"/>
        <v>#DIV/0!</v>
      </c>
      <c r="AU93" s="170" t="e">
        <f t="shared" si="147"/>
        <v>#DIV/0!</v>
      </c>
      <c r="AV93" s="170" t="e">
        <f t="shared" si="148"/>
        <v>#DIV/0!</v>
      </c>
    </row>
    <row r="94" spans="1:48" ht="16.5" customHeight="1" x14ac:dyDescent="0.25">
      <c r="A94" s="144" t="s">
        <v>1039</v>
      </c>
      <c r="B94" s="145" t="s">
        <v>825</v>
      </c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>
        <f t="shared" si="149"/>
        <v>0</v>
      </c>
      <c r="P94" s="45">
        <f t="shared" si="160"/>
        <v>0</v>
      </c>
      <c r="Q94" s="167"/>
      <c r="R94" s="96" t="s">
        <v>1039</v>
      </c>
      <c r="S94" s="153" t="s">
        <v>825</v>
      </c>
      <c r="T94" s="161">
        <v>11607655.789999999</v>
      </c>
      <c r="U94" s="161">
        <v>10279479.1</v>
      </c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>
        <f t="shared" si="150"/>
        <v>21887134.890000001</v>
      </c>
      <c r="AG94" s="167"/>
      <c r="AH94" s="96" t="s">
        <v>1039</v>
      </c>
      <c r="AI94" s="153" t="s">
        <v>825</v>
      </c>
      <c r="AJ94" s="170" t="e">
        <f t="shared" si="151"/>
        <v>#DIV/0!</v>
      </c>
      <c r="AK94" s="170" t="e">
        <f t="shared" si="137"/>
        <v>#DIV/0!</v>
      </c>
      <c r="AL94" s="170" t="e">
        <f t="shared" si="138"/>
        <v>#DIV/0!</v>
      </c>
      <c r="AM94" s="170" t="e">
        <f t="shared" si="139"/>
        <v>#DIV/0!</v>
      </c>
      <c r="AN94" s="170" t="e">
        <f t="shared" si="140"/>
        <v>#DIV/0!</v>
      </c>
      <c r="AO94" s="170" t="e">
        <f t="shared" si="141"/>
        <v>#DIV/0!</v>
      </c>
      <c r="AP94" s="170" t="e">
        <f t="shared" si="142"/>
        <v>#DIV/0!</v>
      </c>
      <c r="AQ94" s="170" t="e">
        <f t="shared" si="143"/>
        <v>#DIV/0!</v>
      </c>
      <c r="AR94" s="170" t="e">
        <f t="shared" si="144"/>
        <v>#DIV/0!</v>
      </c>
      <c r="AS94" s="170" t="e">
        <f t="shared" si="145"/>
        <v>#DIV/0!</v>
      </c>
      <c r="AT94" s="170" t="e">
        <f t="shared" si="146"/>
        <v>#DIV/0!</v>
      </c>
      <c r="AU94" s="170" t="e">
        <f t="shared" si="147"/>
        <v>#DIV/0!</v>
      </c>
      <c r="AV94" s="170" t="e">
        <f t="shared" si="148"/>
        <v>#DIV/0!</v>
      </c>
    </row>
    <row r="95" spans="1:48" ht="16.5" customHeight="1" x14ac:dyDescent="0.25">
      <c r="A95" s="144" t="s">
        <v>1040</v>
      </c>
      <c r="B95" s="145" t="s">
        <v>826</v>
      </c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>
        <f t="shared" si="149"/>
        <v>0</v>
      </c>
      <c r="P95" s="45">
        <f t="shared" si="160"/>
        <v>0</v>
      </c>
      <c r="Q95" s="168"/>
      <c r="R95" s="96" t="s">
        <v>1040</v>
      </c>
      <c r="S95" s="153" t="s">
        <v>826</v>
      </c>
      <c r="T95" s="161">
        <v>2213012</v>
      </c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>
        <f t="shared" si="150"/>
        <v>2213012</v>
      </c>
      <c r="AG95" s="168"/>
      <c r="AH95" s="96" t="s">
        <v>1040</v>
      </c>
      <c r="AI95" s="153" t="s">
        <v>826</v>
      </c>
      <c r="AJ95" s="170" t="e">
        <f t="shared" si="151"/>
        <v>#DIV/0!</v>
      </c>
      <c r="AK95" s="170" t="e">
        <f t="shared" si="137"/>
        <v>#DIV/0!</v>
      </c>
      <c r="AL95" s="170" t="e">
        <f t="shared" si="138"/>
        <v>#DIV/0!</v>
      </c>
      <c r="AM95" s="170" t="e">
        <f t="shared" si="139"/>
        <v>#DIV/0!</v>
      </c>
      <c r="AN95" s="170" t="e">
        <f t="shared" si="140"/>
        <v>#DIV/0!</v>
      </c>
      <c r="AO95" s="170" t="e">
        <f t="shared" si="141"/>
        <v>#DIV/0!</v>
      </c>
      <c r="AP95" s="170" t="e">
        <f t="shared" si="142"/>
        <v>#DIV/0!</v>
      </c>
      <c r="AQ95" s="170" t="e">
        <f t="shared" si="143"/>
        <v>#DIV/0!</v>
      </c>
      <c r="AR95" s="170" t="e">
        <f t="shared" si="144"/>
        <v>#DIV/0!</v>
      </c>
      <c r="AS95" s="170" t="e">
        <f t="shared" si="145"/>
        <v>#DIV/0!</v>
      </c>
      <c r="AT95" s="170" t="e">
        <f t="shared" si="146"/>
        <v>#DIV/0!</v>
      </c>
      <c r="AU95" s="170" t="e">
        <f t="shared" si="147"/>
        <v>#DIV/0!</v>
      </c>
      <c r="AV95" s="170" t="e">
        <f t="shared" si="148"/>
        <v>#DIV/0!</v>
      </c>
    </row>
    <row r="96" spans="1:48" ht="16.5" customHeight="1" x14ac:dyDescent="0.25">
      <c r="A96" s="144" t="s">
        <v>1041</v>
      </c>
      <c r="B96" s="145" t="s">
        <v>1042</v>
      </c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>
        <f t="shared" si="149"/>
        <v>0</v>
      </c>
      <c r="P96" s="45">
        <f t="shared" si="160"/>
        <v>0</v>
      </c>
      <c r="Q96" s="168"/>
      <c r="R96" s="96" t="s">
        <v>1041</v>
      </c>
      <c r="S96" s="153" t="s">
        <v>1042</v>
      </c>
      <c r="T96" s="161">
        <v>7803142</v>
      </c>
      <c r="U96" s="161">
        <v>2577828</v>
      </c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>
        <f t="shared" si="150"/>
        <v>10380970</v>
      </c>
      <c r="AG96" s="168"/>
      <c r="AH96" s="96" t="s">
        <v>1041</v>
      </c>
      <c r="AI96" s="153" t="s">
        <v>1042</v>
      </c>
      <c r="AJ96" s="170" t="e">
        <f t="shared" si="151"/>
        <v>#DIV/0!</v>
      </c>
      <c r="AK96" s="170" t="e">
        <f t="shared" si="137"/>
        <v>#DIV/0!</v>
      </c>
      <c r="AL96" s="170" t="e">
        <f t="shared" si="138"/>
        <v>#DIV/0!</v>
      </c>
      <c r="AM96" s="170" t="e">
        <f t="shared" si="139"/>
        <v>#DIV/0!</v>
      </c>
      <c r="AN96" s="170" t="e">
        <f t="shared" si="140"/>
        <v>#DIV/0!</v>
      </c>
      <c r="AO96" s="170" t="e">
        <f t="shared" si="141"/>
        <v>#DIV/0!</v>
      </c>
      <c r="AP96" s="170" t="e">
        <f t="shared" si="142"/>
        <v>#DIV/0!</v>
      </c>
      <c r="AQ96" s="170" t="e">
        <f t="shared" si="143"/>
        <v>#DIV/0!</v>
      </c>
      <c r="AR96" s="170" t="e">
        <f t="shared" si="144"/>
        <v>#DIV/0!</v>
      </c>
      <c r="AS96" s="170" t="e">
        <f t="shared" si="145"/>
        <v>#DIV/0!</v>
      </c>
      <c r="AT96" s="170" t="e">
        <f t="shared" si="146"/>
        <v>#DIV/0!</v>
      </c>
      <c r="AU96" s="170" t="e">
        <f t="shared" si="147"/>
        <v>#DIV/0!</v>
      </c>
      <c r="AV96" s="170" t="e">
        <f t="shared" si="148"/>
        <v>#DIV/0!</v>
      </c>
    </row>
    <row r="97" spans="1:48" ht="16.5" customHeight="1" x14ac:dyDescent="0.25">
      <c r="A97" s="144" t="s">
        <v>1043</v>
      </c>
      <c r="B97" s="145" t="s">
        <v>1044</v>
      </c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>
        <f t="shared" si="149"/>
        <v>0</v>
      </c>
      <c r="P97" s="45">
        <f t="shared" si="160"/>
        <v>0</v>
      </c>
      <c r="Q97" s="168"/>
      <c r="R97" s="96" t="s">
        <v>1043</v>
      </c>
      <c r="S97" s="153" t="s">
        <v>1044</v>
      </c>
      <c r="T97" s="161">
        <v>1251279</v>
      </c>
      <c r="U97" s="161">
        <v>976384</v>
      </c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>
        <f t="shared" si="150"/>
        <v>2227663</v>
      </c>
      <c r="AG97" s="168"/>
      <c r="AH97" s="96" t="s">
        <v>1043</v>
      </c>
      <c r="AI97" s="153" t="s">
        <v>1044</v>
      </c>
      <c r="AJ97" s="170" t="e">
        <f t="shared" si="151"/>
        <v>#DIV/0!</v>
      </c>
      <c r="AK97" s="170" t="e">
        <f t="shared" si="137"/>
        <v>#DIV/0!</v>
      </c>
      <c r="AL97" s="170" t="e">
        <f t="shared" si="138"/>
        <v>#DIV/0!</v>
      </c>
      <c r="AM97" s="170" t="e">
        <f t="shared" si="139"/>
        <v>#DIV/0!</v>
      </c>
      <c r="AN97" s="170" t="e">
        <f t="shared" si="140"/>
        <v>#DIV/0!</v>
      </c>
      <c r="AO97" s="170" t="e">
        <f t="shared" si="141"/>
        <v>#DIV/0!</v>
      </c>
      <c r="AP97" s="170" t="e">
        <f t="shared" si="142"/>
        <v>#DIV/0!</v>
      </c>
      <c r="AQ97" s="170" t="e">
        <f t="shared" si="143"/>
        <v>#DIV/0!</v>
      </c>
      <c r="AR97" s="170" t="e">
        <f t="shared" si="144"/>
        <v>#DIV/0!</v>
      </c>
      <c r="AS97" s="170" t="e">
        <f t="shared" si="145"/>
        <v>#DIV/0!</v>
      </c>
      <c r="AT97" s="170" t="e">
        <f t="shared" si="146"/>
        <v>#DIV/0!</v>
      </c>
      <c r="AU97" s="170" t="e">
        <f t="shared" si="147"/>
        <v>#DIV/0!</v>
      </c>
      <c r="AV97" s="170" t="e">
        <f t="shared" si="148"/>
        <v>#DIV/0!</v>
      </c>
    </row>
    <row r="98" spans="1:48" ht="16.5" customHeight="1" x14ac:dyDescent="0.25">
      <c r="A98" s="144" t="s">
        <v>1045</v>
      </c>
      <c r="B98" s="145" t="s">
        <v>1046</v>
      </c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>
        <f t="shared" si="149"/>
        <v>0</v>
      </c>
      <c r="P98" s="45">
        <f t="shared" si="160"/>
        <v>0</v>
      </c>
      <c r="Q98" s="167"/>
      <c r="R98" s="96" t="s">
        <v>1045</v>
      </c>
      <c r="S98" s="153" t="s">
        <v>1046</v>
      </c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>
        <f t="shared" si="150"/>
        <v>0</v>
      </c>
      <c r="AG98" s="167"/>
      <c r="AH98" s="96" t="s">
        <v>1045</v>
      </c>
      <c r="AI98" s="153" t="s">
        <v>1046</v>
      </c>
      <c r="AJ98" s="170" t="e">
        <f t="shared" si="151"/>
        <v>#DIV/0!</v>
      </c>
      <c r="AK98" s="170" t="e">
        <f t="shared" si="137"/>
        <v>#DIV/0!</v>
      </c>
      <c r="AL98" s="170" t="e">
        <f t="shared" si="138"/>
        <v>#DIV/0!</v>
      </c>
      <c r="AM98" s="170" t="e">
        <f t="shared" si="139"/>
        <v>#DIV/0!</v>
      </c>
      <c r="AN98" s="170" t="e">
        <f t="shared" si="140"/>
        <v>#DIV/0!</v>
      </c>
      <c r="AO98" s="170" t="e">
        <f t="shared" si="141"/>
        <v>#DIV/0!</v>
      </c>
      <c r="AP98" s="170" t="e">
        <f t="shared" si="142"/>
        <v>#DIV/0!</v>
      </c>
      <c r="AQ98" s="170" t="e">
        <f t="shared" si="143"/>
        <v>#DIV/0!</v>
      </c>
      <c r="AR98" s="170" t="e">
        <f t="shared" si="144"/>
        <v>#DIV/0!</v>
      </c>
      <c r="AS98" s="170" t="e">
        <f t="shared" si="145"/>
        <v>#DIV/0!</v>
      </c>
      <c r="AT98" s="170" t="e">
        <f t="shared" si="146"/>
        <v>#DIV/0!</v>
      </c>
      <c r="AU98" s="170" t="e">
        <f t="shared" si="147"/>
        <v>#DIV/0!</v>
      </c>
      <c r="AV98" s="170" t="e">
        <f t="shared" si="148"/>
        <v>#DIV/0!</v>
      </c>
    </row>
    <row r="99" spans="1:48" ht="16.5" customHeight="1" x14ac:dyDescent="0.25">
      <c r="A99" s="144" t="s">
        <v>1047</v>
      </c>
      <c r="B99" s="145" t="s">
        <v>1048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>
        <f t="shared" si="149"/>
        <v>0</v>
      </c>
      <c r="P99" s="45">
        <f t="shared" si="160"/>
        <v>0</v>
      </c>
      <c r="Q99" s="168"/>
      <c r="R99" s="96" t="s">
        <v>1047</v>
      </c>
      <c r="S99" s="153" t="s">
        <v>1048</v>
      </c>
      <c r="T99" s="161">
        <v>462115</v>
      </c>
      <c r="U99" s="161">
        <v>427597</v>
      </c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>
        <f t="shared" si="150"/>
        <v>889712</v>
      </c>
      <c r="AG99" s="168"/>
      <c r="AH99" s="96" t="s">
        <v>1047</v>
      </c>
      <c r="AI99" s="153" t="s">
        <v>1048</v>
      </c>
      <c r="AJ99" s="170" t="e">
        <f t="shared" si="151"/>
        <v>#DIV/0!</v>
      </c>
      <c r="AK99" s="170" t="e">
        <f t="shared" si="137"/>
        <v>#DIV/0!</v>
      </c>
      <c r="AL99" s="170" t="e">
        <f t="shared" si="138"/>
        <v>#DIV/0!</v>
      </c>
      <c r="AM99" s="170" t="e">
        <f t="shared" si="139"/>
        <v>#DIV/0!</v>
      </c>
      <c r="AN99" s="170" t="e">
        <f t="shared" si="140"/>
        <v>#DIV/0!</v>
      </c>
      <c r="AO99" s="170" t="e">
        <f t="shared" si="141"/>
        <v>#DIV/0!</v>
      </c>
      <c r="AP99" s="170" t="e">
        <f t="shared" si="142"/>
        <v>#DIV/0!</v>
      </c>
      <c r="AQ99" s="170" t="e">
        <f t="shared" si="143"/>
        <v>#DIV/0!</v>
      </c>
      <c r="AR99" s="170" t="e">
        <f t="shared" si="144"/>
        <v>#DIV/0!</v>
      </c>
      <c r="AS99" s="170" t="e">
        <f t="shared" si="145"/>
        <v>#DIV/0!</v>
      </c>
      <c r="AT99" s="170" t="e">
        <f t="shared" si="146"/>
        <v>#DIV/0!</v>
      </c>
      <c r="AU99" s="170" t="e">
        <f t="shared" si="147"/>
        <v>#DIV/0!</v>
      </c>
      <c r="AV99" s="170" t="e">
        <f t="shared" si="148"/>
        <v>#DIV/0!</v>
      </c>
    </row>
    <row r="100" spans="1:48" ht="16.5" customHeight="1" x14ac:dyDescent="0.25">
      <c r="A100" s="144" t="s">
        <v>1049</v>
      </c>
      <c r="B100" s="145" t="s">
        <v>1050</v>
      </c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>
        <f t="shared" si="149"/>
        <v>0</v>
      </c>
      <c r="P100" s="45">
        <f t="shared" si="160"/>
        <v>0</v>
      </c>
      <c r="Q100" s="168"/>
      <c r="R100" s="96" t="s">
        <v>1049</v>
      </c>
      <c r="S100" s="153" t="s">
        <v>1050</v>
      </c>
      <c r="T100" s="161">
        <v>1765935</v>
      </c>
      <c r="U100" s="161">
        <v>1682541</v>
      </c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>
        <f t="shared" si="150"/>
        <v>3448476</v>
      </c>
      <c r="AG100" s="168"/>
      <c r="AH100" s="96" t="s">
        <v>1049</v>
      </c>
      <c r="AI100" s="153" t="s">
        <v>1050</v>
      </c>
      <c r="AJ100" s="170" t="e">
        <f t="shared" si="151"/>
        <v>#DIV/0!</v>
      </c>
      <c r="AK100" s="170" t="e">
        <f t="shared" si="137"/>
        <v>#DIV/0!</v>
      </c>
      <c r="AL100" s="170" t="e">
        <f t="shared" si="138"/>
        <v>#DIV/0!</v>
      </c>
      <c r="AM100" s="170" t="e">
        <f t="shared" si="139"/>
        <v>#DIV/0!</v>
      </c>
      <c r="AN100" s="170" t="e">
        <f t="shared" si="140"/>
        <v>#DIV/0!</v>
      </c>
      <c r="AO100" s="170" t="e">
        <f t="shared" si="141"/>
        <v>#DIV/0!</v>
      </c>
      <c r="AP100" s="170" t="e">
        <f t="shared" si="142"/>
        <v>#DIV/0!</v>
      </c>
      <c r="AQ100" s="170" t="e">
        <f t="shared" si="143"/>
        <v>#DIV/0!</v>
      </c>
      <c r="AR100" s="170" t="e">
        <f t="shared" si="144"/>
        <v>#DIV/0!</v>
      </c>
      <c r="AS100" s="170" t="e">
        <f t="shared" si="145"/>
        <v>#DIV/0!</v>
      </c>
      <c r="AT100" s="170" t="e">
        <f t="shared" si="146"/>
        <v>#DIV/0!</v>
      </c>
      <c r="AU100" s="170" t="e">
        <f t="shared" si="147"/>
        <v>#DIV/0!</v>
      </c>
      <c r="AV100" s="170" t="e">
        <f t="shared" si="148"/>
        <v>#DIV/0!</v>
      </c>
    </row>
    <row r="101" spans="1:48" ht="16.5" customHeight="1" x14ac:dyDescent="0.25">
      <c r="A101" s="144" t="s">
        <v>1051</v>
      </c>
      <c r="B101" s="145" t="s">
        <v>1052</v>
      </c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>
        <f t="shared" si="149"/>
        <v>0</v>
      </c>
      <c r="P101" s="45">
        <f t="shared" si="160"/>
        <v>0</v>
      </c>
      <c r="Q101" s="168"/>
      <c r="R101" s="96" t="s">
        <v>1051</v>
      </c>
      <c r="S101" s="153" t="s">
        <v>1052</v>
      </c>
      <c r="T101" s="161">
        <v>1777997</v>
      </c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>
        <f t="shared" si="150"/>
        <v>1777997</v>
      </c>
      <c r="AG101" s="168"/>
      <c r="AH101" s="96" t="s">
        <v>1051</v>
      </c>
      <c r="AI101" s="153" t="s">
        <v>1052</v>
      </c>
      <c r="AJ101" s="170" t="e">
        <f t="shared" si="151"/>
        <v>#DIV/0!</v>
      </c>
      <c r="AK101" s="170" t="e">
        <f t="shared" si="137"/>
        <v>#DIV/0!</v>
      </c>
      <c r="AL101" s="170" t="e">
        <f t="shared" si="138"/>
        <v>#DIV/0!</v>
      </c>
      <c r="AM101" s="170" t="e">
        <f t="shared" si="139"/>
        <v>#DIV/0!</v>
      </c>
      <c r="AN101" s="170" t="e">
        <f t="shared" si="140"/>
        <v>#DIV/0!</v>
      </c>
      <c r="AO101" s="170" t="e">
        <f t="shared" si="141"/>
        <v>#DIV/0!</v>
      </c>
      <c r="AP101" s="170" t="e">
        <f t="shared" si="142"/>
        <v>#DIV/0!</v>
      </c>
      <c r="AQ101" s="170" t="e">
        <f t="shared" si="143"/>
        <v>#DIV/0!</v>
      </c>
      <c r="AR101" s="170" t="e">
        <f t="shared" si="144"/>
        <v>#DIV/0!</v>
      </c>
      <c r="AS101" s="170" t="e">
        <f t="shared" si="145"/>
        <v>#DIV/0!</v>
      </c>
      <c r="AT101" s="170" t="e">
        <f t="shared" si="146"/>
        <v>#DIV/0!</v>
      </c>
      <c r="AU101" s="170" t="e">
        <f t="shared" si="147"/>
        <v>#DIV/0!</v>
      </c>
      <c r="AV101" s="170" t="e">
        <f t="shared" si="148"/>
        <v>#DIV/0!</v>
      </c>
    </row>
    <row r="102" spans="1:48" ht="16.5" customHeight="1" x14ac:dyDescent="0.25">
      <c r="A102" s="144" t="s">
        <v>1053</v>
      </c>
      <c r="B102" s="145" t="s">
        <v>1054</v>
      </c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>
        <f t="shared" si="149"/>
        <v>0</v>
      </c>
      <c r="P102" s="45">
        <f t="shared" si="160"/>
        <v>0</v>
      </c>
      <c r="Q102" s="168"/>
      <c r="R102" s="96" t="s">
        <v>1053</v>
      </c>
      <c r="S102" s="153" t="s">
        <v>1054</v>
      </c>
      <c r="T102" s="161"/>
      <c r="U102" s="161">
        <v>89470</v>
      </c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>
        <f t="shared" si="150"/>
        <v>89470</v>
      </c>
      <c r="AG102" s="168"/>
      <c r="AH102" s="96" t="s">
        <v>1053</v>
      </c>
      <c r="AI102" s="153" t="s">
        <v>1054</v>
      </c>
      <c r="AJ102" s="170" t="e">
        <f t="shared" si="151"/>
        <v>#DIV/0!</v>
      </c>
      <c r="AK102" s="170" t="e">
        <f t="shared" si="137"/>
        <v>#DIV/0!</v>
      </c>
      <c r="AL102" s="170" t="e">
        <f t="shared" si="138"/>
        <v>#DIV/0!</v>
      </c>
      <c r="AM102" s="170" t="e">
        <f t="shared" si="139"/>
        <v>#DIV/0!</v>
      </c>
      <c r="AN102" s="170" t="e">
        <f t="shared" si="140"/>
        <v>#DIV/0!</v>
      </c>
      <c r="AO102" s="170" t="e">
        <f t="shared" si="141"/>
        <v>#DIV/0!</v>
      </c>
      <c r="AP102" s="170" t="e">
        <f t="shared" si="142"/>
        <v>#DIV/0!</v>
      </c>
      <c r="AQ102" s="170" t="e">
        <f t="shared" si="143"/>
        <v>#DIV/0!</v>
      </c>
      <c r="AR102" s="170" t="e">
        <f t="shared" si="144"/>
        <v>#DIV/0!</v>
      </c>
      <c r="AS102" s="170" t="e">
        <f t="shared" si="145"/>
        <v>#DIV/0!</v>
      </c>
      <c r="AT102" s="170" t="e">
        <f t="shared" si="146"/>
        <v>#DIV/0!</v>
      </c>
      <c r="AU102" s="170" t="e">
        <f t="shared" si="147"/>
        <v>#DIV/0!</v>
      </c>
      <c r="AV102" s="170" t="e">
        <f t="shared" si="148"/>
        <v>#DIV/0!</v>
      </c>
    </row>
    <row r="103" spans="1:48" ht="16.5" customHeight="1" x14ac:dyDescent="0.25">
      <c r="A103" s="144" t="s">
        <v>1055</v>
      </c>
      <c r="B103" s="145" t="s">
        <v>1056</v>
      </c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>
        <f t="shared" si="149"/>
        <v>0</v>
      </c>
      <c r="P103" s="45">
        <f t="shared" si="160"/>
        <v>0</v>
      </c>
      <c r="Q103" s="168"/>
      <c r="R103" s="96" t="s">
        <v>1055</v>
      </c>
      <c r="S103" s="153" t="s">
        <v>1056</v>
      </c>
      <c r="T103" s="161">
        <v>333105</v>
      </c>
      <c r="U103" s="161">
        <v>324531</v>
      </c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>
        <f t="shared" si="150"/>
        <v>657636</v>
      </c>
      <c r="AG103" s="168"/>
      <c r="AH103" s="96" t="s">
        <v>1055</v>
      </c>
      <c r="AI103" s="153" t="s">
        <v>1056</v>
      </c>
      <c r="AJ103" s="170" t="e">
        <f t="shared" si="151"/>
        <v>#DIV/0!</v>
      </c>
      <c r="AK103" s="170" t="e">
        <f t="shared" si="137"/>
        <v>#DIV/0!</v>
      </c>
      <c r="AL103" s="170" t="e">
        <f t="shared" si="138"/>
        <v>#DIV/0!</v>
      </c>
      <c r="AM103" s="170" t="e">
        <f t="shared" si="139"/>
        <v>#DIV/0!</v>
      </c>
      <c r="AN103" s="170" t="e">
        <f t="shared" si="140"/>
        <v>#DIV/0!</v>
      </c>
      <c r="AO103" s="170" t="e">
        <f t="shared" si="141"/>
        <v>#DIV/0!</v>
      </c>
      <c r="AP103" s="170" t="e">
        <f t="shared" si="142"/>
        <v>#DIV/0!</v>
      </c>
      <c r="AQ103" s="170" t="e">
        <f t="shared" si="143"/>
        <v>#DIV/0!</v>
      </c>
      <c r="AR103" s="170" t="e">
        <f t="shared" si="144"/>
        <v>#DIV/0!</v>
      </c>
      <c r="AS103" s="170" t="e">
        <f t="shared" si="145"/>
        <v>#DIV/0!</v>
      </c>
      <c r="AT103" s="170" t="e">
        <f t="shared" si="146"/>
        <v>#DIV/0!</v>
      </c>
      <c r="AU103" s="170" t="e">
        <f t="shared" si="147"/>
        <v>#DIV/0!</v>
      </c>
      <c r="AV103" s="170" t="e">
        <f t="shared" si="148"/>
        <v>#DIV/0!</v>
      </c>
    </row>
    <row r="104" spans="1:48" ht="16.5" customHeight="1" x14ac:dyDescent="0.25">
      <c r="A104" s="144" t="s">
        <v>1057</v>
      </c>
      <c r="B104" s="145" t="s">
        <v>1058</v>
      </c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>
        <f t="shared" si="149"/>
        <v>0</v>
      </c>
      <c r="P104" s="45">
        <f t="shared" si="160"/>
        <v>0</v>
      </c>
      <c r="Q104" s="167"/>
      <c r="R104" s="96" t="s">
        <v>1057</v>
      </c>
      <c r="S104" s="153" t="s">
        <v>1058</v>
      </c>
      <c r="T104" s="161">
        <v>485996</v>
      </c>
      <c r="U104" s="161">
        <v>602967</v>
      </c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>
        <f t="shared" si="150"/>
        <v>1088963</v>
      </c>
      <c r="AG104" s="167"/>
      <c r="AH104" s="96" t="s">
        <v>1057</v>
      </c>
      <c r="AI104" s="153" t="s">
        <v>1058</v>
      </c>
      <c r="AJ104" s="170" t="e">
        <f t="shared" si="151"/>
        <v>#DIV/0!</v>
      </c>
      <c r="AK104" s="170" t="e">
        <f t="shared" si="137"/>
        <v>#DIV/0!</v>
      </c>
      <c r="AL104" s="170" t="e">
        <f t="shared" si="138"/>
        <v>#DIV/0!</v>
      </c>
      <c r="AM104" s="170" t="e">
        <f t="shared" si="139"/>
        <v>#DIV/0!</v>
      </c>
      <c r="AN104" s="170" t="e">
        <f t="shared" si="140"/>
        <v>#DIV/0!</v>
      </c>
      <c r="AO104" s="170" t="e">
        <f t="shared" si="141"/>
        <v>#DIV/0!</v>
      </c>
      <c r="AP104" s="170" t="e">
        <f t="shared" si="142"/>
        <v>#DIV/0!</v>
      </c>
      <c r="AQ104" s="170" t="e">
        <f t="shared" si="143"/>
        <v>#DIV/0!</v>
      </c>
      <c r="AR104" s="170" t="e">
        <f t="shared" si="144"/>
        <v>#DIV/0!</v>
      </c>
      <c r="AS104" s="170" t="e">
        <f t="shared" si="145"/>
        <v>#DIV/0!</v>
      </c>
      <c r="AT104" s="170" t="e">
        <f t="shared" si="146"/>
        <v>#DIV/0!</v>
      </c>
      <c r="AU104" s="170" t="e">
        <f t="shared" si="147"/>
        <v>#DIV/0!</v>
      </c>
      <c r="AV104" s="170" t="e">
        <f t="shared" si="148"/>
        <v>#DIV/0!</v>
      </c>
    </row>
    <row r="105" spans="1:48" ht="16.5" customHeight="1" x14ac:dyDescent="0.25">
      <c r="A105" s="23" t="s">
        <v>1059</v>
      </c>
      <c r="B105" s="24" t="s">
        <v>827</v>
      </c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168"/>
      <c r="R105" s="101"/>
      <c r="S105" s="157"/>
      <c r="T105" s="160"/>
      <c r="U105" s="160">
        <v>0</v>
      </c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8"/>
      <c r="AH105" s="101"/>
      <c r="AI105" s="157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</row>
    <row r="106" spans="1:48" ht="16.5" customHeight="1" x14ac:dyDescent="0.25">
      <c r="A106" s="23" t="s">
        <v>1060</v>
      </c>
      <c r="B106" s="24" t="s">
        <v>827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168"/>
      <c r="R106" s="101"/>
      <c r="S106" s="157"/>
      <c r="T106" s="160"/>
      <c r="U106" s="160">
        <v>0</v>
      </c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8"/>
      <c r="AH106" s="101"/>
      <c r="AI106" s="157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</row>
    <row r="107" spans="1:48" ht="16.5" customHeight="1" x14ac:dyDescent="0.25">
      <c r="A107" s="23" t="s">
        <v>1061</v>
      </c>
      <c r="B107" s="24" t="s">
        <v>827</v>
      </c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168"/>
      <c r="R107" s="101"/>
      <c r="S107" s="157"/>
      <c r="T107" s="160"/>
      <c r="U107" s="160">
        <v>0</v>
      </c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8"/>
      <c r="AH107" s="101"/>
      <c r="AI107" s="157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</row>
    <row r="108" spans="1:48" ht="16.5" customHeight="1" x14ac:dyDescent="0.25">
      <c r="A108" s="23" t="s">
        <v>1062</v>
      </c>
      <c r="B108" s="24" t="s">
        <v>827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168"/>
      <c r="R108" s="101"/>
      <c r="S108" s="157"/>
      <c r="T108" s="160"/>
      <c r="U108" s="160">
        <v>0</v>
      </c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8"/>
      <c r="AH108" s="101"/>
      <c r="AI108" s="157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</row>
    <row r="109" spans="1:48" ht="16.5" customHeight="1" x14ac:dyDescent="0.25">
      <c r="A109" s="144" t="s">
        <v>1063</v>
      </c>
      <c r="B109" s="145" t="s">
        <v>827</v>
      </c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67"/>
      <c r="R109" s="96"/>
      <c r="S109" s="153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7"/>
      <c r="AH109" s="96"/>
      <c r="AI109" s="153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</row>
    <row r="110" spans="1:48" ht="16.5" customHeight="1" x14ac:dyDescent="0.25">
      <c r="A110" s="23" t="s">
        <v>1064</v>
      </c>
      <c r="B110" s="24" t="s">
        <v>828</v>
      </c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168"/>
      <c r="R110" s="101"/>
      <c r="S110" s="157"/>
      <c r="T110" s="160"/>
      <c r="U110" s="160">
        <v>0</v>
      </c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8"/>
      <c r="AH110" s="101"/>
      <c r="AI110" s="157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</row>
    <row r="111" spans="1:48" ht="16.5" customHeight="1" x14ac:dyDescent="0.25">
      <c r="A111" s="23" t="s">
        <v>1065</v>
      </c>
      <c r="B111" s="24" t="s">
        <v>828</v>
      </c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168"/>
      <c r="R111" s="101"/>
      <c r="S111" s="157"/>
      <c r="T111" s="160"/>
      <c r="U111" s="160">
        <v>0</v>
      </c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8"/>
      <c r="AH111" s="101"/>
      <c r="AI111" s="157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</row>
    <row r="112" spans="1:48" ht="16.5" customHeight="1" x14ac:dyDescent="0.25">
      <c r="A112" s="23" t="s">
        <v>1066</v>
      </c>
      <c r="B112" s="24" t="s">
        <v>828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168"/>
      <c r="R112" s="101"/>
      <c r="S112" s="157"/>
      <c r="T112" s="160"/>
      <c r="U112" s="160">
        <v>0</v>
      </c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8"/>
      <c r="AH112" s="101"/>
      <c r="AI112" s="157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</row>
    <row r="113" spans="1:48" ht="16.5" customHeight="1" x14ac:dyDescent="0.25">
      <c r="A113" s="23" t="s">
        <v>1067</v>
      </c>
      <c r="B113" s="24" t="s">
        <v>828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168"/>
      <c r="R113" s="101"/>
      <c r="S113" s="157"/>
      <c r="T113" s="160"/>
      <c r="U113" s="160">
        <v>0</v>
      </c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8"/>
      <c r="AH113" s="101"/>
      <c r="AI113" s="157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</row>
    <row r="114" spans="1:48" ht="16.5" customHeight="1" x14ac:dyDescent="0.25">
      <c r="A114" s="144" t="s">
        <v>1068</v>
      </c>
      <c r="B114" s="145" t="s">
        <v>828</v>
      </c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67"/>
      <c r="R114" s="96"/>
      <c r="S114" s="153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7"/>
      <c r="AH114" s="96"/>
      <c r="AI114" s="153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</row>
    <row r="115" spans="1:48" ht="16.5" customHeight="1" x14ac:dyDescent="0.25">
      <c r="A115" s="23" t="s">
        <v>1069</v>
      </c>
      <c r="B115" s="24" t="s">
        <v>829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>
        <f t="shared" si="149"/>
        <v>0</v>
      </c>
      <c r="P115" s="46"/>
      <c r="Q115" s="168"/>
      <c r="R115" s="101" t="s">
        <v>1069</v>
      </c>
      <c r="S115" s="157" t="s">
        <v>829</v>
      </c>
      <c r="T115" s="160">
        <f>+T120</f>
        <v>17953833</v>
      </c>
      <c r="U115" s="160">
        <v>0</v>
      </c>
      <c r="V115" s="160">
        <f t="shared" ref="V115:AE115" si="161">+V120</f>
        <v>0</v>
      </c>
      <c r="W115" s="160">
        <f t="shared" si="161"/>
        <v>0</v>
      </c>
      <c r="X115" s="160">
        <f t="shared" si="161"/>
        <v>0</v>
      </c>
      <c r="Y115" s="160">
        <f t="shared" si="161"/>
        <v>0</v>
      </c>
      <c r="Z115" s="160">
        <f t="shared" si="161"/>
        <v>0</v>
      </c>
      <c r="AA115" s="160">
        <f t="shared" si="161"/>
        <v>0</v>
      </c>
      <c r="AB115" s="160">
        <f t="shared" si="161"/>
        <v>0</v>
      </c>
      <c r="AC115" s="160">
        <f t="shared" si="161"/>
        <v>0</v>
      </c>
      <c r="AD115" s="160">
        <f t="shared" si="161"/>
        <v>0</v>
      </c>
      <c r="AE115" s="160">
        <f t="shared" si="161"/>
        <v>0</v>
      </c>
      <c r="AF115" s="160">
        <f t="shared" si="150"/>
        <v>17953833</v>
      </c>
      <c r="AG115" s="168"/>
      <c r="AH115" s="101" t="s">
        <v>1069</v>
      </c>
      <c r="AI115" s="157" t="s">
        <v>829</v>
      </c>
      <c r="AJ115" s="169" t="e">
        <f t="shared" si="151"/>
        <v>#DIV/0!</v>
      </c>
      <c r="AK115" s="169" t="e">
        <f t="shared" si="137"/>
        <v>#DIV/0!</v>
      </c>
      <c r="AL115" s="169" t="e">
        <f t="shared" si="138"/>
        <v>#DIV/0!</v>
      </c>
      <c r="AM115" s="169" t="e">
        <f t="shared" si="139"/>
        <v>#DIV/0!</v>
      </c>
      <c r="AN115" s="169" t="e">
        <f t="shared" si="140"/>
        <v>#DIV/0!</v>
      </c>
      <c r="AO115" s="169" t="e">
        <f t="shared" si="141"/>
        <v>#DIV/0!</v>
      </c>
      <c r="AP115" s="169" t="e">
        <f t="shared" si="142"/>
        <v>#DIV/0!</v>
      </c>
      <c r="AQ115" s="169" t="e">
        <f t="shared" si="143"/>
        <v>#DIV/0!</v>
      </c>
      <c r="AR115" s="169" t="e">
        <f t="shared" si="144"/>
        <v>#DIV/0!</v>
      </c>
      <c r="AS115" s="169" t="e">
        <f t="shared" si="145"/>
        <v>#DIV/0!</v>
      </c>
      <c r="AT115" s="169" t="e">
        <f t="shared" si="146"/>
        <v>#DIV/0!</v>
      </c>
      <c r="AU115" s="169" t="e">
        <f t="shared" si="147"/>
        <v>#DIV/0!</v>
      </c>
      <c r="AV115" s="169" t="e">
        <f t="shared" si="148"/>
        <v>#DIV/0!</v>
      </c>
    </row>
    <row r="116" spans="1:48" ht="16.5" customHeight="1" x14ac:dyDescent="0.25">
      <c r="A116" s="23" t="s">
        <v>1070</v>
      </c>
      <c r="B116" s="24" t="s">
        <v>830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168"/>
      <c r="R116" s="101"/>
      <c r="S116" s="157"/>
      <c r="T116" s="160"/>
      <c r="U116" s="160">
        <v>0</v>
      </c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8"/>
      <c r="AH116" s="101"/>
      <c r="AI116" s="157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</row>
    <row r="117" spans="1:48" ht="16.5" customHeight="1" x14ac:dyDescent="0.25">
      <c r="A117" s="23" t="s">
        <v>1071</v>
      </c>
      <c r="B117" s="24" t="s">
        <v>831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168"/>
      <c r="R117" s="101"/>
      <c r="S117" s="157"/>
      <c r="T117" s="160"/>
      <c r="U117" s="160">
        <v>0</v>
      </c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8"/>
      <c r="AH117" s="101"/>
      <c r="AI117" s="157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</row>
    <row r="118" spans="1:48" ht="16.5" customHeight="1" x14ac:dyDescent="0.25">
      <c r="A118" s="23" t="s">
        <v>1072</v>
      </c>
      <c r="B118" s="24" t="s">
        <v>832</v>
      </c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168"/>
      <c r="R118" s="101"/>
      <c r="S118" s="157"/>
      <c r="T118" s="160"/>
      <c r="U118" s="160">
        <v>0</v>
      </c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8"/>
      <c r="AH118" s="101"/>
      <c r="AI118" s="157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</row>
    <row r="119" spans="1:48" ht="16.5" customHeight="1" x14ac:dyDescent="0.25">
      <c r="A119" s="144" t="s">
        <v>1073</v>
      </c>
      <c r="B119" s="145" t="s">
        <v>832</v>
      </c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67"/>
      <c r="R119" s="96"/>
      <c r="S119" s="153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7"/>
      <c r="AH119" s="96"/>
      <c r="AI119" s="153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</row>
    <row r="120" spans="1:48" x14ac:dyDescent="0.25">
      <c r="A120" s="23">
        <v>2082</v>
      </c>
      <c r="B120" s="24" t="s">
        <v>833</v>
      </c>
      <c r="C120" s="46">
        <f t="shared" ref="C120:N123" si="162">+C121</f>
        <v>0</v>
      </c>
      <c r="D120" s="46">
        <f t="shared" si="162"/>
        <v>0</v>
      </c>
      <c r="E120" s="46">
        <f t="shared" si="162"/>
        <v>0</v>
      </c>
      <c r="F120" s="46">
        <f t="shared" si="162"/>
        <v>0</v>
      </c>
      <c r="G120" s="46">
        <f t="shared" si="162"/>
        <v>0</v>
      </c>
      <c r="H120" s="46">
        <f t="shared" si="162"/>
        <v>0</v>
      </c>
      <c r="I120" s="46">
        <f t="shared" si="162"/>
        <v>0</v>
      </c>
      <c r="J120" s="46">
        <f t="shared" si="162"/>
        <v>0</v>
      </c>
      <c r="K120" s="46">
        <f t="shared" si="162"/>
        <v>0</v>
      </c>
      <c r="L120" s="46">
        <f t="shared" si="162"/>
        <v>0</v>
      </c>
      <c r="M120" s="46">
        <f t="shared" si="162"/>
        <v>0</v>
      </c>
      <c r="N120" s="46">
        <f t="shared" si="162"/>
        <v>0</v>
      </c>
      <c r="O120" s="46">
        <f t="shared" si="149"/>
        <v>0</v>
      </c>
      <c r="P120" s="46">
        <f t="shared" ref="P120:P143" si="163">SUM(C120:N120)</f>
        <v>0</v>
      </c>
      <c r="Q120" s="168"/>
      <c r="R120" s="101" t="s">
        <v>1074</v>
      </c>
      <c r="S120" s="157" t="s">
        <v>833</v>
      </c>
      <c r="T120" s="160">
        <f t="shared" ref="T120:AE123" si="164">+T121</f>
        <v>17953833</v>
      </c>
      <c r="U120" s="160">
        <v>0</v>
      </c>
      <c r="V120" s="160">
        <f t="shared" si="164"/>
        <v>0</v>
      </c>
      <c r="W120" s="160">
        <f t="shared" si="164"/>
        <v>0</v>
      </c>
      <c r="X120" s="160">
        <f t="shared" si="164"/>
        <v>0</v>
      </c>
      <c r="Y120" s="160">
        <f t="shared" si="164"/>
        <v>0</v>
      </c>
      <c r="Z120" s="160">
        <f t="shared" si="164"/>
        <v>0</v>
      </c>
      <c r="AA120" s="160">
        <f t="shared" si="164"/>
        <v>0</v>
      </c>
      <c r="AB120" s="160">
        <f t="shared" si="164"/>
        <v>0</v>
      </c>
      <c r="AC120" s="160">
        <f t="shared" si="164"/>
        <v>0</v>
      </c>
      <c r="AD120" s="160">
        <f t="shared" si="164"/>
        <v>0</v>
      </c>
      <c r="AE120" s="160">
        <f t="shared" si="164"/>
        <v>0</v>
      </c>
      <c r="AF120" s="160">
        <f t="shared" si="150"/>
        <v>17953833</v>
      </c>
      <c r="AG120" s="168"/>
      <c r="AH120" s="101" t="s">
        <v>1074</v>
      </c>
      <c r="AI120" s="157" t="s">
        <v>833</v>
      </c>
      <c r="AJ120" s="169" t="e">
        <f t="shared" si="151"/>
        <v>#DIV/0!</v>
      </c>
      <c r="AK120" s="169" t="e">
        <f t="shared" si="137"/>
        <v>#DIV/0!</v>
      </c>
      <c r="AL120" s="169" t="e">
        <f t="shared" si="138"/>
        <v>#DIV/0!</v>
      </c>
      <c r="AM120" s="169" t="e">
        <f t="shared" si="139"/>
        <v>#DIV/0!</v>
      </c>
      <c r="AN120" s="169" t="e">
        <f t="shared" si="140"/>
        <v>#DIV/0!</v>
      </c>
      <c r="AO120" s="169" t="e">
        <f t="shared" si="141"/>
        <v>#DIV/0!</v>
      </c>
      <c r="AP120" s="169" t="e">
        <f t="shared" si="142"/>
        <v>#DIV/0!</v>
      </c>
      <c r="AQ120" s="169" t="e">
        <f t="shared" si="143"/>
        <v>#DIV/0!</v>
      </c>
      <c r="AR120" s="169" t="e">
        <f t="shared" si="144"/>
        <v>#DIV/0!</v>
      </c>
      <c r="AS120" s="169" t="e">
        <f t="shared" si="145"/>
        <v>#DIV/0!</v>
      </c>
      <c r="AT120" s="169" t="e">
        <f t="shared" si="146"/>
        <v>#DIV/0!</v>
      </c>
      <c r="AU120" s="169" t="e">
        <f t="shared" si="147"/>
        <v>#DIV/0!</v>
      </c>
      <c r="AV120" s="169" t="e">
        <f t="shared" si="148"/>
        <v>#DIV/0!</v>
      </c>
    </row>
    <row r="121" spans="1:48" x14ac:dyDescent="0.25">
      <c r="A121" s="28">
        <v>208201</v>
      </c>
      <c r="B121" s="29" t="s">
        <v>833</v>
      </c>
      <c r="C121" s="47">
        <f t="shared" si="162"/>
        <v>0</v>
      </c>
      <c r="D121" s="47">
        <f t="shared" si="162"/>
        <v>0</v>
      </c>
      <c r="E121" s="47">
        <f t="shared" si="162"/>
        <v>0</v>
      </c>
      <c r="F121" s="47">
        <f t="shared" si="162"/>
        <v>0</v>
      </c>
      <c r="G121" s="47">
        <f t="shared" si="162"/>
        <v>0</v>
      </c>
      <c r="H121" s="47">
        <f t="shared" si="162"/>
        <v>0</v>
      </c>
      <c r="I121" s="47">
        <f t="shared" si="162"/>
        <v>0</v>
      </c>
      <c r="J121" s="47">
        <f t="shared" si="162"/>
        <v>0</v>
      </c>
      <c r="K121" s="47">
        <f t="shared" si="162"/>
        <v>0</v>
      </c>
      <c r="L121" s="47">
        <f t="shared" si="162"/>
        <v>0</v>
      </c>
      <c r="M121" s="47">
        <f t="shared" si="162"/>
        <v>0</v>
      </c>
      <c r="N121" s="47">
        <f t="shared" si="162"/>
        <v>0</v>
      </c>
      <c r="O121" s="47">
        <f t="shared" si="149"/>
        <v>0</v>
      </c>
      <c r="P121" s="47">
        <f t="shared" si="163"/>
        <v>0</v>
      </c>
      <c r="Q121" s="168"/>
      <c r="R121" s="101" t="s">
        <v>1075</v>
      </c>
      <c r="S121" s="157" t="s">
        <v>833</v>
      </c>
      <c r="T121" s="160">
        <f t="shared" si="164"/>
        <v>17953833</v>
      </c>
      <c r="U121" s="160">
        <v>0</v>
      </c>
      <c r="V121" s="160">
        <f t="shared" ref="V121:AE123" si="165">+V122</f>
        <v>0</v>
      </c>
      <c r="W121" s="160">
        <f t="shared" si="165"/>
        <v>0</v>
      </c>
      <c r="X121" s="160">
        <f t="shared" si="165"/>
        <v>0</v>
      </c>
      <c r="Y121" s="160">
        <f t="shared" si="165"/>
        <v>0</v>
      </c>
      <c r="Z121" s="160">
        <f t="shared" si="165"/>
        <v>0</v>
      </c>
      <c r="AA121" s="160">
        <f t="shared" si="165"/>
        <v>0</v>
      </c>
      <c r="AB121" s="160">
        <f t="shared" si="165"/>
        <v>0</v>
      </c>
      <c r="AC121" s="160">
        <f t="shared" si="165"/>
        <v>0</v>
      </c>
      <c r="AD121" s="160">
        <f t="shared" si="165"/>
        <v>0</v>
      </c>
      <c r="AE121" s="160">
        <f t="shared" si="165"/>
        <v>0</v>
      </c>
      <c r="AF121" s="160">
        <f t="shared" si="150"/>
        <v>17953833</v>
      </c>
      <c r="AG121" s="168"/>
      <c r="AH121" s="101" t="s">
        <v>1075</v>
      </c>
      <c r="AI121" s="157" t="s">
        <v>833</v>
      </c>
      <c r="AJ121" s="169" t="e">
        <f t="shared" si="151"/>
        <v>#DIV/0!</v>
      </c>
      <c r="AK121" s="169" t="e">
        <f t="shared" si="137"/>
        <v>#DIV/0!</v>
      </c>
      <c r="AL121" s="169" t="e">
        <f t="shared" si="138"/>
        <v>#DIV/0!</v>
      </c>
      <c r="AM121" s="169" t="e">
        <f t="shared" si="139"/>
        <v>#DIV/0!</v>
      </c>
      <c r="AN121" s="169" t="e">
        <f t="shared" si="140"/>
        <v>#DIV/0!</v>
      </c>
      <c r="AO121" s="169" t="e">
        <f t="shared" si="141"/>
        <v>#DIV/0!</v>
      </c>
      <c r="AP121" s="169" t="e">
        <f t="shared" si="142"/>
        <v>#DIV/0!</v>
      </c>
      <c r="AQ121" s="169" t="e">
        <f t="shared" si="143"/>
        <v>#DIV/0!</v>
      </c>
      <c r="AR121" s="169" t="e">
        <f t="shared" si="144"/>
        <v>#DIV/0!</v>
      </c>
      <c r="AS121" s="169" t="e">
        <f t="shared" si="145"/>
        <v>#DIV/0!</v>
      </c>
      <c r="AT121" s="169" t="e">
        <f t="shared" si="146"/>
        <v>#DIV/0!</v>
      </c>
      <c r="AU121" s="169" t="e">
        <f t="shared" si="147"/>
        <v>#DIV/0!</v>
      </c>
      <c r="AV121" s="169" t="e">
        <f t="shared" si="148"/>
        <v>#DIV/0!</v>
      </c>
    </row>
    <row r="122" spans="1:48" x14ac:dyDescent="0.25">
      <c r="A122" s="28">
        <v>20820101</v>
      </c>
      <c r="B122" s="29" t="s">
        <v>833</v>
      </c>
      <c r="C122" s="47">
        <f t="shared" si="162"/>
        <v>0</v>
      </c>
      <c r="D122" s="47">
        <f t="shared" si="162"/>
        <v>0</v>
      </c>
      <c r="E122" s="47">
        <f t="shared" si="162"/>
        <v>0</v>
      </c>
      <c r="F122" s="47">
        <f t="shared" si="162"/>
        <v>0</v>
      </c>
      <c r="G122" s="47">
        <f t="shared" si="162"/>
        <v>0</v>
      </c>
      <c r="H122" s="47">
        <f t="shared" si="162"/>
        <v>0</v>
      </c>
      <c r="I122" s="47">
        <f t="shared" si="162"/>
        <v>0</v>
      </c>
      <c r="J122" s="47">
        <f t="shared" si="162"/>
        <v>0</v>
      </c>
      <c r="K122" s="47">
        <f t="shared" si="162"/>
        <v>0</v>
      </c>
      <c r="L122" s="47">
        <f t="shared" si="162"/>
        <v>0</v>
      </c>
      <c r="M122" s="47">
        <f t="shared" si="162"/>
        <v>0</v>
      </c>
      <c r="N122" s="47">
        <f t="shared" si="162"/>
        <v>0</v>
      </c>
      <c r="O122" s="47">
        <f t="shared" si="149"/>
        <v>0</v>
      </c>
      <c r="P122" s="47">
        <f t="shared" si="163"/>
        <v>0</v>
      </c>
      <c r="Q122" s="168"/>
      <c r="R122" s="101" t="s">
        <v>1076</v>
      </c>
      <c r="S122" s="157" t="s">
        <v>833</v>
      </c>
      <c r="T122" s="160">
        <f t="shared" si="164"/>
        <v>17953833</v>
      </c>
      <c r="U122" s="160">
        <v>0</v>
      </c>
      <c r="V122" s="160">
        <f t="shared" si="165"/>
        <v>0</v>
      </c>
      <c r="W122" s="160">
        <f t="shared" si="165"/>
        <v>0</v>
      </c>
      <c r="X122" s="160">
        <f t="shared" si="165"/>
        <v>0</v>
      </c>
      <c r="Y122" s="160">
        <f t="shared" si="165"/>
        <v>0</v>
      </c>
      <c r="Z122" s="160">
        <f t="shared" si="165"/>
        <v>0</v>
      </c>
      <c r="AA122" s="160">
        <f t="shared" si="165"/>
        <v>0</v>
      </c>
      <c r="AB122" s="160">
        <f t="shared" si="165"/>
        <v>0</v>
      </c>
      <c r="AC122" s="160">
        <f t="shared" si="165"/>
        <v>0</v>
      </c>
      <c r="AD122" s="160">
        <f t="shared" si="165"/>
        <v>0</v>
      </c>
      <c r="AE122" s="160">
        <f t="shared" si="165"/>
        <v>0</v>
      </c>
      <c r="AF122" s="160">
        <f t="shared" si="150"/>
        <v>17953833</v>
      </c>
      <c r="AG122" s="168"/>
      <c r="AH122" s="101" t="s">
        <v>1076</v>
      </c>
      <c r="AI122" s="157" t="s">
        <v>833</v>
      </c>
      <c r="AJ122" s="169" t="e">
        <f t="shared" si="151"/>
        <v>#DIV/0!</v>
      </c>
      <c r="AK122" s="169" t="e">
        <f t="shared" si="137"/>
        <v>#DIV/0!</v>
      </c>
      <c r="AL122" s="169" t="e">
        <f t="shared" si="138"/>
        <v>#DIV/0!</v>
      </c>
      <c r="AM122" s="169" t="e">
        <f t="shared" si="139"/>
        <v>#DIV/0!</v>
      </c>
      <c r="AN122" s="169" t="e">
        <f t="shared" si="140"/>
        <v>#DIV/0!</v>
      </c>
      <c r="AO122" s="169" t="e">
        <f t="shared" si="141"/>
        <v>#DIV/0!</v>
      </c>
      <c r="AP122" s="169" t="e">
        <f t="shared" si="142"/>
        <v>#DIV/0!</v>
      </c>
      <c r="AQ122" s="169" t="e">
        <f t="shared" si="143"/>
        <v>#DIV/0!</v>
      </c>
      <c r="AR122" s="169" t="e">
        <f t="shared" si="144"/>
        <v>#DIV/0!</v>
      </c>
      <c r="AS122" s="169" t="e">
        <f t="shared" si="145"/>
        <v>#DIV/0!</v>
      </c>
      <c r="AT122" s="169" t="e">
        <f t="shared" si="146"/>
        <v>#DIV/0!</v>
      </c>
      <c r="AU122" s="169" t="e">
        <f t="shared" si="147"/>
        <v>#DIV/0!</v>
      </c>
      <c r="AV122" s="169" t="e">
        <f t="shared" si="148"/>
        <v>#DIV/0!</v>
      </c>
    </row>
    <row r="123" spans="1:48" x14ac:dyDescent="0.25">
      <c r="A123" s="28">
        <v>208201011</v>
      </c>
      <c r="B123" s="29" t="s">
        <v>833</v>
      </c>
      <c r="C123" s="47">
        <f t="shared" si="162"/>
        <v>0</v>
      </c>
      <c r="D123" s="47">
        <f t="shared" si="162"/>
        <v>0</v>
      </c>
      <c r="E123" s="47">
        <f t="shared" si="162"/>
        <v>0</v>
      </c>
      <c r="F123" s="47">
        <f t="shared" si="162"/>
        <v>0</v>
      </c>
      <c r="G123" s="47">
        <f t="shared" si="162"/>
        <v>0</v>
      </c>
      <c r="H123" s="47">
        <f t="shared" si="162"/>
        <v>0</v>
      </c>
      <c r="I123" s="47">
        <f t="shared" si="162"/>
        <v>0</v>
      </c>
      <c r="J123" s="47">
        <f t="shared" si="162"/>
        <v>0</v>
      </c>
      <c r="K123" s="47">
        <f t="shared" si="162"/>
        <v>0</v>
      </c>
      <c r="L123" s="47">
        <f t="shared" si="162"/>
        <v>0</v>
      </c>
      <c r="M123" s="47">
        <f t="shared" si="162"/>
        <v>0</v>
      </c>
      <c r="N123" s="47">
        <f t="shared" si="162"/>
        <v>0</v>
      </c>
      <c r="O123" s="47">
        <f t="shared" si="149"/>
        <v>0</v>
      </c>
      <c r="P123" s="47">
        <f t="shared" si="163"/>
        <v>0</v>
      </c>
      <c r="Q123" s="168"/>
      <c r="R123" s="104" t="s">
        <v>1077</v>
      </c>
      <c r="S123" s="158" t="s">
        <v>833</v>
      </c>
      <c r="T123" s="160">
        <f t="shared" si="164"/>
        <v>17953833</v>
      </c>
      <c r="U123" s="160">
        <v>0</v>
      </c>
      <c r="V123" s="160">
        <f t="shared" si="165"/>
        <v>0</v>
      </c>
      <c r="W123" s="160">
        <f t="shared" si="165"/>
        <v>0</v>
      </c>
      <c r="X123" s="160">
        <f t="shared" si="165"/>
        <v>0</v>
      </c>
      <c r="Y123" s="160">
        <f t="shared" si="165"/>
        <v>0</v>
      </c>
      <c r="Z123" s="160">
        <f t="shared" si="165"/>
        <v>0</v>
      </c>
      <c r="AA123" s="160">
        <f t="shared" si="165"/>
        <v>0</v>
      </c>
      <c r="AB123" s="160">
        <f t="shared" si="165"/>
        <v>0</v>
      </c>
      <c r="AC123" s="160">
        <f t="shared" si="165"/>
        <v>0</v>
      </c>
      <c r="AD123" s="160">
        <f t="shared" si="165"/>
        <v>0</v>
      </c>
      <c r="AE123" s="160">
        <f t="shared" si="165"/>
        <v>0</v>
      </c>
      <c r="AF123" s="160">
        <f t="shared" si="150"/>
        <v>17953833</v>
      </c>
      <c r="AG123" s="168"/>
      <c r="AH123" s="104" t="s">
        <v>1077</v>
      </c>
      <c r="AI123" s="158" t="s">
        <v>833</v>
      </c>
      <c r="AJ123" s="169" t="e">
        <f t="shared" si="151"/>
        <v>#DIV/0!</v>
      </c>
      <c r="AK123" s="169" t="e">
        <f t="shared" si="137"/>
        <v>#DIV/0!</v>
      </c>
      <c r="AL123" s="169" t="e">
        <f t="shared" si="138"/>
        <v>#DIV/0!</v>
      </c>
      <c r="AM123" s="169" t="e">
        <f t="shared" si="139"/>
        <v>#DIV/0!</v>
      </c>
      <c r="AN123" s="169" t="e">
        <f t="shared" si="140"/>
        <v>#DIV/0!</v>
      </c>
      <c r="AO123" s="169" t="e">
        <f t="shared" si="141"/>
        <v>#DIV/0!</v>
      </c>
      <c r="AP123" s="169" t="e">
        <f t="shared" si="142"/>
        <v>#DIV/0!</v>
      </c>
      <c r="AQ123" s="169" t="e">
        <f t="shared" si="143"/>
        <v>#DIV/0!</v>
      </c>
      <c r="AR123" s="169" t="e">
        <f t="shared" si="144"/>
        <v>#DIV/0!</v>
      </c>
      <c r="AS123" s="169" t="e">
        <f t="shared" si="145"/>
        <v>#DIV/0!</v>
      </c>
      <c r="AT123" s="169" t="e">
        <f t="shared" si="146"/>
        <v>#DIV/0!</v>
      </c>
      <c r="AU123" s="169" t="e">
        <f t="shared" si="147"/>
        <v>#DIV/0!</v>
      </c>
      <c r="AV123" s="169" t="e">
        <f t="shared" si="148"/>
        <v>#DIV/0!</v>
      </c>
    </row>
    <row r="124" spans="1:48" x14ac:dyDescent="0.25">
      <c r="A124" s="30">
        <v>20820101101</v>
      </c>
      <c r="B124" s="31" t="s">
        <v>833</v>
      </c>
      <c r="C124" s="45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f t="shared" si="149"/>
        <v>0</v>
      </c>
      <c r="P124" s="45">
        <f t="shared" si="163"/>
        <v>0</v>
      </c>
      <c r="Q124" s="167"/>
      <c r="R124" s="14" t="s">
        <v>1078</v>
      </c>
      <c r="S124" s="159" t="s">
        <v>833</v>
      </c>
      <c r="T124" s="161">
        <v>17953833</v>
      </c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>
        <f t="shared" si="150"/>
        <v>17953833</v>
      </c>
      <c r="AG124" s="167"/>
      <c r="AH124" s="14" t="s">
        <v>1078</v>
      </c>
      <c r="AI124" s="159" t="s">
        <v>833</v>
      </c>
      <c r="AJ124" s="170" t="e">
        <f t="shared" si="151"/>
        <v>#DIV/0!</v>
      </c>
      <c r="AK124" s="170" t="e">
        <f t="shared" si="137"/>
        <v>#DIV/0!</v>
      </c>
      <c r="AL124" s="170" t="e">
        <f t="shared" si="138"/>
        <v>#DIV/0!</v>
      </c>
      <c r="AM124" s="170" t="e">
        <f t="shared" si="139"/>
        <v>#DIV/0!</v>
      </c>
      <c r="AN124" s="170" t="e">
        <f t="shared" si="140"/>
        <v>#DIV/0!</v>
      </c>
      <c r="AO124" s="170" t="e">
        <f t="shared" si="141"/>
        <v>#DIV/0!</v>
      </c>
      <c r="AP124" s="170" t="e">
        <f t="shared" si="142"/>
        <v>#DIV/0!</v>
      </c>
      <c r="AQ124" s="170" t="e">
        <f t="shared" si="143"/>
        <v>#DIV/0!</v>
      </c>
      <c r="AR124" s="170" t="e">
        <f t="shared" si="144"/>
        <v>#DIV/0!</v>
      </c>
      <c r="AS124" s="170" t="e">
        <f t="shared" si="145"/>
        <v>#DIV/0!</v>
      </c>
      <c r="AT124" s="170" t="e">
        <f t="shared" si="146"/>
        <v>#DIV/0!</v>
      </c>
      <c r="AU124" s="170" t="e">
        <f t="shared" si="147"/>
        <v>#DIV/0!</v>
      </c>
      <c r="AV124" s="170" t="e">
        <f t="shared" si="148"/>
        <v>#DIV/0!</v>
      </c>
    </row>
    <row r="125" spans="1:48" x14ac:dyDescent="0.25">
      <c r="A125" s="23">
        <v>210</v>
      </c>
      <c r="B125" s="24" t="s">
        <v>834</v>
      </c>
      <c r="C125" s="46">
        <f t="shared" ref="C125:N128" si="166">+C126</f>
        <v>0</v>
      </c>
      <c r="D125" s="46">
        <f t="shared" si="166"/>
        <v>0</v>
      </c>
      <c r="E125" s="46">
        <f t="shared" si="166"/>
        <v>0</v>
      </c>
      <c r="F125" s="46">
        <f t="shared" si="166"/>
        <v>0</v>
      </c>
      <c r="G125" s="46">
        <f t="shared" si="166"/>
        <v>0</v>
      </c>
      <c r="H125" s="46">
        <f t="shared" si="166"/>
        <v>0</v>
      </c>
      <c r="I125" s="46">
        <f t="shared" si="166"/>
        <v>0</v>
      </c>
      <c r="J125" s="46">
        <f t="shared" si="166"/>
        <v>0</v>
      </c>
      <c r="K125" s="46">
        <f t="shared" si="166"/>
        <v>0</v>
      </c>
      <c r="L125" s="46">
        <f t="shared" si="166"/>
        <v>0</v>
      </c>
      <c r="M125" s="46">
        <f t="shared" si="166"/>
        <v>0</v>
      </c>
      <c r="N125" s="46">
        <f t="shared" si="166"/>
        <v>0</v>
      </c>
      <c r="O125" s="46">
        <f t="shared" si="149"/>
        <v>0</v>
      </c>
      <c r="P125" s="46">
        <f t="shared" si="163"/>
        <v>0</v>
      </c>
      <c r="Q125" s="168"/>
      <c r="R125" s="101">
        <v>210</v>
      </c>
      <c r="S125" s="157" t="s">
        <v>834</v>
      </c>
      <c r="T125" s="160">
        <f t="shared" ref="T125:AE128" si="167">+T126</f>
        <v>1759578720</v>
      </c>
      <c r="U125" s="160">
        <v>0</v>
      </c>
      <c r="V125" s="160">
        <f t="shared" si="167"/>
        <v>0</v>
      </c>
      <c r="W125" s="160">
        <f t="shared" si="167"/>
        <v>0</v>
      </c>
      <c r="X125" s="160">
        <f t="shared" si="167"/>
        <v>0</v>
      </c>
      <c r="Y125" s="160">
        <f t="shared" si="167"/>
        <v>0</v>
      </c>
      <c r="Z125" s="160">
        <f t="shared" si="167"/>
        <v>0</v>
      </c>
      <c r="AA125" s="160">
        <f t="shared" si="167"/>
        <v>0</v>
      </c>
      <c r="AB125" s="160">
        <f t="shared" si="167"/>
        <v>0</v>
      </c>
      <c r="AC125" s="160">
        <f t="shared" si="167"/>
        <v>0</v>
      </c>
      <c r="AD125" s="160">
        <f t="shared" si="167"/>
        <v>0</v>
      </c>
      <c r="AE125" s="160">
        <f t="shared" si="167"/>
        <v>0</v>
      </c>
      <c r="AF125" s="160">
        <f t="shared" si="150"/>
        <v>1759578720</v>
      </c>
      <c r="AG125" s="168"/>
      <c r="AH125" s="101">
        <v>210</v>
      </c>
      <c r="AI125" s="157" t="s">
        <v>834</v>
      </c>
      <c r="AJ125" s="169" t="e">
        <f t="shared" si="151"/>
        <v>#DIV/0!</v>
      </c>
      <c r="AK125" s="169" t="e">
        <f t="shared" si="137"/>
        <v>#DIV/0!</v>
      </c>
      <c r="AL125" s="169" t="e">
        <f t="shared" si="138"/>
        <v>#DIV/0!</v>
      </c>
      <c r="AM125" s="169" t="e">
        <f t="shared" si="139"/>
        <v>#DIV/0!</v>
      </c>
      <c r="AN125" s="169" t="e">
        <f t="shared" si="140"/>
        <v>#DIV/0!</v>
      </c>
      <c r="AO125" s="169" t="e">
        <f t="shared" si="141"/>
        <v>#DIV/0!</v>
      </c>
      <c r="AP125" s="169" t="e">
        <f t="shared" si="142"/>
        <v>#DIV/0!</v>
      </c>
      <c r="AQ125" s="169" t="e">
        <f t="shared" si="143"/>
        <v>#DIV/0!</v>
      </c>
      <c r="AR125" s="169" t="e">
        <f t="shared" si="144"/>
        <v>#DIV/0!</v>
      </c>
      <c r="AS125" s="169" t="e">
        <f t="shared" si="145"/>
        <v>#DIV/0!</v>
      </c>
      <c r="AT125" s="169" t="e">
        <f t="shared" si="146"/>
        <v>#DIV/0!</v>
      </c>
      <c r="AU125" s="169" t="e">
        <f t="shared" si="147"/>
        <v>#DIV/0!</v>
      </c>
      <c r="AV125" s="169" t="e">
        <f t="shared" si="148"/>
        <v>#DIV/0!</v>
      </c>
    </row>
    <row r="126" spans="1:48" x14ac:dyDescent="0.25">
      <c r="A126" s="28">
        <v>2101</v>
      </c>
      <c r="B126" s="29" t="s">
        <v>834</v>
      </c>
      <c r="C126" s="47">
        <f t="shared" si="166"/>
        <v>0</v>
      </c>
      <c r="D126" s="47">
        <f t="shared" si="166"/>
        <v>0</v>
      </c>
      <c r="E126" s="47">
        <f t="shared" si="166"/>
        <v>0</v>
      </c>
      <c r="F126" s="47">
        <f t="shared" si="166"/>
        <v>0</v>
      </c>
      <c r="G126" s="47">
        <f t="shared" si="166"/>
        <v>0</v>
      </c>
      <c r="H126" s="47">
        <f t="shared" si="166"/>
        <v>0</v>
      </c>
      <c r="I126" s="47">
        <f t="shared" si="166"/>
        <v>0</v>
      </c>
      <c r="J126" s="47">
        <f t="shared" si="166"/>
        <v>0</v>
      </c>
      <c r="K126" s="47">
        <f t="shared" si="166"/>
        <v>0</v>
      </c>
      <c r="L126" s="47">
        <f t="shared" si="166"/>
        <v>0</v>
      </c>
      <c r="M126" s="47">
        <f t="shared" si="166"/>
        <v>0</v>
      </c>
      <c r="N126" s="47">
        <f t="shared" si="166"/>
        <v>0</v>
      </c>
      <c r="O126" s="47">
        <f t="shared" si="149"/>
        <v>0</v>
      </c>
      <c r="P126" s="47">
        <f t="shared" si="163"/>
        <v>0</v>
      </c>
      <c r="Q126" s="168"/>
      <c r="R126" s="101">
        <v>2101</v>
      </c>
      <c r="S126" s="157" t="s">
        <v>834</v>
      </c>
      <c r="T126" s="160">
        <f t="shared" si="167"/>
        <v>1759578720</v>
      </c>
      <c r="U126" s="160">
        <v>0</v>
      </c>
      <c r="V126" s="160">
        <f t="shared" ref="V126:AE128" si="168">+V127</f>
        <v>0</v>
      </c>
      <c r="W126" s="160">
        <f t="shared" si="168"/>
        <v>0</v>
      </c>
      <c r="X126" s="160">
        <f t="shared" si="168"/>
        <v>0</v>
      </c>
      <c r="Y126" s="160">
        <f t="shared" si="168"/>
        <v>0</v>
      </c>
      <c r="Z126" s="160">
        <f t="shared" si="168"/>
        <v>0</v>
      </c>
      <c r="AA126" s="160">
        <f t="shared" si="168"/>
        <v>0</v>
      </c>
      <c r="AB126" s="160">
        <f t="shared" si="168"/>
        <v>0</v>
      </c>
      <c r="AC126" s="160">
        <f t="shared" si="168"/>
        <v>0</v>
      </c>
      <c r="AD126" s="160">
        <f t="shared" si="168"/>
        <v>0</v>
      </c>
      <c r="AE126" s="160">
        <f t="shared" si="168"/>
        <v>0</v>
      </c>
      <c r="AF126" s="160">
        <f t="shared" si="150"/>
        <v>1759578720</v>
      </c>
      <c r="AG126" s="168"/>
      <c r="AH126" s="101">
        <v>2101</v>
      </c>
      <c r="AI126" s="157" t="s">
        <v>834</v>
      </c>
      <c r="AJ126" s="169" t="e">
        <f t="shared" si="151"/>
        <v>#DIV/0!</v>
      </c>
      <c r="AK126" s="169" t="e">
        <f t="shared" si="137"/>
        <v>#DIV/0!</v>
      </c>
      <c r="AL126" s="169" t="e">
        <f t="shared" si="138"/>
        <v>#DIV/0!</v>
      </c>
      <c r="AM126" s="169" t="e">
        <f t="shared" si="139"/>
        <v>#DIV/0!</v>
      </c>
      <c r="AN126" s="169" t="e">
        <f t="shared" si="140"/>
        <v>#DIV/0!</v>
      </c>
      <c r="AO126" s="169" t="e">
        <f t="shared" si="141"/>
        <v>#DIV/0!</v>
      </c>
      <c r="AP126" s="169" t="e">
        <f t="shared" si="142"/>
        <v>#DIV/0!</v>
      </c>
      <c r="AQ126" s="169" t="e">
        <f t="shared" si="143"/>
        <v>#DIV/0!</v>
      </c>
      <c r="AR126" s="169" t="e">
        <f t="shared" si="144"/>
        <v>#DIV/0!</v>
      </c>
      <c r="AS126" s="169" t="e">
        <f t="shared" si="145"/>
        <v>#DIV/0!</v>
      </c>
      <c r="AT126" s="169" t="e">
        <f t="shared" si="146"/>
        <v>#DIV/0!</v>
      </c>
      <c r="AU126" s="169" t="e">
        <f t="shared" si="147"/>
        <v>#DIV/0!</v>
      </c>
      <c r="AV126" s="169" t="e">
        <f t="shared" si="148"/>
        <v>#DIV/0!</v>
      </c>
    </row>
    <row r="127" spans="1:48" x14ac:dyDescent="0.25">
      <c r="A127" s="28">
        <v>210101</v>
      </c>
      <c r="B127" s="29" t="s">
        <v>834</v>
      </c>
      <c r="C127" s="47">
        <f t="shared" si="166"/>
        <v>0</v>
      </c>
      <c r="D127" s="47">
        <f t="shared" si="166"/>
        <v>0</v>
      </c>
      <c r="E127" s="47">
        <f t="shared" si="166"/>
        <v>0</v>
      </c>
      <c r="F127" s="47">
        <f t="shared" si="166"/>
        <v>0</v>
      </c>
      <c r="G127" s="47">
        <f t="shared" si="166"/>
        <v>0</v>
      </c>
      <c r="H127" s="47">
        <f t="shared" si="166"/>
        <v>0</v>
      </c>
      <c r="I127" s="47">
        <f t="shared" si="166"/>
        <v>0</v>
      </c>
      <c r="J127" s="47">
        <f t="shared" si="166"/>
        <v>0</v>
      </c>
      <c r="K127" s="47">
        <f t="shared" si="166"/>
        <v>0</v>
      </c>
      <c r="L127" s="47">
        <f t="shared" si="166"/>
        <v>0</v>
      </c>
      <c r="M127" s="47">
        <f t="shared" si="166"/>
        <v>0</v>
      </c>
      <c r="N127" s="47">
        <f t="shared" si="166"/>
        <v>0</v>
      </c>
      <c r="O127" s="47">
        <f t="shared" si="149"/>
        <v>0</v>
      </c>
      <c r="P127" s="47">
        <f t="shared" si="163"/>
        <v>0</v>
      </c>
      <c r="Q127" s="168"/>
      <c r="R127" s="101">
        <v>210101</v>
      </c>
      <c r="S127" s="157" t="s">
        <v>834</v>
      </c>
      <c r="T127" s="160">
        <f t="shared" si="167"/>
        <v>1759578720</v>
      </c>
      <c r="U127" s="160">
        <v>0</v>
      </c>
      <c r="V127" s="160">
        <f t="shared" si="168"/>
        <v>0</v>
      </c>
      <c r="W127" s="160">
        <f t="shared" si="168"/>
        <v>0</v>
      </c>
      <c r="X127" s="160">
        <f t="shared" si="168"/>
        <v>0</v>
      </c>
      <c r="Y127" s="160">
        <f t="shared" si="168"/>
        <v>0</v>
      </c>
      <c r="Z127" s="160">
        <f t="shared" si="168"/>
        <v>0</v>
      </c>
      <c r="AA127" s="160">
        <f t="shared" si="168"/>
        <v>0</v>
      </c>
      <c r="AB127" s="160">
        <f t="shared" si="168"/>
        <v>0</v>
      </c>
      <c r="AC127" s="160">
        <f t="shared" si="168"/>
        <v>0</v>
      </c>
      <c r="AD127" s="160">
        <f t="shared" si="168"/>
        <v>0</v>
      </c>
      <c r="AE127" s="160">
        <f t="shared" si="168"/>
        <v>0</v>
      </c>
      <c r="AF127" s="160">
        <f t="shared" si="150"/>
        <v>1759578720</v>
      </c>
      <c r="AG127" s="168"/>
      <c r="AH127" s="101">
        <v>210101</v>
      </c>
      <c r="AI127" s="157" t="s">
        <v>834</v>
      </c>
      <c r="AJ127" s="169" t="e">
        <f t="shared" si="151"/>
        <v>#DIV/0!</v>
      </c>
      <c r="AK127" s="169" t="e">
        <f t="shared" si="137"/>
        <v>#DIV/0!</v>
      </c>
      <c r="AL127" s="169" t="e">
        <f t="shared" si="138"/>
        <v>#DIV/0!</v>
      </c>
      <c r="AM127" s="169" t="e">
        <f t="shared" si="139"/>
        <v>#DIV/0!</v>
      </c>
      <c r="AN127" s="169" t="e">
        <f t="shared" si="140"/>
        <v>#DIV/0!</v>
      </c>
      <c r="AO127" s="169" t="e">
        <f t="shared" si="141"/>
        <v>#DIV/0!</v>
      </c>
      <c r="AP127" s="169" t="e">
        <f t="shared" si="142"/>
        <v>#DIV/0!</v>
      </c>
      <c r="AQ127" s="169" t="e">
        <f t="shared" si="143"/>
        <v>#DIV/0!</v>
      </c>
      <c r="AR127" s="169" t="e">
        <f t="shared" si="144"/>
        <v>#DIV/0!</v>
      </c>
      <c r="AS127" s="169" t="e">
        <f t="shared" si="145"/>
        <v>#DIV/0!</v>
      </c>
      <c r="AT127" s="169" t="e">
        <f t="shared" si="146"/>
        <v>#DIV/0!</v>
      </c>
      <c r="AU127" s="169" t="e">
        <f t="shared" si="147"/>
        <v>#DIV/0!</v>
      </c>
      <c r="AV127" s="169" t="e">
        <f t="shared" si="148"/>
        <v>#DIV/0!</v>
      </c>
    </row>
    <row r="128" spans="1:48" x14ac:dyDescent="0.25">
      <c r="A128" s="28">
        <v>21010101</v>
      </c>
      <c r="B128" s="29" t="s">
        <v>834</v>
      </c>
      <c r="C128" s="47">
        <f t="shared" si="166"/>
        <v>0</v>
      </c>
      <c r="D128" s="47">
        <f t="shared" si="166"/>
        <v>0</v>
      </c>
      <c r="E128" s="47">
        <f t="shared" si="166"/>
        <v>0</v>
      </c>
      <c r="F128" s="47">
        <f t="shared" si="166"/>
        <v>0</v>
      </c>
      <c r="G128" s="47">
        <f t="shared" si="166"/>
        <v>0</v>
      </c>
      <c r="H128" s="47">
        <f t="shared" si="166"/>
        <v>0</v>
      </c>
      <c r="I128" s="47">
        <f t="shared" si="166"/>
        <v>0</v>
      </c>
      <c r="J128" s="47">
        <f t="shared" si="166"/>
        <v>0</v>
      </c>
      <c r="K128" s="47">
        <f t="shared" si="166"/>
        <v>0</v>
      </c>
      <c r="L128" s="47">
        <f t="shared" si="166"/>
        <v>0</v>
      </c>
      <c r="M128" s="47">
        <f t="shared" si="166"/>
        <v>0</v>
      </c>
      <c r="N128" s="47">
        <f t="shared" si="166"/>
        <v>0</v>
      </c>
      <c r="O128" s="47">
        <f t="shared" si="149"/>
        <v>0</v>
      </c>
      <c r="P128" s="47">
        <f t="shared" si="163"/>
        <v>0</v>
      </c>
      <c r="Q128" s="168"/>
      <c r="R128" s="104">
        <v>2101011</v>
      </c>
      <c r="S128" s="158" t="s">
        <v>834</v>
      </c>
      <c r="T128" s="160">
        <f t="shared" si="167"/>
        <v>1759578720</v>
      </c>
      <c r="U128" s="160">
        <v>0</v>
      </c>
      <c r="V128" s="160">
        <f t="shared" si="168"/>
        <v>0</v>
      </c>
      <c r="W128" s="160">
        <f t="shared" si="168"/>
        <v>0</v>
      </c>
      <c r="X128" s="160">
        <f t="shared" si="168"/>
        <v>0</v>
      </c>
      <c r="Y128" s="160">
        <f t="shared" si="168"/>
        <v>0</v>
      </c>
      <c r="Z128" s="160">
        <f t="shared" si="168"/>
        <v>0</v>
      </c>
      <c r="AA128" s="160">
        <f t="shared" si="168"/>
        <v>0</v>
      </c>
      <c r="AB128" s="160">
        <f t="shared" si="168"/>
        <v>0</v>
      </c>
      <c r="AC128" s="160">
        <f t="shared" si="168"/>
        <v>0</v>
      </c>
      <c r="AD128" s="160">
        <f t="shared" si="168"/>
        <v>0</v>
      </c>
      <c r="AE128" s="160">
        <f t="shared" si="168"/>
        <v>0</v>
      </c>
      <c r="AF128" s="160">
        <f t="shared" si="150"/>
        <v>1759578720</v>
      </c>
      <c r="AG128" s="168"/>
      <c r="AH128" s="104">
        <v>2101011</v>
      </c>
      <c r="AI128" s="158" t="s">
        <v>834</v>
      </c>
      <c r="AJ128" s="169" t="e">
        <f t="shared" si="151"/>
        <v>#DIV/0!</v>
      </c>
      <c r="AK128" s="169" t="e">
        <f t="shared" si="137"/>
        <v>#DIV/0!</v>
      </c>
      <c r="AL128" s="169" t="e">
        <f t="shared" si="138"/>
        <v>#DIV/0!</v>
      </c>
      <c r="AM128" s="169" t="e">
        <f t="shared" si="139"/>
        <v>#DIV/0!</v>
      </c>
      <c r="AN128" s="169" t="e">
        <f t="shared" si="140"/>
        <v>#DIV/0!</v>
      </c>
      <c r="AO128" s="169" t="e">
        <f t="shared" si="141"/>
        <v>#DIV/0!</v>
      </c>
      <c r="AP128" s="169" t="e">
        <f t="shared" si="142"/>
        <v>#DIV/0!</v>
      </c>
      <c r="AQ128" s="169" t="e">
        <f t="shared" si="143"/>
        <v>#DIV/0!</v>
      </c>
      <c r="AR128" s="169" t="e">
        <f t="shared" si="144"/>
        <v>#DIV/0!</v>
      </c>
      <c r="AS128" s="169" t="e">
        <f t="shared" si="145"/>
        <v>#DIV/0!</v>
      </c>
      <c r="AT128" s="169" t="e">
        <f t="shared" si="146"/>
        <v>#DIV/0!</v>
      </c>
      <c r="AU128" s="169" t="e">
        <f t="shared" si="147"/>
        <v>#DIV/0!</v>
      </c>
      <c r="AV128" s="169" t="e">
        <f t="shared" si="148"/>
        <v>#DIV/0!</v>
      </c>
    </row>
    <row r="129" spans="1:48" x14ac:dyDescent="0.25">
      <c r="A129" s="30">
        <v>210101011</v>
      </c>
      <c r="B129" s="31" t="s">
        <v>834</v>
      </c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>
        <f t="shared" si="149"/>
        <v>0</v>
      </c>
      <c r="P129" s="45">
        <f t="shared" si="163"/>
        <v>0</v>
      </c>
      <c r="Q129" s="167"/>
      <c r="R129" s="101">
        <v>210101101</v>
      </c>
      <c r="S129" s="157" t="s">
        <v>834</v>
      </c>
      <c r="T129" s="161">
        <v>1759578720</v>
      </c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>
        <f t="shared" si="150"/>
        <v>1759578720</v>
      </c>
      <c r="AG129" s="167"/>
      <c r="AH129" s="101">
        <v>210101101</v>
      </c>
      <c r="AI129" s="157" t="s">
        <v>834</v>
      </c>
      <c r="AJ129" s="170" t="e">
        <f t="shared" si="151"/>
        <v>#DIV/0!</v>
      </c>
      <c r="AK129" s="170" t="e">
        <f t="shared" si="137"/>
        <v>#DIV/0!</v>
      </c>
      <c r="AL129" s="170" t="e">
        <f t="shared" si="138"/>
        <v>#DIV/0!</v>
      </c>
      <c r="AM129" s="170" t="e">
        <f t="shared" si="139"/>
        <v>#DIV/0!</v>
      </c>
      <c r="AN129" s="170" t="e">
        <f t="shared" si="140"/>
        <v>#DIV/0!</v>
      </c>
      <c r="AO129" s="170" t="e">
        <f t="shared" si="141"/>
        <v>#DIV/0!</v>
      </c>
      <c r="AP129" s="170" t="e">
        <f t="shared" si="142"/>
        <v>#DIV/0!</v>
      </c>
      <c r="AQ129" s="170" t="e">
        <f t="shared" si="143"/>
        <v>#DIV/0!</v>
      </c>
      <c r="AR129" s="170" t="e">
        <f t="shared" si="144"/>
        <v>#DIV/0!</v>
      </c>
      <c r="AS129" s="170" t="e">
        <f t="shared" si="145"/>
        <v>#DIV/0!</v>
      </c>
      <c r="AT129" s="170" t="e">
        <f t="shared" si="146"/>
        <v>#DIV/0!</v>
      </c>
      <c r="AU129" s="170" t="e">
        <f t="shared" si="147"/>
        <v>#DIV/0!</v>
      </c>
      <c r="AV129" s="170" t="e">
        <f t="shared" si="148"/>
        <v>#DIV/0!</v>
      </c>
    </row>
    <row r="130" spans="1:48" x14ac:dyDescent="0.25">
      <c r="A130" s="23">
        <v>212</v>
      </c>
      <c r="B130" s="24" t="s">
        <v>835</v>
      </c>
      <c r="C130" s="46">
        <f t="shared" ref="C130:N133" si="169">+C131</f>
        <v>199000000</v>
      </c>
      <c r="D130" s="46">
        <f t="shared" si="169"/>
        <v>0</v>
      </c>
      <c r="E130" s="46">
        <f t="shared" si="169"/>
        <v>0</v>
      </c>
      <c r="F130" s="46">
        <f t="shared" si="169"/>
        <v>0</v>
      </c>
      <c r="G130" s="46">
        <f t="shared" si="169"/>
        <v>0</v>
      </c>
      <c r="H130" s="46">
        <f t="shared" si="169"/>
        <v>0</v>
      </c>
      <c r="I130" s="46">
        <f t="shared" si="169"/>
        <v>0</v>
      </c>
      <c r="J130" s="46">
        <f t="shared" si="169"/>
        <v>0</v>
      </c>
      <c r="K130" s="46">
        <f t="shared" si="169"/>
        <v>0</v>
      </c>
      <c r="L130" s="46">
        <f t="shared" si="169"/>
        <v>0</v>
      </c>
      <c r="M130" s="46">
        <f t="shared" si="169"/>
        <v>0</v>
      </c>
      <c r="N130" s="46">
        <f t="shared" si="169"/>
        <v>0</v>
      </c>
      <c r="O130" s="46">
        <f t="shared" si="149"/>
        <v>199000000</v>
      </c>
      <c r="P130" s="46">
        <f t="shared" si="163"/>
        <v>199000000</v>
      </c>
      <c r="Q130" s="167"/>
      <c r="R130" s="101">
        <v>212</v>
      </c>
      <c r="S130" s="157" t="s">
        <v>835</v>
      </c>
      <c r="T130" s="160">
        <f t="shared" ref="T130:AE133" si="170">+T131</f>
        <v>959205029</v>
      </c>
      <c r="U130" s="160">
        <v>0</v>
      </c>
      <c r="V130" s="160">
        <f t="shared" si="170"/>
        <v>0</v>
      </c>
      <c r="W130" s="160">
        <f t="shared" si="170"/>
        <v>0</v>
      </c>
      <c r="X130" s="160">
        <f t="shared" si="170"/>
        <v>0</v>
      </c>
      <c r="Y130" s="160">
        <f t="shared" si="170"/>
        <v>0</v>
      </c>
      <c r="Z130" s="160">
        <f t="shared" si="170"/>
        <v>0</v>
      </c>
      <c r="AA130" s="160">
        <f t="shared" si="170"/>
        <v>0</v>
      </c>
      <c r="AB130" s="160">
        <f t="shared" si="170"/>
        <v>0</v>
      </c>
      <c r="AC130" s="160">
        <f t="shared" si="170"/>
        <v>0</v>
      </c>
      <c r="AD130" s="160">
        <f t="shared" si="170"/>
        <v>0</v>
      </c>
      <c r="AE130" s="160">
        <f t="shared" si="170"/>
        <v>0</v>
      </c>
      <c r="AF130" s="160">
        <f t="shared" si="150"/>
        <v>959205029</v>
      </c>
      <c r="AG130" s="167"/>
      <c r="AH130" s="101">
        <v>212</v>
      </c>
      <c r="AI130" s="157" t="s">
        <v>835</v>
      </c>
      <c r="AJ130" s="169">
        <f t="shared" si="151"/>
        <v>3.8201257738693468</v>
      </c>
      <c r="AK130" s="169" t="e">
        <f t="shared" si="137"/>
        <v>#DIV/0!</v>
      </c>
      <c r="AL130" s="169" t="e">
        <f t="shared" si="138"/>
        <v>#DIV/0!</v>
      </c>
      <c r="AM130" s="169" t="e">
        <f t="shared" si="139"/>
        <v>#DIV/0!</v>
      </c>
      <c r="AN130" s="169" t="e">
        <f t="shared" si="140"/>
        <v>#DIV/0!</v>
      </c>
      <c r="AO130" s="169" t="e">
        <f t="shared" si="141"/>
        <v>#DIV/0!</v>
      </c>
      <c r="AP130" s="169" t="e">
        <f t="shared" si="142"/>
        <v>#DIV/0!</v>
      </c>
      <c r="AQ130" s="169" t="e">
        <f t="shared" si="143"/>
        <v>#DIV/0!</v>
      </c>
      <c r="AR130" s="169" t="e">
        <f t="shared" si="144"/>
        <v>#DIV/0!</v>
      </c>
      <c r="AS130" s="169" t="e">
        <f t="shared" si="145"/>
        <v>#DIV/0!</v>
      </c>
      <c r="AT130" s="169" t="e">
        <f t="shared" si="146"/>
        <v>#DIV/0!</v>
      </c>
      <c r="AU130" s="169" t="e">
        <f t="shared" si="147"/>
        <v>#DIV/0!</v>
      </c>
      <c r="AV130" s="169">
        <f t="shared" si="148"/>
        <v>3.8201257738693468</v>
      </c>
    </row>
    <row r="131" spans="1:48" x14ac:dyDescent="0.25">
      <c r="A131" s="28">
        <v>2124</v>
      </c>
      <c r="B131" s="29" t="s">
        <v>835</v>
      </c>
      <c r="C131" s="47">
        <f t="shared" si="169"/>
        <v>199000000</v>
      </c>
      <c r="D131" s="47">
        <f t="shared" si="169"/>
        <v>0</v>
      </c>
      <c r="E131" s="47">
        <f t="shared" si="169"/>
        <v>0</v>
      </c>
      <c r="F131" s="47">
        <f t="shared" si="169"/>
        <v>0</v>
      </c>
      <c r="G131" s="47">
        <f t="shared" si="169"/>
        <v>0</v>
      </c>
      <c r="H131" s="47">
        <f t="shared" si="169"/>
        <v>0</v>
      </c>
      <c r="I131" s="47">
        <f t="shared" si="169"/>
        <v>0</v>
      </c>
      <c r="J131" s="47">
        <f t="shared" si="169"/>
        <v>0</v>
      </c>
      <c r="K131" s="47">
        <f t="shared" si="169"/>
        <v>0</v>
      </c>
      <c r="L131" s="47">
        <f t="shared" si="169"/>
        <v>0</v>
      </c>
      <c r="M131" s="47">
        <f t="shared" si="169"/>
        <v>0</v>
      </c>
      <c r="N131" s="47">
        <f t="shared" si="169"/>
        <v>0</v>
      </c>
      <c r="O131" s="47">
        <f t="shared" si="149"/>
        <v>199000000</v>
      </c>
      <c r="P131" s="47">
        <f t="shared" si="163"/>
        <v>199000000</v>
      </c>
      <c r="Q131" s="168"/>
      <c r="R131" s="101">
        <v>2124</v>
      </c>
      <c r="S131" s="157" t="s">
        <v>835</v>
      </c>
      <c r="T131" s="160">
        <f t="shared" si="170"/>
        <v>959205029</v>
      </c>
      <c r="U131" s="160">
        <v>0</v>
      </c>
      <c r="V131" s="160">
        <f t="shared" ref="V131:AE133" si="171">+V132</f>
        <v>0</v>
      </c>
      <c r="W131" s="160">
        <f t="shared" si="171"/>
        <v>0</v>
      </c>
      <c r="X131" s="160">
        <f t="shared" si="171"/>
        <v>0</v>
      </c>
      <c r="Y131" s="160">
        <f t="shared" si="171"/>
        <v>0</v>
      </c>
      <c r="Z131" s="160">
        <f t="shared" si="171"/>
        <v>0</v>
      </c>
      <c r="AA131" s="160">
        <f t="shared" si="171"/>
        <v>0</v>
      </c>
      <c r="AB131" s="160">
        <f t="shared" si="171"/>
        <v>0</v>
      </c>
      <c r="AC131" s="160">
        <f t="shared" si="171"/>
        <v>0</v>
      </c>
      <c r="AD131" s="160">
        <f t="shared" si="171"/>
        <v>0</v>
      </c>
      <c r="AE131" s="160">
        <f t="shared" si="171"/>
        <v>0</v>
      </c>
      <c r="AF131" s="160">
        <f t="shared" si="150"/>
        <v>959205029</v>
      </c>
      <c r="AG131" s="168"/>
      <c r="AH131" s="101">
        <v>2124</v>
      </c>
      <c r="AI131" s="157" t="s">
        <v>835</v>
      </c>
      <c r="AJ131" s="169">
        <f t="shared" si="151"/>
        <v>3.8201257738693468</v>
      </c>
      <c r="AK131" s="169" t="e">
        <f t="shared" si="137"/>
        <v>#DIV/0!</v>
      </c>
      <c r="AL131" s="169" t="e">
        <f t="shared" si="138"/>
        <v>#DIV/0!</v>
      </c>
      <c r="AM131" s="169" t="e">
        <f t="shared" si="139"/>
        <v>#DIV/0!</v>
      </c>
      <c r="AN131" s="169" t="e">
        <f t="shared" si="140"/>
        <v>#DIV/0!</v>
      </c>
      <c r="AO131" s="169" t="e">
        <f t="shared" si="141"/>
        <v>#DIV/0!</v>
      </c>
      <c r="AP131" s="169" t="e">
        <f t="shared" si="142"/>
        <v>#DIV/0!</v>
      </c>
      <c r="AQ131" s="169" t="e">
        <f t="shared" si="143"/>
        <v>#DIV/0!</v>
      </c>
      <c r="AR131" s="169" t="e">
        <f t="shared" si="144"/>
        <v>#DIV/0!</v>
      </c>
      <c r="AS131" s="169" t="e">
        <f t="shared" si="145"/>
        <v>#DIV/0!</v>
      </c>
      <c r="AT131" s="169" t="e">
        <f t="shared" si="146"/>
        <v>#DIV/0!</v>
      </c>
      <c r="AU131" s="169" t="e">
        <f t="shared" si="147"/>
        <v>#DIV/0!</v>
      </c>
      <c r="AV131" s="169">
        <f t="shared" si="148"/>
        <v>3.8201257738693468</v>
      </c>
    </row>
    <row r="132" spans="1:48" x14ac:dyDescent="0.25">
      <c r="A132" s="28">
        <v>212401</v>
      </c>
      <c r="B132" s="29" t="s">
        <v>835</v>
      </c>
      <c r="C132" s="47">
        <f t="shared" si="169"/>
        <v>199000000</v>
      </c>
      <c r="D132" s="47">
        <f t="shared" si="169"/>
        <v>0</v>
      </c>
      <c r="E132" s="47">
        <f t="shared" si="169"/>
        <v>0</v>
      </c>
      <c r="F132" s="47">
        <f t="shared" si="169"/>
        <v>0</v>
      </c>
      <c r="G132" s="47">
        <f t="shared" si="169"/>
        <v>0</v>
      </c>
      <c r="H132" s="47">
        <f t="shared" si="169"/>
        <v>0</v>
      </c>
      <c r="I132" s="47">
        <f t="shared" si="169"/>
        <v>0</v>
      </c>
      <c r="J132" s="47">
        <f t="shared" si="169"/>
        <v>0</v>
      </c>
      <c r="K132" s="47">
        <f t="shared" si="169"/>
        <v>0</v>
      </c>
      <c r="L132" s="47">
        <f t="shared" si="169"/>
        <v>0</v>
      </c>
      <c r="M132" s="47">
        <f t="shared" si="169"/>
        <v>0</v>
      </c>
      <c r="N132" s="47">
        <f t="shared" si="169"/>
        <v>0</v>
      </c>
      <c r="O132" s="47">
        <f t="shared" si="149"/>
        <v>199000000</v>
      </c>
      <c r="P132" s="47">
        <f t="shared" si="163"/>
        <v>199000000</v>
      </c>
      <c r="Q132" s="168"/>
      <c r="R132" s="101">
        <v>212401</v>
      </c>
      <c r="S132" s="157" t="s">
        <v>835</v>
      </c>
      <c r="T132" s="160">
        <f t="shared" si="170"/>
        <v>959205029</v>
      </c>
      <c r="U132" s="160">
        <v>0</v>
      </c>
      <c r="V132" s="160">
        <f t="shared" si="171"/>
        <v>0</v>
      </c>
      <c r="W132" s="160">
        <f t="shared" si="171"/>
        <v>0</v>
      </c>
      <c r="X132" s="160">
        <f t="shared" si="171"/>
        <v>0</v>
      </c>
      <c r="Y132" s="160">
        <f t="shared" si="171"/>
        <v>0</v>
      </c>
      <c r="Z132" s="160">
        <f t="shared" si="171"/>
        <v>0</v>
      </c>
      <c r="AA132" s="160">
        <f t="shared" si="171"/>
        <v>0</v>
      </c>
      <c r="AB132" s="160">
        <f t="shared" si="171"/>
        <v>0</v>
      </c>
      <c r="AC132" s="160">
        <f t="shared" si="171"/>
        <v>0</v>
      </c>
      <c r="AD132" s="160">
        <f t="shared" si="171"/>
        <v>0</v>
      </c>
      <c r="AE132" s="160">
        <f t="shared" si="171"/>
        <v>0</v>
      </c>
      <c r="AF132" s="160">
        <f t="shared" si="150"/>
        <v>959205029</v>
      </c>
      <c r="AG132" s="168"/>
      <c r="AH132" s="101">
        <v>212401</v>
      </c>
      <c r="AI132" s="157" t="s">
        <v>835</v>
      </c>
      <c r="AJ132" s="169">
        <f t="shared" si="151"/>
        <v>3.8201257738693468</v>
      </c>
      <c r="AK132" s="169" t="e">
        <f t="shared" si="137"/>
        <v>#DIV/0!</v>
      </c>
      <c r="AL132" s="169" t="e">
        <f t="shared" si="138"/>
        <v>#DIV/0!</v>
      </c>
      <c r="AM132" s="169" t="e">
        <f t="shared" si="139"/>
        <v>#DIV/0!</v>
      </c>
      <c r="AN132" s="169" t="e">
        <f t="shared" si="140"/>
        <v>#DIV/0!</v>
      </c>
      <c r="AO132" s="169" t="e">
        <f t="shared" si="141"/>
        <v>#DIV/0!</v>
      </c>
      <c r="AP132" s="169" t="e">
        <f t="shared" si="142"/>
        <v>#DIV/0!</v>
      </c>
      <c r="AQ132" s="169" t="e">
        <f t="shared" si="143"/>
        <v>#DIV/0!</v>
      </c>
      <c r="AR132" s="169" t="e">
        <f t="shared" si="144"/>
        <v>#DIV/0!</v>
      </c>
      <c r="AS132" s="169" t="e">
        <f t="shared" si="145"/>
        <v>#DIV/0!</v>
      </c>
      <c r="AT132" s="169" t="e">
        <f t="shared" si="146"/>
        <v>#DIV/0!</v>
      </c>
      <c r="AU132" s="169" t="e">
        <f t="shared" si="147"/>
        <v>#DIV/0!</v>
      </c>
      <c r="AV132" s="169">
        <f t="shared" si="148"/>
        <v>3.8201257738693468</v>
      </c>
    </row>
    <row r="133" spans="1:48" x14ac:dyDescent="0.25">
      <c r="A133" s="28">
        <v>21240101</v>
      </c>
      <c r="B133" s="29" t="s">
        <v>835</v>
      </c>
      <c r="C133" s="47">
        <f t="shared" si="169"/>
        <v>199000000</v>
      </c>
      <c r="D133" s="47">
        <f t="shared" si="169"/>
        <v>0</v>
      </c>
      <c r="E133" s="47">
        <f t="shared" si="169"/>
        <v>0</v>
      </c>
      <c r="F133" s="47">
        <f t="shared" si="169"/>
        <v>0</v>
      </c>
      <c r="G133" s="47">
        <f t="shared" si="169"/>
        <v>0</v>
      </c>
      <c r="H133" s="47">
        <f t="shared" si="169"/>
        <v>0</v>
      </c>
      <c r="I133" s="47">
        <f t="shared" si="169"/>
        <v>0</v>
      </c>
      <c r="J133" s="47">
        <f t="shared" si="169"/>
        <v>0</v>
      </c>
      <c r="K133" s="47">
        <f t="shared" si="169"/>
        <v>0</v>
      </c>
      <c r="L133" s="47">
        <f t="shared" si="169"/>
        <v>0</v>
      </c>
      <c r="M133" s="47">
        <f t="shared" si="169"/>
        <v>0</v>
      </c>
      <c r="N133" s="47">
        <f t="shared" si="169"/>
        <v>0</v>
      </c>
      <c r="O133" s="47">
        <f t="shared" si="149"/>
        <v>199000000</v>
      </c>
      <c r="P133" s="47">
        <f t="shared" si="163"/>
        <v>199000000</v>
      </c>
      <c r="Q133" s="168"/>
      <c r="R133" s="101">
        <v>2124011</v>
      </c>
      <c r="S133" s="157" t="s">
        <v>835</v>
      </c>
      <c r="T133" s="160">
        <f t="shared" si="170"/>
        <v>959205029</v>
      </c>
      <c r="U133" s="160">
        <v>0</v>
      </c>
      <c r="V133" s="160">
        <f t="shared" si="171"/>
        <v>0</v>
      </c>
      <c r="W133" s="160">
        <f t="shared" si="171"/>
        <v>0</v>
      </c>
      <c r="X133" s="160">
        <f t="shared" si="171"/>
        <v>0</v>
      </c>
      <c r="Y133" s="160">
        <f t="shared" si="171"/>
        <v>0</v>
      </c>
      <c r="Z133" s="160">
        <f t="shared" si="171"/>
        <v>0</v>
      </c>
      <c r="AA133" s="160">
        <f t="shared" si="171"/>
        <v>0</v>
      </c>
      <c r="AB133" s="160">
        <f t="shared" si="171"/>
        <v>0</v>
      </c>
      <c r="AC133" s="160">
        <f t="shared" si="171"/>
        <v>0</v>
      </c>
      <c r="AD133" s="160">
        <f t="shared" si="171"/>
        <v>0</v>
      </c>
      <c r="AE133" s="160">
        <f t="shared" si="171"/>
        <v>0</v>
      </c>
      <c r="AF133" s="160">
        <f t="shared" si="150"/>
        <v>959205029</v>
      </c>
      <c r="AG133" s="168"/>
      <c r="AH133" s="101">
        <v>2124011</v>
      </c>
      <c r="AI133" s="157" t="s">
        <v>835</v>
      </c>
      <c r="AJ133" s="169">
        <f t="shared" si="151"/>
        <v>3.8201257738693468</v>
      </c>
      <c r="AK133" s="169" t="e">
        <f t="shared" si="137"/>
        <v>#DIV/0!</v>
      </c>
      <c r="AL133" s="169" t="e">
        <f t="shared" si="138"/>
        <v>#DIV/0!</v>
      </c>
      <c r="AM133" s="169" t="e">
        <f t="shared" si="139"/>
        <v>#DIV/0!</v>
      </c>
      <c r="AN133" s="169" t="e">
        <f t="shared" si="140"/>
        <v>#DIV/0!</v>
      </c>
      <c r="AO133" s="169" t="e">
        <f t="shared" si="141"/>
        <v>#DIV/0!</v>
      </c>
      <c r="AP133" s="169" t="e">
        <f t="shared" si="142"/>
        <v>#DIV/0!</v>
      </c>
      <c r="AQ133" s="169" t="e">
        <f t="shared" si="143"/>
        <v>#DIV/0!</v>
      </c>
      <c r="AR133" s="169" t="e">
        <f t="shared" si="144"/>
        <v>#DIV/0!</v>
      </c>
      <c r="AS133" s="169" t="e">
        <f t="shared" si="145"/>
        <v>#DIV/0!</v>
      </c>
      <c r="AT133" s="169" t="e">
        <f t="shared" si="146"/>
        <v>#DIV/0!</v>
      </c>
      <c r="AU133" s="169" t="e">
        <f t="shared" si="147"/>
        <v>#DIV/0!</v>
      </c>
      <c r="AV133" s="169">
        <f t="shared" si="148"/>
        <v>3.8201257738693468</v>
      </c>
    </row>
    <row r="134" spans="1:48" x14ac:dyDescent="0.25">
      <c r="A134" s="28">
        <v>212401011</v>
      </c>
      <c r="B134" s="29" t="s">
        <v>835</v>
      </c>
      <c r="C134" s="47">
        <f>SUM(C135:C143)</f>
        <v>199000000</v>
      </c>
      <c r="D134" s="47">
        <f t="shared" ref="D134:AF134" si="172">SUM(D135:D143)</f>
        <v>0</v>
      </c>
      <c r="E134" s="47">
        <f t="shared" si="172"/>
        <v>0</v>
      </c>
      <c r="F134" s="47">
        <f t="shared" si="172"/>
        <v>0</v>
      </c>
      <c r="G134" s="47">
        <f t="shared" si="172"/>
        <v>0</v>
      </c>
      <c r="H134" s="47">
        <f t="shared" si="172"/>
        <v>0</v>
      </c>
      <c r="I134" s="47">
        <f t="shared" si="172"/>
        <v>0</v>
      </c>
      <c r="J134" s="47">
        <f t="shared" si="172"/>
        <v>0</v>
      </c>
      <c r="K134" s="47">
        <f t="shared" si="172"/>
        <v>0</v>
      </c>
      <c r="L134" s="47">
        <f t="shared" si="172"/>
        <v>0</v>
      </c>
      <c r="M134" s="47">
        <f t="shared" si="172"/>
        <v>0</v>
      </c>
      <c r="N134" s="47">
        <f t="shared" si="172"/>
        <v>0</v>
      </c>
      <c r="O134" s="47">
        <f t="shared" si="172"/>
        <v>199000000</v>
      </c>
      <c r="P134" s="47">
        <f t="shared" si="172"/>
        <v>199000000</v>
      </c>
      <c r="Q134" s="168">
        <f t="shared" si="172"/>
        <v>0</v>
      </c>
      <c r="R134" s="47">
        <f t="shared" si="172"/>
        <v>0</v>
      </c>
      <c r="S134" s="47">
        <f t="shared" si="172"/>
        <v>0</v>
      </c>
      <c r="T134" s="47">
        <f t="shared" si="172"/>
        <v>959205029</v>
      </c>
      <c r="U134" s="47">
        <f t="shared" si="172"/>
        <v>13600000</v>
      </c>
      <c r="V134" s="47">
        <f t="shared" si="172"/>
        <v>0</v>
      </c>
      <c r="W134" s="47">
        <f t="shared" si="172"/>
        <v>0</v>
      </c>
      <c r="X134" s="47">
        <f t="shared" si="172"/>
        <v>0</v>
      </c>
      <c r="Y134" s="47">
        <f t="shared" si="172"/>
        <v>0</v>
      </c>
      <c r="Z134" s="47">
        <f t="shared" si="172"/>
        <v>0</v>
      </c>
      <c r="AA134" s="47">
        <f t="shared" si="172"/>
        <v>0</v>
      </c>
      <c r="AB134" s="47">
        <f t="shared" si="172"/>
        <v>0</v>
      </c>
      <c r="AC134" s="47">
        <f t="shared" si="172"/>
        <v>0</v>
      </c>
      <c r="AD134" s="47">
        <f t="shared" si="172"/>
        <v>0</v>
      </c>
      <c r="AE134" s="47">
        <f t="shared" si="172"/>
        <v>0</v>
      </c>
      <c r="AF134" s="47">
        <f t="shared" si="172"/>
        <v>972805029</v>
      </c>
      <c r="AG134" s="168"/>
      <c r="AH134" s="104">
        <v>212401101</v>
      </c>
      <c r="AI134" s="158" t="s">
        <v>835</v>
      </c>
      <c r="AJ134" s="169">
        <f t="shared" si="151"/>
        <v>3.8201257738693468</v>
      </c>
      <c r="AK134" s="169" t="e">
        <f t="shared" si="137"/>
        <v>#DIV/0!</v>
      </c>
      <c r="AL134" s="169" t="e">
        <f t="shared" si="138"/>
        <v>#DIV/0!</v>
      </c>
      <c r="AM134" s="169" t="e">
        <f t="shared" si="139"/>
        <v>#DIV/0!</v>
      </c>
      <c r="AN134" s="169" t="e">
        <f t="shared" si="140"/>
        <v>#DIV/0!</v>
      </c>
      <c r="AO134" s="169" t="e">
        <f t="shared" si="141"/>
        <v>#DIV/0!</v>
      </c>
      <c r="AP134" s="169" t="e">
        <f t="shared" si="142"/>
        <v>#DIV/0!</v>
      </c>
      <c r="AQ134" s="169" t="e">
        <f t="shared" si="143"/>
        <v>#DIV/0!</v>
      </c>
      <c r="AR134" s="169" t="e">
        <f t="shared" si="144"/>
        <v>#DIV/0!</v>
      </c>
      <c r="AS134" s="169" t="e">
        <f t="shared" si="145"/>
        <v>#DIV/0!</v>
      </c>
      <c r="AT134" s="169" t="e">
        <f t="shared" si="146"/>
        <v>#DIV/0!</v>
      </c>
      <c r="AU134" s="169" t="e">
        <f t="shared" si="147"/>
        <v>#DIV/0!</v>
      </c>
      <c r="AV134" s="169">
        <f t="shared" si="148"/>
        <v>3.8884674824120604</v>
      </c>
    </row>
    <row r="135" spans="1:48" x14ac:dyDescent="0.25">
      <c r="A135" s="163">
        <v>21240101101</v>
      </c>
      <c r="B135" s="164" t="s">
        <v>835</v>
      </c>
      <c r="C135" s="165">
        <v>199000000</v>
      </c>
      <c r="D135" s="165">
        <v>0</v>
      </c>
      <c r="E135" s="165">
        <v>0</v>
      </c>
      <c r="F135" s="165">
        <v>0</v>
      </c>
      <c r="G135" s="165">
        <v>0</v>
      </c>
      <c r="H135" s="165">
        <v>0</v>
      </c>
      <c r="I135" s="165">
        <v>0</v>
      </c>
      <c r="J135" s="165">
        <v>0</v>
      </c>
      <c r="K135" s="165">
        <v>0</v>
      </c>
      <c r="L135" s="165">
        <v>0</v>
      </c>
      <c r="M135" s="165">
        <v>0</v>
      </c>
      <c r="N135" s="165">
        <v>0</v>
      </c>
      <c r="O135" s="165">
        <f t="shared" si="149"/>
        <v>199000000</v>
      </c>
      <c r="P135" s="165">
        <f t="shared" si="163"/>
        <v>199000000</v>
      </c>
      <c r="Q135" s="168"/>
      <c r="R135" s="104"/>
      <c r="S135" s="158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>
        <f t="shared" si="150"/>
        <v>0</v>
      </c>
      <c r="AG135" s="168"/>
      <c r="AH135" s="104"/>
      <c r="AI135" s="158"/>
      <c r="AJ135" s="170">
        <f t="shared" si="151"/>
        <v>-1</v>
      </c>
      <c r="AK135" s="170" t="e">
        <f t="shared" si="137"/>
        <v>#DIV/0!</v>
      </c>
      <c r="AL135" s="170" t="e">
        <f t="shared" si="138"/>
        <v>#DIV/0!</v>
      </c>
      <c r="AM135" s="170" t="e">
        <f t="shared" si="139"/>
        <v>#DIV/0!</v>
      </c>
      <c r="AN135" s="170" t="e">
        <f t="shared" si="140"/>
        <v>#DIV/0!</v>
      </c>
      <c r="AO135" s="170" t="e">
        <f t="shared" si="141"/>
        <v>#DIV/0!</v>
      </c>
      <c r="AP135" s="170" t="e">
        <f t="shared" si="142"/>
        <v>#DIV/0!</v>
      </c>
      <c r="AQ135" s="170" t="e">
        <f t="shared" si="143"/>
        <v>#DIV/0!</v>
      </c>
      <c r="AR135" s="170" t="e">
        <f t="shared" si="144"/>
        <v>#DIV/0!</v>
      </c>
      <c r="AS135" s="170" t="e">
        <f t="shared" si="145"/>
        <v>#DIV/0!</v>
      </c>
      <c r="AT135" s="170" t="e">
        <f t="shared" si="146"/>
        <v>#DIV/0!</v>
      </c>
      <c r="AU135" s="170" t="e">
        <f t="shared" si="147"/>
        <v>#DIV/0!</v>
      </c>
      <c r="AV135" s="170">
        <f t="shared" si="148"/>
        <v>-1</v>
      </c>
    </row>
    <row r="136" spans="1:48" x14ac:dyDescent="0.25">
      <c r="A136" s="163" t="s">
        <v>1079</v>
      </c>
      <c r="B136" s="164" t="s">
        <v>699</v>
      </c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>
        <f t="shared" si="149"/>
        <v>0</v>
      </c>
      <c r="P136" s="165">
        <f t="shared" si="163"/>
        <v>0</v>
      </c>
      <c r="Q136" s="168"/>
      <c r="R136" s="104" t="s">
        <v>1079</v>
      </c>
      <c r="S136" s="158" t="s">
        <v>699</v>
      </c>
      <c r="T136" s="161">
        <v>10000000</v>
      </c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>
        <f t="shared" si="150"/>
        <v>10000000</v>
      </c>
      <c r="AG136" s="168"/>
      <c r="AH136" s="104" t="s">
        <v>1079</v>
      </c>
      <c r="AI136" s="158" t="s">
        <v>699</v>
      </c>
      <c r="AJ136" s="170" t="e">
        <f t="shared" si="151"/>
        <v>#DIV/0!</v>
      </c>
      <c r="AK136" s="170" t="e">
        <f t="shared" si="137"/>
        <v>#DIV/0!</v>
      </c>
      <c r="AL136" s="170" t="e">
        <f t="shared" si="138"/>
        <v>#DIV/0!</v>
      </c>
      <c r="AM136" s="170" t="e">
        <f t="shared" si="139"/>
        <v>#DIV/0!</v>
      </c>
      <c r="AN136" s="170" t="e">
        <f t="shared" si="140"/>
        <v>#DIV/0!</v>
      </c>
      <c r="AO136" s="170" t="e">
        <f t="shared" si="141"/>
        <v>#DIV/0!</v>
      </c>
      <c r="AP136" s="170" t="e">
        <f t="shared" si="142"/>
        <v>#DIV/0!</v>
      </c>
      <c r="AQ136" s="170" t="e">
        <f t="shared" si="143"/>
        <v>#DIV/0!</v>
      </c>
      <c r="AR136" s="170" t="e">
        <f t="shared" si="144"/>
        <v>#DIV/0!</v>
      </c>
      <c r="AS136" s="170" t="e">
        <f t="shared" si="145"/>
        <v>#DIV/0!</v>
      </c>
      <c r="AT136" s="170" t="e">
        <f t="shared" si="146"/>
        <v>#DIV/0!</v>
      </c>
      <c r="AU136" s="170" t="e">
        <f t="shared" si="147"/>
        <v>#DIV/0!</v>
      </c>
      <c r="AV136" s="170" t="e">
        <f t="shared" si="148"/>
        <v>#DIV/0!</v>
      </c>
    </row>
    <row r="137" spans="1:48" x14ac:dyDescent="0.25">
      <c r="A137" s="163" t="s">
        <v>1080</v>
      </c>
      <c r="B137" s="164" t="s">
        <v>700</v>
      </c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>
        <f t="shared" si="149"/>
        <v>0</v>
      </c>
      <c r="P137" s="165">
        <f t="shared" si="163"/>
        <v>0</v>
      </c>
      <c r="Q137" s="168"/>
      <c r="R137" s="104" t="s">
        <v>1080</v>
      </c>
      <c r="S137" s="158" t="s">
        <v>700</v>
      </c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>
        <f t="shared" si="150"/>
        <v>0</v>
      </c>
      <c r="AG137" s="168"/>
      <c r="AH137" s="104" t="s">
        <v>1080</v>
      </c>
      <c r="AI137" s="158" t="s">
        <v>700</v>
      </c>
      <c r="AJ137" s="170" t="e">
        <f t="shared" si="151"/>
        <v>#DIV/0!</v>
      </c>
      <c r="AK137" s="170" t="e">
        <f t="shared" si="137"/>
        <v>#DIV/0!</v>
      </c>
      <c r="AL137" s="170" t="e">
        <f t="shared" si="138"/>
        <v>#DIV/0!</v>
      </c>
      <c r="AM137" s="170" t="e">
        <f t="shared" si="139"/>
        <v>#DIV/0!</v>
      </c>
      <c r="AN137" s="170" t="e">
        <f t="shared" si="140"/>
        <v>#DIV/0!</v>
      </c>
      <c r="AO137" s="170" t="e">
        <f t="shared" si="141"/>
        <v>#DIV/0!</v>
      </c>
      <c r="AP137" s="170" t="e">
        <f t="shared" si="142"/>
        <v>#DIV/0!</v>
      </c>
      <c r="AQ137" s="170" t="e">
        <f t="shared" si="143"/>
        <v>#DIV/0!</v>
      </c>
      <c r="AR137" s="170" t="e">
        <f t="shared" si="144"/>
        <v>#DIV/0!</v>
      </c>
      <c r="AS137" s="170" t="e">
        <f t="shared" si="145"/>
        <v>#DIV/0!</v>
      </c>
      <c r="AT137" s="170" t="e">
        <f t="shared" si="146"/>
        <v>#DIV/0!</v>
      </c>
      <c r="AU137" s="170" t="e">
        <f t="shared" si="147"/>
        <v>#DIV/0!</v>
      </c>
      <c r="AV137" s="170" t="e">
        <f t="shared" si="148"/>
        <v>#DIV/0!</v>
      </c>
    </row>
    <row r="138" spans="1:48" x14ac:dyDescent="0.25">
      <c r="A138" s="163" t="s">
        <v>1081</v>
      </c>
      <c r="B138" s="164" t="s">
        <v>1082</v>
      </c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>
        <f t="shared" si="149"/>
        <v>0</v>
      </c>
      <c r="P138" s="165">
        <f t="shared" si="163"/>
        <v>0</v>
      </c>
      <c r="Q138" s="168"/>
      <c r="R138" s="104" t="s">
        <v>1081</v>
      </c>
      <c r="S138" s="158" t="s">
        <v>1082</v>
      </c>
      <c r="T138" s="161">
        <v>915923529</v>
      </c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>
        <f t="shared" si="150"/>
        <v>915923529</v>
      </c>
      <c r="AG138" s="168"/>
      <c r="AH138" s="104" t="s">
        <v>1081</v>
      </c>
      <c r="AI138" s="158" t="s">
        <v>1082</v>
      </c>
      <c r="AJ138" s="170" t="e">
        <f t="shared" si="151"/>
        <v>#DIV/0!</v>
      </c>
      <c r="AK138" s="170" t="e">
        <f t="shared" si="137"/>
        <v>#DIV/0!</v>
      </c>
      <c r="AL138" s="170" t="e">
        <f t="shared" si="138"/>
        <v>#DIV/0!</v>
      </c>
      <c r="AM138" s="170" t="e">
        <f t="shared" si="139"/>
        <v>#DIV/0!</v>
      </c>
      <c r="AN138" s="170" t="e">
        <f t="shared" si="140"/>
        <v>#DIV/0!</v>
      </c>
      <c r="AO138" s="170" t="e">
        <f t="shared" si="141"/>
        <v>#DIV/0!</v>
      </c>
      <c r="AP138" s="170" t="e">
        <f t="shared" si="142"/>
        <v>#DIV/0!</v>
      </c>
      <c r="AQ138" s="170" t="e">
        <f t="shared" si="143"/>
        <v>#DIV/0!</v>
      </c>
      <c r="AR138" s="170" t="e">
        <f t="shared" si="144"/>
        <v>#DIV/0!</v>
      </c>
      <c r="AS138" s="170" t="e">
        <f t="shared" si="145"/>
        <v>#DIV/0!</v>
      </c>
      <c r="AT138" s="170" t="e">
        <f t="shared" si="146"/>
        <v>#DIV/0!</v>
      </c>
      <c r="AU138" s="170" t="e">
        <f t="shared" si="147"/>
        <v>#DIV/0!</v>
      </c>
      <c r="AV138" s="170" t="e">
        <f t="shared" si="148"/>
        <v>#DIV/0!</v>
      </c>
    </row>
    <row r="139" spans="1:48" x14ac:dyDescent="0.25">
      <c r="A139" s="163" t="s">
        <v>1083</v>
      </c>
      <c r="B139" s="164" t="s">
        <v>1084</v>
      </c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>
        <f t="shared" si="149"/>
        <v>0</v>
      </c>
      <c r="P139" s="165">
        <f t="shared" si="163"/>
        <v>0</v>
      </c>
      <c r="Q139" s="168"/>
      <c r="R139" s="104" t="s">
        <v>1083</v>
      </c>
      <c r="S139" s="158" t="s">
        <v>1084</v>
      </c>
      <c r="T139" s="161">
        <v>50000</v>
      </c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>
        <f t="shared" si="150"/>
        <v>50000</v>
      </c>
      <c r="AG139" s="168"/>
      <c r="AH139" s="104" t="s">
        <v>1083</v>
      </c>
      <c r="AI139" s="158" t="s">
        <v>1084</v>
      </c>
      <c r="AJ139" s="170" t="e">
        <f t="shared" si="151"/>
        <v>#DIV/0!</v>
      </c>
      <c r="AK139" s="170" t="e">
        <f t="shared" si="137"/>
        <v>#DIV/0!</v>
      </c>
      <c r="AL139" s="170" t="e">
        <f t="shared" si="138"/>
        <v>#DIV/0!</v>
      </c>
      <c r="AM139" s="170" t="e">
        <f t="shared" si="139"/>
        <v>#DIV/0!</v>
      </c>
      <c r="AN139" s="170" t="e">
        <f t="shared" si="140"/>
        <v>#DIV/0!</v>
      </c>
      <c r="AO139" s="170" t="e">
        <f t="shared" si="141"/>
        <v>#DIV/0!</v>
      </c>
      <c r="AP139" s="170" t="e">
        <f t="shared" si="142"/>
        <v>#DIV/0!</v>
      </c>
      <c r="AQ139" s="170" t="e">
        <f t="shared" si="143"/>
        <v>#DIV/0!</v>
      </c>
      <c r="AR139" s="170" t="e">
        <f t="shared" si="144"/>
        <v>#DIV/0!</v>
      </c>
      <c r="AS139" s="170" t="e">
        <f t="shared" si="145"/>
        <v>#DIV/0!</v>
      </c>
      <c r="AT139" s="170" t="e">
        <f t="shared" si="146"/>
        <v>#DIV/0!</v>
      </c>
      <c r="AU139" s="170" t="e">
        <f t="shared" si="147"/>
        <v>#DIV/0!</v>
      </c>
      <c r="AV139" s="170" t="e">
        <f t="shared" si="148"/>
        <v>#DIV/0!</v>
      </c>
    </row>
    <row r="140" spans="1:48" x14ac:dyDescent="0.25">
      <c r="A140" s="163" t="s">
        <v>1085</v>
      </c>
      <c r="B140" s="164" t="s">
        <v>1086</v>
      </c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>
        <f t="shared" si="149"/>
        <v>0</v>
      </c>
      <c r="P140" s="165">
        <f t="shared" si="163"/>
        <v>0</v>
      </c>
      <c r="Q140" s="168"/>
      <c r="R140" s="104" t="s">
        <v>1085</v>
      </c>
      <c r="S140" s="158" t="s">
        <v>1086</v>
      </c>
      <c r="T140" s="161">
        <v>3160000</v>
      </c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>
        <f t="shared" si="150"/>
        <v>3160000</v>
      </c>
      <c r="AG140" s="168"/>
      <c r="AH140" s="104" t="s">
        <v>1085</v>
      </c>
      <c r="AI140" s="158" t="s">
        <v>1086</v>
      </c>
      <c r="AJ140" s="170" t="e">
        <f t="shared" si="151"/>
        <v>#DIV/0!</v>
      </c>
      <c r="AK140" s="170" t="e">
        <f t="shared" si="137"/>
        <v>#DIV/0!</v>
      </c>
      <c r="AL140" s="170" t="e">
        <f t="shared" si="138"/>
        <v>#DIV/0!</v>
      </c>
      <c r="AM140" s="170" t="e">
        <f t="shared" si="139"/>
        <v>#DIV/0!</v>
      </c>
      <c r="AN140" s="170" t="e">
        <f t="shared" si="140"/>
        <v>#DIV/0!</v>
      </c>
      <c r="AO140" s="170" t="e">
        <f t="shared" si="141"/>
        <v>#DIV/0!</v>
      </c>
      <c r="AP140" s="170" t="e">
        <f t="shared" si="142"/>
        <v>#DIV/0!</v>
      </c>
      <c r="AQ140" s="170" t="e">
        <f t="shared" si="143"/>
        <v>#DIV/0!</v>
      </c>
      <c r="AR140" s="170" t="e">
        <f t="shared" si="144"/>
        <v>#DIV/0!</v>
      </c>
      <c r="AS140" s="170" t="e">
        <f t="shared" si="145"/>
        <v>#DIV/0!</v>
      </c>
      <c r="AT140" s="170" t="e">
        <f t="shared" si="146"/>
        <v>#DIV/0!</v>
      </c>
      <c r="AU140" s="170" t="e">
        <f t="shared" si="147"/>
        <v>#DIV/0!</v>
      </c>
      <c r="AV140" s="170" t="e">
        <f t="shared" si="148"/>
        <v>#DIV/0!</v>
      </c>
    </row>
    <row r="141" spans="1:48" x14ac:dyDescent="0.25">
      <c r="A141" s="163" t="s">
        <v>1087</v>
      </c>
      <c r="B141" s="164" t="s">
        <v>1088</v>
      </c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>
        <f t="shared" si="149"/>
        <v>0</v>
      </c>
      <c r="P141" s="165">
        <f t="shared" si="163"/>
        <v>0</v>
      </c>
      <c r="Q141" s="168"/>
      <c r="R141" s="104" t="s">
        <v>1087</v>
      </c>
      <c r="S141" s="158" t="s">
        <v>1088</v>
      </c>
      <c r="T141" s="161">
        <v>71500</v>
      </c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>
        <f t="shared" si="150"/>
        <v>71500</v>
      </c>
      <c r="AG141" s="168"/>
      <c r="AH141" s="104" t="s">
        <v>1087</v>
      </c>
      <c r="AI141" s="158" t="s">
        <v>1088</v>
      </c>
      <c r="AJ141" s="170" t="e">
        <f t="shared" si="151"/>
        <v>#DIV/0!</v>
      </c>
      <c r="AK141" s="170" t="e">
        <f t="shared" si="137"/>
        <v>#DIV/0!</v>
      </c>
      <c r="AL141" s="170" t="e">
        <f t="shared" si="138"/>
        <v>#DIV/0!</v>
      </c>
      <c r="AM141" s="170" t="e">
        <f t="shared" si="139"/>
        <v>#DIV/0!</v>
      </c>
      <c r="AN141" s="170" t="e">
        <f t="shared" si="140"/>
        <v>#DIV/0!</v>
      </c>
      <c r="AO141" s="170" t="e">
        <f t="shared" si="141"/>
        <v>#DIV/0!</v>
      </c>
      <c r="AP141" s="170" t="e">
        <f t="shared" si="142"/>
        <v>#DIV/0!</v>
      </c>
      <c r="AQ141" s="170" t="e">
        <f t="shared" si="143"/>
        <v>#DIV/0!</v>
      </c>
      <c r="AR141" s="170" t="e">
        <f t="shared" si="144"/>
        <v>#DIV/0!</v>
      </c>
      <c r="AS141" s="170" t="e">
        <f t="shared" si="145"/>
        <v>#DIV/0!</v>
      </c>
      <c r="AT141" s="170" t="e">
        <f t="shared" si="146"/>
        <v>#DIV/0!</v>
      </c>
      <c r="AU141" s="170" t="e">
        <f t="shared" si="147"/>
        <v>#DIV/0!</v>
      </c>
      <c r="AV141" s="170" t="e">
        <f t="shared" si="148"/>
        <v>#DIV/0!</v>
      </c>
    </row>
    <row r="142" spans="1:48" x14ac:dyDescent="0.25">
      <c r="A142" s="163" t="s">
        <v>1089</v>
      </c>
      <c r="B142" s="164" t="s">
        <v>1090</v>
      </c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>
        <f t="shared" si="149"/>
        <v>0</v>
      </c>
      <c r="P142" s="165">
        <f t="shared" si="163"/>
        <v>0</v>
      </c>
      <c r="Q142" s="168"/>
      <c r="R142" s="104" t="s">
        <v>1089</v>
      </c>
      <c r="S142" s="158" t="s">
        <v>1090</v>
      </c>
      <c r="T142" s="161">
        <v>30000000</v>
      </c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>
        <f t="shared" si="150"/>
        <v>30000000</v>
      </c>
      <c r="AG142" s="168"/>
      <c r="AH142" s="104" t="s">
        <v>1089</v>
      </c>
      <c r="AI142" s="158" t="s">
        <v>1090</v>
      </c>
      <c r="AJ142" s="170" t="e">
        <f t="shared" si="151"/>
        <v>#DIV/0!</v>
      </c>
      <c r="AK142" s="170" t="e">
        <f t="shared" si="137"/>
        <v>#DIV/0!</v>
      </c>
      <c r="AL142" s="170" t="e">
        <f t="shared" si="138"/>
        <v>#DIV/0!</v>
      </c>
      <c r="AM142" s="170" t="e">
        <f t="shared" si="139"/>
        <v>#DIV/0!</v>
      </c>
      <c r="AN142" s="170" t="e">
        <f t="shared" si="140"/>
        <v>#DIV/0!</v>
      </c>
      <c r="AO142" s="170" t="e">
        <f t="shared" si="141"/>
        <v>#DIV/0!</v>
      </c>
      <c r="AP142" s="170" t="e">
        <f t="shared" si="142"/>
        <v>#DIV/0!</v>
      </c>
      <c r="AQ142" s="170" t="e">
        <f t="shared" si="143"/>
        <v>#DIV/0!</v>
      </c>
      <c r="AR142" s="170" t="e">
        <f t="shared" si="144"/>
        <v>#DIV/0!</v>
      </c>
      <c r="AS142" s="170" t="e">
        <f t="shared" si="145"/>
        <v>#DIV/0!</v>
      </c>
      <c r="AT142" s="170" t="e">
        <f t="shared" si="146"/>
        <v>#DIV/0!</v>
      </c>
      <c r="AU142" s="170" t="e">
        <f t="shared" si="147"/>
        <v>#DIV/0!</v>
      </c>
      <c r="AV142" s="170" t="e">
        <f t="shared" si="148"/>
        <v>#DIV/0!</v>
      </c>
    </row>
    <row r="143" spans="1:48" x14ac:dyDescent="0.25">
      <c r="A143" s="163" t="s">
        <v>1179</v>
      </c>
      <c r="B143" s="164" t="s">
        <v>1180</v>
      </c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>
        <f t="shared" si="163"/>
        <v>0</v>
      </c>
      <c r="Q143" s="168"/>
      <c r="R143" s="104"/>
      <c r="S143" s="158"/>
      <c r="T143" s="161"/>
      <c r="U143" s="161">
        <v>13600000</v>
      </c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>
        <f t="shared" ref="AF143" si="173">SUM(T143:AE143)</f>
        <v>13600000</v>
      </c>
      <c r="AG143" s="168"/>
      <c r="AH143" s="104"/>
      <c r="AI143" s="158"/>
      <c r="AJ143" s="170" t="e">
        <f t="shared" ref="AJ143" si="174">(T143-C143)/C143</f>
        <v>#DIV/0!</v>
      </c>
      <c r="AK143" s="170" t="e">
        <f t="shared" ref="AK143" si="175">(U143-D143)/D143</f>
        <v>#DIV/0!</v>
      </c>
      <c r="AL143" s="170" t="e">
        <f t="shared" ref="AL143" si="176">(V143-E143)/E143</f>
        <v>#DIV/0!</v>
      </c>
      <c r="AM143" s="170" t="e">
        <f t="shared" ref="AM143" si="177">(W143-F143)/F143</f>
        <v>#DIV/0!</v>
      </c>
      <c r="AN143" s="170" t="e">
        <f t="shared" ref="AN143" si="178">(X143-G143)/G143</f>
        <v>#DIV/0!</v>
      </c>
      <c r="AO143" s="170" t="e">
        <f t="shared" ref="AO143" si="179">(Y143-H143)/H143</f>
        <v>#DIV/0!</v>
      </c>
      <c r="AP143" s="170" t="e">
        <f t="shared" ref="AP143" si="180">(Z143-I143)/I143</f>
        <v>#DIV/0!</v>
      </c>
      <c r="AQ143" s="170" t="e">
        <f t="shared" ref="AQ143" si="181">(AA143-J143)/J143</f>
        <v>#DIV/0!</v>
      </c>
      <c r="AR143" s="170" t="e">
        <f t="shared" ref="AR143" si="182">(AB143-K143)/K143</f>
        <v>#DIV/0!</v>
      </c>
      <c r="AS143" s="170" t="e">
        <f t="shared" ref="AS143" si="183">(AC143-L143)/L143</f>
        <v>#DIV/0!</v>
      </c>
      <c r="AT143" s="170" t="e">
        <f t="shared" ref="AT143" si="184">(AD143-M143)/M143</f>
        <v>#DIV/0!</v>
      </c>
      <c r="AU143" s="170" t="e">
        <f t="shared" ref="AU143" si="185">(AE143-N143)/N143</f>
        <v>#DIV/0!</v>
      </c>
      <c r="AV143" s="170" t="e">
        <f t="shared" ref="AV143" si="186">(AF143-P143)/P143</f>
        <v>#DIV/0!</v>
      </c>
    </row>
    <row r="144" spans="1:48" x14ac:dyDescent="0.25">
      <c r="P144" s="22"/>
      <c r="Q144" s="25"/>
      <c r="R144" s="26"/>
      <c r="S144" s="27"/>
      <c r="T144" s="27"/>
      <c r="U144" s="27"/>
      <c r="V144" s="27"/>
      <c r="W144" s="27"/>
      <c r="X144" s="27"/>
    </row>
    <row r="145" spans="16:24" x14ac:dyDescent="0.25">
      <c r="P145" s="22"/>
      <c r="Q145" s="25"/>
      <c r="R145" s="26"/>
      <c r="S145" s="27"/>
      <c r="T145" s="27"/>
      <c r="U145" s="27"/>
      <c r="V145" s="27"/>
      <c r="W145" s="27"/>
      <c r="X145" s="27"/>
    </row>
    <row r="146" spans="16:24" x14ac:dyDescent="0.25">
      <c r="P146" s="22"/>
      <c r="Q146" s="25"/>
      <c r="R146" s="26"/>
      <c r="S146" s="27"/>
      <c r="T146" s="27"/>
      <c r="U146" s="27"/>
      <c r="V146" s="27"/>
      <c r="W146" s="27"/>
      <c r="X146" s="27"/>
    </row>
    <row r="147" spans="16:24" x14ac:dyDescent="0.25">
      <c r="P147" s="22"/>
      <c r="Q147" s="25"/>
      <c r="R147" s="26"/>
      <c r="S147" s="27"/>
      <c r="T147" s="27"/>
      <c r="U147" s="27"/>
      <c r="V147" s="27"/>
      <c r="W147" s="27"/>
      <c r="X147" s="27"/>
    </row>
    <row r="148" spans="16:24" x14ac:dyDescent="0.25">
      <c r="P148" s="22"/>
      <c r="Q148" s="25"/>
      <c r="R148" s="26"/>
      <c r="S148" s="27"/>
      <c r="T148" s="27"/>
      <c r="U148" s="27"/>
      <c r="V148" s="27"/>
      <c r="W148" s="27"/>
      <c r="X148" s="27"/>
    </row>
    <row r="149" spans="16:24" x14ac:dyDescent="0.25">
      <c r="P149" s="22"/>
      <c r="Q149" s="25"/>
      <c r="R149" s="26"/>
      <c r="S149" s="27"/>
      <c r="T149" s="27"/>
      <c r="U149" s="27"/>
      <c r="V149" s="27"/>
      <c r="W149" s="27"/>
      <c r="X149" s="27"/>
    </row>
    <row r="150" spans="16:24" x14ac:dyDescent="0.25">
      <c r="P150" s="22"/>
      <c r="Q150" s="25"/>
      <c r="R150" s="26"/>
      <c r="S150" s="27"/>
      <c r="T150" s="27"/>
      <c r="U150" s="27"/>
      <c r="V150" s="27"/>
      <c r="W150" s="27"/>
      <c r="X150" s="27"/>
    </row>
    <row r="151" spans="16:24" x14ac:dyDescent="0.25">
      <c r="P151" s="22"/>
      <c r="Q151" s="25"/>
      <c r="R151" s="26"/>
      <c r="S151" s="27"/>
      <c r="T151" s="27"/>
      <c r="U151" s="27"/>
      <c r="V151" s="27"/>
      <c r="W151" s="27"/>
      <c r="X151" s="27"/>
    </row>
    <row r="152" spans="16:24" x14ac:dyDescent="0.25">
      <c r="P152" s="22"/>
      <c r="Q152" s="25"/>
      <c r="R152" s="26"/>
      <c r="S152" s="27"/>
      <c r="T152" s="27"/>
      <c r="U152" s="27"/>
      <c r="V152" s="27"/>
      <c r="W152" s="27"/>
      <c r="X152" s="27"/>
    </row>
    <row r="153" spans="16:24" x14ac:dyDescent="0.25">
      <c r="P153" s="22"/>
      <c r="Q153" s="25"/>
      <c r="R153" s="26"/>
      <c r="S153" s="27"/>
      <c r="T153" s="27"/>
      <c r="U153" s="27"/>
      <c r="V153" s="27"/>
      <c r="W153" s="27"/>
      <c r="X153" s="27"/>
    </row>
    <row r="154" spans="16:24" x14ac:dyDescent="0.25">
      <c r="P154" s="22"/>
      <c r="Q154" s="25"/>
      <c r="R154" s="26"/>
      <c r="S154" s="27"/>
      <c r="T154" s="27"/>
      <c r="U154" s="27"/>
      <c r="V154" s="27"/>
      <c r="W154" s="27"/>
      <c r="X154" s="27"/>
    </row>
    <row r="155" spans="16:24" x14ac:dyDescent="0.25">
      <c r="P155" s="22"/>
      <c r="Q155" s="25"/>
      <c r="R155" s="26"/>
      <c r="S155" s="27"/>
      <c r="T155" s="27"/>
      <c r="U155" s="27"/>
      <c r="V155" s="27"/>
      <c r="W155" s="27"/>
      <c r="X155" s="27"/>
    </row>
    <row r="156" spans="16:24" x14ac:dyDescent="0.25">
      <c r="P156" s="22"/>
      <c r="Q156" s="25"/>
      <c r="R156" s="26"/>
      <c r="S156" s="27"/>
      <c r="T156" s="27"/>
      <c r="U156" s="27"/>
      <c r="V156" s="27"/>
      <c r="W156" s="27"/>
      <c r="X156" s="27"/>
    </row>
    <row r="157" spans="16:24" x14ac:dyDescent="0.25">
      <c r="P157" s="22"/>
      <c r="Q157" s="25"/>
      <c r="R157" s="26"/>
      <c r="S157" s="27"/>
      <c r="T157" s="27"/>
      <c r="U157" s="27"/>
      <c r="V157" s="27"/>
      <c r="W157" s="27"/>
      <c r="X157" s="27"/>
    </row>
    <row r="158" spans="16:24" x14ac:dyDescent="0.25">
      <c r="P158" s="22"/>
      <c r="Q158" s="25"/>
      <c r="R158" s="26"/>
      <c r="S158" s="27"/>
      <c r="T158" s="27"/>
      <c r="U158" s="27"/>
      <c r="V158" s="27"/>
      <c r="W158" s="27"/>
      <c r="X158" s="27"/>
    </row>
    <row r="159" spans="16:24" x14ac:dyDescent="0.25">
      <c r="P159" s="22"/>
      <c r="Q159" s="25"/>
      <c r="R159" s="26"/>
      <c r="S159" s="27"/>
      <c r="T159" s="27"/>
      <c r="U159" s="27"/>
      <c r="V159" s="27"/>
      <c r="W159" s="27"/>
      <c r="X159" s="27"/>
    </row>
    <row r="160" spans="16:24" x14ac:dyDescent="0.25">
      <c r="P160" s="22"/>
      <c r="Q160" s="25"/>
      <c r="R160" s="26"/>
      <c r="S160" s="27"/>
      <c r="T160" s="27"/>
      <c r="U160" s="27"/>
      <c r="V160" s="27"/>
      <c r="W160" s="27"/>
      <c r="X160" s="27"/>
    </row>
    <row r="161" spans="16:24" x14ac:dyDescent="0.25">
      <c r="P161" s="22"/>
      <c r="Q161" s="25"/>
      <c r="R161" s="26"/>
      <c r="S161" s="27"/>
      <c r="T161" s="27"/>
      <c r="U161" s="27"/>
      <c r="V161" s="27"/>
      <c r="W161" s="27"/>
      <c r="X161" s="27"/>
    </row>
    <row r="162" spans="16:24" x14ac:dyDescent="0.25">
      <c r="P162" s="22"/>
      <c r="Q162" s="25"/>
      <c r="R162" s="26"/>
      <c r="S162" s="27"/>
      <c r="T162" s="27"/>
      <c r="U162" s="27"/>
      <c r="V162" s="27"/>
      <c r="W162" s="27"/>
      <c r="X162" s="27"/>
    </row>
    <row r="163" spans="16:24" x14ac:dyDescent="0.25">
      <c r="P163" s="22"/>
      <c r="Q163" s="25"/>
      <c r="R163" s="26"/>
      <c r="S163" s="27"/>
      <c r="T163" s="27"/>
      <c r="U163" s="27"/>
      <c r="V163" s="27"/>
      <c r="W163" s="27"/>
      <c r="X163" s="27"/>
    </row>
    <row r="164" spans="16:24" x14ac:dyDescent="0.25">
      <c r="P164" s="22"/>
      <c r="Q164" s="25"/>
      <c r="R164" s="26"/>
      <c r="S164" s="27"/>
      <c r="T164" s="27"/>
      <c r="U164" s="27"/>
      <c r="V164" s="27"/>
      <c r="W164" s="27"/>
      <c r="X164" s="27"/>
    </row>
    <row r="165" spans="16:24" x14ac:dyDescent="0.25">
      <c r="P165" s="22"/>
      <c r="Q165" s="25"/>
      <c r="R165" s="26"/>
      <c r="S165" s="27"/>
      <c r="T165" s="27"/>
      <c r="U165" s="27"/>
      <c r="V165" s="27"/>
      <c r="W165" s="27"/>
      <c r="X165" s="27"/>
    </row>
    <row r="166" spans="16:24" x14ac:dyDescent="0.25">
      <c r="P166" s="22"/>
      <c r="Q166" s="25"/>
      <c r="R166" s="26"/>
      <c r="S166" s="27"/>
      <c r="T166" s="27"/>
      <c r="U166" s="27"/>
      <c r="V166" s="27"/>
      <c r="W166" s="27"/>
      <c r="X166" s="27"/>
    </row>
    <row r="167" spans="16:24" x14ac:dyDescent="0.25">
      <c r="P167" s="22"/>
      <c r="Q167" s="25"/>
      <c r="R167" s="26"/>
      <c r="S167" s="27"/>
      <c r="T167" s="27"/>
      <c r="U167" s="27"/>
      <c r="V167" s="27"/>
      <c r="W167" s="27"/>
      <c r="X167" s="27"/>
    </row>
    <row r="168" spans="16:24" x14ac:dyDescent="0.25">
      <c r="P168" s="22"/>
      <c r="Q168" s="25"/>
      <c r="R168" s="26"/>
      <c r="S168" s="27"/>
      <c r="T168" s="27"/>
      <c r="U168" s="27"/>
      <c r="V168" s="27"/>
      <c r="W168" s="27"/>
      <c r="X168" s="27"/>
    </row>
    <row r="169" spans="16:24" x14ac:dyDescent="0.25">
      <c r="P169" s="22"/>
      <c r="Q169" s="25"/>
      <c r="R169" s="26"/>
      <c r="S169" s="27"/>
      <c r="T169" s="27"/>
      <c r="U169" s="27"/>
      <c r="V169" s="27"/>
      <c r="W169" s="27"/>
      <c r="X169" s="27"/>
    </row>
    <row r="170" spans="16:24" x14ac:dyDescent="0.25">
      <c r="P170" s="22"/>
      <c r="Q170" s="25"/>
      <c r="R170" s="26"/>
      <c r="S170" s="27"/>
      <c r="T170" s="27"/>
      <c r="U170" s="27"/>
      <c r="V170" s="27"/>
      <c r="W170" s="27"/>
      <c r="X170" s="27"/>
    </row>
    <row r="171" spans="16:24" x14ac:dyDescent="0.25">
      <c r="P171" s="22"/>
      <c r="Q171" s="25"/>
      <c r="R171" s="26"/>
      <c r="S171" s="27"/>
      <c r="T171" s="27"/>
      <c r="U171" s="27"/>
      <c r="V171" s="27"/>
      <c r="W171" s="27"/>
      <c r="X171" s="27"/>
    </row>
    <row r="172" spans="16:24" x14ac:dyDescent="0.25">
      <c r="P172" s="22"/>
      <c r="Q172" s="25"/>
      <c r="R172" s="26"/>
      <c r="S172" s="27"/>
      <c r="T172" s="27"/>
      <c r="U172" s="27"/>
      <c r="V172" s="27"/>
      <c r="W172" s="27"/>
      <c r="X172" s="27"/>
    </row>
    <row r="173" spans="16:24" x14ac:dyDescent="0.25">
      <c r="P173" s="22"/>
      <c r="Q173" s="25"/>
      <c r="R173" s="26"/>
      <c r="S173" s="27"/>
      <c r="T173" s="27"/>
      <c r="U173" s="27"/>
      <c r="V173" s="27"/>
      <c r="W173" s="27"/>
      <c r="X173" s="27"/>
    </row>
    <row r="174" spans="16:24" x14ac:dyDescent="0.25">
      <c r="P174" s="22"/>
      <c r="Q174" s="25"/>
      <c r="R174" s="26"/>
      <c r="S174" s="27"/>
      <c r="T174" s="27"/>
      <c r="U174" s="27"/>
      <c r="V174" s="27"/>
      <c r="W174" s="27"/>
      <c r="X174" s="27"/>
    </row>
    <row r="175" spans="16:24" x14ac:dyDescent="0.25">
      <c r="P175" s="22"/>
      <c r="Q175" s="25"/>
      <c r="R175" s="26"/>
      <c r="S175" s="27"/>
      <c r="T175" s="27"/>
      <c r="U175" s="27"/>
      <c r="V175" s="27"/>
      <c r="W175" s="27"/>
      <c r="X175" s="27"/>
    </row>
    <row r="176" spans="16:24" x14ac:dyDescent="0.25">
      <c r="P176" s="22"/>
      <c r="R176" s="26"/>
      <c r="S176" s="27"/>
      <c r="T176" s="27"/>
      <c r="U176" s="27"/>
      <c r="V176" s="27"/>
      <c r="W176" s="27"/>
      <c r="X176" s="27"/>
    </row>
    <row r="177" spans="16:24" x14ac:dyDescent="0.25">
      <c r="P177" s="22"/>
      <c r="Q177" s="25"/>
      <c r="R177" s="26"/>
      <c r="S177" s="27"/>
      <c r="T177" s="27"/>
      <c r="U177" s="27"/>
      <c r="V177" s="27"/>
      <c r="W177" s="27"/>
      <c r="X177" s="27"/>
    </row>
    <row r="178" spans="16:24" x14ac:dyDescent="0.25">
      <c r="P178" s="22"/>
      <c r="Q178" s="25"/>
      <c r="R178" s="26"/>
      <c r="S178" s="27"/>
      <c r="T178" s="27"/>
      <c r="U178" s="27"/>
      <c r="V178" s="27"/>
      <c r="W178" s="27"/>
      <c r="X178" s="27"/>
    </row>
    <row r="179" spans="16:24" x14ac:dyDescent="0.25">
      <c r="P179" s="22"/>
      <c r="Q179" s="25"/>
      <c r="R179" s="26"/>
      <c r="S179" s="27"/>
      <c r="T179" s="27"/>
      <c r="U179" s="27"/>
      <c r="V179" s="27"/>
      <c r="W179" s="27"/>
      <c r="X179" s="27"/>
    </row>
    <row r="180" spans="16:24" x14ac:dyDescent="0.25">
      <c r="P180" s="22"/>
      <c r="Q180" s="25"/>
      <c r="R180" s="26"/>
      <c r="S180" s="27"/>
      <c r="T180" s="27"/>
      <c r="U180" s="27"/>
      <c r="V180" s="27"/>
      <c r="W180" s="27"/>
      <c r="X180" s="27"/>
    </row>
    <row r="181" spans="16:24" x14ac:dyDescent="0.25">
      <c r="P181" s="22"/>
      <c r="Q181" s="25"/>
      <c r="R181" s="26"/>
      <c r="S181" s="27"/>
      <c r="T181" s="27"/>
      <c r="U181" s="27"/>
      <c r="V181" s="27"/>
      <c r="W181" s="27"/>
      <c r="X181" s="27"/>
    </row>
    <row r="182" spans="16:24" x14ac:dyDescent="0.25">
      <c r="P182" s="22"/>
      <c r="Q182" s="25"/>
      <c r="R182" s="26"/>
      <c r="S182" s="27"/>
      <c r="T182" s="27"/>
      <c r="U182" s="27"/>
      <c r="V182" s="27"/>
      <c r="W182" s="27"/>
      <c r="X182" s="27"/>
    </row>
    <row r="183" spans="16:24" x14ac:dyDescent="0.25">
      <c r="P183" s="22"/>
      <c r="Q183" s="25"/>
      <c r="R183" s="26"/>
      <c r="S183" s="27"/>
      <c r="T183" s="27"/>
      <c r="U183" s="27"/>
      <c r="V183" s="27"/>
      <c r="W183" s="27"/>
      <c r="X183" s="27"/>
    </row>
    <row r="184" spans="16:24" x14ac:dyDescent="0.25">
      <c r="P184" s="22"/>
      <c r="Q184" s="25"/>
      <c r="R184" s="26"/>
      <c r="S184" s="27"/>
      <c r="T184" s="27"/>
      <c r="U184" s="27"/>
      <c r="V184" s="27"/>
      <c r="W184" s="27"/>
      <c r="X184" s="27"/>
    </row>
    <row r="185" spans="16:24" x14ac:dyDescent="0.25">
      <c r="P185" s="22"/>
      <c r="Q185" s="25"/>
      <c r="R185" s="26"/>
      <c r="S185" s="27"/>
      <c r="T185" s="27"/>
      <c r="U185" s="27"/>
      <c r="V185" s="27"/>
      <c r="W185" s="27"/>
      <c r="X185" s="27"/>
    </row>
    <row r="186" spans="16:24" x14ac:dyDescent="0.25">
      <c r="P186" s="22"/>
      <c r="Q186" s="25"/>
      <c r="R186" s="26"/>
      <c r="S186" s="27"/>
      <c r="T186" s="27"/>
      <c r="U186" s="27"/>
      <c r="V186" s="27"/>
      <c r="W186" s="27"/>
      <c r="X186" s="27"/>
    </row>
    <row r="187" spans="16:24" x14ac:dyDescent="0.25">
      <c r="P187" s="22"/>
      <c r="R187" s="26"/>
      <c r="S187" s="27"/>
      <c r="T187" s="27"/>
      <c r="U187" s="27"/>
      <c r="V187" s="27"/>
      <c r="W187" s="27"/>
      <c r="X187" s="27"/>
    </row>
    <row r="188" spans="16:24" x14ac:dyDescent="0.25">
      <c r="P188" s="22"/>
      <c r="R188" s="26"/>
      <c r="S188" s="27"/>
      <c r="T188" s="27"/>
      <c r="U188" s="27"/>
      <c r="V188" s="27"/>
      <c r="W188" s="27"/>
      <c r="X188" s="27"/>
    </row>
    <row r="189" spans="16:24" x14ac:dyDescent="0.25">
      <c r="P189" s="22"/>
      <c r="Q189" s="25"/>
      <c r="R189" s="26"/>
      <c r="S189" s="27"/>
      <c r="T189" s="27"/>
      <c r="U189" s="27"/>
      <c r="V189" s="27"/>
      <c r="W189" s="27"/>
      <c r="X189" s="27"/>
    </row>
    <row r="190" spans="16:24" x14ac:dyDescent="0.25">
      <c r="P190" s="22"/>
      <c r="Q190" s="25"/>
      <c r="R190" s="26"/>
      <c r="S190" s="27"/>
      <c r="T190" s="27"/>
      <c r="U190" s="27"/>
      <c r="V190" s="27"/>
      <c r="W190" s="27"/>
      <c r="X190" s="27"/>
    </row>
    <row r="191" spans="16:24" x14ac:dyDescent="0.25">
      <c r="P191" s="22"/>
      <c r="Q191" s="25"/>
      <c r="R191" s="26"/>
      <c r="S191" s="27"/>
      <c r="T191" s="27"/>
      <c r="U191" s="27"/>
      <c r="V191" s="27"/>
      <c r="W191" s="27"/>
      <c r="X191" s="27"/>
    </row>
    <row r="192" spans="16:24" x14ac:dyDescent="0.25">
      <c r="P192" s="22"/>
      <c r="Q192" s="25"/>
      <c r="R192" s="26"/>
      <c r="S192" s="27"/>
      <c r="T192" s="27"/>
      <c r="U192" s="27"/>
      <c r="V192" s="27"/>
      <c r="W192" s="27"/>
      <c r="X192" s="27"/>
    </row>
    <row r="193" spans="16:24" x14ac:dyDescent="0.25">
      <c r="P193" s="22"/>
      <c r="Q193" s="25"/>
      <c r="R193" s="26"/>
      <c r="S193" s="27"/>
      <c r="T193" s="27"/>
      <c r="U193" s="27"/>
      <c r="V193" s="27"/>
      <c r="W193" s="27"/>
      <c r="X193" s="27"/>
    </row>
    <row r="194" spans="16:24" x14ac:dyDescent="0.25">
      <c r="P194" s="22"/>
      <c r="Q194" s="25"/>
      <c r="R194" s="26"/>
      <c r="S194" s="27"/>
      <c r="T194" s="27"/>
      <c r="U194" s="27"/>
      <c r="V194" s="27"/>
      <c r="W194" s="27"/>
      <c r="X194" s="27"/>
    </row>
    <row r="195" spans="16:24" x14ac:dyDescent="0.25">
      <c r="P195" s="22"/>
      <c r="Q195" s="25"/>
      <c r="R195" s="26"/>
      <c r="S195" s="27"/>
      <c r="T195" s="27"/>
      <c r="U195" s="27"/>
      <c r="V195" s="27"/>
      <c r="W195" s="27"/>
      <c r="X195" s="27"/>
    </row>
    <row r="196" spans="16:24" x14ac:dyDescent="0.25">
      <c r="P196" s="22"/>
      <c r="Q196" s="25"/>
      <c r="R196" s="26"/>
      <c r="S196" s="27"/>
      <c r="T196" s="27"/>
      <c r="U196" s="27"/>
      <c r="V196" s="27"/>
      <c r="W196" s="27"/>
      <c r="X196" s="27"/>
    </row>
    <row r="197" spans="16:24" x14ac:dyDescent="0.25">
      <c r="P197" s="22"/>
      <c r="Q197" s="25"/>
      <c r="R197" s="26"/>
      <c r="S197" s="27"/>
      <c r="T197" s="27"/>
      <c r="U197" s="27"/>
      <c r="V197" s="27"/>
      <c r="W197" s="27"/>
      <c r="X197" s="27"/>
    </row>
    <row r="198" spans="16:24" x14ac:dyDescent="0.25">
      <c r="P198" s="22"/>
      <c r="Q198" s="25"/>
      <c r="R198" s="26"/>
      <c r="S198" s="27"/>
      <c r="T198" s="27"/>
      <c r="U198" s="27"/>
      <c r="V198" s="27"/>
      <c r="W198" s="27"/>
      <c r="X198" s="27"/>
    </row>
    <row r="199" spans="16:24" x14ac:dyDescent="0.25">
      <c r="P199" s="22"/>
      <c r="Q199" s="25"/>
      <c r="R199" s="26"/>
      <c r="S199" s="27"/>
      <c r="T199" s="27"/>
      <c r="U199" s="27"/>
      <c r="V199" s="27"/>
      <c r="W199" s="27"/>
      <c r="X199" s="27"/>
    </row>
    <row r="200" spans="16:24" x14ac:dyDescent="0.25">
      <c r="P200" s="22"/>
      <c r="Q200" s="25"/>
      <c r="R200" s="26"/>
      <c r="S200" s="27"/>
      <c r="T200" s="27"/>
      <c r="U200" s="27"/>
      <c r="V200" s="27"/>
      <c r="W200" s="27"/>
      <c r="X200" s="27"/>
    </row>
    <row r="201" spans="16:24" x14ac:dyDescent="0.25">
      <c r="P201" s="22"/>
      <c r="Q201" s="25"/>
      <c r="R201" s="26"/>
      <c r="S201" s="27"/>
      <c r="T201" s="27"/>
      <c r="U201" s="27"/>
      <c r="V201" s="27"/>
      <c r="W201" s="27"/>
      <c r="X201" s="27"/>
    </row>
    <row r="202" spans="16:24" x14ac:dyDescent="0.25">
      <c r="P202" s="22"/>
      <c r="Q202" s="25"/>
      <c r="R202" s="26"/>
      <c r="S202" s="27"/>
      <c r="T202" s="27"/>
      <c r="U202" s="27"/>
      <c r="V202" s="27"/>
      <c r="W202" s="27"/>
      <c r="X202" s="27"/>
    </row>
    <row r="203" spans="16:24" x14ac:dyDescent="0.25">
      <c r="P203" s="22"/>
      <c r="Q203" s="25"/>
      <c r="R203" s="26"/>
      <c r="S203" s="27"/>
      <c r="T203" s="27"/>
      <c r="U203" s="27"/>
      <c r="V203" s="27"/>
      <c r="W203" s="27"/>
      <c r="X203" s="27"/>
    </row>
    <row r="204" spans="16:24" x14ac:dyDescent="0.25">
      <c r="P204" s="22"/>
      <c r="Q204" s="25"/>
      <c r="R204" s="26"/>
      <c r="S204" s="27"/>
      <c r="T204" s="27"/>
      <c r="U204" s="27"/>
      <c r="V204" s="27"/>
      <c r="W204" s="27"/>
      <c r="X204" s="27"/>
    </row>
    <row r="205" spans="16:24" x14ac:dyDescent="0.25">
      <c r="P205" s="22"/>
      <c r="Q205" s="25"/>
      <c r="R205" s="26"/>
      <c r="S205" s="27"/>
      <c r="T205" s="27"/>
      <c r="U205" s="27"/>
      <c r="V205" s="27"/>
      <c r="W205" s="27"/>
      <c r="X205" s="27"/>
    </row>
    <row r="206" spans="16:24" x14ac:dyDescent="0.25">
      <c r="P206" s="22"/>
      <c r="Q206" s="25"/>
      <c r="R206" s="26"/>
      <c r="S206" s="27"/>
      <c r="T206" s="27"/>
      <c r="U206" s="27"/>
      <c r="V206" s="27"/>
      <c r="W206" s="27"/>
      <c r="X206" s="27"/>
    </row>
    <row r="207" spans="16:24" x14ac:dyDescent="0.25">
      <c r="P207" s="22"/>
      <c r="Q207" s="25"/>
      <c r="R207" s="26"/>
      <c r="S207" s="27"/>
      <c r="T207" s="27"/>
      <c r="U207" s="27"/>
      <c r="V207" s="27"/>
      <c r="W207" s="27"/>
      <c r="X207" s="27"/>
    </row>
    <row r="208" spans="16:24" x14ac:dyDescent="0.25">
      <c r="P208" s="22"/>
      <c r="Q208" s="25"/>
      <c r="R208" s="26"/>
      <c r="S208" s="27"/>
      <c r="T208" s="27"/>
      <c r="U208" s="27"/>
      <c r="V208" s="27"/>
      <c r="W208" s="27"/>
      <c r="X208" s="27"/>
    </row>
    <row r="209" spans="16:24" x14ac:dyDescent="0.25">
      <c r="P209" s="22"/>
      <c r="Q209" s="25"/>
      <c r="R209" s="26"/>
      <c r="S209" s="27"/>
      <c r="T209" s="27"/>
      <c r="U209" s="27"/>
      <c r="V209" s="27"/>
      <c r="W209" s="27"/>
      <c r="X209" s="27"/>
    </row>
    <row r="210" spans="16:24" x14ac:dyDescent="0.25">
      <c r="P210" s="22"/>
      <c r="Q210" s="25"/>
      <c r="R210" s="26"/>
      <c r="S210" s="27"/>
      <c r="T210" s="27"/>
      <c r="U210" s="27"/>
      <c r="V210" s="27"/>
      <c r="W210" s="27"/>
      <c r="X210" s="27"/>
    </row>
    <row r="211" spans="16:24" x14ac:dyDescent="0.25">
      <c r="P211" s="22"/>
      <c r="Q211" s="25"/>
      <c r="R211" s="26"/>
      <c r="S211" s="27"/>
      <c r="T211" s="27"/>
      <c r="U211" s="27"/>
      <c r="V211" s="27"/>
      <c r="W211" s="27"/>
      <c r="X211" s="27"/>
    </row>
    <row r="212" spans="16:24" x14ac:dyDescent="0.25">
      <c r="P212" s="22"/>
      <c r="Q212" s="25"/>
      <c r="R212" s="26"/>
      <c r="S212" s="27"/>
      <c r="T212" s="27"/>
      <c r="U212" s="27"/>
      <c r="V212" s="27"/>
      <c r="W212" s="27"/>
      <c r="X212" s="27"/>
    </row>
    <row r="213" spans="16:24" x14ac:dyDescent="0.25">
      <c r="P213" s="22"/>
      <c r="Q213" s="25"/>
      <c r="R213" s="26"/>
      <c r="S213" s="27"/>
      <c r="T213" s="27"/>
      <c r="U213" s="27"/>
      <c r="V213" s="27"/>
      <c r="W213" s="27"/>
      <c r="X213" s="27"/>
    </row>
    <row r="214" spans="16:24" x14ac:dyDescent="0.25">
      <c r="P214" s="22"/>
      <c r="Q214" s="25"/>
      <c r="R214" s="26"/>
      <c r="S214" s="27"/>
      <c r="T214" s="27"/>
      <c r="U214" s="27"/>
      <c r="V214" s="27"/>
      <c r="W214" s="27"/>
      <c r="X214" s="27"/>
    </row>
    <row r="215" spans="16:24" x14ac:dyDescent="0.25">
      <c r="P215" s="22"/>
      <c r="Q215" s="25"/>
      <c r="R215" s="26"/>
      <c r="S215" s="27"/>
      <c r="T215" s="27"/>
      <c r="U215" s="27"/>
      <c r="V215" s="27"/>
      <c r="W215" s="27"/>
      <c r="X215" s="27"/>
    </row>
    <row r="216" spans="16:24" x14ac:dyDescent="0.25">
      <c r="P216" s="22"/>
      <c r="Q216" s="25"/>
      <c r="R216" s="26"/>
      <c r="S216" s="27"/>
      <c r="T216" s="27"/>
      <c r="U216" s="27"/>
      <c r="V216" s="27"/>
      <c r="W216" s="27"/>
      <c r="X216" s="27"/>
    </row>
    <row r="217" spans="16:24" x14ac:dyDescent="0.25">
      <c r="P217" s="22"/>
      <c r="Q217" s="25"/>
      <c r="R217" s="26"/>
      <c r="S217" s="27"/>
      <c r="T217" s="27"/>
      <c r="U217" s="27"/>
      <c r="V217" s="27"/>
      <c r="W217" s="27"/>
      <c r="X217" s="27"/>
    </row>
    <row r="218" spans="16:24" x14ac:dyDescent="0.25">
      <c r="P218" s="22"/>
      <c r="R218" s="26"/>
      <c r="S218" s="27"/>
      <c r="T218" s="27"/>
      <c r="U218" s="27"/>
      <c r="V218" s="27"/>
      <c r="W218" s="27"/>
      <c r="X218" s="27"/>
    </row>
    <row r="219" spans="16:24" x14ac:dyDescent="0.25">
      <c r="P219" s="22"/>
      <c r="R219" s="26"/>
      <c r="S219" s="27"/>
      <c r="T219" s="27"/>
      <c r="U219" s="27"/>
      <c r="V219" s="27"/>
      <c r="W219" s="27"/>
      <c r="X219" s="27"/>
    </row>
    <row r="220" spans="16:24" x14ac:dyDescent="0.25">
      <c r="P220" s="22"/>
      <c r="Q220" s="25"/>
      <c r="R220" s="26"/>
      <c r="S220" s="27"/>
      <c r="T220" s="27"/>
      <c r="U220" s="27"/>
      <c r="V220" s="27"/>
      <c r="W220" s="27"/>
      <c r="X220" s="27"/>
    </row>
    <row r="221" spans="16:24" x14ac:dyDescent="0.25">
      <c r="P221" s="22"/>
      <c r="Q221" s="25"/>
      <c r="R221" s="26"/>
      <c r="S221" s="27"/>
      <c r="T221" s="27"/>
      <c r="U221" s="27"/>
      <c r="V221" s="27"/>
      <c r="W221" s="27"/>
      <c r="X221" s="27"/>
    </row>
    <row r="222" spans="16:24" x14ac:dyDescent="0.25">
      <c r="P222" s="22"/>
      <c r="Q222" s="25"/>
      <c r="R222" s="26"/>
      <c r="S222" s="27"/>
      <c r="T222" s="27"/>
      <c r="U222" s="27"/>
      <c r="V222" s="27"/>
      <c r="W222" s="27"/>
      <c r="X222" s="27"/>
    </row>
    <row r="223" spans="16:24" x14ac:dyDescent="0.25">
      <c r="P223" s="22"/>
      <c r="Q223" s="25"/>
      <c r="R223" s="26"/>
      <c r="S223" s="27"/>
      <c r="T223" s="27"/>
      <c r="U223" s="27"/>
      <c r="V223" s="27"/>
      <c r="W223" s="27"/>
      <c r="X223" s="27"/>
    </row>
    <row r="224" spans="16:24" x14ac:dyDescent="0.25">
      <c r="P224" s="22"/>
      <c r="Q224" s="25"/>
      <c r="R224" s="26"/>
      <c r="S224" s="27"/>
      <c r="T224" s="27"/>
      <c r="U224" s="27"/>
      <c r="V224" s="27"/>
      <c r="W224" s="27"/>
      <c r="X224" s="27"/>
    </row>
    <row r="225" spans="16:24" x14ac:dyDescent="0.25">
      <c r="P225" s="22"/>
      <c r="Q225" s="25"/>
      <c r="R225" s="26"/>
      <c r="S225" s="27"/>
      <c r="T225" s="27"/>
      <c r="U225" s="27"/>
      <c r="V225" s="27"/>
      <c r="W225" s="27"/>
      <c r="X225" s="27"/>
    </row>
    <row r="226" spans="16:24" x14ac:dyDescent="0.25">
      <c r="P226" s="22"/>
      <c r="Q226" s="25"/>
      <c r="R226" s="26"/>
      <c r="S226" s="27"/>
      <c r="T226" s="27"/>
      <c r="U226" s="27"/>
      <c r="V226" s="27"/>
      <c r="W226" s="27"/>
      <c r="X226" s="27"/>
    </row>
    <row r="227" spans="16:24" x14ac:dyDescent="0.25">
      <c r="P227" s="22"/>
      <c r="Q227" s="25"/>
      <c r="R227" s="26"/>
      <c r="S227" s="27"/>
      <c r="T227" s="27"/>
      <c r="U227" s="27"/>
      <c r="V227" s="27"/>
      <c r="W227" s="27"/>
      <c r="X227" s="27"/>
    </row>
    <row r="228" spans="16:24" x14ac:dyDescent="0.25">
      <c r="P228" s="22"/>
      <c r="Q228" s="25"/>
      <c r="R228" s="26"/>
      <c r="S228" s="27"/>
      <c r="T228" s="27"/>
      <c r="U228" s="27"/>
      <c r="V228" s="27"/>
      <c r="W228" s="27"/>
      <c r="X228" s="27"/>
    </row>
    <row r="229" spans="16:24" x14ac:dyDescent="0.25">
      <c r="P229" s="22"/>
      <c r="Q229" s="25"/>
      <c r="R229" s="26"/>
      <c r="S229" s="27"/>
      <c r="T229" s="27"/>
      <c r="U229" s="27"/>
      <c r="V229" s="27"/>
      <c r="W229" s="27"/>
      <c r="X229" s="27"/>
    </row>
    <row r="230" spans="16:24" x14ac:dyDescent="0.25">
      <c r="P230" s="22"/>
      <c r="Q230" s="25"/>
      <c r="R230" s="26"/>
      <c r="S230" s="27"/>
      <c r="T230" s="27"/>
      <c r="U230" s="27"/>
      <c r="V230" s="27"/>
      <c r="W230" s="27"/>
      <c r="X230" s="27"/>
    </row>
    <row r="231" spans="16:24" x14ac:dyDescent="0.25">
      <c r="P231" s="22"/>
      <c r="Q231" s="25"/>
      <c r="R231" s="26"/>
      <c r="S231" s="27"/>
      <c r="T231" s="27"/>
      <c r="U231" s="27"/>
      <c r="V231" s="27"/>
      <c r="W231" s="27"/>
      <c r="X231" s="27"/>
    </row>
    <row r="232" spans="16:24" x14ac:dyDescent="0.25">
      <c r="P232" s="22"/>
      <c r="Q232" s="25"/>
      <c r="R232" s="26"/>
      <c r="S232" s="27"/>
      <c r="T232" s="27"/>
      <c r="U232" s="27"/>
      <c r="V232" s="27"/>
      <c r="W232" s="27"/>
      <c r="X232" s="27"/>
    </row>
    <row r="233" spans="16:24" x14ac:dyDescent="0.25">
      <c r="P233" s="22"/>
      <c r="Q233" s="25"/>
      <c r="R233" s="26"/>
      <c r="S233" s="27"/>
      <c r="T233" s="27"/>
      <c r="U233" s="27"/>
      <c r="V233" s="27"/>
      <c r="W233" s="27"/>
      <c r="X233" s="27"/>
    </row>
    <row r="234" spans="16:24" x14ac:dyDescent="0.25">
      <c r="P234" s="22"/>
      <c r="Q234" s="25"/>
      <c r="R234" s="26"/>
      <c r="S234" s="27"/>
      <c r="T234" s="27"/>
      <c r="U234" s="27"/>
      <c r="V234" s="27"/>
      <c r="W234" s="27"/>
      <c r="X234" s="27"/>
    </row>
    <row r="235" spans="16:24" x14ac:dyDescent="0.25">
      <c r="P235" s="22"/>
      <c r="Q235" s="25"/>
      <c r="R235" s="26"/>
      <c r="S235" s="27"/>
      <c r="T235" s="27"/>
      <c r="U235" s="27"/>
      <c r="V235" s="27"/>
      <c r="W235" s="27"/>
      <c r="X235" s="27"/>
    </row>
    <row r="236" spans="16:24" x14ac:dyDescent="0.25">
      <c r="P236" s="22"/>
      <c r="Q236" s="25"/>
      <c r="R236" s="26"/>
      <c r="S236" s="27"/>
      <c r="T236" s="27"/>
      <c r="U236" s="27"/>
      <c r="V236" s="27"/>
      <c r="W236" s="27"/>
      <c r="X236" s="27"/>
    </row>
    <row r="237" spans="16:24" x14ac:dyDescent="0.25">
      <c r="P237" s="22"/>
      <c r="Q237" s="25"/>
      <c r="R237" s="26"/>
      <c r="S237" s="27"/>
      <c r="T237" s="27"/>
      <c r="U237" s="27"/>
      <c r="V237" s="27"/>
      <c r="W237" s="27"/>
      <c r="X237" s="27"/>
    </row>
    <row r="238" spans="16:24" x14ac:dyDescent="0.25">
      <c r="P238" s="22"/>
      <c r="Q238" s="25"/>
      <c r="R238" s="26"/>
      <c r="S238" s="27"/>
      <c r="T238" s="27"/>
      <c r="U238" s="27"/>
      <c r="V238" s="27"/>
      <c r="W238" s="27"/>
      <c r="X238" s="27"/>
    </row>
    <row r="239" spans="16:24" x14ac:dyDescent="0.25">
      <c r="P239" s="22"/>
      <c r="Q239" s="25"/>
      <c r="R239" s="26"/>
      <c r="S239" s="27"/>
      <c r="T239" s="27"/>
      <c r="U239" s="27"/>
      <c r="V239" s="27"/>
      <c r="W239" s="27"/>
      <c r="X239" s="27"/>
    </row>
    <row r="240" spans="16:24" x14ac:dyDescent="0.25">
      <c r="P240" s="22"/>
      <c r="Q240" s="25"/>
      <c r="R240" s="26"/>
      <c r="S240" s="27"/>
      <c r="T240" s="27"/>
      <c r="U240" s="27"/>
      <c r="V240" s="27"/>
      <c r="W240" s="27"/>
      <c r="X240" s="27"/>
    </row>
    <row r="241" spans="16:24" x14ac:dyDescent="0.25">
      <c r="P241" s="22"/>
      <c r="Q241" s="25"/>
      <c r="R241" s="26"/>
      <c r="S241" s="27"/>
      <c r="T241" s="27"/>
      <c r="U241" s="27"/>
      <c r="V241" s="27"/>
      <c r="W241" s="27"/>
      <c r="X241" s="27"/>
    </row>
    <row r="242" spans="16:24" x14ac:dyDescent="0.25">
      <c r="P242" s="22"/>
      <c r="Q242" s="25"/>
      <c r="R242" s="26"/>
      <c r="S242" s="27"/>
      <c r="T242" s="27"/>
      <c r="U242" s="27"/>
      <c r="V242" s="27"/>
      <c r="W242" s="27"/>
      <c r="X242" s="27"/>
    </row>
    <row r="243" spans="16:24" x14ac:dyDescent="0.25">
      <c r="P243" s="22"/>
      <c r="Q243" s="25"/>
      <c r="R243" s="26"/>
      <c r="S243" s="27"/>
      <c r="T243" s="27"/>
      <c r="U243" s="27"/>
      <c r="V243" s="27"/>
      <c r="W243" s="27"/>
      <c r="X243" s="27"/>
    </row>
    <row r="244" spans="16:24" x14ac:dyDescent="0.25">
      <c r="P244" s="22"/>
      <c r="Q244" s="25"/>
      <c r="R244" s="26"/>
      <c r="S244" s="27"/>
      <c r="T244" s="27"/>
      <c r="U244" s="27"/>
      <c r="V244" s="27"/>
      <c r="W244" s="27"/>
      <c r="X244" s="27"/>
    </row>
    <row r="245" spans="16:24" x14ac:dyDescent="0.25">
      <c r="P245" s="22"/>
      <c r="Q245" s="25"/>
      <c r="R245" s="26"/>
      <c r="S245" s="27"/>
      <c r="T245" s="27"/>
      <c r="U245" s="27"/>
      <c r="V245" s="27"/>
      <c r="W245" s="27"/>
      <c r="X245" s="27"/>
    </row>
    <row r="246" spans="16:24" x14ac:dyDescent="0.25">
      <c r="P246" s="22"/>
      <c r="Q246" s="25"/>
      <c r="R246" s="26"/>
      <c r="S246" s="27"/>
      <c r="T246" s="27"/>
      <c r="U246" s="27"/>
      <c r="V246" s="27"/>
      <c r="W246" s="27"/>
      <c r="X246" s="27"/>
    </row>
    <row r="247" spans="16:24" x14ac:dyDescent="0.25">
      <c r="P247" s="22"/>
      <c r="Q247" s="25"/>
      <c r="R247" s="26"/>
      <c r="S247" s="27"/>
      <c r="T247" s="27"/>
      <c r="U247" s="27"/>
      <c r="V247" s="27"/>
      <c r="W247" s="27"/>
      <c r="X247" s="27"/>
    </row>
    <row r="248" spans="16:24" x14ac:dyDescent="0.25">
      <c r="P248" s="22"/>
      <c r="Q248" s="25"/>
      <c r="R248" s="26"/>
      <c r="S248" s="27"/>
      <c r="T248" s="27"/>
      <c r="U248" s="27"/>
      <c r="V248" s="27"/>
      <c r="W248" s="27"/>
      <c r="X248" s="27"/>
    </row>
    <row r="249" spans="16:24" x14ac:dyDescent="0.25">
      <c r="P249" s="22"/>
      <c r="Q249" s="25"/>
      <c r="R249" s="26"/>
      <c r="S249" s="27"/>
      <c r="T249" s="27"/>
      <c r="U249" s="27"/>
      <c r="V249" s="27"/>
      <c r="W249" s="27"/>
      <c r="X249" s="27"/>
    </row>
    <row r="250" spans="16:24" x14ac:dyDescent="0.25">
      <c r="P250" s="22"/>
      <c r="Q250" s="25"/>
      <c r="R250" s="26"/>
      <c r="S250" s="27"/>
      <c r="T250" s="27"/>
      <c r="U250" s="27"/>
      <c r="V250" s="27"/>
      <c r="W250" s="27"/>
      <c r="X250" s="27"/>
    </row>
    <row r="251" spans="16:24" x14ac:dyDescent="0.25">
      <c r="P251" s="22"/>
      <c r="Q251" s="25"/>
      <c r="R251" s="26"/>
      <c r="S251" s="27"/>
      <c r="T251" s="27"/>
      <c r="U251" s="27"/>
      <c r="V251" s="27"/>
      <c r="W251" s="27"/>
      <c r="X251" s="27"/>
    </row>
    <row r="252" spans="16:24" x14ac:dyDescent="0.25">
      <c r="P252" s="22"/>
      <c r="Q252" s="25"/>
      <c r="R252" s="26"/>
      <c r="S252" s="27"/>
      <c r="T252" s="27"/>
      <c r="U252" s="27"/>
      <c r="V252" s="27"/>
      <c r="W252" s="27"/>
      <c r="X252" s="27"/>
    </row>
    <row r="253" spans="16:24" x14ac:dyDescent="0.25">
      <c r="P253" s="22"/>
      <c r="Q253" s="25"/>
      <c r="R253" s="26"/>
      <c r="S253" s="27"/>
      <c r="T253" s="27"/>
      <c r="U253" s="27"/>
      <c r="V253" s="27"/>
      <c r="W253" s="27"/>
      <c r="X253" s="27"/>
    </row>
    <row r="254" spans="16:24" x14ac:dyDescent="0.25">
      <c r="P254" s="22"/>
      <c r="Q254" s="25"/>
      <c r="R254" s="26"/>
      <c r="S254" s="27"/>
      <c r="T254" s="27"/>
      <c r="U254" s="27"/>
      <c r="V254" s="27"/>
      <c r="W254" s="27"/>
      <c r="X254" s="27"/>
    </row>
    <row r="255" spans="16:24" x14ac:dyDescent="0.25">
      <c r="P255" s="22"/>
      <c r="Q255" s="25"/>
      <c r="R255" s="26"/>
      <c r="S255" s="27"/>
      <c r="T255" s="27"/>
      <c r="U255" s="27"/>
      <c r="V255" s="27"/>
      <c r="W255" s="27"/>
      <c r="X255" s="27"/>
    </row>
    <row r="256" spans="16:24" x14ac:dyDescent="0.25">
      <c r="P256" s="22"/>
      <c r="Q256" s="25"/>
      <c r="R256" s="26"/>
      <c r="S256" s="27"/>
      <c r="T256" s="27"/>
      <c r="U256" s="27"/>
      <c r="V256" s="27"/>
      <c r="W256" s="27"/>
      <c r="X256" s="27"/>
    </row>
    <row r="257" spans="16:24" x14ac:dyDescent="0.25">
      <c r="P257" s="22"/>
      <c r="Q257" s="25"/>
      <c r="R257" s="26"/>
      <c r="S257" s="27"/>
      <c r="T257" s="27"/>
      <c r="U257" s="27"/>
      <c r="V257" s="27"/>
      <c r="W257" s="27"/>
      <c r="X257" s="27"/>
    </row>
    <row r="258" spans="16:24" x14ac:dyDescent="0.25">
      <c r="P258" s="22"/>
      <c r="Q258" s="25"/>
      <c r="R258" s="26"/>
      <c r="S258" s="27"/>
      <c r="T258" s="27"/>
      <c r="U258" s="27"/>
      <c r="V258" s="27"/>
      <c r="W258" s="27"/>
      <c r="X258" s="27"/>
    </row>
    <row r="259" spans="16:24" x14ac:dyDescent="0.25">
      <c r="P259" s="22"/>
      <c r="Q259" s="25"/>
      <c r="R259" s="26"/>
      <c r="S259" s="27"/>
      <c r="T259" s="27"/>
      <c r="U259" s="27"/>
      <c r="V259" s="27"/>
      <c r="W259" s="27"/>
      <c r="X259" s="27"/>
    </row>
    <row r="260" spans="16:24" x14ac:dyDescent="0.25">
      <c r="P260" s="22"/>
      <c r="Q260" s="25"/>
      <c r="R260" s="26"/>
      <c r="S260" s="27"/>
      <c r="T260" s="27"/>
      <c r="U260" s="27"/>
      <c r="V260" s="27"/>
      <c r="W260" s="27"/>
      <c r="X260" s="27"/>
    </row>
    <row r="261" spans="16:24" x14ac:dyDescent="0.25">
      <c r="P261" s="22"/>
      <c r="Q261" s="25"/>
      <c r="R261" s="26"/>
      <c r="S261" s="27"/>
      <c r="T261" s="27"/>
      <c r="U261" s="27"/>
      <c r="V261" s="27"/>
      <c r="W261" s="27"/>
      <c r="X261" s="27"/>
    </row>
    <row r="262" spans="16:24" x14ac:dyDescent="0.25">
      <c r="P262" s="22"/>
      <c r="Q262" s="25"/>
      <c r="R262" s="26"/>
      <c r="S262" s="27"/>
      <c r="T262" s="27"/>
      <c r="U262" s="27"/>
      <c r="V262" s="27"/>
      <c r="W262" s="27"/>
      <c r="X262" s="27"/>
    </row>
    <row r="263" spans="16:24" x14ac:dyDescent="0.25">
      <c r="P263" s="22"/>
      <c r="Q263" s="25"/>
      <c r="R263" s="26"/>
      <c r="S263" s="27"/>
      <c r="T263" s="27"/>
      <c r="U263" s="27"/>
      <c r="V263" s="27"/>
      <c r="W263" s="27"/>
      <c r="X263" s="27"/>
    </row>
    <row r="264" spans="16:24" x14ac:dyDescent="0.25">
      <c r="P264" s="22"/>
      <c r="Q264" s="25"/>
      <c r="R264" s="26"/>
      <c r="S264" s="27"/>
      <c r="T264" s="27"/>
      <c r="U264" s="27"/>
      <c r="V264" s="27"/>
      <c r="W264" s="27"/>
      <c r="X264" s="27"/>
    </row>
    <row r="265" spans="16:24" x14ac:dyDescent="0.25">
      <c r="P265" s="22"/>
      <c r="Q265" s="25"/>
      <c r="R265" s="26"/>
      <c r="S265" s="27"/>
      <c r="T265" s="27"/>
      <c r="U265" s="27"/>
      <c r="V265" s="27"/>
      <c r="W265" s="27"/>
      <c r="X265" s="27"/>
    </row>
    <row r="266" spans="16:24" x14ac:dyDescent="0.25">
      <c r="P266" s="22"/>
      <c r="Q266" s="25"/>
      <c r="R266" s="26"/>
      <c r="S266" s="27"/>
      <c r="T266" s="27"/>
      <c r="U266" s="27"/>
      <c r="V266" s="27"/>
      <c r="W266" s="27"/>
      <c r="X266" s="27"/>
    </row>
    <row r="267" spans="16:24" x14ac:dyDescent="0.25">
      <c r="P267" s="22"/>
      <c r="Q267" s="25"/>
      <c r="R267" s="26"/>
      <c r="S267" s="27"/>
      <c r="T267" s="27"/>
      <c r="U267" s="27"/>
      <c r="V267" s="27"/>
      <c r="W267" s="27"/>
      <c r="X267" s="27"/>
    </row>
    <row r="268" spans="16:24" x14ac:dyDescent="0.25">
      <c r="P268" s="22"/>
      <c r="Q268" s="25"/>
      <c r="R268" s="26"/>
      <c r="S268" s="27"/>
      <c r="T268" s="27"/>
      <c r="U268" s="27"/>
      <c r="V268" s="27"/>
      <c r="W268" s="27"/>
      <c r="X268" s="27"/>
    </row>
    <row r="269" spans="16:24" x14ac:dyDescent="0.25">
      <c r="P269" s="22"/>
      <c r="Q269" s="25"/>
      <c r="R269" s="26"/>
      <c r="S269" s="27"/>
      <c r="T269" s="27"/>
      <c r="U269" s="27"/>
      <c r="V269" s="27"/>
      <c r="W269" s="27"/>
      <c r="X269" s="27"/>
    </row>
    <row r="270" spans="16:24" x14ac:dyDescent="0.25">
      <c r="P270" s="22"/>
      <c r="Q270" s="25"/>
      <c r="R270" s="26"/>
      <c r="S270" s="27"/>
      <c r="T270" s="27"/>
      <c r="U270" s="27"/>
      <c r="V270" s="27"/>
      <c r="W270" s="27"/>
      <c r="X270" s="27"/>
    </row>
    <row r="271" spans="16:24" x14ac:dyDescent="0.25">
      <c r="P271" s="22"/>
      <c r="Q271" s="25"/>
      <c r="R271" s="26"/>
      <c r="S271" s="27"/>
      <c r="T271" s="27"/>
      <c r="U271" s="27"/>
      <c r="V271" s="27"/>
      <c r="W271" s="27"/>
      <c r="X271" s="27"/>
    </row>
    <row r="272" spans="16:24" x14ac:dyDescent="0.25">
      <c r="P272" s="22"/>
      <c r="Q272" s="25"/>
      <c r="R272" s="26"/>
      <c r="S272" s="27"/>
      <c r="T272" s="27"/>
      <c r="U272" s="27"/>
      <c r="V272" s="27"/>
      <c r="W272" s="27"/>
      <c r="X272" s="27"/>
    </row>
    <row r="273" spans="16:24" x14ac:dyDescent="0.25">
      <c r="P273" s="22"/>
      <c r="Q273" s="25"/>
      <c r="R273" s="26"/>
      <c r="S273" s="27"/>
      <c r="T273" s="27"/>
      <c r="U273" s="27"/>
      <c r="V273" s="27"/>
      <c r="W273" s="27"/>
      <c r="X273" s="27"/>
    </row>
    <row r="274" spans="16:24" x14ac:dyDescent="0.25">
      <c r="P274" s="22"/>
      <c r="Q274" s="25"/>
      <c r="R274" s="26"/>
      <c r="S274" s="27"/>
      <c r="T274" s="27"/>
      <c r="U274" s="27"/>
      <c r="V274" s="27"/>
      <c r="W274" s="27"/>
      <c r="X274" s="27"/>
    </row>
    <row r="275" spans="16:24" x14ac:dyDescent="0.25">
      <c r="P275" s="22"/>
      <c r="Q275" s="25"/>
      <c r="R275" s="26"/>
      <c r="S275" s="27"/>
      <c r="T275" s="27"/>
      <c r="U275" s="27"/>
      <c r="V275" s="27"/>
      <c r="W275" s="27"/>
      <c r="X275" s="27"/>
    </row>
    <row r="276" spans="16:24" x14ac:dyDescent="0.25">
      <c r="P276" s="22"/>
      <c r="Q276" s="25"/>
      <c r="R276" s="26"/>
      <c r="S276" s="27"/>
      <c r="T276" s="27"/>
      <c r="U276" s="27"/>
      <c r="V276" s="27"/>
      <c r="W276" s="27"/>
      <c r="X276" s="27"/>
    </row>
    <row r="277" spans="16:24" x14ac:dyDescent="0.25">
      <c r="P277" s="22"/>
      <c r="Q277" s="25"/>
      <c r="R277" s="26"/>
      <c r="S277" s="27"/>
      <c r="T277" s="27"/>
      <c r="U277" s="27"/>
      <c r="V277" s="27"/>
      <c r="W277" s="27"/>
      <c r="X277" s="27"/>
    </row>
    <row r="278" spans="16:24" x14ac:dyDescent="0.25">
      <c r="P278" s="22"/>
      <c r="Q278" s="25"/>
      <c r="R278" s="26"/>
      <c r="S278" s="27"/>
      <c r="T278" s="27"/>
      <c r="U278" s="27"/>
      <c r="V278" s="27"/>
      <c r="W278" s="27"/>
      <c r="X278" s="27"/>
    </row>
    <row r="279" spans="16:24" x14ac:dyDescent="0.25">
      <c r="P279" s="22"/>
      <c r="Q279" s="25"/>
      <c r="R279" s="26"/>
      <c r="S279" s="27"/>
      <c r="T279" s="27"/>
      <c r="U279" s="27"/>
      <c r="V279" s="27"/>
      <c r="W279" s="27"/>
      <c r="X279" s="27"/>
    </row>
    <row r="280" spans="16:24" x14ac:dyDescent="0.25">
      <c r="P280" s="22"/>
      <c r="Q280" s="25"/>
      <c r="R280" s="26"/>
      <c r="S280" s="27"/>
      <c r="T280" s="27"/>
      <c r="U280" s="27"/>
      <c r="V280" s="27"/>
      <c r="W280" s="27"/>
      <c r="X280" s="27"/>
    </row>
    <row r="281" spans="16:24" x14ac:dyDescent="0.25">
      <c r="P281" s="22"/>
      <c r="Q281" s="25"/>
      <c r="R281" s="26"/>
      <c r="S281" s="27"/>
      <c r="T281" s="27"/>
      <c r="U281" s="27"/>
      <c r="V281" s="27"/>
      <c r="W281" s="27"/>
      <c r="X281" s="27"/>
    </row>
    <row r="282" spans="16:24" x14ac:dyDescent="0.25">
      <c r="P282" s="22"/>
      <c r="Q282" s="25"/>
      <c r="R282" s="26"/>
      <c r="S282" s="27"/>
      <c r="T282" s="27"/>
      <c r="U282" s="27"/>
      <c r="V282" s="27"/>
      <c r="W282" s="27"/>
      <c r="X282" s="27"/>
    </row>
    <row r="283" spans="16:24" x14ac:dyDescent="0.25">
      <c r="P283" s="22"/>
      <c r="R283" s="26"/>
      <c r="S283" s="27"/>
      <c r="T283" s="27"/>
      <c r="U283" s="27"/>
      <c r="V283" s="27"/>
      <c r="W283" s="27"/>
      <c r="X283" s="27"/>
    </row>
    <row r="284" spans="16:24" x14ac:dyDescent="0.25">
      <c r="P284" s="22"/>
      <c r="Q284" s="25"/>
      <c r="R284" s="26"/>
      <c r="S284" s="27"/>
      <c r="T284" s="27"/>
      <c r="U284" s="27"/>
      <c r="V284" s="27"/>
      <c r="W284" s="27"/>
      <c r="X284" s="27"/>
    </row>
    <row r="285" spans="16:24" x14ac:dyDescent="0.25">
      <c r="P285" s="22"/>
      <c r="Q285" s="25"/>
      <c r="R285" s="26"/>
      <c r="S285" s="27"/>
      <c r="T285" s="27"/>
      <c r="U285" s="27"/>
      <c r="V285" s="27"/>
      <c r="W285" s="27"/>
      <c r="X285" s="27"/>
    </row>
    <row r="286" spans="16:24" x14ac:dyDescent="0.25">
      <c r="P286" s="22"/>
      <c r="Q286" s="25"/>
      <c r="R286" s="26"/>
      <c r="S286" s="27"/>
      <c r="T286" s="27"/>
      <c r="U286" s="27"/>
      <c r="V286" s="27"/>
      <c r="W286" s="27"/>
      <c r="X286" s="27"/>
    </row>
    <row r="287" spans="16:24" x14ac:dyDescent="0.25">
      <c r="P287" s="22"/>
      <c r="Q287" s="25"/>
      <c r="R287" s="26"/>
      <c r="S287" s="27"/>
      <c r="T287" s="27"/>
      <c r="U287" s="27"/>
      <c r="V287" s="27"/>
      <c r="W287" s="27"/>
      <c r="X287" s="27"/>
    </row>
    <row r="288" spans="16:24" x14ac:dyDescent="0.25">
      <c r="P288" s="22"/>
      <c r="Q288" s="25"/>
      <c r="R288" s="26"/>
      <c r="S288" s="27"/>
      <c r="T288" s="27"/>
      <c r="U288" s="27"/>
      <c r="V288" s="27"/>
      <c r="W288" s="27"/>
      <c r="X288" s="27"/>
    </row>
    <row r="289" spans="16:24" x14ac:dyDescent="0.25">
      <c r="P289" s="22"/>
      <c r="Q289" s="25"/>
      <c r="R289" s="26"/>
      <c r="S289" s="27"/>
      <c r="T289" s="27"/>
      <c r="U289" s="27"/>
      <c r="V289" s="27"/>
      <c r="W289" s="27"/>
      <c r="X289" s="27"/>
    </row>
    <row r="290" spans="16:24" x14ac:dyDescent="0.25">
      <c r="P290" s="22"/>
      <c r="Q290" s="25"/>
      <c r="R290" s="26"/>
      <c r="S290" s="27"/>
      <c r="T290" s="27"/>
      <c r="U290" s="27"/>
      <c r="V290" s="27"/>
      <c r="W290" s="27"/>
      <c r="X290" s="27"/>
    </row>
    <row r="291" spans="16:24" x14ac:dyDescent="0.25">
      <c r="P291" s="22"/>
      <c r="Q291" s="25"/>
      <c r="R291" s="26"/>
      <c r="S291" s="27"/>
      <c r="T291" s="27"/>
      <c r="U291" s="27"/>
      <c r="V291" s="27"/>
      <c r="W291" s="27"/>
      <c r="X291" s="27"/>
    </row>
    <row r="292" spans="16:24" x14ac:dyDescent="0.25">
      <c r="P292" s="22"/>
      <c r="R292" s="26"/>
      <c r="S292" s="27"/>
      <c r="T292" s="27"/>
      <c r="U292" s="27"/>
      <c r="V292" s="27"/>
      <c r="W292" s="27"/>
      <c r="X292" s="27"/>
    </row>
    <row r="293" spans="16:24" x14ac:dyDescent="0.25">
      <c r="P293" s="22"/>
      <c r="Q293" s="25"/>
      <c r="R293" s="26"/>
      <c r="S293" s="27"/>
      <c r="T293" s="27"/>
      <c r="U293" s="27"/>
      <c r="V293" s="27"/>
      <c r="W293" s="27"/>
      <c r="X293" s="27"/>
    </row>
    <row r="294" spans="16:24" x14ac:dyDescent="0.25">
      <c r="P294" s="22"/>
      <c r="Q294" s="25"/>
      <c r="R294" s="26"/>
      <c r="S294" s="27"/>
      <c r="T294" s="27"/>
      <c r="U294" s="27"/>
      <c r="V294" s="27"/>
      <c r="W294" s="27"/>
      <c r="X294" s="27"/>
    </row>
    <row r="295" spans="16:24" x14ac:dyDescent="0.25">
      <c r="P295" s="22"/>
      <c r="Q295" s="25"/>
      <c r="R295" s="26"/>
      <c r="S295" s="27"/>
      <c r="T295" s="27"/>
      <c r="U295" s="27"/>
      <c r="V295" s="27"/>
      <c r="W295" s="27"/>
      <c r="X295" s="27"/>
    </row>
    <row r="296" spans="16:24" x14ac:dyDescent="0.25">
      <c r="P296" s="22"/>
      <c r="Q296" s="25"/>
      <c r="R296" s="26"/>
      <c r="S296" s="27"/>
      <c r="T296" s="27"/>
      <c r="U296" s="27"/>
      <c r="V296" s="27"/>
      <c r="W296" s="27"/>
      <c r="X296" s="27"/>
    </row>
    <row r="297" spans="16:24" x14ac:dyDescent="0.25">
      <c r="P297" s="22"/>
      <c r="R297" s="26"/>
      <c r="S297" s="27"/>
      <c r="T297" s="27"/>
      <c r="U297" s="27"/>
      <c r="V297" s="27"/>
      <c r="W297" s="27"/>
      <c r="X297" s="27"/>
    </row>
    <row r="298" spans="16:24" x14ac:dyDescent="0.25">
      <c r="P298" s="22"/>
      <c r="Q298" s="25"/>
      <c r="R298" s="26"/>
      <c r="S298" s="27"/>
      <c r="T298" s="27"/>
      <c r="U298" s="27"/>
      <c r="V298" s="27"/>
      <c r="W298" s="27"/>
      <c r="X298" s="27"/>
    </row>
    <row r="299" spans="16:24" x14ac:dyDescent="0.25">
      <c r="P299" s="22"/>
      <c r="R299" s="26"/>
      <c r="S299" s="27"/>
      <c r="T299" s="27"/>
      <c r="U299" s="27"/>
      <c r="V299" s="27"/>
      <c r="W299" s="27"/>
      <c r="X299" s="27"/>
    </row>
    <row r="300" spans="16:24" x14ac:dyDescent="0.25">
      <c r="P300" s="22"/>
      <c r="R300" s="26"/>
      <c r="S300" s="27"/>
      <c r="T300" s="27"/>
      <c r="U300" s="27"/>
      <c r="V300" s="27"/>
      <c r="W300" s="27"/>
      <c r="X300" s="27"/>
    </row>
    <row r="301" spans="16:24" x14ac:dyDescent="0.25">
      <c r="P301" s="22"/>
      <c r="Q301" s="25"/>
      <c r="R301" s="26"/>
      <c r="S301" s="27"/>
      <c r="T301" s="27"/>
      <c r="U301" s="27"/>
      <c r="V301" s="27"/>
      <c r="W301" s="27"/>
      <c r="X301" s="27"/>
    </row>
    <row r="302" spans="16:24" x14ac:dyDescent="0.25">
      <c r="P302" s="22"/>
      <c r="Q302" s="25"/>
      <c r="R302" s="26"/>
      <c r="S302" s="27"/>
      <c r="T302" s="27"/>
      <c r="U302" s="27"/>
      <c r="V302" s="27"/>
      <c r="W302" s="27"/>
      <c r="X302" s="27"/>
    </row>
    <row r="303" spans="16:24" x14ac:dyDescent="0.25">
      <c r="P303" s="22"/>
      <c r="Q303" s="25"/>
      <c r="R303" s="26"/>
      <c r="S303" s="27"/>
      <c r="T303" s="27"/>
      <c r="U303" s="27"/>
      <c r="V303" s="27"/>
      <c r="W303" s="27"/>
      <c r="X303" s="27"/>
    </row>
    <row r="304" spans="16:24" x14ac:dyDescent="0.25">
      <c r="P304" s="22"/>
      <c r="Q304" s="25"/>
      <c r="R304" s="26"/>
      <c r="S304" s="27"/>
      <c r="T304" s="27"/>
      <c r="U304" s="27"/>
      <c r="V304" s="27"/>
      <c r="W304" s="27"/>
      <c r="X304" s="27"/>
    </row>
    <row r="305" spans="16:24" x14ac:dyDescent="0.25">
      <c r="P305" s="22"/>
      <c r="Q305" s="25"/>
      <c r="R305" s="26"/>
      <c r="S305" s="27"/>
      <c r="T305" s="27"/>
      <c r="U305" s="27"/>
      <c r="V305" s="27"/>
      <c r="W305" s="27"/>
      <c r="X305" s="27"/>
    </row>
    <row r="306" spans="16:24" x14ac:dyDescent="0.25">
      <c r="P306" s="22"/>
      <c r="Q306" s="25"/>
      <c r="R306" s="26"/>
      <c r="S306" s="27"/>
      <c r="T306" s="27"/>
      <c r="U306" s="27"/>
      <c r="V306" s="27"/>
      <c r="W306" s="27"/>
      <c r="X306" s="27"/>
    </row>
    <row r="307" spans="16:24" x14ac:dyDescent="0.25">
      <c r="P307" s="22"/>
      <c r="Q307" s="25"/>
      <c r="R307" s="26"/>
      <c r="S307" s="27"/>
      <c r="T307" s="27"/>
      <c r="U307" s="27"/>
      <c r="V307" s="27"/>
      <c r="W307" s="27"/>
      <c r="X307" s="27"/>
    </row>
    <row r="308" spans="16:24" x14ac:dyDescent="0.25">
      <c r="P308" s="22"/>
      <c r="Q308" s="25"/>
      <c r="R308" s="26"/>
      <c r="S308" s="27"/>
      <c r="T308" s="27"/>
      <c r="U308" s="27"/>
      <c r="V308" s="27"/>
      <c r="W308" s="27"/>
      <c r="X308" s="27"/>
    </row>
    <row r="309" spans="16:24" x14ac:dyDescent="0.25">
      <c r="P309" s="22"/>
      <c r="R309" s="26"/>
      <c r="S309" s="27"/>
      <c r="T309" s="27"/>
      <c r="U309" s="27"/>
      <c r="V309" s="27"/>
      <c r="W309" s="27"/>
      <c r="X309" s="27"/>
    </row>
    <row r="310" spans="16:24" x14ac:dyDescent="0.25">
      <c r="P310" s="22"/>
      <c r="Q310" s="25"/>
      <c r="R310" s="26"/>
      <c r="S310" s="27"/>
      <c r="T310" s="27"/>
      <c r="U310" s="27"/>
      <c r="V310" s="27"/>
      <c r="W310" s="27"/>
      <c r="X310" s="27"/>
    </row>
    <row r="311" spans="16:24" x14ac:dyDescent="0.25">
      <c r="P311" s="22"/>
      <c r="R311" s="26"/>
      <c r="S311" s="27"/>
      <c r="T311" s="27"/>
      <c r="U311" s="27"/>
      <c r="V311" s="27"/>
      <c r="W311" s="27"/>
      <c r="X311" s="27"/>
    </row>
    <row r="312" spans="16:24" x14ac:dyDescent="0.25">
      <c r="P312" s="22"/>
      <c r="Q312" s="25"/>
      <c r="R312" s="26"/>
      <c r="S312" s="27"/>
      <c r="T312" s="27"/>
      <c r="U312" s="27"/>
      <c r="V312" s="27"/>
      <c r="W312" s="27"/>
      <c r="X312" s="27"/>
    </row>
    <row r="313" spans="16:24" x14ac:dyDescent="0.25">
      <c r="P313" s="22"/>
      <c r="Q313" s="25"/>
      <c r="R313" s="26"/>
      <c r="S313" s="27"/>
      <c r="T313" s="27"/>
      <c r="U313" s="27"/>
      <c r="V313" s="27"/>
      <c r="W313" s="27"/>
      <c r="X313" s="27"/>
    </row>
    <row r="314" spans="16:24" x14ac:dyDescent="0.25">
      <c r="P314" s="22"/>
      <c r="Q314" s="25"/>
      <c r="R314" s="26"/>
      <c r="S314" s="27"/>
      <c r="T314" s="27"/>
      <c r="U314" s="27"/>
      <c r="V314" s="27"/>
      <c r="W314" s="27"/>
      <c r="X314" s="27"/>
    </row>
    <row r="315" spans="16:24" x14ac:dyDescent="0.25">
      <c r="P315" s="22"/>
      <c r="Q315" s="25"/>
      <c r="R315" s="26"/>
      <c r="S315" s="27"/>
      <c r="T315" s="27"/>
      <c r="U315" s="27"/>
      <c r="V315" s="27"/>
      <c r="W315" s="27"/>
      <c r="X315" s="27"/>
    </row>
    <row r="316" spans="16:24" x14ac:dyDescent="0.25">
      <c r="P316" s="22"/>
      <c r="Q316" s="25"/>
      <c r="R316" s="26"/>
      <c r="S316" s="27"/>
      <c r="T316" s="27"/>
      <c r="U316" s="27"/>
      <c r="V316" s="27"/>
      <c r="W316" s="27"/>
      <c r="X316" s="27"/>
    </row>
    <row r="317" spans="16:24" x14ac:dyDescent="0.25">
      <c r="P317" s="22"/>
      <c r="Q317" s="25"/>
      <c r="R317" s="26"/>
      <c r="S317" s="27"/>
      <c r="T317" s="27"/>
      <c r="U317" s="27"/>
      <c r="V317" s="27"/>
      <c r="W317" s="27"/>
      <c r="X317" s="27"/>
    </row>
    <row r="318" spans="16:24" x14ac:dyDescent="0.25">
      <c r="P318" s="22"/>
      <c r="Q318" s="25"/>
      <c r="R318" s="26"/>
      <c r="S318" s="27"/>
      <c r="T318" s="27"/>
      <c r="U318" s="27"/>
      <c r="V318" s="27"/>
      <c r="W318" s="27"/>
      <c r="X318" s="27"/>
    </row>
    <row r="319" spans="16:24" x14ac:dyDescent="0.25">
      <c r="P319" s="22"/>
      <c r="Q319" s="25"/>
      <c r="R319" s="26"/>
      <c r="S319" s="27"/>
      <c r="T319" s="27"/>
      <c r="U319" s="27"/>
      <c r="V319" s="27"/>
      <c r="W319" s="27"/>
      <c r="X319" s="27"/>
    </row>
    <row r="320" spans="16:24" x14ac:dyDescent="0.25">
      <c r="P320" s="22"/>
      <c r="Q320" s="25"/>
      <c r="R320" s="26"/>
      <c r="S320" s="27"/>
      <c r="T320" s="27"/>
      <c r="U320" s="27"/>
      <c r="V320" s="27"/>
      <c r="W320" s="27"/>
      <c r="X320" s="27"/>
    </row>
    <row r="321" spans="16:24" x14ac:dyDescent="0.25">
      <c r="P321" s="22"/>
      <c r="Q321" s="25"/>
      <c r="R321" s="26"/>
      <c r="S321" s="27"/>
      <c r="T321" s="27"/>
      <c r="U321" s="27"/>
      <c r="V321" s="27"/>
      <c r="W321" s="27"/>
      <c r="X321" s="27"/>
    </row>
    <row r="322" spans="16:24" x14ac:dyDescent="0.25">
      <c r="P322" s="22"/>
      <c r="Q322" s="25"/>
      <c r="R322" s="26"/>
      <c r="S322" s="27"/>
      <c r="T322" s="27"/>
      <c r="U322" s="27"/>
      <c r="V322" s="27"/>
      <c r="W322" s="27"/>
      <c r="X322" s="27"/>
    </row>
    <row r="323" spans="16:24" x14ac:dyDescent="0.25">
      <c r="P323" s="22"/>
      <c r="Q323" s="25"/>
      <c r="R323" s="26"/>
      <c r="S323" s="27"/>
      <c r="T323" s="27"/>
      <c r="U323" s="27"/>
      <c r="V323" s="27"/>
      <c r="W323" s="27"/>
      <c r="X323" s="27"/>
    </row>
    <row r="324" spans="16:24" x14ac:dyDescent="0.25">
      <c r="P324" s="22"/>
      <c r="Q324" s="25"/>
      <c r="R324" s="26"/>
      <c r="S324" s="27"/>
      <c r="T324" s="27"/>
      <c r="U324" s="27"/>
      <c r="V324" s="27"/>
      <c r="W324" s="27"/>
      <c r="X324" s="27"/>
    </row>
    <row r="325" spans="16:24" x14ac:dyDescent="0.25">
      <c r="P325" s="22"/>
      <c r="Q325" s="25"/>
      <c r="R325" s="26"/>
      <c r="S325" s="27"/>
      <c r="T325" s="27"/>
      <c r="U325" s="27"/>
      <c r="V325" s="27"/>
      <c r="W325" s="27"/>
      <c r="X325" s="27"/>
    </row>
    <row r="326" spans="16:24" x14ac:dyDescent="0.25">
      <c r="P326" s="22"/>
      <c r="Q326" s="25"/>
      <c r="R326" s="26"/>
      <c r="S326" s="27"/>
      <c r="T326" s="27"/>
      <c r="U326" s="27"/>
      <c r="V326" s="27"/>
      <c r="W326" s="27"/>
      <c r="X326" s="27"/>
    </row>
    <row r="327" spans="16:24" x14ac:dyDescent="0.25">
      <c r="P327" s="22"/>
      <c r="Q327" s="25"/>
      <c r="R327" s="26"/>
      <c r="S327" s="27"/>
      <c r="T327" s="27"/>
      <c r="U327" s="27"/>
      <c r="V327" s="27"/>
      <c r="W327" s="27"/>
      <c r="X327" s="27"/>
    </row>
    <row r="328" spans="16:24" x14ac:dyDescent="0.25">
      <c r="P328" s="22"/>
      <c r="Q328" s="25"/>
      <c r="R328" s="26"/>
      <c r="S328" s="27"/>
      <c r="T328" s="27"/>
      <c r="U328" s="27"/>
      <c r="V328" s="27"/>
      <c r="W328" s="27"/>
      <c r="X328" s="27"/>
    </row>
    <row r="329" spans="16:24" x14ac:dyDescent="0.25">
      <c r="P329" s="22"/>
      <c r="Q329" s="25"/>
      <c r="R329" s="26"/>
      <c r="S329" s="27"/>
      <c r="T329" s="27"/>
      <c r="U329" s="27"/>
      <c r="V329" s="27"/>
      <c r="W329" s="27"/>
      <c r="X329" s="27"/>
    </row>
    <row r="330" spans="16:24" x14ac:dyDescent="0.25">
      <c r="P330" s="22"/>
      <c r="Q330" s="25"/>
      <c r="R330" s="26"/>
      <c r="S330" s="27"/>
      <c r="T330" s="27"/>
      <c r="U330" s="27"/>
      <c r="V330" s="27"/>
      <c r="W330" s="27"/>
      <c r="X330" s="27"/>
    </row>
    <row r="331" spans="16:24" x14ac:dyDescent="0.25">
      <c r="P331" s="22"/>
      <c r="Q331" s="25"/>
      <c r="R331" s="26"/>
      <c r="S331" s="27"/>
      <c r="T331" s="27"/>
      <c r="U331" s="27"/>
      <c r="V331" s="27"/>
      <c r="W331" s="27"/>
      <c r="X331" s="27"/>
    </row>
    <row r="332" spans="16:24" x14ac:dyDescent="0.25">
      <c r="P332" s="22"/>
      <c r="Q332" s="25"/>
      <c r="R332" s="26"/>
      <c r="S332" s="27"/>
      <c r="T332" s="27"/>
      <c r="U332" s="27"/>
      <c r="V332" s="27"/>
      <c r="W332" s="27"/>
      <c r="X332" s="27"/>
    </row>
    <row r="333" spans="16:24" x14ac:dyDescent="0.25">
      <c r="P333" s="22"/>
      <c r="Q333" s="25"/>
      <c r="R333" s="26"/>
      <c r="S333" s="27"/>
      <c r="T333" s="27"/>
      <c r="U333" s="27"/>
      <c r="V333" s="27"/>
      <c r="W333" s="27"/>
      <c r="X333" s="27"/>
    </row>
    <row r="334" spans="16:24" x14ac:dyDescent="0.25">
      <c r="P334" s="22"/>
      <c r="Q334" s="25"/>
      <c r="R334" s="26"/>
      <c r="S334" s="27"/>
      <c r="T334" s="27"/>
      <c r="U334" s="27"/>
      <c r="V334" s="27"/>
      <c r="W334" s="27"/>
      <c r="X334" s="27"/>
    </row>
    <row r="335" spans="16:24" x14ac:dyDescent="0.25">
      <c r="P335" s="22"/>
      <c r="Q335" s="25"/>
      <c r="R335" s="26"/>
      <c r="S335" s="27"/>
      <c r="T335" s="27"/>
      <c r="U335" s="27"/>
      <c r="V335" s="27"/>
      <c r="W335" s="27"/>
      <c r="X335" s="27"/>
    </row>
    <row r="336" spans="16:24" x14ac:dyDescent="0.25">
      <c r="P336" s="22"/>
      <c r="Q336" s="25"/>
      <c r="R336" s="26"/>
      <c r="S336" s="27"/>
      <c r="T336" s="27"/>
      <c r="U336" s="27"/>
      <c r="V336" s="27"/>
      <c r="W336" s="27"/>
      <c r="X336" s="27"/>
    </row>
    <row r="337" spans="16:24" x14ac:dyDescent="0.25">
      <c r="P337" s="22"/>
      <c r="Q337" s="25"/>
      <c r="R337" s="26"/>
      <c r="S337" s="27"/>
      <c r="T337" s="27"/>
      <c r="U337" s="27"/>
      <c r="V337" s="27"/>
      <c r="W337" s="27"/>
      <c r="X337" s="27"/>
    </row>
    <row r="338" spans="16:24" x14ac:dyDescent="0.25">
      <c r="P338" s="22"/>
      <c r="Q338" s="25"/>
      <c r="R338" s="26"/>
      <c r="S338" s="27"/>
      <c r="T338" s="27"/>
      <c r="U338" s="27"/>
      <c r="V338" s="27"/>
      <c r="W338" s="27"/>
      <c r="X338" s="27"/>
    </row>
    <row r="339" spans="16:24" x14ac:dyDescent="0.25">
      <c r="P339" s="22"/>
      <c r="Q339" s="25"/>
      <c r="R339" s="26"/>
      <c r="S339" s="27"/>
      <c r="T339" s="27"/>
      <c r="U339" s="27"/>
      <c r="V339" s="27"/>
      <c r="W339" s="27"/>
      <c r="X339" s="27"/>
    </row>
    <row r="340" spans="16:24" x14ac:dyDescent="0.25">
      <c r="P340" s="22"/>
      <c r="Q340" s="25"/>
      <c r="R340" s="26"/>
      <c r="S340" s="27"/>
      <c r="T340" s="27"/>
      <c r="U340" s="27"/>
      <c r="V340" s="27"/>
      <c r="W340" s="27"/>
      <c r="X340" s="27"/>
    </row>
    <row r="341" spans="16:24" x14ac:dyDescent="0.25">
      <c r="P341" s="22"/>
      <c r="Q341" s="25"/>
      <c r="R341" s="26"/>
      <c r="S341" s="27"/>
      <c r="T341" s="27"/>
      <c r="U341" s="27"/>
      <c r="V341" s="27"/>
      <c r="W341" s="27"/>
      <c r="X341" s="27"/>
    </row>
    <row r="342" spans="16:24" x14ac:dyDescent="0.25">
      <c r="P342" s="22"/>
      <c r="R342" s="26"/>
      <c r="S342" s="27"/>
      <c r="T342" s="27"/>
      <c r="U342" s="27"/>
      <c r="V342" s="27"/>
      <c r="W342" s="27"/>
      <c r="X342" s="27"/>
    </row>
    <row r="343" spans="16:24" x14ac:dyDescent="0.25">
      <c r="P343" s="22"/>
      <c r="R343" s="26"/>
      <c r="S343" s="27"/>
      <c r="T343" s="27"/>
      <c r="U343" s="27"/>
      <c r="V343" s="27"/>
      <c r="W343" s="27"/>
      <c r="X343" s="27"/>
    </row>
    <row r="344" spans="16:24" x14ac:dyDescent="0.25">
      <c r="P344" s="22"/>
      <c r="Q344" s="25"/>
      <c r="R344" s="26"/>
      <c r="S344" s="27"/>
      <c r="T344" s="27"/>
      <c r="U344" s="27"/>
      <c r="V344" s="27"/>
      <c r="W344" s="27"/>
      <c r="X344" s="27"/>
    </row>
    <row r="345" spans="16:24" x14ac:dyDescent="0.25">
      <c r="P345" s="22"/>
      <c r="Q345" s="25"/>
      <c r="R345" s="26"/>
      <c r="S345" s="27"/>
      <c r="T345" s="27"/>
      <c r="U345" s="27"/>
      <c r="V345" s="27"/>
      <c r="W345" s="27"/>
      <c r="X345" s="27"/>
    </row>
    <row r="346" spans="16:24" x14ac:dyDescent="0.25">
      <c r="P346" s="22"/>
      <c r="Q346" s="25"/>
      <c r="R346" s="26"/>
      <c r="S346" s="27"/>
      <c r="T346" s="27"/>
      <c r="U346" s="27"/>
      <c r="V346" s="27"/>
      <c r="W346" s="27"/>
      <c r="X346" s="27"/>
    </row>
    <row r="347" spans="16:24" x14ac:dyDescent="0.25">
      <c r="P347" s="22"/>
      <c r="Q347" s="25"/>
      <c r="R347" s="26"/>
      <c r="S347" s="27"/>
      <c r="T347" s="27"/>
      <c r="U347" s="27"/>
      <c r="V347" s="27"/>
      <c r="W347" s="27"/>
      <c r="X347" s="27"/>
    </row>
    <row r="348" spans="16:24" x14ac:dyDescent="0.25">
      <c r="P348" s="22"/>
      <c r="Q348" s="25"/>
      <c r="R348" s="26"/>
      <c r="S348" s="27"/>
      <c r="T348" s="27"/>
      <c r="U348" s="27"/>
      <c r="V348" s="27"/>
      <c r="W348" s="27"/>
      <c r="X348" s="27"/>
    </row>
    <row r="349" spans="16:24" x14ac:dyDescent="0.25">
      <c r="P349" s="22"/>
      <c r="Q349" s="25"/>
      <c r="R349" s="26"/>
      <c r="S349" s="27"/>
      <c r="T349" s="27"/>
      <c r="U349" s="27"/>
      <c r="V349" s="27"/>
      <c r="W349" s="27"/>
      <c r="X349" s="27"/>
    </row>
    <row r="350" spans="16:24" x14ac:dyDescent="0.25">
      <c r="P350" s="22"/>
      <c r="Q350" s="25"/>
      <c r="R350" s="26"/>
      <c r="S350" s="27"/>
      <c r="T350" s="27"/>
      <c r="U350" s="27"/>
      <c r="V350" s="27"/>
      <c r="W350" s="27"/>
      <c r="X350" s="27"/>
    </row>
    <row r="351" spans="16:24" x14ac:dyDescent="0.25">
      <c r="P351" s="22"/>
      <c r="Q351" s="25"/>
      <c r="R351" s="26"/>
      <c r="S351" s="27"/>
      <c r="T351" s="27"/>
      <c r="U351" s="27"/>
      <c r="V351" s="27"/>
      <c r="W351" s="27"/>
      <c r="X351" s="27"/>
    </row>
    <row r="352" spans="16:24" x14ac:dyDescent="0.25">
      <c r="P352" s="22"/>
      <c r="Q352" s="25"/>
      <c r="R352" s="26"/>
      <c r="S352" s="27"/>
      <c r="T352" s="27"/>
      <c r="U352" s="27"/>
      <c r="V352" s="27"/>
      <c r="W352" s="27"/>
      <c r="X352" s="27"/>
    </row>
    <row r="353" spans="16:24" x14ac:dyDescent="0.25">
      <c r="P353" s="22"/>
      <c r="Q353" s="25"/>
      <c r="R353" s="26"/>
      <c r="S353" s="27"/>
      <c r="T353" s="27"/>
      <c r="U353" s="27"/>
      <c r="V353" s="27"/>
      <c r="W353" s="27"/>
      <c r="X353" s="27"/>
    </row>
    <row r="354" spans="16:24" x14ac:dyDescent="0.25">
      <c r="P354" s="22"/>
      <c r="Q354" s="25"/>
      <c r="R354" s="26"/>
      <c r="S354" s="27"/>
      <c r="T354" s="27"/>
      <c r="U354" s="27"/>
      <c r="V354" s="27"/>
      <c r="W354" s="27"/>
      <c r="X354" s="27"/>
    </row>
    <row r="355" spans="16:24" x14ac:dyDescent="0.25">
      <c r="P355" s="22"/>
      <c r="Q355" s="25"/>
      <c r="R355" s="26"/>
      <c r="S355" s="27"/>
      <c r="T355" s="27"/>
      <c r="U355" s="27"/>
      <c r="V355" s="27"/>
      <c r="W355" s="27"/>
      <c r="X355" s="27"/>
    </row>
    <row r="356" spans="16:24" x14ac:dyDescent="0.25">
      <c r="P356" s="22"/>
      <c r="Q356" s="25"/>
      <c r="R356" s="26"/>
      <c r="S356" s="27"/>
      <c r="T356" s="27"/>
      <c r="U356" s="27"/>
      <c r="V356" s="27"/>
      <c r="W356" s="27"/>
      <c r="X356" s="27"/>
    </row>
    <row r="357" spans="16:24" x14ac:dyDescent="0.25">
      <c r="P357" s="22"/>
      <c r="Q357" s="25"/>
      <c r="R357" s="26"/>
      <c r="S357" s="27"/>
      <c r="T357" s="27"/>
      <c r="U357" s="27"/>
      <c r="V357" s="27"/>
      <c r="W357" s="27"/>
      <c r="X357" s="27"/>
    </row>
    <row r="358" spans="16:24" x14ac:dyDescent="0.25">
      <c r="P358" s="22"/>
      <c r="Q358" s="25"/>
      <c r="R358" s="26"/>
      <c r="S358" s="27"/>
      <c r="T358" s="27"/>
      <c r="U358" s="27"/>
      <c r="V358" s="27"/>
      <c r="W358" s="27"/>
      <c r="X358" s="27"/>
    </row>
    <row r="359" spans="16:24" x14ac:dyDescent="0.25">
      <c r="P359" s="22"/>
      <c r="Q359" s="25"/>
      <c r="R359" s="26"/>
      <c r="S359" s="27"/>
      <c r="T359" s="27"/>
      <c r="U359" s="27"/>
      <c r="V359" s="27"/>
      <c r="W359" s="27"/>
      <c r="X359" s="27"/>
    </row>
    <row r="360" spans="16:24" x14ac:dyDescent="0.25">
      <c r="P360" s="22"/>
      <c r="Q360" s="25"/>
      <c r="R360" s="26"/>
      <c r="S360" s="27"/>
      <c r="T360" s="27"/>
      <c r="U360" s="27"/>
      <c r="V360" s="27"/>
      <c r="W360" s="27"/>
      <c r="X360" s="27"/>
    </row>
    <row r="361" spans="16:24" x14ac:dyDescent="0.25">
      <c r="P361" s="22"/>
      <c r="Q361" s="25"/>
      <c r="R361" s="26"/>
      <c r="S361" s="27"/>
      <c r="T361" s="27"/>
      <c r="U361" s="27"/>
      <c r="V361" s="27"/>
      <c r="W361" s="27"/>
      <c r="X361" s="27"/>
    </row>
    <row r="362" spans="16:24" x14ac:dyDescent="0.25">
      <c r="P362" s="22"/>
      <c r="Q362" s="25"/>
      <c r="R362" s="26"/>
      <c r="S362" s="27"/>
      <c r="T362" s="27"/>
      <c r="U362" s="27"/>
      <c r="V362" s="27"/>
      <c r="W362" s="27"/>
      <c r="X362" s="27"/>
    </row>
    <row r="363" spans="16:24" x14ac:dyDescent="0.25">
      <c r="P363" s="22"/>
      <c r="Q363" s="25"/>
      <c r="R363" s="26"/>
      <c r="S363" s="27"/>
      <c r="T363" s="27"/>
      <c r="U363" s="27"/>
      <c r="V363" s="27"/>
      <c r="W363" s="27"/>
      <c r="X363" s="27"/>
    </row>
    <row r="364" spans="16:24" x14ac:dyDescent="0.25">
      <c r="P364" s="22"/>
      <c r="Q364" s="25"/>
      <c r="R364" s="26"/>
      <c r="S364" s="27"/>
      <c r="T364" s="27"/>
      <c r="U364" s="27"/>
      <c r="V364" s="27"/>
      <c r="W364" s="27"/>
      <c r="X364" s="27"/>
    </row>
    <row r="365" spans="16:24" x14ac:dyDescent="0.25">
      <c r="P365" s="22"/>
      <c r="Q365" s="25"/>
      <c r="R365" s="26"/>
      <c r="S365" s="27"/>
      <c r="T365" s="27"/>
      <c r="U365" s="27"/>
      <c r="V365" s="27"/>
      <c r="W365" s="27"/>
      <c r="X365" s="27"/>
    </row>
    <row r="366" spans="16:24" x14ac:dyDescent="0.25">
      <c r="P366" s="22"/>
      <c r="Q366" s="25"/>
      <c r="R366" s="26"/>
      <c r="S366" s="27"/>
      <c r="T366" s="27"/>
      <c r="U366" s="27"/>
      <c r="V366" s="27"/>
      <c r="W366" s="27"/>
      <c r="X366" s="27"/>
    </row>
    <row r="367" spans="16:24" x14ac:dyDescent="0.25">
      <c r="P367" s="22"/>
      <c r="Q367" s="25"/>
      <c r="R367" s="26"/>
      <c r="S367" s="27"/>
      <c r="T367" s="27"/>
      <c r="U367" s="27"/>
      <c r="V367" s="27"/>
      <c r="W367" s="27"/>
      <c r="X367" s="27"/>
    </row>
    <row r="368" spans="16:24" x14ac:dyDescent="0.25">
      <c r="P368" s="22"/>
      <c r="Q368" s="25"/>
      <c r="R368" s="26"/>
      <c r="S368" s="27"/>
      <c r="T368" s="27"/>
      <c r="U368" s="27"/>
      <c r="V368" s="27"/>
      <c r="W368" s="27"/>
      <c r="X368" s="27"/>
    </row>
    <row r="369" spans="16:24" x14ac:dyDescent="0.25">
      <c r="P369" s="22"/>
      <c r="Q369" s="25"/>
      <c r="R369" s="26"/>
      <c r="S369" s="27"/>
      <c r="T369" s="27"/>
      <c r="U369" s="27"/>
      <c r="V369" s="27"/>
      <c r="W369" s="27"/>
      <c r="X369" s="27"/>
    </row>
    <row r="370" spans="16:24" x14ac:dyDescent="0.25">
      <c r="P370" s="22"/>
      <c r="Q370" s="25"/>
      <c r="R370" s="26"/>
      <c r="S370" s="27"/>
      <c r="T370" s="27"/>
      <c r="U370" s="27"/>
      <c r="V370" s="27"/>
      <c r="W370" s="27"/>
      <c r="X370" s="27"/>
    </row>
    <row r="371" spans="16:24" x14ac:dyDescent="0.25">
      <c r="P371" s="22"/>
      <c r="Q371" s="25"/>
      <c r="R371" s="26"/>
      <c r="S371" s="27"/>
      <c r="T371" s="27"/>
      <c r="U371" s="27"/>
      <c r="V371" s="27"/>
      <c r="W371" s="27"/>
      <c r="X371" s="27"/>
    </row>
    <row r="372" spans="16:24" x14ac:dyDescent="0.25">
      <c r="P372" s="22"/>
      <c r="Q372" s="25"/>
      <c r="R372" s="26"/>
      <c r="S372" s="27"/>
      <c r="T372" s="27"/>
      <c r="U372" s="27"/>
      <c r="V372" s="27"/>
      <c r="W372" s="27"/>
      <c r="X372" s="27"/>
    </row>
    <row r="373" spans="16:24" x14ac:dyDescent="0.25">
      <c r="P373" s="22"/>
      <c r="Q373" s="25"/>
      <c r="R373" s="26"/>
      <c r="S373" s="27"/>
      <c r="T373" s="27"/>
      <c r="U373" s="27"/>
      <c r="V373" s="27"/>
      <c r="W373" s="27"/>
      <c r="X373" s="27"/>
    </row>
    <row r="374" spans="16:24" x14ac:dyDescent="0.25">
      <c r="P374" s="22"/>
      <c r="Q374" s="25"/>
      <c r="R374" s="26"/>
      <c r="S374" s="27"/>
      <c r="T374" s="27"/>
      <c r="U374" s="27"/>
      <c r="V374" s="27"/>
      <c r="W374" s="27"/>
      <c r="X374" s="27"/>
    </row>
    <row r="375" spans="16:24" x14ac:dyDescent="0.25">
      <c r="P375" s="22"/>
      <c r="Q375" s="25"/>
      <c r="R375" s="26"/>
      <c r="S375" s="27"/>
      <c r="T375" s="27"/>
      <c r="U375" s="27"/>
      <c r="V375" s="27"/>
      <c r="W375" s="27"/>
      <c r="X375" s="27"/>
    </row>
    <row r="376" spans="16:24" x14ac:dyDescent="0.25">
      <c r="P376" s="22"/>
      <c r="Q376" s="25"/>
      <c r="R376" s="26"/>
      <c r="S376" s="27"/>
      <c r="T376" s="27"/>
      <c r="U376" s="27"/>
      <c r="V376" s="27"/>
      <c r="W376" s="27"/>
      <c r="X376" s="27"/>
    </row>
    <row r="377" spans="16:24" x14ac:dyDescent="0.25">
      <c r="P377" s="22"/>
      <c r="Q377" s="25"/>
      <c r="R377" s="26"/>
      <c r="S377" s="27"/>
      <c r="T377" s="27"/>
      <c r="U377" s="27"/>
      <c r="V377" s="27"/>
      <c r="W377" s="27"/>
      <c r="X377" s="27"/>
    </row>
    <row r="378" spans="16:24" x14ac:dyDescent="0.25">
      <c r="P378" s="22"/>
      <c r="Q378" s="25"/>
      <c r="R378" s="26"/>
      <c r="S378" s="27"/>
      <c r="T378" s="27"/>
      <c r="U378" s="27"/>
      <c r="V378" s="27"/>
      <c r="W378" s="27"/>
      <c r="X378" s="27"/>
    </row>
    <row r="379" spans="16:24" x14ac:dyDescent="0.25">
      <c r="P379" s="22"/>
      <c r="Q379" s="25"/>
      <c r="R379" s="26"/>
      <c r="S379" s="27"/>
      <c r="T379" s="27"/>
      <c r="U379" s="27"/>
      <c r="V379" s="27"/>
      <c r="W379" s="27"/>
      <c r="X379" s="27"/>
    </row>
    <row r="380" spans="16:24" x14ac:dyDescent="0.25">
      <c r="P380" s="22"/>
      <c r="Q380" s="25"/>
      <c r="R380" s="26"/>
      <c r="S380" s="27"/>
      <c r="T380" s="27"/>
      <c r="U380" s="27"/>
      <c r="V380" s="27"/>
      <c r="W380" s="27"/>
      <c r="X380" s="27"/>
    </row>
    <row r="381" spans="16:24" x14ac:dyDescent="0.25">
      <c r="P381" s="22"/>
      <c r="Q381" s="25"/>
      <c r="R381" s="26"/>
      <c r="S381" s="27"/>
      <c r="T381" s="27"/>
      <c r="U381" s="27"/>
      <c r="V381" s="27"/>
      <c r="W381" s="27"/>
      <c r="X381" s="27"/>
    </row>
    <row r="382" spans="16:24" x14ac:dyDescent="0.25">
      <c r="P382" s="22"/>
      <c r="Q382" s="25"/>
      <c r="R382" s="26"/>
      <c r="S382" s="27"/>
      <c r="T382" s="27"/>
      <c r="U382" s="27"/>
      <c r="V382" s="27"/>
      <c r="W382" s="27"/>
      <c r="X382" s="27"/>
    </row>
    <row r="383" spans="16:24" x14ac:dyDescent="0.25">
      <c r="P383" s="22"/>
      <c r="Q383" s="25"/>
      <c r="R383" s="26"/>
      <c r="S383" s="27"/>
      <c r="T383" s="27"/>
      <c r="U383" s="27"/>
      <c r="V383" s="27"/>
      <c r="W383" s="27"/>
      <c r="X383" s="27"/>
    </row>
    <row r="384" spans="16:24" x14ac:dyDescent="0.25">
      <c r="P384" s="22"/>
      <c r="R384" s="26"/>
      <c r="S384" s="27"/>
      <c r="T384" s="27"/>
      <c r="U384" s="27"/>
      <c r="V384" s="27"/>
      <c r="W384" s="27"/>
      <c r="X384" s="27"/>
    </row>
    <row r="385" spans="16:24" x14ac:dyDescent="0.25">
      <c r="P385" s="22"/>
      <c r="Q385" s="25"/>
      <c r="R385" s="26"/>
      <c r="S385" s="27"/>
      <c r="T385" s="27"/>
      <c r="U385" s="27"/>
      <c r="V385" s="27"/>
      <c r="W385" s="27"/>
      <c r="X385" s="27"/>
    </row>
    <row r="386" spans="16:24" x14ac:dyDescent="0.25">
      <c r="P386" s="22"/>
      <c r="R386" s="26"/>
      <c r="S386" s="27"/>
      <c r="T386" s="27"/>
      <c r="U386" s="27"/>
      <c r="V386" s="27"/>
      <c r="W386" s="27"/>
      <c r="X386" s="27"/>
    </row>
    <row r="387" spans="16:24" x14ac:dyDescent="0.25">
      <c r="P387" s="22"/>
      <c r="Q387" s="25"/>
      <c r="R387" s="26"/>
      <c r="S387" s="27"/>
      <c r="T387" s="27"/>
      <c r="U387" s="27"/>
      <c r="V387" s="27"/>
      <c r="W387" s="27"/>
      <c r="X387" s="27"/>
    </row>
    <row r="388" spans="16:24" x14ac:dyDescent="0.25">
      <c r="P388" s="22"/>
      <c r="R388" s="26"/>
      <c r="S388" s="27"/>
      <c r="T388" s="27"/>
      <c r="U388" s="27"/>
      <c r="V388" s="27"/>
      <c r="W388" s="27"/>
      <c r="X388" s="27"/>
    </row>
    <row r="389" spans="16:24" x14ac:dyDescent="0.25">
      <c r="P389" s="22"/>
      <c r="Q389" s="25"/>
      <c r="R389" s="26"/>
      <c r="S389" s="27"/>
      <c r="T389" s="27"/>
      <c r="U389" s="27"/>
      <c r="V389" s="27"/>
      <c r="W389" s="27"/>
      <c r="X389" s="27"/>
    </row>
    <row r="390" spans="16:24" x14ac:dyDescent="0.25">
      <c r="P390" s="22"/>
      <c r="Q390" s="25"/>
      <c r="R390" s="26"/>
      <c r="S390" s="27"/>
      <c r="T390" s="27"/>
      <c r="U390" s="27"/>
      <c r="V390" s="27"/>
      <c r="W390" s="27"/>
      <c r="X390" s="27"/>
    </row>
    <row r="391" spans="16:24" x14ac:dyDescent="0.25">
      <c r="P391" s="22"/>
      <c r="Q391" s="25"/>
      <c r="R391" s="26"/>
      <c r="S391" s="27"/>
      <c r="T391" s="27"/>
      <c r="U391" s="27"/>
      <c r="V391" s="27"/>
      <c r="W391" s="27"/>
      <c r="X391" s="27"/>
    </row>
    <row r="392" spans="16:24" x14ac:dyDescent="0.25">
      <c r="P392" s="22"/>
      <c r="Q392" s="25"/>
      <c r="R392" s="26"/>
      <c r="S392" s="27"/>
      <c r="T392" s="27"/>
      <c r="U392" s="27"/>
      <c r="V392" s="27"/>
      <c r="W392" s="27"/>
      <c r="X392" s="27"/>
    </row>
    <row r="393" spans="16:24" x14ac:dyDescent="0.25">
      <c r="P393" s="22"/>
      <c r="Q393" s="25"/>
      <c r="R393" s="26"/>
      <c r="S393" s="27"/>
      <c r="T393" s="27"/>
      <c r="U393" s="27"/>
      <c r="V393" s="27"/>
      <c r="W393" s="27"/>
      <c r="X393" s="27"/>
    </row>
    <row r="394" spans="16:24" x14ac:dyDescent="0.25">
      <c r="P394" s="22"/>
      <c r="Q394" s="25"/>
      <c r="R394" s="26"/>
      <c r="S394" s="27"/>
      <c r="T394" s="27"/>
      <c r="U394" s="27"/>
      <c r="V394" s="27"/>
      <c r="W394" s="27"/>
      <c r="X394" s="27"/>
    </row>
    <row r="395" spans="16:24" x14ac:dyDescent="0.25">
      <c r="P395" s="22"/>
      <c r="Q395" s="25"/>
      <c r="R395" s="26"/>
      <c r="S395" s="27"/>
      <c r="T395" s="27"/>
      <c r="U395" s="27"/>
      <c r="V395" s="27"/>
      <c r="W395" s="27"/>
      <c r="X395" s="27"/>
    </row>
    <row r="396" spans="16:24" x14ac:dyDescent="0.25">
      <c r="P396" s="22"/>
      <c r="Q396" s="25"/>
      <c r="R396" s="26"/>
      <c r="S396" s="27"/>
      <c r="T396" s="27"/>
      <c r="U396" s="27"/>
      <c r="V396" s="27"/>
      <c r="W396" s="27"/>
      <c r="X396" s="27"/>
    </row>
    <row r="397" spans="16:24" x14ac:dyDescent="0.25">
      <c r="P397" s="22"/>
      <c r="Q397" s="25"/>
      <c r="R397" s="26"/>
      <c r="S397" s="27"/>
      <c r="T397" s="27"/>
      <c r="U397" s="27"/>
      <c r="V397" s="27"/>
      <c r="W397" s="27"/>
      <c r="X397" s="27"/>
    </row>
    <row r="398" spans="16:24" x14ac:dyDescent="0.25">
      <c r="P398" s="22"/>
      <c r="Q398" s="25"/>
      <c r="R398" s="26"/>
      <c r="S398" s="27"/>
      <c r="T398" s="27"/>
      <c r="U398" s="27"/>
      <c r="V398" s="27"/>
      <c r="W398" s="27"/>
      <c r="X398" s="27"/>
    </row>
    <row r="399" spans="16:24" x14ac:dyDescent="0.25">
      <c r="P399" s="22"/>
      <c r="Q399" s="25"/>
      <c r="R399" s="26"/>
      <c r="S399" s="27"/>
      <c r="T399" s="27"/>
      <c r="U399" s="27"/>
      <c r="V399" s="27"/>
      <c r="W399" s="27"/>
      <c r="X399" s="27"/>
    </row>
    <row r="400" spans="16:24" x14ac:dyDescent="0.25">
      <c r="P400" s="22"/>
      <c r="R400" s="26"/>
      <c r="S400" s="27"/>
      <c r="T400" s="27"/>
      <c r="U400" s="27"/>
      <c r="V400" s="27"/>
      <c r="W400" s="27"/>
      <c r="X400" s="27"/>
    </row>
    <row r="401" spans="16:24" x14ac:dyDescent="0.25">
      <c r="P401" s="22"/>
      <c r="Q401" s="25"/>
      <c r="R401" s="26"/>
      <c r="S401" s="27"/>
      <c r="T401" s="27"/>
      <c r="U401" s="27"/>
      <c r="V401" s="27"/>
      <c r="W401" s="27"/>
      <c r="X401" s="27"/>
    </row>
    <row r="402" spans="16:24" x14ac:dyDescent="0.25">
      <c r="P402" s="22"/>
      <c r="R402" s="26"/>
      <c r="S402" s="27"/>
      <c r="T402" s="27"/>
      <c r="U402" s="27"/>
      <c r="V402" s="27"/>
      <c r="W402" s="27"/>
      <c r="X402" s="27"/>
    </row>
    <row r="403" spans="16:24" x14ac:dyDescent="0.25">
      <c r="P403" s="22"/>
      <c r="R403" s="26"/>
      <c r="S403" s="27"/>
      <c r="T403" s="27"/>
      <c r="U403" s="27"/>
      <c r="V403" s="27"/>
      <c r="W403" s="27"/>
      <c r="X403" s="27"/>
    </row>
    <row r="404" spans="16:24" x14ac:dyDescent="0.25">
      <c r="P404" s="22"/>
      <c r="Q404" s="25"/>
      <c r="R404" s="26"/>
      <c r="S404" s="27"/>
      <c r="T404" s="27"/>
      <c r="U404" s="27"/>
      <c r="V404" s="27"/>
      <c r="W404" s="27"/>
      <c r="X404" s="27"/>
    </row>
    <row r="405" spans="16:24" x14ac:dyDescent="0.25">
      <c r="P405" s="22"/>
      <c r="Q405" s="25"/>
      <c r="R405" s="26"/>
      <c r="S405" s="27"/>
      <c r="T405" s="27"/>
      <c r="U405" s="27"/>
      <c r="V405" s="27"/>
      <c r="W405" s="27"/>
      <c r="X405" s="27"/>
    </row>
    <row r="406" spans="16:24" x14ac:dyDescent="0.25">
      <c r="P406" s="22"/>
      <c r="Q406" s="25"/>
      <c r="R406" s="26"/>
      <c r="S406" s="27"/>
      <c r="T406" s="27"/>
      <c r="U406" s="27"/>
      <c r="V406" s="27"/>
      <c r="W406" s="27"/>
      <c r="X406" s="27"/>
    </row>
    <row r="407" spans="16:24" x14ac:dyDescent="0.25">
      <c r="P407" s="22"/>
      <c r="Q407" s="25"/>
      <c r="R407" s="26"/>
      <c r="S407" s="27"/>
      <c r="T407" s="27"/>
      <c r="U407" s="27"/>
      <c r="V407" s="27"/>
      <c r="W407" s="27"/>
      <c r="X407" s="27"/>
    </row>
    <row r="408" spans="16:24" x14ac:dyDescent="0.25">
      <c r="P408" s="22"/>
      <c r="Q408" s="25"/>
      <c r="R408" s="26"/>
      <c r="S408" s="27"/>
      <c r="T408" s="27"/>
      <c r="U408" s="27"/>
      <c r="V408" s="27"/>
      <c r="W408" s="27"/>
      <c r="X408" s="27"/>
    </row>
    <row r="409" spans="16:24" x14ac:dyDescent="0.25">
      <c r="P409" s="22"/>
      <c r="Q409" s="25"/>
      <c r="R409" s="26"/>
      <c r="S409" s="27"/>
      <c r="T409" s="27"/>
      <c r="U409" s="27"/>
      <c r="V409" s="27"/>
      <c r="W409" s="27"/>
      <c r="X409" s="27"/>
    </row>
    <row r="410" spans="16:24" x14ac:dyDescent="0.25">
      <c r="P410" s="22"/>
      <c r="R410" s="26"/>
      <c r="S410" s="27"/>
      <c r="T410" s="27"/>
      <c r="U410" s="27"/>
      <c r="V410" s="27"/>
      <c r="W410" s="27"/>
      <c r="X410" s="27"/>
    </row>
    <row r="411" spans="16:24" x14ac:dyDescent="0.25">
      <c r="P411" s="22"/>
      <c r="Q411" s="25"/>
      <c r="R411" s="26"/>
      <c r="S411" s="27"/>
      <c r="T411" s="27"/>
      <c r="U411" s="27"/>
      <c r="V411" s="27"/>
      <c r="W411" s="27"/>
      <c r="X411" s="27"/>
    </row>
    <row r="412" spans="16:24" x14ac:dyDescent="0.25">
      <c r="P412" s="22"/>
      <c r="R412" s="26"/>
      <c r="S412" s="27"/>
      <c r="T412" s="27"/>
      <c r="U412" s="27"/>
      <c r="V412" s="27"/>
      <c r="W412" s="27"/>
      <c r="X412" s="27"/>
    </row>
    <row r="413" spans="16:24" x14ac:dyDescent="0.25">
      <c r="P413" s="22"/>
      <c r="Q413" s="25"/>
      <c r="R413" s="26"/>
      <c r="S413" s="27"/>
      <c r="T413" s="27"/>
      <c r="U413" s="27"/>
      <c r="V413" s="27"/>
      <c r="W413" s="27"/>
      <c r="X413" s="27"/>
    </row>
    <row r="414" spans="16:24" x14ac:dyDescent="0.25">
      <c r="P414" s="22"/>
      <c r="Q414" s="25"/>
      <c r="R414" s="26"/>
      <c r="S414" s="27"/>
      <c r="T414" s="27"/>
      <c r="U414" s="27"/>
      <c r="V414" s="27"/>
      <c r="W414" s="27"/>
      <c r="X414" s="27"/>
    </row>
    <row r="415" spans="16:24" x14ac:dyDescent="0.25">
      <c r="P415" s="22"/>
      <c r="Q415" s="25"/>
      <c r="R415" s="26"/>
      <c r="S415" s="27"/>
      <c r="T415" s="27"/>
      <c r="U415" s="27"/>
      <c r="V415" s="27"/>
      <c r="W415" s="27"/>
      <c r="X415" s="27"/>
    </row>
    <row r="416" spans="16:24" x14ac:dyDescent="0.25">
      <c r="P416" s="22"/>
      <c r="Q416" s="25"/>
      <c r="R416" s="26"/>
      <c r="S416" s="27"/>
      <c r="T416" s="27"/>
      <c r="U416" s="27"/>
      <c r="V416" s="27"/>
      <c r="W416" s="27"/>
      <c r="X416" s="27"/>
    </row>
    <row r="417" spans="16:24" x14ac:dyDescent="0.25">
      <c r="P417" s="22"/>
      <c r="Q417" s="25"/>
      <c r="R417" s="26"/>
      <c r="S417" s="27"/>
      <c r="T417" s="27"/>
      <c r="U417" s="27"/>
      <c r="V417" s="27"/>
      <c r="W417" s="27"/>
      <c r="X417" s="27"/>
    </row>
    <row r="418" spans="16:24" x14ac:dyDescent="0.25">
      <c r="P418" s="22"/>
      <c r="Q418" s="25"/>
      <c r="R418" s="26"/>
      <c r="S418" s="27"/>
      <c r="T418" s="27"/>
      <c r="U418" s="27"/>
      <c r="V418" s="27"/>
      <c r="W418" s="27"/>
      <c r="X418" s="27"/>
    </row>
    <row r="419" spans="16:24" x14ac:dyDescent="0.25">
      <c r="P419" s="22"/>
      <c r="Q419" s="25"/>
      <c r="R419" s="26"/>
      <c r="S419" s="27"/>
      <c r="T419" s="27"/>
      <c r="U419" s="27"/>
      <c r="V419" s="27"/>
      <c r="W419" s="27"/>
      <c r="X419" s="27"/>
    </row>
    <row r="420" spans="16:24" x14ac:dyDescent="0.25">
      <c r="P420" s="22"/>
      <c r="Q420" s="25"/>
      <c r="R420" s="26"/>
      <c r="S420" s="27"/>
      <c r="T420" s="27"/>
      <c r="U420" s="27"/>
      <c r="V420" s="27"/>
      <c r="W420" s="27"/>
      <c r="X420" s="27"/>
    </row>
    <row r="421" spans="16:24" x14ac:dyDescent="0.25">
      <c r="P421" s="22"/>
      <c r="R421" s="26"/>
      <c r="S421" s="27"/>
      <c r="T421" s="27"/>
      <c r="U421" s="27"/>
      <c r="V421" s="27"/>
      <c r="W421" s="27"/>
      <c r="X421" s="27"/>
    </row>
    <row r="422" spans="16:24" x14ac:dyDescent="0.25">
      <c r="P422" s="22"/>
      <c r="R422" s="26"/>
      <c r="S422" s="27"/>
      <c r="T422" s="27"/>
      <c r="U422" s="27"/>
      <c r="V422" s="27"/>
      <c r="W422" s="27"/>
      <c r="X422" s="27"/>
    </row>
    <row r="423" spans="16:24" x14ac:dyDescent="0.25">
      <c r="P423" s="22"/>
      <c r="R423" s="26"/>
      <c r="S423" s="27"/>
      <c r="T423" s="27"/>
      <c r="U423" s="27"/>
      <c r="V423" s="27"/>
      <c r="W423" s="27"/>
      <c r="X423" s="27"/>
    </row>
    <row r="424" spans="16:24" x14ac:dyDescent="0.25">
      <c r="P424" s="22"/>
      <c r="Q424" s="25"/>
      <c r="R424" s="26"/>
      <c r="S424" s="27"/>
      <c r="T424" s="27"/>
      <c r="U424" s="27"/>
      <c r="V424" s="27"/>
      <c r="W424" s="27"/>
      <c r="X424" s="27"/>
    </row>
    <row r="425" spans="16:24" x14ac:dyDescent="0.25">
      <c r="P425" s="22"/>
      <c r="Q425" s="25"/>
      <c r="R425" s="26"/>
      <c r="S425" s="27"/>
      <c r="T425" s="27"/>
      <c r="U425" s="27"/>
      <c r="V425" s="27"/>
      <c r="W425" s="27"/>
      <c r="X425" s="27"/>
    </row>
    <row r="426" spans="16:24" x14ac:dyDescent="0.25">
      <c r="P426" s="22"/>
      <c r="Q426" s="25"/>
      <c r="R426" s="26"/>
      <c r="S426" s="27"/>
      <c r="T426" s="27"/>
      <c r="U426" s="27"/>
      <c r="V426" s="27"/>
      <c r="W426" s="27"/>
      <c r="X426" s="27"/>
    </row>
    <row r="427" spans="16:24" x14ac:dyDescent="0.25">
      <c r="P427" s="22"/>
      <c r="Q427" s="25"/>
      <c r="R427" s="26"/>
      <c r="S427" s="27"/>
      <c r="T427" s="27"/>
      <c r="U427" s="27"/>
      <c r="V427" s="27"/>
      <c r="W427" s="27"/>
      <c r="X427" s="27"/>
    </row>
    <row r="428" spans="16:24" x14ac:dyDescent="0.25">
      <c r="P428" s="22"/>
      <c r="Q428" s="25"/>
      <c r="R428" s="26"/>
      <c r="S428" s="27"/>
      <c r="T428" s="27"/>
      <c r="U428" s="27"/>
      <c r="V428" s="27"/>
      <c r="W428" s="27"/>
      <c r="X428" s="27"/>
    </row>
    <row r="429" spans="16:24" x14ac:dyDescent="0.25">
      <c r="P429" s="22"/>
      <c r="Q429" s="25"/>
      <c r="R429" s="26"/>
      <c r="S429" s="27"/>
      <c r="T429" s="27"/>
      <c r="U429" s="27"/>
      <c r="V429" s="27"/>
      <c r="W429" s="27"/>
      <c r="X429" s="27"/>
    </row>
    <row r="430" spans="16:24" x14ac:dyDescent="0.25">
      <c r="P430" s="22"/>
      <c r="Q430" s="25"/>
      <c r="R430" s="26"/>
      <c r="S430" s="27"/>
      <c r="T430" s="27"/>
      <c r="U430" s="27"/>
      <c r="V430" s="27"/>
      <c r="W430" s="27"/>
      <c r="X430" s="27"/>
    </row>
    <row r="431" spans="16:24" x14ac:dyDescent="0.25">
      <c r="P431" s="22"/>
      <c r="Q431" s="25"/>
      <c r="R431" s="26"/>
      <c r="S431" s="27"/>
      <c r="T431" s="27"/>
      <c r="U431" s="27"/>
      <c r="V431" s="27"/>
      <c r="W431" s="27"/>
      <c r="X431" s="27"/>
    </row>
    <row r="432" spans="16:24" x14ac:dyDescent="0.25">
      <c r="P432" s="22"/>
      <c r="Q432" s="25"/>
      <c r="R432" s="26"/>
      <c r="S432" s="27"/>
      <c r="T432" s="27"/>
      <c r="U432" s="27"/>
      <c r="V432" s="27"/>
      <c r="W432" s="27"/>
      <c r="X432" s="27"/>
    </row>
    <row r="433" spans="16:24" x14ac:dyDescent="0.25">
      <c r="P433" s="22"/>
      <c r="Q433" s="25"/>
      <c r="R433" s="26"/>
      <c r="S433" s="27"/>
      <c r="T433" s="27"/>
      <c r="U433" s="27"/>
      <c r="V433" s="27"/>
      <c r="W433" s="27"/>
      <c r="X433" s="27"/>
    </row>
    <row r="434" spans="16:24" x14ac:dyDescent="0.25">
      <c r="P434" s="22"/>
      <c r="Q434" s="25"/>
      <c r="R434" s="26"/>
      <c r="S434" s="27"/>
      <c r="T434" s="27"/>
      <c r="U434" s="27"/>
      <c r="V434" s="27"/>
      <c r="W434" s="27"/>
      <c r="X434" s="27"/>
    </row>
    <row r="435" spans="16:24" x14ac:dyDescent="0.25">
      <c r="P435" s="22"/>
      <c r="Q435" s="25"/>
      <c r="R435" s="26"/>
      <c r="S435" s="27"/>
      <c r="T435" s="27"/>
      <c r="U435" s="27"/>
      <c r="V435" s="27"/>
      <c r="W435" s="27"/>
      <c r="X435" s="27"/>
    </row>
    <row r="436" spans="16:24" x14ac:dyDescent="0.25">
      <c r="P436" s="22"/>
      <c r="R436" s="26"/>
      <c r="S436" s="27"/>
      <c r="T436" s="27"/>
      <c r="U436" s="27"/>
      <c r="V436" s="27"/>
      <c r="W436" s="27"/>
      <c r="X436" s="27"/>
    </row>
    <row r="437" spans="16:24" x14ac:dyDescent="0.25">
      <c r="P437" s="22"/>
      <c r="R437" s="26"/>
      <c r="S437" s="27"/>
      <c r="T437" s="27"/>
      <c r="U437" s="27"/>
      <c r="V437" s="27"/>
      <c r="W437" s="27"/>
      <c r="X437" s="27"/>
    </row>
    <row r="438" spans="16:24" x14ac:dyDescent="0.25">
      <c r="P438" s="22"/>
      <c r="Q438" s="25"/>
      <c r="R438" s="26"/>
      <c r="S438" s="27"/>
      <c r="T438" s="27"/>
      <c r="U438" s="27"/>
      <c r="V438" s="27"/>
      <c r="W438" s="27"/>
      <c r="X438" s="27"/>
    </row>
    <row r="439" spans="16:24" x14ac:dyDescent="0.25">
      <c r="P439" s="22"/>
      <c r="R439" s="26"/>
      <c r="S439" s="27"/>
      <c r="T439" s="27"/>
      <c r="U439" s="27"/>
      <c r="V439" s="27"/>
      <c r="W439" s="27"/>
      <c r="X439" s="27"/>
    </row>
    <row r="440" spans="16:24" x14ac:dyDescent="0.25">
      <c r="P440" s="22"/>
      <c r="Q440" s="25"/>
      <c r="R440" s="26"/>
      <c r="S440" s="27"/>
      <c r="T440" s="27"/>
      <c r="U440" s="27"/>
      <c r="V440" s="27"/>
      <c r="W440" s="27"/>
      <c r="X440" s="27"/>
    </row>
    <row r="441" spans="16:24" x14ac:dyDescent="0.25">
      <c r="P441" s="22"/>
      <c r="R441" s="26"/>
      <c r="S441" s="27"/>
      <c r="T441" s="27"/>
      <c r="U441" s="27"/>
      <c r="V441" s="27"/>
      <c r="W441" s="27"/>
      <c r="X441" s="27"/>
    </row>
    <row r="442" spans="16:24" x14ac:dyDescent="0.25">
      <c r="P442" s="22"/>
      <c r="R442" s="26"/>
      <c r="S442" s="27"/>
      <c r="T442" s="27"/>
      <c r="U442" s="27"/>
      <c r="V442" s="27"/>
      <c r="W442" s="27"/>
      <c r="X442" s="27"/>
    </row>
    <row r="443" spans="16:24" x14ac:dyDescent="0.25">
      <c r="P443" s="22"/>
      <c r="Q443" s="25"/>
      <c r="R443" s="26"/>
      <c r="S443" s="27"/>
      <c r="T443" s="27"/>
      <c r="U443" s="27"/>
      <c r="V443" s="27"/>
      <c r="W443" s="27"/>
      <c r="X443" s="27"/>
    </row>
    <row r="444" spans="16:24" x14ac:dyDescent="0.25">
      <c r="P444" s="22"/>
      <c r="Q444" s="25"/>
      <c r="R444" s="26"/>
      <c r="S444" s="27"/>
      <c r="T444" s="27"/>
      <c r="U444" s="27"/>
      <c r="V444" s="27"/>
      <c r="W444" s="27"/>
      <c r="X444" s="27"/>
    </row>
    <row r="445" spans="16:24" x14ac:dyDescent="0.25">
      <c r="P445" s="22"/>
      <c r="Q445" s="25"/>
      <c r="R445" s="26"/>
      <c r="S445" s="27"/>
      <c r="T445" s="27"/>
      <c r="U445" s="27"/>
      <c r="V445" s="27"/>
      <c r="W445" s="27"/>
      <c r="X445" s="27"/>
    </row>
    <row r="446" spans="16:24" x14ac:dyDescent="0.25">
      <c r="P446" s="22"/>
      <c r="Q446" s="25"/>
      <c r="R446" s="26"/>
      <c r="S446" s="27"/>
      <c r="T446" s="27"/>
      <c r="U446" s="27"/>
      <c r="V446" s="27"/>
      <c r="W446" s="27"/>
      <c r="X446" s="27"/>
    </row>
    <row r="447" spans="16:24" x14ac:dyDescent="0.25">
      <c r="P447" s="22"/>
      <c r="Q447" s="25"/>
      <c r="R447" s="26"/>
      <c r="S447" s="27"/>
      <c r="T447" s="27"/>
      <c r="U447" s="27"/>
      <c r="V447" s="27"/>
      <c r="W447" s="27"/>
      <c r="X447" s="27"/>
    </row>
    <row r="448" spans="16:24" x14ac:dyDescent="0.25">
      <c r="P448" s="22"/>
      <c r="Q448" s="25"/>
      <c r="R448" s="26"/>
      <c r="S448" s="27"/>
      <c r="T448" s="27"/>
      <c r="U448" s="27"/>
      <c r="V448" s="27"/>
      <c r="W448" s="27"/>
      <c r="X448" s="27"/>
    </row>
    <row r="449" spans="16:24" x14ac:dyDescent="0.25">
      <c r="P449" s="22"/>
      <c r="R449" s="26"/>
      <c r="S449" s="27"/>
      <c r="T449" s="27"/>
      <c r="U449" s="27"/>
      <c r="V449" s="27"/>
      <c r="W449" s="27"/>
      <c r="X449" s="27"/>
    </row>
    <row r="450" spans="16:24" x14ac:dyDescent="0.25">
      <c r="P450" s="22"/>
      <c r="R450" s="26"/>
      <c r="S450" s="27"/>
      <c r="T450" s="27"/>
      <c r="U450" s="27"/>
      <c r="V450" s="27"/>
      <c r="W450" s="27"/>
      <c r="X450" s="27"/>
    </row>
    <row r="451" spans="16:24" x14ac:dyDescent="0.25">
      <c r="P451" s="22"/>
      <c r="Q451" s="25"/>
      <c r="R451" s="26"/>
      <c r="S451" s="27"/>
      <c r="T451" s="27"/>
      <c r="U451" s="27"/>
      <c r="V451" s="27"/>
      <c r="W451" s="27"/>
      <c r="X451" s="27"/>
    </row>
    <row r="452" spans="16:24" x14ac:dyDescent="0.25">
      <c r="P452" s="22"/>
      <c r="Q452" s="25"/>
      <c r="R452" s="26"/>
      <c r="S452" s="27"/>
      <c r="T452" s="27"/>
      <c r="U452" s="27"/>
      <c r="V452" s="27"/>
      <c r="W452" s="27"/>
      <c r="X452" s="27"/>
    </row>
    <row r="453" spans="16:24" x14ac:dyDescent="0.25">
      <c r="P453" s="22"/>
      <c r="Q453" s="25"/>
      <c r="R453" s="26"/>
      <c r="S453" s="27"/>
      <c r="T453" s="27"/>
      <c r="U453" s="27"/>
      <c r="V453" s="27"/>
      <c r="W453" s="27"/>
      <c r="X453" s="27"/>
    </row>
    <row r="454" spans="16:24" x14ac:dyDescent="0.25">
      <c r="P454" s="22"/>
      <c r="Q454" s="25"/>
      <c r="R454" s="26"/>
      <c r="S454" s="27"/>
      <c r="T454" s="27"/>
      <c r="U454" s="27"/>
      <c r="V454" s="27"/>
      <c r="W454" s="27"/>
      <c r="X454" s="27"/>
    </row>
    <row r="455" spans="16:24" x14ac:dyDescent="0.25">
      <c r="P455" s="22"/>
      <c r="Q455" s="25"/>
      <c r="R455" s="26"/>
      <c r="S455" s="27"/>
      <c r="T455" s="27"/>
      <c r="U455" s="27"/>
      <c r="V455" s="27"/>
      <c r="W455" s="27"/>
      <c r="X455" s="27"/>
    </row>
    <row r="456" spans="16:24" x14ac:dyDescent="0.25">
      <c r="P456" s="22"/>
      <c r="Q456" s="25"/>
      <c r="R456" s="26"/>
      <c r="S456" s="27"/>
      <c r="T456" s="27"/>
      <c r="U456" s="27"/>
      <c r="V456" s="27"/>
      <c r="W456" s="27"/>
      <c r="X456" s="27"/>
    </row>
    <row r="457" spans="16:24" x14ac:dyDescent="0.25">
      <c r="P457" s="22"/>
      <c r="Q457" s="25"/>
      <c r="R457" s="26"/>
      <c r="S457" s="27"/>
      <c r="T457" s="27"/>
      <c r="U457" s="27"/>
      <c r="V457" s="27"/>
      <c r="W457" s="27"/>
      <c r="X457" s="27"/>
    </row>
    <row r="458" spans="16:24" x14ac:dyDescent="0.25">
      <c r="P458" s="22"/>
      <c r="Q458" s="25"/>
      <c r="R458" s="26"/>
      <c r="S458" s="27"/>
      <c r="T458" s="27"/>
      <c r="U458" s="27"/>
      <c r="V458" s="27"/>
      <c r="W458" s="27"/>
      <c r="X458" s="27"/>
    </row>
    <row r="459" spans="16:24" x14ac:dyDescent="0.25">
      <c r="P459" s="22"/>
      <c r="Q459" s="25"/>
      <c r="R459" s="26"/>
      <c r="S459" s="27"/>
      <c r="T459" s="27"/>
      <c r="U459" s="27"/>
      <c r="V459" s="27"/>
      <c r="W459" s="27"/>
      <c r="X459" s="27"/>
    </row>
    <row r="460" spans="16:24" x14ac:dyDescent="0.25">
      <c r="P460" s="22"/>
      <c r="Q460" s="25"/>
      <c r="R460" s="26"/>
      <c r="S460" s="27"/>
      <c r="T460" s="27"/>
      <c r="U460" s="27"/>
      <c r="V460" s="27"/>
      <c r="W460" s="27"/>
      <c r="X460" s="27"/>
    </row>
    <row r="461" spans="16:24" x14ac:dyDescent="0.25">
      <c r="P461" s="22"/>
      <c r="R461" s="26"/>
      <c r="S461" s="27"/>
      <c r="T461" s="27"/>
      <c r="U461" s="27"/>
      <c r="V461" s="27"/>
      <c r="W461" s="27"/>
      <c r="X461" s="27"/>
    </row>
    <row r="462" spans="16:24" x14ac:dyDescent="0.25">
      <c r="P462" s="22"/>
      <c r="Q462" s="25"/>
      <c r="R462" s="26"/>
      <c r="S462" s="27"/>
      <c r="T462" s="27"/>
      <c r="U462" s="27"/>
      <c r="V462" s="27"/>
      <c r="W462" s="27"/>
      <c r="X462" s="27"/>
    </row>
    <row r="463" spans="16:24" x14ac:dyDescent="0.25">
      <c r="P463" s="22"/>
      <c r="Q463" s="25"/>
      <c r="R463" s="26"/>
      <c r="S463" s="27"/>
      <c r="T463" s="27"/>
      <c r="U463" s="27"/>
      <c r="V463" s="27"/>
      <c r="W463" s="27"/>
      <c r="X463" s="27"/>
    </row>
    <row r="464" spans="16:24" x14ac:dyDescent="0.25">
      <c r="P464" s="22"/>
      <c r="Q464" s="25"/>
      <c r="R464" s="26"/>
      <c r="S464" s="27"/>
      <c r="T464" s="27"/>
      <c r="U464" s="27"/>
      <c r="V464" s="27"/>
      <c r="W464" s="27"/>
      <c r="X464" s="27"/>
    </row>
    <row r="465" spans="16:24" x14ac:dyDescent="0.25">
      <c r="P465" s="22"/>
      <c r="Q465" s="25"/>
      <c r="R465" s="26"/>
      <c r="S465" s="27"/>
      <c r="T465" s="27"/>
      <c r="U465" s="27"/>
      <c r="V465" s="27"/>
      <c r="W465" s="27"/>
      <c r="X465" s="27"/>
    </row>
    <row r="466" spans="16:24" x14ac:dyDescent="0.25">
      <c r="P466" s="22"/>
      <c r="R466" s="26"/>
      <c r="S466" s="27"/>
      <c r="T466" s="27"/>
      <c r="U466" s="27"/>
      <c r="V466" s="27"/>
      <c r="W466" s="27"/>
      <c r="X466" s="27"/>
    </row>
    <row r="467" spans="16:24" x14ac:dyDescent="0.25">
      <c r="P467" s="22"/>
      <c r="R467" s="26"/>
      <c r="S467" s="27"/>
      <c r="T467" s="27"/>
      <c r="U467" s="27"/>
      <c r="V467" s="27"/>
      <c r="W467" s="27"/>
      <c r="X467" s="27"/>
    </row>
    <row r="468" spans="16:24" x14ac:dyDescent="0.25">
      <c r="P468" s="22"/>
      <c r="Q468" s="25"/>
      <c r="R468" s="26"/>
      <c r="S468" s="27"/>
      <c r="T468" s="27"/>
      <c r="U468" s="27"/>
      <c r="V468" s="27"/>
      <c r="W468" s="27"/>
      <c r="X468" s="27"/>
    </row>
    <row r="469" spans="16:24" x14ac:dyDescent="0.25">
      <c r="P469" s="22"/>
      <c r="Q469" s="25"/>
      <c r="R469" s="26"/>
      <c r="S469" s="27"/>
      <c r="T469" s="27"/>
      <c r="U469" s="27"/>
      <c r="V469" s="27"/>
      <c r="W469" s="27"/>
      <c r="X469" s="27"/>
    </row>
    <row r="470" spans="16:24" x14ac:dyDescent="0.25">
      <c r="P470" s="22"/>
      <c r="Q470" s="25"/>
      <c r="R470" s="26"/>
      <c r="S470" s="27"/>
      <c r="T470" s="27"/>
      <c r="U470" s="27"/>
      <c r="V470" s="27"/>
      <c r="W470" s="27"/>
      <c r="X470" s="27"/>
    </row>
    <row r="471" spans="16:24" x14ac:dyDescent="0.25">
      <c r="P471" s="22"/>
      <c r="Q471" s="25"/>
      <c r="R471" s="26"/>
      <c r="S471" s="27"/>
      <c r="T471" s="27"/>
      <c r="U471" s="27"/>
      <c r="V471" s="27"/>
      <c r="W471" s="27"/>
      <c r="X471" s="27"/>
    </row>
    <row r="472" spans="16:24" x14ac:dyDescent="0.25">
      <c r="P472" s="22"/>
      <c r="Q472" s="25"/>
      <c r="R472" s="26"/>
      <c r="S472" s="27"/>
      <c r="T472" s="27"/>
      <c r="U472" s="27"/>
      <c r="V472" s="27"/>
      <c r="W472" s="27"/>
      <c r="X472" s="27"/>
    </row>
    <row r="473" spans="16:24" x14ac:dyDescent="0.25">
      <c r="P473" s="22"/>
      <c r="Q473" s="25"/>
      <c r="R473" s="26"/>
      <c r="S473" s="27"/>
      <c r="T473" s="27"/>
      <c r="U473" s="27"/>
      <c r="V473" s="27"/>
      <c r="W473" s="27"/>
      <c r="X473" s="27"/>
    </row>
    <row r="474" spans="16:24" x14ac:dyDescent="0.25">
      <c r="P474" s="22"/>
      <c r="Q474" s="25"/>
      <c r="R474" s="26"/>
      <c r="S474" s="27"/>
      <c r="T474" s="27"/>
      <c r="U474" s="27"/>
      <c r="V474" s="27"/>
      <c r="W474" s="27"/>
      <c r="X474" s="27"/>
    </row>
    <row r="475" spans="16:24" x14ac:dyDescent="0.25">
      <c r="P475" s="22"/>
      <c r="Q475" s="25"/>
      <c r="R475" s="26"/>
      <c r="S475" s="27"/>
      <c r="T475" s="27"/>
      <c r="U475" s="27"/>
      <c r="V475" s="27"/>
      <c r="W475" s="27"/>
      <c r="X475" s="27"/>
    </row>
    <row r="476" spans="16:24" x14ac:dyDescent="0.25">
      <c r="P476" s="22"/>
      <c r="Q476" s="25"/>
      <c r="R476" s="26"/>
      <c r="S476" s="27"/>
      <c r="T476" s="27"/>
      <c r="U476" s="27"/>
      <c r="V476" s="27"/>
      <c r="W476" s="27"/>
      <c r="X476" s="27"/>
    </row>
    <row r="477" spans="16:24" x14ac:dyDescent="0.25">
      <c r="P477" s="22"/>
      <c r="R477" s="26"/>
      <c r="S477" s="27"/>
      <c r="T477" s="27"/>
      <c r="U477" s="27"/>
      <c r="V477" s="27"/>
      <c r="W477" s="27"/>
      <c r="X477" s="27"/>
    </row>
    <row r="478" spans="16:24" x14ac:dyDescent="0.25">
      <c r="P478" s="22"/>
      <c r="Q478" s="25"/>
      <c r="R478" s="26"/>
      <c r="S478" s="27"/>
      <c r="T478" s="27"/>
      <c r="U478" s="27"/>
      <c r="V478" s="27"/>
      <c r="W478" s="27"/>
      <c r="X478" s="27"/>
    </row>
    <row r="479" spans="16:24" x14ac:dyDescent="0.25">
      <c r="P479" s="22"/>
      <c r="Q479" s="25"/>
      <c r="R479" s="26"/>
      <c r="S479" s="27"/>
      <c r="T479" s="27"/>
      <c r="U479" s="27"/>
      <c r="V479" s="27"/>
      <c r="W479" s="27"/>
      <c r="X479" s="27"/>
    </row>
    <row r="480" spans="16:24" x14ac:dyDescent="0.25">
      <c r="P480" s="22"/>
      <c r="Q480" s="25"/>
      <c r="R480" s="26"/>
      <c r="S480" s="27"/>
      <c r="T480" s="27"/>
      <c r="U480" s="27"/>
      <c r="V480" s="27"/>
      <c r="W480" s="27"/>
      <c r="X480" s="27"/>
    </row>
    <row r="481" spans="16:24" x14ac:dyDescent="0.25">
      <c r="P481" s="22"/>
      <c r="Q481" s="25"/>
      <c r="R481" s="26"/>
      <c r="S481" s="27"/>
      <c r="T481" s="27"/>
      <c r="U481" s="27"/>
      <c r="V481" s="27"/>
      <c r="W481" s="27"/>
      <c r="X481" s="27"/>
    </row>
    <row r="482" spans="16:24" x14ac:dyDescent="0.25">
      <c r="P482" s="22"/>
      <c r="Q482" s="25"/>
      <c r="R482" s="26"/>
      <c r="S482" s="27"/>
      <c r="T482" s="27"/>
      <c r="U482" s="27"/>
      <c r="V482" s="27"/>
      <c r="W482" s="27"/>
      <c r="X482" s="27"/>
    </row>
    <row r="483" spans="16:24" x14ac:dyDescent="0.25">
      <c r="P483" s="22"/>
      <c r="Q483" s="25"/>
      <c r="R483" s="26"/>
      <c r="S483" s="27"/>
      <c r="T483" s="27"/>
      <c r="U483" s="27"/>
      <c r="V483" s="27"/>
      <c r="W483" s="27"/>
      <c r="X483" s="27"/>
    </row>
    <row r="484" spans="16:24" x14ac:dyDescent="0.25">
      <c r="P484" s="22"/>
      <c r="Q484" s="25"/>
      <c r="R484" s="26"/>
      <c r="S484" s="27"/>
      <c r="T484" s="27"/>
      <c r="U484" s="27"/>
      <c r="V484" s="27"/>
      <c r="W484" s="27"/>
      <c r="X484" s="27"/>
    </row>
    <row r="485" spans="16:24" x14ac:dyDescent="0.25">
      <c r="P485" s="22"/>
      <c r="Q485" s="25"/>
      <c r="R485" s="26"/>
      <c r="S485" s="27"/>
      <c r="T485" s="27"/>
      <c r="U485" s="27"/>
      <c r="V485" s="27"/>
      <c r="W485" s="27"/>
      <c r="X485" s="27"/>
    </row>
    <row r="486" spans="16:24" x14ac:dyDescent="0.25">
      <c r="P486" s="22"/>
      <c r="Q486" s="25"/>
      <c r="R486" s="26"/>
      <c r="S486" s="27"/>
      <c r="T486" s="27"/>
      <c r="U486" s="27"/>
      <c r="V486" s="27"/>
      <c r="W486" s="27"/>
      <c r="X486" s="27"/>
    </row>
    <row r="487" spans="16:24" x14ac:dyDescent="0.25">
      <c r="P487" s="22"/>
      <c r="Q487" s="25"/>
      <c r="R487" s="26"/>
      <c r="S487" s="27"/>
      <c r="T487" s="27"/>
      <c r="U487" s="27"/>
      <c r="V487" s="27"/>
      <c r="W487" s="27"/>
      <c r="X487" s="27"/>
    </row>
    <row r="488" spans="16:24" x14ac:dyDescent="0.25">
      <c r="P488" s="22"/>
      <c r="Q488" s="25"/>
      <c r="R488" s="26"/>
      <c r="S488" s="27"/>
      <c r="T488" s="27"/>
      <c r="U488" s="27"/>
      <c r="V488" s="27"/>
      <c r="W488" s="27"/>
      <c r="X488" s="27"/>
    </row>
    <row r="489" spans="16:24" x14ac:dyDescent="0.25">
      <c r="P489" s="22"/>
      <c r="Q489" s="25"/>
      <c r="R489" s="26"/>
      <c r="S489" s="27"/>
      <c r="T489" s="27"/>
      <c r="U489" s="27"/>
      <c r="V489" s="27"/>
      <c r="W489" s="27"/>
      <c r="X489" s="27"/>
    </row>
    <row r="490" spans="16:24" x14ac:dyDescent="0.25">
      <c r="P490" s="22"/>
      <c r="Q490" s="25"/>
      <c r="R490" s="26"/>
      <c r="S490" s="27"/>
      <c r="T490" s="27"/>
      <c r="U490" s="27"/>
      <c r="V490" s="27"/>
      <c r="W490" s="27"/>
      <c r="X490" s="27"/>
    </row>
    <row r="491" spans="16:24" x14ac:dyDescent="0.25">
      <c r="P491" s="22"/>
      <c r="Q491" s="25"/>
      <c r="R491" s="26"/>
      <c r="S491" s="27"/>
      <c r="T491" s="27"/>
      <c r="U491" s="27"/>
      <c r="V491" s="27"/>
      <c r="W491" s="27"/>
      <c r="X491" s="27"/>
    </row>
    <row r="492" spans="16:24" x14ac:dyDescent="0.25">
      <c r="P492" s="22"/>
      <c r="Q492" s="25"/>
      <c r="R492" s="26"/>
      <c r="S492" s="27"/>
      <c r="T492" s="27"/>
      <c r="U492" s="27"/>
      <c r="V492" s="27"/>
      <c r="W492" s="27"/>
      <c r="X492" s="27"/>
    </row>
    <row r="493" spans="16:24" x14ac:dyDescent="0.25">
      <c r="P493" s="22"/>
      <c r="Q493" s="25"/>
      <c r="R493" s="26"/>
      <c r="S493" s="27"/>
      <c r="T493" s="27"/>
      <c r="U493" s="27"/>
      <c r="V493" s="27"/>
      <c r="W493" s="27"/>
      <c r="X493" s="27"/>
    </row>
    <row r="494" spans="16:24" x14ac:dyDescent="0.25">
      <c r="P494" s="22"/>
      <c r="Q494" s="25"/>
      <c r="R494" s="26"/>
      <c r="S494" s="27"/>
      <c r="T494" s="27"/>
      <c r="U494" s="27"/>
      <c r="V494" s="27"/>
      <c r="W494" s="27"/>
      <c r="X494" s="27"/>
    </row>
    <row r="495" spans="16:24" x14ac:dyDescent="0.25">
      <c r="P495" s="22"/>
      <c r="Q495" s="25"/>
      <c r="R495" s="26"/>
      <c r="S495" s="27"/>
      <c r="T495" s="27"/>
      <c r="U495" s="27"/>
      <c r="V495" s="27"/>
      <c r="W495" s="27"/>
      <c r="X495" s="27"/>
    </row>
    <row r="496" spans="16:24" x14ac:dyDescent="0.25">
      <c r="P496" s="22"/>
      <c r="Q496" s="25"/>
      <c r="R496" s="26"/>
      <c r="S496" s="27"/>
      <c r="T496" s="27"/>
      <c r="U496" s="27"/>
      <c r="V496" s="27"/>
      <c r="W496" s="27"/>
      <c r="X496" s="27"/>
    </row>
    <row r="497" spans="16:24" x14ac:dyDescent="0.25">
      <c r="P497" s="22"/>
      <c r="R497" s="26"/>
      <c r="S497" s="27"/>
      <c r="T497" s="27"/>
      <c r="U497" s="27"/>
      <c r="V497" s="27"/>
      <c r="W497" s="27"/>
      <c r="X497" s="27"/>
    </row>
    <row r="498" spans="16:24" x14ac:dyDescent="0.25">
      <c r="P498" s="22"/>
      <c r="Q498" s="25"/>
      <c r="R498" s="26"/>
      <c r="S498" s="27"/>
      <c r="T498" s="27"/>
      <c r="U498" s="27"/>
      <c r="V498" s="27"/>
      <c r="W498" s="27"/>
      <c r="X498" s="27"/>
    </row>
    <row r="499" spans="16:24" x14ac:dyDescent="0.25">
      <c r="P499" s="22"/>
      <c r="R499" s="26"/>
      <c r="S499" s="27"/>
      <c r="T499" s="27"/>
      <c r="U499" s="27"/>
      <c r="V499" s="27"/>
      <c r="W499" s="27"/>
      <c r="X499" s="27"/>
    </row>
    <row r="500" spans="16:24" x14ac:dyDescent="0.25">
      <c r="P500" s="22"/>
      <c r="Q500" s="25"/>
      <c r="R500" s="26"/>
      <c r="S500" s="27"/>
      <c r="T500" s="27"/>
      <c r="U500" s="27"/>
      <c r="V500" s="27"/>
      <c r="W500" s="27"/>
      <c r="X500" s="27"/>
    </row>
    <row r="501" spans="16:24" x14ac:dyDescent="0.25">
      <c r="P501" s="22"/>
      <c r="Q501" s="25"/>
      <c r="R501" s="26"/>
      <c r="S501" s="27"/>
      <c r="T501" s="27"/>
      <c r="U501" s="27"/>
      <c r="V501" s="27"/>
      <c r="W501" s="27"/>
      <c r="X501" s="27"/>
    </row>
    <row r="502" spans="16:24" x14ac:dyDescent="0.25">
      <c r="P502" s="22"/>
      <c r="Q502" s="25"/>
      <c r="R502" s="26"/>
      <c r="S502" s="27"/>
      <c r="T502" s="27"/>
      <c r="U502" s="27"/>
      <c r="V502" s="27"/>
      <c r="W502" s="27"/>
      <c r="X502" s="27"/>
    </row>
    <row r="503" spans="16:24" x14ac:dyDescent="0.25">
      <c r="P503" s="22"/>
      <c r="Q503" s="25"/>
      <c r="R503" s="26"/>
      <c r="S503" s="27"/>
      <c r="T503" s="27"/>
      <c r="U503" s="27"/>
      <c r="V503" s="27"/>
      <c r="W503" s="27"/>
      <c r="X503" s="27"/>
    </row>
    <row r="504" spans="16:24" x14ac:dyDescent="0.25">
      <c r="P504" s="22"/>
      <c r="Q504" s="25"/>
      <c r="R504" s="26"/>
      <c r="S504" s="27"/>
      <c r="T504" s="27"/>
      <c r="U504" s="27"/>
      <c r="V504" s="27"/>
      <c r="W504" s="27"/>
      <c r="X504" s="27"/>
    </row>
    <row r="505" spans="16:24" x14ac:dyDescent="0.25">
      <c r="P505" s="22"/>
      <c r="Q505" s="25"/>
      <c r="R505" s="26"/>
      <c r="S505" s="27"/>
      <c r="T505" s="27"/>
      <c r="U505" s="27"/>
      <c r="V505" s="27"/>
      <c r="W505" s="27"/>
      <c r="X505" s="27"/>
    </row>
    <row r="506" spans="16:24" x14ac:dyDescent="0.25">
      <c r="P506" s="22"/>
      <c r="Q506" s="25"/>
      <c r="R506" s="26"/>
      <c r="S506" s="27"/>
      <c r="T506" s="27"/>
      <c r="U506" s="27"/>
      <c r="V506" s="27"/>
      <c r="W506" s="27"/>
      <c r="X506" s="27"/>
    </row>
    <row r="507" spans="16:24" x14ac:dyDescent="0.25">
      <c r="P507" s="22"/>
      <c r="R507" s="26"/>
      <c r="S507" s="27"/>
      <c r="T507" s="27"/>
      <c r="U507" s="27"/>
      <c r="V507" s="27"/>
      <c r="W507" s="27"/>
      <c r="X507" s="27"/>
    </row>
    <row r="508" spans="16:24" x14ac:dyDescent="0.25">
      <c r="P508" s="22"/>
      <c r="R508" s="26"/>
      <c r="S508" s="27"/>
      <c r="T508" s="27"/>
      <c r="U508" s="27"/>
      <c r="V508" s="27"/>
      <c r="W508" s="27"/>
      <c r="X508" s="27"/>
    </row>
    <row r="509" spans="16:24" x14ac:dyDescent="0.25">
      <c r="P509" s="22"/>
      <c r="R509" s="26"/>
      <c r="S509" s="27"/>
      <c r="T509" s="27"/>
      <c r="U509" s="27"/>
      <c r="V509" s="27"/>
      <c r="W509" s="27"/>
      <c r="X509" s="27"/>
    </row>
    <row r="510" spans="16:24" x14ac:dyDescent="0.25">
      <c r="P510" s="22"/>
      <c r="Q510" s="25"/>
      <c r="R510" s="26"/>
      <c r="S510" s="27"/>
      <c r="T510" s="27"/>
      <c r="U510" s="27"/>
      <c r="V510" s="27"/>
      <c r="W510" s="27"/>
      <c r="X510" s="27"/>
    </row>
    <row r="511" spans="16:24" x14ac:dyDescent="0.25">
      <c r="P511" s="22"/>
      <c r="Q511" s="25"/>
      <c r="R511" s="26"/>
      <c r="S511" s="27"/>
      <c r="T511" s="27"/>
      <c r="U511" s="27"/>
      <c r="V511" s="27"/>
      <c r="W511" s="27"/>
      <c r="X511" s="27"/>
    </row>
    <row r="512" spans="16:24" x14ac:dyDescent="0.25">
      <c r="P512" s="22"/>
      <c r="Q512" s="25"/>
      <c r="R512" s="26"/>
      <c r="S512" s="27"/>
      <c r="T512" s="27"/>
      <c r="U512" s="27"/>
      <c r="V512" s="27"/>
      <c r="W512" s="27"/>
      <c r="X512" s="27"/>
    </row>
    <row r="513" spans="16:24" x14ac:dyDescent="0.25">
      <c r="P513" s="22"/>
      <c r="R513" s="26"/>
      <c r="S513" s="27"/>
      <c r="T513" s="27"/>
      <c r="U513" s="27"/>
      <c r="V513" s="27"/>
      <c r="W513" s="27"/>
      <c r="X513" s="27"/>
    </row>
    <row r="514" spans="16:24" x14ac:dyDescent="0.25">
      <c r="P514" s="22"/>
      <c r="Q514" s="25"/>
      <c r="R514" s="26"/>
      <c r="S514" s="27"/>
      <c r="T514" s="27"/>
      <c r="U514" s="27"/>
      <c r="V514" s="27"/>
      <c r="W514" s="27"/>
      <c r="X514" s="27"/>
    </row>
    <row r="515" spans="16:24" x14ac:dyDescent="0.25">
      <c r="P515" s="22"/>
      <c r="Q515" s="25"/>
      <c r="R515" s="26"/>
      <c r="S515" s="27"/>
      <c r="T515" s="27"/>
      <c r="U515" s="27"/>
      <c r="V515" s="27"/>
      <c r="W515" s="27"/>
      <c r="X515" s="27"/>
    </row>
    <row r="516" spans="16:24" x14ac:dyDescent="0.25">
      <c r="P516" s="22"/>
      <c r="Q516" s="25"/>
      <c r="R516" s="26"/>
      <c r="S516" s="27"/>
      <c r="T516" s="27"/>
      <c r="U516" s="27"/>
      <c r="V516" s="27"/>
      <c r="W516" s="27"/>
      <c r="X516" s="27"/>
    </row>
    <row r="517" spans="16:24" x14ac:dyDescent="0.25">
      <c r="P517" s="22"/>
      <c r="Q517" s="25"/>
      <c r="R517" s="26"/>
      <c r="S517" s="27"/>
      <c r="T517" s="27"/>
      <c r="U517" s="27"/>
      <c r="V517" s="27"/>
      <c r="W517" s="27"/>
      <c r="X517" s="27"/>
    </row>
    <row r="518" spans="16:24" x14ac:dyDescent="0.25">
      <c r="P518" s="22"/>
      <c r="Q518" s="25"/>
      <c r="R518" s="26"/>
      <c r="S518" s="27"/>
      <c r="T518" s="27"/>
      <c r="U518" s="27"/>
      <c r="V518" s="27"/>
      <c r="W518" s="27"/>
      <c r="X518" s="27"/>
    </row>
    <row r="519" spans="16:24" x14ac:dyDescent="0.25">
      <c r="P519" s="22"/>
      <c r="Q519" s="25"/>
      <c r="R519" s="26"/>
      <c r="S519" s="27"/>
      <c r="T519" s="27"/>
      <c r="U519" s="27"/>
      <c r="V519" s="27"/>
      <c r="W519" s="27"/>
      <c r="X519" s="27"/>
    </row>
    <row r="520" spans="16:24" x14ac:dyDescent="0.25">
      <c r="P520" s="22"/>
      <c r="Q520" s="25"/>
      <c r="R520" s="26"/>
      <c r="S520" s="27"/>
      <c r="T520" s="27"/>
      <c r="U520" s="27"/>
      <c r="V520" s="27"/>
      <c r="W520" s="27"/>
      <c r="X520" s="27"/>
    </row>
    <row r="521" spans="16:24" x14ac:dyDescent="0.25">
      <c r="P521" s="22"/>
      <c r="Q521" s="25"/>
      <c r="R521" s="26"/>
      <c r="S521" s="27"/>
      <c r="T521" s="27"/>
      <c r="U521" s="27"/>
      <c r="V521" s="27"/>
      <c r="W521" s="27"/>
      <c r="X521" s="27"/>
    </row>
    <row r="522" spans="16:24" x14ac:dyDescent="0.25">
      <c r="P522" s="22"/>
      <c r="Q522" s="25"/>
      <c r="R522" s="26"/>
      <c r="S522" s="27"/>
      <c r="T522" s="27"/>
      <c r="U522" s="27"/>
      <c r="V522" s="27"/>
      <c r="W522" s="27"/>
      <c r="X522" s="27"/>
    </row>
    <row r="523" spans="16:24" x14ac:dyDescent="0.25">
      <c r="P523" s="22"/>
      <c r="Q523" s="25"/>
      <c r="R523" s="26"/>
      <c r="S523" s="27"/>
      <c r="T523" s="27"/>
      <c r="U523" s="27"/>
      <c r="V523" s="27"/>
      <c r="W523" s="27"/>
      <c r="X523" s="27"/>
    </row>
    <row r="524" spans="16:24" x14ac:dyDescent="0.25">
      <c r="P524" s="22"/>
      <c r="Q524" s="25"/>
      <c r="R524" s="26"/>
      <c r="S524" s="27"/>
      <c r="T524" s="27"/>
      <c r="U524" s="27"/>
      <c r="V524" s="27"/>
      <c r="W524" s="27"/>
      <c r="X524" s="27"/>
    </row>
    <row r="525" spans="16:24" x14ac:dyDescent="0.25">
      <c r="P525" s="22"/>
      <c r="Q525" s="25"/>
      <c r="R525" s="26"/>
      <c r="S525" s="27"/>
      <c r="T525" s="27"/>
      <c r="U525" s="27"/>
      <c r="V525" s="27"/>
      <c r="W525" s="27"/>
      <c r="X525" s="27"/>
    </row>
    <row r="526" spans="16:24" x14ac:dyDescent="0.25">
      <c r="P526" s="22"/>
      <c r="Q526" s="25"/>
      <c r="R526" s="26"/>
      <c r="S526" s="27"/>
      <c r="T526" s="27"/>
      <c r="U526" s="27"/>
      <c r="V526" s="27"/>
      <c r="W526" s="27"/>
      <c r="X526" s="27"/>
    </row>
    <row r="527" spans="16:24" x14ac:dyDescent="0.25">
      <c r="P527" s="22"/>
      <c r="Q527" s="25"/>
      <c r="R527" s="26"/>
      <c r="S527" s="27"/>
      <c r="T527" s="27"/>
      <c r="U527" s="27"/>
      <c r="V527" s="27"/>
      <c r="W527" s="27"/>
      <c r="X527" s="27"/>
    </row>
    <row r="528" spans="16:24" x14ac:dyDescent="0.25">
      <c r="P528" s="22"/>
      <c r="Q528" s="25"/>
      <c r="R528" s="26"/>
      <c r="S528" s="27"/>
      <c r="T528" s="27"/>
      <c r="U528" s="27"/>
      <c r="V528" s="27"/>
      <c r="W528" s="27"/>
      <c r="X528" s="27"/>
    </row>
    <row r="529" spans="16:24" x14ac:dyDescent="0.25">
      <c r="P529" s="22"/>
      <c r="R529" s="26"/>
      <c r="S529" s="27"/>
      <c r="T529" s="27"/>
      <c r="U529" s="27"/>
      <c r="V529" s="27"/>
      <c r="W529" s="27"/>
      <c r="X529" s="27"/>
    </row>
    <row r="530" spans="16:24" x14ac:dyDescent="0.25">
      <c r="P530" s="22"/>
      <c r="Q530" s="25"/>
      <c r="R530" s="26"/>
      <c r="S530" s="27"/>
      <c r="T530" s="27"/>
      <c r="U530" s="27"/>
      <c r="V530" s="27"/>
      <c r="W530" s="27"/>
      <c r="X530" s="27"/>
    </row>
    <row r="531" spans="16:24" x14ac:dyDescent="0.25">
      <c r="P531" s="22"/>
      <c r="R531" s="26"/>
      <c r="S531" s="27"/>
      <c r="T531" s="27"/>
      <c r="U531" s="27"/>
      <c r="V531" s="27"/>
      <c r="W531" s="27"/>
      <c r="X531" s="27"/>
    </row>
    <row r="532" spans="16:24" x14ac:dyDescent="0.25">
      <c r="P532" s="22"/>
      <c r="R532" s="26"/>
      <c r="S532" s="27"/>
      <c r="T532" s="27"/>
      <c r="U532" s="27"/>
      <c r="V532" s="27"/>
      <c r="W532" s="27"/>
      <c r="X532" s="27"/>
    </row>
    <row r="533" spans="16:24" x14ac:dyDescent="0.25">
      <c r="P533" s="22"/>
      <c r="Q533" s="25"/>
      <c r="R533" s="26"/>
      <c r="S533" s="27"/>
      <c r="T533" s="27"/>
      <c r="U533" s="27"/>
      <c r="V533" s="27"/>
      <c r="W533" s="27"/>
      <c r="X533" s="27"/>
    </row>
    <row r="534" spans="16:24" x14ac:dyDescent="0.25">
      <c r="P534" s="22"/>
      <c r="Q534" s="25"/>
      <c r="R534" s="26"/>
      <c r="S534" s="27"/>
      <c r="T534" s="27"/>
      <c r="U534" s="27"/>
      <c r="V534" s="27"/>
      <c r="W534" s="27"/>
      <c r="X534" s="27"/>
    </row>
    <row r="535" spans="16:24" x14ac:dyDescent="0.25">
      <c r="P535" s="22"/>
      <c r="Q535" s="25"/>
      <c r="R535" s="26"/>
      <c r="S535" s="27"/>
      <c r="T535" s="27"/>
      <c r="U535" s="27"/>
      <c r="V535" s="27"/>
      <c r="W535" s="27"/>
      <c r="X535" s="27"/>
    </row>
    <row r="536" spans="16:24" x14ac:dyDescent="0.25">
      <c r="P536" s="22"/>
      <c r="Q536" s="25"/>
      <c r="R536" s="26"/>
      <c r="S536" s="27"/>
      <c r="T536" s="27"/>
      <c r="U536" s="27"/>
      <c r="V536" s="27"/>
      <c r="W536" s="27"/>
      <c r="X536" s="27"/>
    </row>
    <row r="537" spans="16:24" x14ac:dyDescent="0.25">
      <c r="P537" s="22"/>
      <c r="Q537" s="25"/>
      <c r="R537" s="26"/>
      <c r="S537" s="27"/>
      <c r="T537" s="27"/>
      <c r="U537" s="27"/>
      <c r="V537" s="27"/>
      <c r="W537" s="27"/>
      <c r="X537" s="27"/>
    </row>
    <row r="538" spans="16:24" x14ac:dyDescent="0.25">
      <c r="P538" s="22"/>
      <c r="Q538" s="25"/>
      <c r="R538" s="26"/>
      <c r="S538" s="27"/>
      <c r="T538" s="27"/>
      <c r="U538" s="27"/>
      <c r="V538" s="27"/>
      <c r="W538" s="27"/>
      <c r="X538" s="27"/>
    </row>
    <row r="539" spans="16:24" x14ac:dyDescent="0.25">
      <c r="P539" s="22"/>
      <c r="Q539" s="25"/>
      <c r="R539" s="26"/>
      <c r="S539" s="27"/>
      <c r="T539" s="27"/>
      <c r="U539" s="27"/>
      <c r="V539" s="27"/>
      <c r="W539" s="27"/>
      <c r="X539" s="27"/>
    </row>
    <row r="540" spans="16:24" x14ac:dyDescent="0.25">
      <c r="P540" s="22"/>
      <c r="R540" s="26"/>
      <c r="S540" s="27"/>
      <c r="T540" s="27"/>
      <c r="U540" s="27"/>
      <c r="V540" s="27"/>
      <c r="W540" s="27"/>
      <c r="X540" s="27"/>
    </row>
    <row r="541" spans="16:24" x14ac:dyDescent="0.25">
      <c r="P541" s="22"/>
      <c r="R541" s="26"/>
      <c r="S541" s="27"/>
      <c r="T541" s="27"/>
      <c r="U541" s="27"/>
      <c r="V541" s="27"/>
      <c r="W541" s="27"/>
      <c r="X541" s="27"/>
    </row>
    <row r="542" spans="16:24" x14ac:dyDescent="0.25">
      <c r="P542" s="22"/>
      <c r="Q542" s="25"/>
      <c r="R542" s="26"/>
      <c r="S542" s="27"/>
      <c r="T542" s="27"/>
      <c r="U542" s="27"/>
      <c r="V542" s="27"/>
      <c r="W542" s="27"/>
      <c r="X542" s="27"/>
    </row>
    <row r="543" spans="16:24" x14ac:dyDescent="0.25">
      <c r="P543" s="22"/>
      <c r="Q543" s="25"/>
      <c r="R543" s="26"/>
      <c r="S543" s="27"/>
      <c r="T543" s="27"/>
      <c r="U543" s="27"/>
      <c r="V543" s="27"/>
      <c r="W543" s="27"/>
      <c r="X543" s="27"/>
    </row>
    <row r="544" spans="16:24" x14ac:dyDescent="0.25">
      <c r="P544" s="22"/>
      <c r="Q544" s="25"/>
      <c r="R544" s="26"/>
      <c r="S544" s="27"/>
      <c r="T544" s="27"/>
      <c r="U544" s="27"/>
      <c r="V544" s="27"/>
      <c r="W544" s="27"/>
      <c r="X544" s="27"/>
    </row>
    <row r="545" spans="16:24" x14ac:dyDescent="0.25">
      <c r="P545" s="22"/>
      <c r="Q545" s="25"/>
      <c r="R545" s="26"/>
      <c r="S545" s="27"/>
      <c r="T545" s="27"/>
      <c r="U545" s="27"/>
      <c r="V545" s="27"/>
      <c r="W545" s="27"/>
      <c r="X545" s="27"/>
    </row>
    <row r="546" spans="16:24" x14ac:dyDescent="0.25">
      <c r="P546" s="22"/>
      <c r="Q546" s="25"/>
      <c r="R546" s="26"/>
      <c r="S546" s="27"/>
      <c r="T546" s="27"/>
      <c r="U546" s="27"/>
      <c r="V546" s="27"/>
      <c r="W546" s="27"/>
      <c r="X546" s="27"/>
    </row>
    <row r="547" spans="16:24" x14ac:dyDescent="0.25">
      <c r="P547" s="22"/>
      <c r="R547" s="26"/>
      <c r="S547" s="27"/>
      <c r="T547" s="27"/>
      <c r="U547" s="27"/>
      <c r="V547" s="27"/>
      <c r="W547" s="27"/>
      <c r="X547" s="27"/>
    </row>
    <row r="548" spans="16:24" x14ac:dyDescent="0.25">
      <c r="P548" s="22"/>
      <c r="Q548" s="25"/>
      <c r="R548" s="26"/>
      <c r="S548" s="27"/>
      <c r="T548" s="27"/>
      <c r="U548" s="27"/>
      <c r="V548" s="27"/>
      <c r="W548" s="27"/>
      <c r="X548" s="27"/>
    </row>
    <row r="549" spans="16:24" x14ac:dyDescent="0.25">
      <c r="P549" s="22"/>
      <c r="Q549" s="25"/>
      <c r="R549" s="26"/>
      <c r="S549" s="27"/>
      <c r="T549" s="27"/>
      <c r="U549" s="27"/>
      <c r="V549" s="27"/>
      <c r="W549" s="27"/>
      <c r="X549" s="27"/>
    </row>
    <row r="550" spans="16:24" x14ac:dyDescent="0.25">
      <c r="P550" s="22"/>
      <c r="Q550" s="25"/>
      <c r="R550" s="26"/>
      <c r="S550" s="27"/>
      <c r="T550" s="27"/>
      <c r="U550" s="27"/>
      <c r="V550" s="27"/>
      <c r="W550" s="27"/>
      <c r="X550" s="27"/>
    </row>
    <row r="551" spans="16:24" x14ac:dyDescent="0.25">
      <c r="P551" s="22"/>
      <c r="Q551" s="25"/>
      <c r="R551" s="26"/>
      <c r="S551" s="27"/>
      <c r="T551" s="27"/>
      <c r="U551" s="27"/>
      <c r="V551" s="27"/>
      <c r="W551" s="27"/>
      <c r="X551" s="27"/>
    </row>
    <row r="552" spans="16:24" x14ac:dyDescent="0.25">
      <c r="P552" s="22"/>
      <c r="Q552" s="25"/>
      <c r="R552" s="26"/>
      <c r="S552" s="27"/>
      <c r="T552" s="27"/>
      <c r="U552" s="27"/>
      <c r="V552" s="27"/>
      <c r="W552" s="27"/>
      <c r="X552" s="27"/>
    </row>
    <row r="553" spans="16:24" x14ac:dyDescent="0.25">
      <c r="P553" s="22"/>
      <c r="Q553" s="25"/>
      <c r="R553" s="26"/>
      <c r="S553" s="27"/>
      <c r="T553" s="27"/>
      <c r="U553" s="27"/>
      <c r="V553" s="27"/>
      <c r="W553" s="27"/>
      <c r="X553" s="27"/>
    </row>
    <row r="554" spans="16:24" x14ac:dyDescent="0.25">
      <c r="P554" s="22"/>
      <c r="Q554" s="25"/>
      <c r="R554" s="26"/>
      <c r="S554" s="27"/>
      <c r="T554" s="27"/>
      <c r="U554" s="27"/>
      <c r="V554" s="27"/>
      <c r="W554" s="27"/>
      <c r="X554" s="27"/>
    </row>
    <row r="555" spans="16:24" x14ac:dyDescent="0.25">
      <c r="P555" s="22"/>
      <c r="Q555" s="25"/>
      <c r="R555" s="26"/>
      <c r="S555" s="27"/>
      <c r="T555" s="27"/>
      <c r="U555" s="27"/>
      <c r="V555" s="27"/>
      <c r="W555" s="27"/>
      <c r="X555" s="27"/>
    </row>
    <row r="556" spans="16:24" x14ac:dyDescent="0.25">
      <c r="P556" s="22"/>
      <c r="Q556" s="25"/>
      <c r="R556" s="26"/>
      <c r="S556" s="27"/>
      <c r="T556" s="27"/>
      <c r="U556" s="27"/>
      <c r="V556" s="27"/>
      <c r="W556" s="27"/>
      <c r="X556" s="27"/>
    </row>
    <row r="557" spans="16:24" x14ac:dyDescent="0.25">
      <c r="P557" s="22"/>
      <c r="Q557" s="25"/>
      <c r="R557" s="26"/>
      <c r="S557" s="27"/>
      <c r="T557" s="27"/>
      <c r="U557" s="27"/>
      <c r="V557" s="27"/>
      <c r="W557" s="27"/>
      <c r="X557" s="27"/>
    </row>
    <row r="558" spans="16:24" x14ac:dyDescent="0.25">
      <c r="P558" s="22"/>
      <c r="Q558" s="25"/>
      <c r="R558" s="26"/>
      <c r="S558" s="27"/>
      <c r="T558" s="27"/>
      <c r="U558" s="27"/>
      <c r="V558" s="27"/>
      <c r="W558" s="27"/>
      <c r="X558" s="27"/>
    </row>
    <row r="559" spans="16:24" x14ac:dyDescent="0.25">
      <c r="P559" s="22"/>
      <c r="Q559" s="25"/>
      <c r="R559" s="26"/>
      <c r="S559" s="27"/>
      <c r="T559" s="27"/>
      <c r="U559" s="27"/>
      <c r="V559" s="27"/>
      <c r="W559" s="27"/>
      <c r="X559" s="27"/>
    </row>
    <row r="560" spans="16:24" x14ac:dyDescent="0.25">
      <c r="P560" s="22"/>
      <c r="Q560" s="25"/>
      <c r="R560" s="26"/>
      <c r="S560" s="27"/>
      <c r="T560" s="27"/>
      <c r="U560" s="27"/>
      <c r="V560" s="27"/>
      <c r="W560" s="27"/>
      <c r="X560" s="27"/>
    </row>
    <row r="561" spans="16:24" x14ac:dyDescent="0.25">
      <c r="P561" s="22"/>
      <c r="Q561" s="25"/>
      <c r="R561" s="26"/>
      <c r="S561" s="27"/>
      <c r="T561" s="27"/>
      <c r="U561" s="27"/>
      <c r="V561" s="27"/>
      <c r="W561" s="27"/>
      <c r="X561" s="27"/>
    </row>
    <row r="562" spans="16:24" x14ac:dyDescent="0.25">
      <c r="P562" s="22"/>
      <c r="Q562" s="25"/>
      <c r="R562" s="26"/>
      <c r="S562" s="27"/>
      <c r="T562" s="27"/>
      <c r="U562" s="27"/>
      <c r="V562" s="27"/>
      <c r="W562" s="27"/>
      <c r="X562" s="27"/>
    </row>
    <row r="563" spans="16:24" x14ac:dyDescent="0.25">
      <c r="P563" s="22"/>
      <c r="Q563" s="25"/>
      <c r="R563" s="26"/>
      <c r="S563" s="27"/>
      <c r="T563" s="27"/>
      <c r="U563" s="27"/>
      <c r="V563" s="27"/>
      <c r="W563" s="27"/>
      <c r="X563" s="27"/>
    </row>
    <row r="564" spans="16:24" x14ac:dyDescent="0.25">
      <c r="P564" s="22"/>
      <c r="Q564" s="25"/>
      <c r="R564" s="26"/>
      <c r="S564" s="27"/>
      <c r="T564" s="27"/>
      <c r="U564" s="27"/>
      <c r="V564" s="27"/>
      <c r="W564" s="27"/>
      <c r="X564" s="27"/>
    </row>
    <row r="565" spans="16:24" x14ac:dyDescent="0.25">
      <c r="P565" s="22"/>
      <c r="Q565" s="25"/>
      <c r="R565" s="26"/>
      <c r="S565" s="27"/>
      <c r="T565" s="27"/>
      <c r="U565" s="27"/>
      <c r="V565" s="27"/>
      <c r="W565" s="27"/>
      <c r="X565" s="27"/>
    </row>
    <row r="566" spans="16:24" x14ac:dyDescent="0.25">
      <c r="P566" s="22"/>
      <c r="Q566" s="25"/>
      <c r="R566" s="26"/>
      <c r="S566" s="27"/>
      <c r="T566" s="27"/>
      <c r="U566" s="27"/>
      <c r="V566" s="27"/>
      <c r="W566" s="27"/>
      <c r="X566" s="27"/>
    </row>
    <row r="567" spans="16:24" x14ac:dyDescent="0.25">
      <c r="P567" s="22"/>
      <c r="Q567" s="25"/>
      <c r="R567" s="26"/>
      <c r="S567" s="27"/>
      <c r="T567" s="27"/>
      <c r="U567" s="27"/>
      <c r="V567" s="27"/>
      <c r="W567" s="27"/>
      <c r="X567" s="27"/>
    </row>
    <row r="568" spans="16:24" x14ac:dyDescent="0.25">
      <c r="P568" s="22"/>
      <c r="Q568" s="25"/>
      <c r="R568" s="26"/>
      <c r="S568" s="27"/>
      <c r="T568" s="27"/>
      <c r="U568" s="27"/>
      <c r="V568" s="27"/>
      <c r="W568" s="27"/>
      <c r="X568" s="27"/>
    </row>
    <row r="569" spans="16:24" x14ac:dyDescent="0.25">
      <c r="P569" s="22"/>
      <c r="Q569" s="25"/>
      <c r="R569" s="26"/>
      <c r="S569" s="27"/>
      <c r="T569" s="27"/>
      <c r="U569" s="27"/>
      <c r="V569" s="27"/>
      <c r="W569" s="27"/>
      <c r="X569" s="27"/>
    </row>
    <row r="570" spans="16:24" x14ac:dyDescent="0.25">
      <c r="P570" s="22"/>
      <c r="Q570" s="25"/>
      <c r="R570" s="26"/>
      <c r="S570" s="27"/>
      <c r="T570" s="27"/>
      <c r="U570" s="27"/>
      <c r="V570" s="27"/>
      <c r="W570" s="27"/>
      <c r="X570" s="27"/>
    </row>
    <row r="571" spans="16:24" x14ac:dyDescent="0.25">
      <c r="P571" s="22"/>
      <c r="Q571" s="25"/>
      <c r="R571" s="26"/>
      <c r="S571" s="27"/>
      <c r="T571" s="27"/>
      <c r="U571" s="27"/>
      <c r="V571" s="27"/>
      <c r="W571" s="27"/>
      <c r="X571" s="27"/>
    </row>
    <row r="572" spans="16:24" x14ac:dyDescent="0.25">
      <c r="P572" s="22"/>
      <c r="Q572" s="25"/>
      <c r="R572" s="26"/>
      <c r="S572" s="27"/>
      <c r="T572" s="27"/>
      <c r="U572" s="27"/>
      <c r="V572" s="27"/>
      <c r="W572" s="27"/>
      <c r="X572" s="27"/>
    </row>
    <row r="573" spans="16:24" x14ac:dyDescent="0.25">
      <c r="P573" s="22"/>
      <c r="R573" s="26"/>
      <c r="S573" s="27"/>
      <c r="T573" s="27"/>
      <c r="U573" s="27"/>
      <c r="V573" s="27"/>
      <c r="W573" s="27"/>
      <c r="X573" s="27"/>
    </row>
    <row r="574" spans="16:24" x14ac:dyDescent="0.25">
      <c r="P574" s="22"/>
      <c r="R574" s="26"/>
      <c r="S574" s="27"/>
      <c r="T574" s="27"/>
      <c r="U574" s="27"/>
      <c r="V574" s="27"/>
      <c r="W574" s="27"/>
      <c r="X574" s="27"/>
    </row>
    <row r="575" spans="16:24" x14ac:dyDescent="0.25">
      <c r="P575" s="22"/>
      <c r="R575" s="26"/>
      <c r="S575" s="27"/>
      <c r="T575" s="27"/>
      <c r="U575" s="27"/>
      <c r="V575" s="27"/>
      <c r="W575" s="27"/>
      <c r="X575" s="27"/>
    </row>
    <row r="576" spans="16:24" x14ac:dyDescent="0.25">
      <c r="P576" s="22"/>
      <c r="R576" s="26"/>
      <c r="S576" s="27"/>
      <c r="T576" s="27"/>
      <c r="U576" s="27"/>
      <c r="V576" s="27"/>
      <c r="W576" s="27"/>
      <c r="X576" s="27"/>
    </row>
    <row r="577" spans="16:24" x14ac:dyDescent="0.25">
      <c r="P577" s="22"/>
      <c r="R577" s="26"/>
      <c r="S577" s="27"/>
      <c r="T577" s="27"/>
      <c r="U577" s="27"/>
      <c r="V577" s="27"/>
      <c r="W577" s="27"/>
      <c r="X577" s="27"/>
    </row>
    <row r="578" spans="16:24" x14ac:dyDescent="0.25">
      <c r="P578" s="22"/>
      <c r="R578" s="26"/>
      <c r="S578" s="27"/>
      <c r="T578" s="27"/>
      <c r="U578" s="27"/>
      <c r="V578" s="27"/>
      <c r="W578" s="27"/>
      <c r="X578" s="27"/>
    </row>
    <row r="579" spans="16:24" x14ac:dyDescent="0.25">
      <c r="P579" s="22"/>
      <c r="R579" s="26"/>
      <c r="S579" s="27"/>
      <c r="T579" s="27"/>
      <c r="U579" s="27"/>
      <c r="V579" s="27"/>
      <c r="W579" s="27"/>
      <c r="X579" s="27"/>
    </row>
    <row r="580" spans="16:24" x14ac:dyDescent="0.25">
      <c r="P580" s="22"/>
      <c r="Q580" s="25"/>
      <c r="R580" s="26"/>
      <c r="S580" s="27"/>
      <c r="T580" s="27"/>
      <c r="U580" s="27"/>
      <c r="V580" s="27"/>
      <c r="W580" s="27"/>
      <c r="X580" s="27"/>
    </row>
    <row r="581" spans="16:24" x14ac:dyDescent="0.25">
      <c r="P581" s="22"/>
      <c r="Q581" s="25"/>
      <c r="R581" s="26"/>
      <c r="S581" s="27"/>
      <c r="T581" s="27"/>
      <c r="U581" s="27"/>
      <c r="V581" s="27"/>
      <c r="W581" s="27"/>
      <c r="X581" s="27"/>
    </row>
    <row r="582" spans="16:24" x14ac:dyDescent="0.25">
      <c r="P582" s="22"/>
      <c r="Q582" s="25"/>
      <c r="R582" s="26"/>
      <c r="S582" s="27"/>
      <c r="T582" s="27"/>
      <c r="U582" s="27"/>
      <c r="V582" s="27"/>
      <c r="W582" s="27"/>
      <c r="X582" s="27"/>
    </row>
    <row r="583" spans="16:24" x14ac:dyDescent="0.25">
      <c r="P583" s="22"/>
      <c r="Q583" s="25"/>
      <c r="R583" s="26"/>
      <c r="S583" s="27"/>
      <c r="T583" s="27"/>
      <c r="U583" s="27"/>
      <c r="V583" s="27"/>
      <c r="W583" s="27"/>
      <c r="X583" s="27"/>
    </row>
    <row r="584" spans="16:24" x14ac:dyDescent="0.25">
      <c r="P584" s="22"/>
      <c r="Q584" s="25"/>
      <c r="R584" s="26"/>
      <c r="S584" s="27"/>
      <c r="T584" s="27"/>
      <c r="U584" s="27"/>
      <c r="V584" s="27"/>
      <c r="W584" s="27"/>
      <c r="X584" s="27"/>
    </row>
    <row r="585" spans="16:24" x14ac:dyDescent="0.25">
      <c r="P585" s="22"/>
      <c r="Q585" s="25"/>
      <c r="R585" s="26"/>
      <c r="S585" s="27"/>
      <c r="T585" s="27"/>
      <c r="U585" s="27"/>
      <c r="V585" s="27"/>
      <c r="W585" s="27"/>
      <c r="X585" s="27"/>
    </row>
    <row r="586" spans="16:24" x14ac:dyDescent="0.25">
      <c r="P586" s="22"/>
      <c r="Q586" s="25"/>
      <c r="R586" s="26"/>
      <c r="S586" s="27"/>
      <c r="T586" s="27"/>
      <c r="U586" s="27"/>
      <c r="V586" s="27"/>
      <c r="W586" s="27"/>
      <c r="X586" s="27"/>
    </row>
    <row r="587" spans="16:24" x14ac:dyDescent="0.25">
      <c r="P587" s="22"/>
      <c r="Q587" s="25"/>
      <c r="R587" s="26"/>
      <c r="S587" s="27"/>
      <c r="T587" s="27"/>
      <c r="U587" s="27"/>
      <c r="V587" s="27"/>
      <c r="W587" s="27"/>
      <c r="X587" s="27"/>
    </row>
    <row r="588" spans="16:24" x14ac:dyDescent="0.25">
      <c r="P588" s="22"/>
      <c r="Q588" s="25"/>
      <c r="R588" s="26"/>
      <c r="S588" s="27"/>
      <c r="T588" s="27"/>
      <c r="U588" s="27"/>
      <c r="V588" s="27"/>
      <c r="W588" s="27"/>
      <c r="X588" s="27"/>
    </row>
    <row r="589" spans="16:24" x14ac:dyDescent="0.25">
      <c r="P589" s="22"/>
      <c r="Q589" s="25"/>
      <c r="R589" s="26"/>
      <c r="S589" s="27"/>
      <c r="T589" s="27"/>
      <c r="U589" s="27"/>
      <c r="V589" s="27"/>
      <c r="W589" s="27"/>
      <c r="X589" s="27"/>
    </row>
    <row r="590" spans="16:24" x14ac:dyDescent="0.25">
      <c r="P590" s="22"/>
      <c r="Q590" s="25"/>
      <c r="R590" s="26"/>
      <c r="S590" s="27"/>
      <c r="T590" s="27"/>
      <c r="U590" s="27"/>
      <c r="V590" s="27"/>
      <c r="W590" s="27"/>
      <c r="X590" s="27"/>
    </row>
    <row r="591" spans="16:24" x14ac:dyDescent="0.25">
      <c r="P591" s="22"/>
      <c r="Q591" s="25"/>
      <c r="R591" s="26"/>
      <c r="S591" s="27"/>
      <c r="T591" s="27"/>
      <c r="U591" s="27"/>
      <c r="V591" s="27"/>
      <c r="W591" s="27"/>
      <c r="X591" s="27"/>
    </row>
    <row r="592" spans="16:24" x14ac:dyDescent="0.25">
      <c r="P592" s="22"/>
      <c r="Q592" s="25"/>
      <c r="R592" s="26"/>
      <c r="S592" s="27"/>
      <c r="T592" s="27"/>
      <c r="U592" s="27"/>
      <c r="V592" s="27"/>
      <c r="W592" s="27"/>
      <c r="X592" s="27"/>
    </row>
    <row r="593" spans="16:24" x14ac:dyDescent="0.25">
      <c r="P593" s="22"/>
      <c r="Q593" s="25"/>
      <c r="R593" s="26"/>
      <c r="S593" s="27"/>
      <c r="T593" s="27"/>
      <c r="U593" s="27"/>
      <c r="V593" s="27"/>
      <c r="W593" s="27"/>
      <c r="X593" s="27"/>
    </row>
    <row r="594" spans="16:24" x14ac:dyDescent="0.25">
      <c r="P594" s="22"/>
      <c r="Q594" s="25"/>
      <c r="R594" s="26"/>
      <c r="S594" s="27"/>
      <c r="T594" s="27"/>
      <c r="U594" s="27"/>
      <c r="V594" s="27"/>
      <c r="W594" s="27"/>
      <c r="X594" s="27"/>
    </row>
    <row r="595" spans="16:24" x14ac:dyDescent="0.25">
      <c r="P595" s="22"/>
      <c r="Q595" s="25"/>
      <c r="R595" s="26"/>
      <c r="S595" s="27"/>
      <c r="T595" s="27"/>
      <c r="U595" s="27"/>
      <c r="V595" s="27"/>
      <c r="W595" s="27"/>
      <c r="X595" s="27"/>
    </row>
    <row r="596" spans="16:24" x14ac:dyDescent="0.25">
      <c r="P596" s="22"/>
      <c r="Q596" s="25"/>
      <c r="R596" s="26"/>
      <c r="S596" s="27"/>
      <c r="T596" s="27"/>
      <c r="U596" s="27"/>
      <c r="V596" s="27"/>
      <c r="W596" s="27"/>
      <c r="X596" s="27"/>
    </row>
    <row r="597" spans="16:24" x14ac:dyDescent="0.25">
      <c r="P597" s="22"/>
      <c r="Q597" s="25"/>
      <c r="R597" s="26"/>
      <c r="S597" s="27"/>
      <c r="T597" s="27"/>
      <c r="U597" s="27"/>
      <c r="V597" s="27"/>
      <c r="W597" s="27"/>
      <c r="X597" s="27"/>
    </row>
    <row r="598" spans="16:24" x14ac:dyDescent="0.25">
      <c r="P598" s="22"/>
      <c r="Q598" s="25"/>
      <c r="R598" s="26"/>
      <c r="S598" s="27"/>
      <c r="T598" s="27"/>
      <c r="U598" s="27"/>
      <c r="V598" s="27"/>
      <c r="W598" s="27"/>
      <c r="X598" s="27"/>
    </row>
    <row r="599" spans="16:24" x14ac:dyDescent="0.25">
      <c r="P599" s="22"/>
      <c r="Q599" s="25"/>
      <c r="R599" s="26"/>
      <c r="S599" s="27"/>
      <c r="T599" s="27"/>
      <c r="U599" s="27"/>
      <c r="V599" s="27"/>
      <c r="W599" s="27"/>
      <c r="X599" s="27"/>
    </row>
    <row r="600" spans="16:24" x14ac:dyDescent="0.25">
      <c r="P600" s="22"/>
      <c r="Q600" s="25"/>
      <c r="R600" s="26"/>
      <c r="S600" s="27"/>
      <c r="T600" s="27"/>
      <c r="U600" s="27"/>
      <c r="V600" s="27"/>
      <c r="W600" s="27"/>
      <c r="X600" s="27"/>
    </row>
    <row r="601" spans="16:24" x14ac:dyDescent="0.25">
      <c r="P601" s="22"/>
      <c r="Q601" s="25"/>
      <c r="R601" s="26"/>
      <c r="S601" s="27"/>
      <c r="T601" s="27"/>
      <c r="U601" s="27"/>
      <c r="V601" s="27"/>
      <c r="W601" s="27"/>
      <c r="X601" s="27"/>
    </row>
    <row r="602" spans="16:24" x14ac:dyDescent="0.25">
      <c r="P602" s="22"/>
      <c r="Q602" s="25"/>
      <c r="R602" s="26"/>
      <c r="S602" s="27"/>
      <c r="T602" s="27"/>
      <c r="U602" s="27"/>
      <c r="V602" s="27"/>
      <c r="W602" s="27"/>
      <c r="X602" s="27"/>
    </row>
    <row r="603" spans="16:24" x14ac:dyDescent="0.25">
      <c r="P603" s="22"/>
      <c r="Q603" s="25"/>
      <c r="R603" s="26"/>
      <c r="S603" s="27"/>
      <c r="T603" s="27"/>
      <c r="U603" s="27"/>
      <c r="V603" s="27"/>
      <c r="W603" s="27"/>
      <c r="X603" s="27"/>
    </row>
    <row r="604" spans="16:24" x14ac:dyDescent="0.25">
      <c r="P604" s="22"/>
      <c r="Q604" s="25"/>
      <c r="R604" s="26"/>
      <c r="S604" s="27"/>
      <c r="T604" s="27"/>
      <c r="U604" s="27"/>
      <c r="V604" s="27"/>
      <c r="W604" s="27"/>
      <c r="X604" s="27"/>
    </row>
    <row r="605" spans="16:24" x14ac:dyDescent="0.25">
      <c r="P605" s="22"/>
      <c r="Q605" s="25"/>
      <c r="R605" s="26"/>
      <c r="S605" s="27"/>
      <c r="T605" s="27"/>
      <c r="U605" s="27"/>
      <c r="V605" s="27"/>
      <c r="W605" s="27"/>
      <c r="X605" s="27"/>
    </row>
    <row r="606" spans="16:24" x14ac:dyDescent="0.25">
      <c r="P606" s="22"/>
      <c r="Q606" s="25"/>
      <c r="R606" s="26"/>
      <c r="S606" s="27"/>
      <c r="T606" s="27"/>
      <c r="U606" s="27"/>
      <c r="V606" s="27"/>
      <c r="W606" s="27"/>
      <c r="X606" s="27"/>
    </row>
    <row r="607" spans="16:24" x14ac:dyDescent="0.25">
      <c r="P607" s="22"/>
      <c r="Q607" s="25"/>
      <c r="R607" s="26"/>
      <c r="S607" s="27"/>
      <c r="T607" s="27"/>
      <c r="U607" s="27"/>
      <c r="V607" s="27"/>
      <c r="W607" s="27"/>
      <c r="X607" s="27"/>
    </row>
    <row r="608" spans="16:24" x14ac:dyDescent="0.25">
      <c r="P608" s="22"/>
      <c r="Q608" s="25"/>
      <c r="R608" s="26"/>
      <c r="S608" s="27"/>
      <c r="T608" s="27"/>
      <c r="U608" s="27"/>
      <c r="V608" s="27"/>
      <c r="W608" s="27"/>
      <c r="X608" s="27"/>
    </row>
    <row r="609" spans="16:24" x14ac:dyDescent="0.25">
      <c r="P609" s="22"/>
      <c r="Q609" s="25"/>
      <c r="R609" s="26"/>
      <c r="S609" s="27"/>
      <c r="T609" s="27"/>
      <c r="U609" s="27"/>
      <c r="V609" s="27"/>
      <c r="W609" s="27"/>
      <c r="X609" s="27"/>
    </row>
    <row r="610" spans="16:24" x14ac:dyDescent="0.25">
      <c r="P610" s="22"/>
      <c r="Q610" s="25"/>
      <c r="R610" s="26"/>
      <c r="S610" s="27"/>
      <c r="T610" s="27"/>
      <c r="U610" s="27"/>
      <c r="V610" s="27"/>
      <c r="W610" s="27"/>
      <c r="X610" s="27"/>
    </row>
    <row r="611" spans="16:24" x14ac:dyDescent="0.25">
      <c r="P611" s="22"/>
      <c r="Q611" s="25"/>
      <c r="R611" s="26"/>
      <c r="S611" s="27"/>
      <c r="T611" s="27"/>
      <c r="U611" s="27"/>
      <c r="V611" s="27"/>
      <c r="W611" s="27"/>
      <c r="X611" s="27"/>
    </row>
    <row r="612" spans="16:24" x14ac:dyDescent="0.25">
      <c r="P612" s="22"/>
      <c r="Q612" s="25"/>
      <c r="R612" s="26"/>
      <c r="S612" s="27"/>
      <c r="T612" s="27"/>
      <c r="U612" s="27"/>
      <c r="V612" s="27"/>
      <c r="W612" s="27"/>
      <c r="X612" s="27"/>
    </row>
    <row r="613" spans="16:24" x14ac:dyDescent="0.25">
      <c r="P613" s="22"/>
      <c r="Q613" s="25"/>
      <c r="R613" s="26"/>
      <c r="S613" s="27"/>
      <c r="T613" s="27"/>
      <c r="U613" s="27"/>
      <c r="V613" s="27"/>
      <c r="W613" s="27"/>
      <c r="X613" s="27"/>
    </row>
    <row r="614" spans="16:24" x14ac:dyDescent="0.25">
      <c r="P614" s="22"/>
      <c r="Q614" s="25"/>
      <c r="R614" s="26"/>
      <c r="S614" s="27"/>
      <c r="T614" s="27"/>
      <c r="U614" s="27"/>
      <c r="V614" s="27"/>
      <c r="W614" s="27"/>
      <c r="X614" s="27"/>
    </row>
    <row r="615" spans="16:24" x14ac:dyDescent="0.25">
      <c r="P615" s="22"/>
      <c r="Q615" s="25"/>
      <c r="R615" s="26"/>
      <c r="S615" s="27"/>
      <c r="T615" s="27"/>
      <c r="U615" s="27"/>
      <c r="V615" s="27"/>
      <c r="W615" s="27"/>
      <c r="X615" s="27"/>
    </row>
    <row r="616" spans="16:24" x14ac:dyDescent="0.25">
      <c r="P616" s="22"/>
      <c r="Q616" s="25"/>
      <c r="R616" s="26"/>
      <c r="S616" s="27"/>
      <c r="T616" s="27"/>
      <c r="U616" s="27"/>
      <c r="V616" s="27"/>
      <c r="W616" s="27"/>
      <c r="X616" s="27"/>
    </row>
    <row r="617" spans="16:24" x14ac:dyDescent="0.25">
      <c r="P617" s="22"/>
      <c r="Q617" s="25"/>
      <c r="R617" s="26"/>
      <c r="S617" s="27"/>
      <c r="T617" s="27"/>
      <c r="U617" s="27"/>
      <c r="V617" s="27"/>
      <c r="W617" s="27"/>
      <c r="X617" s="27"/>
    </row>
    <row r="618" spans="16:24" x14ac:dyDescent="0.25">
      <c r="P618" s="22"/>
      <c r="Q618" s="25"/>
      <c r="R618" s="26"/>
      <c r="S618" s="27"/>
      <c r="T618" s="27"/>
      <c r="U618" s="27"/>
      <c r="V618" s="27"/>
      <c r="W618" s="27"/>
      <c r="X618" s="27"/>
    </row>
    <row r="619" spans="16:24" x14ac:dyDescent="0.25">
      <c r="P619" s="22"/>
      <c r="Q619" s="25"/>
      <c r="R619" s="26"/>
      <c r="S619" s="27"/>
      <c r="T619" s="27"/>
      <c r="U619" s="27"/>
      <c r="V619" s="27"/>
      <c r="W619" s="27"/>
      <c r="X619" s="27"/>
    </row>
    <row r="620" spans="16:24" x14ac:dyDescent="0.25">
      <c r="P620" s="22"/>
      <c r="Q620" s="25"/>
      <c r="R620" s="26"/>
      <c r="S620" s="27"/>
      <c r="T620" s="27"/>
      <c r="U620" s="27"/>
      <c r="V620" s="27"/>
      <c r="W620" s="27"/>
      <c r="X620" s="27"/>
    </row>
    <row r="621" spans="16:24" x14ac:dyDescent="0.25">
      <c r="P621" s="22"/>
      <c r="Q621" s="25"/>
      <c r="R621" s="26"/>
      <c r="S621" s="27"/>
      <c r="T621" s="27"/>
      <c r="U621" s="27"/>
      <c r="V621" s="27"/>
      <c r="W621" s="27"/>
      <c r="X621" s="27"/>
    </row>
    <row r="622" spans="16:24" x14ac:dyDescent="0.25">
      <c r="P622" s="22"/>
      <c r="Q622" s="25"/>
      <c r="R622" s="26"/>
      <c r="S622" s="27"/>
      <c r="T622" s="27"/>
      <c r="U622" s="27"/>
      <c r="V622" s="27"/>
      <c r="W622" s="27"/>
      <c r="X622" s="27"/>
    </row>
    <row r="623" spans="16:24" x14ac:dyDescent="0.25">
      <c r="P623" s="22"/>
      <c r="Q623" s="25"/>
      <c r="R623" s="26"/>
      <c r="S623" s="27"/>
      <c r="T623" s="27"/>
      <c r="U623" s="27"/>
      <c r="V623" s="27"/>
      <c r="W623" s="27"/>
      <c r="X623" s="27"/>
    </row>
    <row r="624" spans="16:24" x14ac:dyDescent="0.25">
      <c r="P624" s="22"/>
      <c r="Q624" s="25"/>
      <c r="R624" s="26"/>
      <c r="S624" s="27"/>
      <c r="T624" s="27"/>
      <c r="U624" s="27"/>
      <c r="V624" s="27"/>
      <c r="W624" s="27"/>
      <c r="X624" s="27"/>
    </row>
    <row r="625" spans="16:24" x14ac:dyDescent="0.25">
      <c r="P625" s="22"/>
      <c r="Q625" s="25"/>
      <c r="R625" s="26"/>
      <c r="S625" s="27"/>
      <c r="T625" s="27"/>
      <c r="U625" s="27"/>
      <c r="V625" s="27"/>
      <c r="W625" s="27"/>
      <c r="X625" s="27"/>
    </row>
    <row r="626" spans="16:24" x14ac:dyDescent="0.25">
      <c r="P626" s="22"/>
      <c r="Q626" s="25"/>
      <c r="R626" s="26"/>
      <c r="S626" s="27"/>
      <c r="T626" s="27"/>
      <c r="U626" s="27"/>
      <c r="V626" s="27"/>
      <c r="W626" s="27"/>
      <c r="X626" s="27"/>
    </row>
    <row r="627" spans="16:24" x14ac:dyDescent="0.25">
      <c r="P627" s="22"/>
      <c r="Q627" s="25"/>
      <c r="R627" s="26"/>
      <c r="S627" s="27"/>
      <c r="T627" s="27"/>
      <c r="U627" s="27"/>
      <c r="V627" s="27"/>
      <c r="W627" s="27"/>
      <c r="X627" s="27"/>
    </row>
    <row r="628" spans="16:24" x14ac:dyDescent="0.25">
      <c r="P628" s="22"/>
      <c r="Q628" s="25"/>
      <c r="R628" s="26"/>
      <c r="S628" s="27"/>
      <c r="T628" s="27"/>
      <c r="U628" s="27"/>
      <c r="V628" s="27"/>
      <c r="W628" s="27"/>
      <c r="X628" s="27"/>
    </row>
    <row r="629" spans="16:24" x14ac:dyDescent="0.25">
      <c r="P629" s="22"/>
      <c r="Q629" s="25"/>
      <c r="R629" s="26"/>
      <c r="S629" s="27"/>
      <c r="T629" s="27"/>
      <c r="U629" s="27"/>
      <c r="V629" s="27"/>
      <c r="W629" s="27"/>
      <c r="X629" s="27"/>
    </row>
    <row r="630" spans="16:24" x14ac:dyDescent="0.25">
      <c r="P630" s="22"/>
      <c r="Q630" s="25"/>
      <c r="R630" s="26"/>
      <c r="S630" s="27"/>
      <c r="T630" s="27"/>
      <c r="U630" s="27"/>
      <c r="V630" s="27"/>
      <c r="W630" s="27"/>
      <c r="X630" s="27"/>
    </row>
    <row r="631" spans="16:24" x14ac:dyDescent="0.25">
      <c r="P631" s="22"/>
      <c r="Q631" s="25"/>
      <c r="R631" s="26"/>
      <c r="S631" s="27"/>
      <c r="T631" s="27"/>
      <c r="U631" s="27"/>
      <c r="V631" s="27"/>
      <c r="W631" s="27"/>
      <c r="X631" s="27"/>
    </row>
    <row r="632" spans="16:24" x14ac:dyDescent="0.25">
      <c r="P632" s="22"/>
      <c r="R632" s="26"/>
      <c r="S632" s="27"/>
      <c r="T632" s="27"/>
      <c r="U632" s="27"/>
      <c r="V632" s="27"/>
      <c r="W632" s="27"/>
      <c r="X632" s="27"/>
    </row>
    <row r="633" spans="16:24" x14ac:dyDescent="0.25">
      <c r="P633" s="22"/>
      <c r="R633" s="26"/>
      <c r="S633" s="27"/>
      <c r="T633" s="27"/>
      <c r="U633" s="27"/>
      <c r="V633" s="27"/>
      <c r="W633" s="27"/>
      <c r="X633" s="27"/>
    </row>
    <row r="634" spans="16:24" x14ac:dyDescent="0.25">
      <c r="P634" s="22"/>
      <c r="R634" s="26"/>
      <c r="S634" s="27"/>
      <c r="T634" s="27"/>
      <c r="U634" s="27"/>
      <c r="V634" s="27"/>
      <c r="W634" s="27"/>
      <c r="X634" s="27"/>
    </row>
    <row r="635" spans="16:24" x14ac:dyDescent="0.25">
      <c r="P635" s="22"/>
      <c r="Q635" s="25"/>
      <c r="R635" s="26"/>
      <c r="S635" s="27"/>
      <c r="T635" s="27"/>
      <c r="U635" s="27"/>
      <c r="V635" s="27"/>
      <c r="W635" s="27"/>
      <c r="X635" s="27"/>
    </row>
    <row r="636" spans="16:24" x14ac:dyDescent="0.25">
      <c r="P636" s="22"/>
      <c r="Q636" s="25"/>
      <c r="R636" s="26"/>
      <c r="S636" s="27"/>
      <c r="T636" s="27"/>
      <c r="U636" s="27"/>
      <c r="V636" s="27"/>
      <c r="W636" s="27"/>
      <c r="X636" s="27"/>
    </row>
    <row r="637" spans="16:24" x14ac:dyDescent="0.25">
      <c r="P637" s="22"/>
      <c r="Q637" s="25"/>
      <c r="R637" s="26"/>
      <c r="S637" s="27"/>
      <c r="T637" s="27"/>
      <c r="U637" s="27"/>
      <c r="V637" s="27"/>
      <c r="W637" s="27"/>
      <c r="X637" s="27"/>
    </row>
    <row r="638" spans="16:24" x14ac:dyDescent="0.25">
      <c r="P638" s="22"/>
      <c r="R638" s="26"/>
      <c r="S638" s="27"/>
      <c r="T638" s="27"/>
      <c r="U638" s="27"/>
      <c r="V638" s="27"/>
      <c r="W638" s="27"/>
      <c r="X638" s="27"/>
    </row>
    <row r="639" spans="16:24" x14ac:dyDescent="0.25">
      <c r="P639" s="22"/>
      <c r="Q639" s="25"/>
      <c r="R639" s="26"/>
      <c r="S639" s="27"/>
      <c r="T639" s="27"/>
      <c r="U639" s="27"/>
      <c r="V639" s="27"/>
      <c r="W639" s="27"/>
      <c r="X639" s="27"/>
    </row>
    <row r="640" spans="16:24" x14ac:dyDescent="0.25">
      <c r="P640" s="22"/>
      <c r="Q640" s="25"/>
      <c r="R640" s="26"/>
      <c r="S640" s="27"/>
      <c r="T640" s="27"/>
      <c r="U640" s="27"/>
      <c r="V640" s="27"/>
      <c r="W640" s="27"/>
      <c r="X640" s="27"/>
    </row>
    <row r="641" spans="16:24" x14ac:dyDescent="0.25">
      <c r="P641" s="22"/>
      <c r="Q641" s="25"/>
      <c r="R641" s="26"/>
      <c r="S641" s="27"/>
      <c r="T641" s="27"/>
      <c r="U641" s="27"/>
      <c r="V641" s="27"/>
      <c r="W641" s="27"/>
      <c r="X641" s="27"/>
    </row>
    <row r="642" spans="16:24" x14ac:dyDescent="0.25">
      <c r="P642" s="22"/>
      <c r="Q642" s="25"/>
      <c r="R642" s="26"/>
      <c r="S642" s="27"/>
      <c r="T642" s="27"/>
      <c r="U642" s="27"/>
      <c r="V642" s="27"/>
      <c r="W642" s="27"/>
      <c r="X642" s="27"/>
    </row>
    <row r="643" spans="16:24" x14ac:dyDescent="0.25">
      <c r="P643" s="22"/>
      <c r="Q643" s="25"/>
      <c r="R643" s="26"/>
      <c r="S643" s="27"/>
      <c r="T643" s="27"/>
      <c r="U643" s="27"/>
      <c r="V643" s="27"/>
      <c r="W643" s="27"/>
      <c r="X643" s="27"/>
    </row>
    <row r="644" spans="16:24" x14ac:dyDescent="0.25">
      <c r="P644" s="22"/>
      <c r="Q644" s="25"/>
      <c r="R644" s="26"/>
      <c r="S644" s="27"/>
      <c r="T644" s="27"/>
      <c r="U644" s="27"/>
      <c r="V644" s="27"/>
      <c r="W644" s="27"/>
      <c r="X644" s="27"/>
    </row>
    <row r="645" spans="16:24" x14ac:dyDescent="0.25">
      <c r="P645" s="22"/>
      <c r="Q645" s="25"/>
      <c r="R645" s="26"/>
      <c r="S645" s="27"/>
      <c r="T645" s="27"/>
      <c r="U645" s="27"/>
      <c r="V645" s="27"/>
      <c r="W645" s="27"/>
      <c r="X645" s="27"/>
    </row>
    <row r="646" spans="16:24" x14ac:dyDescent="0.25">
      <c r="P646" s="22"/>
      <c r="Q646" s="25"/>
      <c r="R646" s="26"/>
      <c r="S646" s="27"/>
      <c r="T646" s="27"/>
      <c r="U646" s="27"/>
      <c r="V646" s="27"/>
      <c r="W646" s="27"/>
      <c r="X646" s="27"/>
    </row>
    <row r="647" spans="16:24" x14ac:dyDescent="0.25">
      <c r="P647" s="22"/>
      <c r="Q647" s="25"/>
      <c r="R647" s="26"/>
      <c r="S647" s="27"/>
      <c r="T647" s="27"/>
      <c r="U647" s="27"/>
      <c r="V647" s="27"/>
      <c r="W647" s="27"/>
      <c r="X647" s="27"/>
    </row>
    <row r="648" spans="16:24" x14ac:dyDescent="0.25">
      <c r="P648" s="22"/>
      <c r="Q648" s="25"/>
      <c r="R648" s="26"/>
      <c r="S648" s="27"/>
      <c r="T648" s="27"/>
      <c r="U648" s="27"/>
      <c r="V648" s="27"/>
      <c r="W648" s="27"/>
      <c r="X648" s="27"/>
    </row>
    <row r="649" spans="16:24" x14ac:dyDescent="0.25">
      <c r="P649" s="22"/>
      <c r="Q649" s="25"/>
      <c r="R649" s="26"/>
      <c r="S649" s="27"/>
      <c r="T649" s="27"/>
      <c r="U649" s="27"/>
      <c r="V649" s="27"/>
      <c r="W649" s="27"/>
      <c r="X649" s="27"/>
    </row>
    <row r="650" spans="16:24" x14ac:dyDescent="0.25">
      <c r="P650" s="22"/>
      <c r="Q650" s="25"/>
      <c r="R650" s="26"/>
      <c r="S650" s="27"/>
      <c r="T650" s="27"/>
      <c r="U650" s="27"/>
      <c r="V650" s="27"/>
      <c r="W650" s="27"/>
      <c r="X650" s="27"/>
    </row>
    <row r="651" spans="16:24" x14ac:dyDescent="0.25">
      <c r="P651" s="22"/>
      <c r="Q651" s="25"/>
      <c r="R651" s="26"/>
      <c r="S651" s="27"/>
      <c r="T651" s="27"/>
      <c r="U651" s="27"/>
      <c r="V651" s="27"/>
      <c r="W651" s="27"/>
      <c r="X651" s="27"/>
    </row>
    <row r="652" spans="16:24" x14ac:dyDescent="0.25">
      <c r="P652" s="22"/>
      <c r="Q652" s="25"/>
      <c r="R652" s="26"/>
      <c r="S652" s="27"/>
      <c r="T652" s="27"/>
      <c r="U652" s="27"/>
      <c r="V652" s="27"/>
      <c r="W652" s="27"/>
      <c r="X652" s="27"/>
    </row>
    <row r="653" spans="16:24" x14ac:dyDescent="0.25">
      <c r="P653" s="22"/>
      <c r="Q653" s="25"/>
      <c r="R653" s="26"/>
      <c r="S653" s="27"/>
      <c r="T653" s="27"/>
      <c r="U653" s="27"/>
      <c r="V653" s="27"/>
      <c r="W653" s="27"/>
      <c r="X653" s="27"/>
    </row>
    <row r="654" spans="16:24" x14ac:dyDescent="0.25">
      <c r="P654" s="22"/>
      <c r="Q654" s="25"/>
      <c r="R654" s="26"/>
      <c r="S654" s="27"/>
      <c r="T654" s="27"/>
      <c r="U654" s="27"/>
      <c r="V654" s="27"/>
      <c r="W654" s="27"/>
      <c r="X654" s="27"/>
    </row>
    <row r="655" spans="16:24" x14ac:dyDescent="0.25">
      <c r="P655" s="22"/>
      <c r="Q655" s="25"/>
      <c r="R655" s="26"/>
      <c r="S655" s="27"/>
      <c r="T655" s="27"/>
      <c r="U655" s="27"/>
      <c r="V655" s="27"/>
      <c r="W655" s="27"/>
      <c r="X655" s="27"/>
    </row>
    <row r="656" spans="16:24" x14ac:dyDescent="0.25">
      <c r="P656" s="22"/>
      <c r="Q656" s="25"/>
      <c r="R656" s="26"/>
      <c r="S656" s="27"/>
      <c r="T656" s="27"/>
      <c r="U656" s="27"/>
      <c r="V656" s="27"/>
      <c r="W656" s="27"/>
      <c r="X656" s="27"/>
    </row>
    <row r="657" spans="16:24" x14ac:dyDescent="0.25">
      <c r="P657" s="22"/>
      <c r="Q657" s="25"/>
      <c r="R657" s="26"/>
      <c r="S657" s="27"/>
      <c r="T657" s="27"/>
      <c r="U657" s="27"/>
      <c r="V657" s="27"/>
      <c r="W657" s="27"/>
      <c r="X657" s="27"/>
    </row>
    <row r="658" spans="16:24" x14ac:dyDescent="0.25">
      <c r="P658" s="22"/>
      <c r="Q658" s="25"/>
      <c r="R658" s="26"/>
      <c r="S658" s="27"/>
      <c r="T658" s="27"/>
      <c r="U658" s="27"/>
      <c r="V658" s="27"/>
      <c r="W658" s="27"/>
      <c r="X658" s="27"/>
    </row>
    <row r="659" spans="16:24" x14ac:dyDescent="0.25">
      <c r="P659" s="22"/>
      <c r="Q659" s="25"/>
      <c r="R659" s="26"/>
      <c r="S659" s="27"/>
      <c r="T659" s="27"/>
      <c r="U659" s="27"/>
      <c r="V659" s="27"/>
      <c r="W659" s="27"/>
      <c r="X659" s="27"/>
    </row>
    <row r="660" spans="16:24" x14ac:dyDescent="0.25">
      <c r="P660" s="22"/>
      <c r="Q660" s="25"/>
      <c r="R660" s="26"/>
      <c r="S660" s="27"/>
      <c r="T660" s="27"/>
      <c r="U660" s="27"/>
      <c r="V660" s="27"/>
      <c r="W660" s="27"/>
      <c r="X660" s="27"/>
    </row>
    <row r="661" spans="16:24" x14ac:dyDescent="0.25">
      <c r="P661" s="22"/>
      <c r="Q661" s="25"/>
      <c r="R661" s="26"/>
      <c r="S661" s="27"/>
      <c r="T661" s="27"/>
      <c r="U661" s="27"/>
      <c r="V661" s="27"/>
      <c r="W661" s="27"/>
      <c r="X661" s="27"/>
    </row>
    <row r="662" spans="16:24" x14ac:dyDescent="0.25">
      <c r="P662" s="22"/>
      <c r="Q662" s="25"/>
      <c r="R662" s="26"/>
      <c r="S662" s="27"/>
      <c r="T662" s="27"/>
      <c r="U662" s="27"/>
      <c r="V662" s="27"/>
      <c r="W662" s="27"/>
      <c r="X662" s="27"/>
    </row>
    <row r="663" spans="16:24" x14ac:dyDescent="0.25">
      <c r="P663" s="22"/>
      <c r="Q663" s="25"/>
      <c r="R663" s="26"/>
      <c r="S663" s="27"/>
      <c r="T663" s="27"/>
      <c r="U663" s="27"/>
      <c r="V663" s="27"/>
      <c r="W663" s="27"/>
      <c r="X663" s="27"/>
    </row>
    <row r="664" spans="16:24" x14ac:dyDescent="0.25">
      <c r="P664" s="22"/>
      <c r="Q664" s="25"/>
      <c r="R664" s="26"/>
      <c r="S664" s="27"/>
      <c r="T664" s="27"/>
      <c r="U664" s="27"/>
      <c r="V664" s="27"/>
      <c r="W664" s="27"/>
      <c r="X664" s="27"/>
    </row>
    <row r="665" spans="16:24" x14ac:dyDescent="0.25">
      <c r="P665" s="22"/>
      <c r="Q665" s="25"/>
      <c r="R665" s="26"/>
      <c r="S665" s="27"/>
      <c r="T665" s="27"/>
      <c r="U665" s="27"/>
      <c r="V665" s="27"/>
      <c r="W665" s="27"/>
      <c r="X665" s="27"/>
    </row>
    <row r="666" spans="16:24" x14ac:dyDescent="0.25">
      <c r="P666" s="22"/>
      <c r="Q666" s="25"/>
      <c r="R666" s="26"/>
      <c r="S666" s="27"/>
      <c r="T666" s="27"/>
      <c r="U666" s="27"/>
      <c r="V666" s="27"/>
      <c r="W666" s="27"/>
      <c r="X666" s="27"/>
    </row>
    <row r="667" spans="16:24" x14ac:dyDescent="0.25">
      <c r="P667" s="22"/>
      <c r="Q667" s="25"/>
      <c r="R667" s="26"/>
      <c r="S667" s="27"/>
      <c r="T667" s="27"/>
      <c r="U667" s="27"/>
      <c r="V667" s="27"/>
      <c r="W667" s="27"/>
      <c r="X667" s="27"/>
    </row>
    <row r="668" spans="16:24" x14ac:dyDescent="0.25">
      <c r="P668" s="22"/>
      <c r="Q668" s="25"/>
      <c r="R668" s="26"/>
      <c r="S668" s="27"/>
      <c r="T668" s="27"/>
      <c r="U668" s="27"/>
      <c r="V668" s="27"/>
      <c r="W668" s="27"/>
      <c r="X668" s="27"/>
    </row>
    <row r="669" spans="16:24" x14ac:dyDescent="0.25">
      <c r="P669" s="22"/>
      <c r="Q669" s="25"/>
      <c r="R669" s="26"/>
      <c r="S669" s="27"/>
      <c r="T669" s="27"/>
      <c r="U669" s="27"/>
      <c r="V669" s="27"/>
      <c r="W669" s="27"/>
      <c r="X669" s="27"/>
    </row>
    <row r="670" spans="16:24" x14ac:dyDescent="0.25">
      <c r="P670" s="22"/>
      <c r="Q670" s="25"/>
      <c r="R670" s="26"/>
      <c r="S670" s="27"/>
      <c r="T670" s="27"/>
      <c r="U670" s="27"/>
      <c r="V670" s="27"/>
      <c r="W670" s="27"/>
      <c r="X670" s="27"/>
    </row>
    <row r="671" spans="16:24" x14ac:dyDescent="0.25">
      <c r="P671" s="22"/>
      <c r="Q671" s="25"/>
      <c r="R671" s="26"/>
      <c r="S671" s="27"/>
      <c r="T671" s="27"/>
      <c r="U671" s="27"/>
      <c r="V671" s="27"/>
      <c r="W671" s="27"/>
      <c r="X671" s="27"/>
    </row>
    <row r="672" spans="16:24" x14ac:dyDescent="0.25">
      <c r="P672" s="22"/>
      <c r="Q672" s="25"/>
      <c r="R672" s="26"/>
      <c r="S672" s="27"/>
      <c r="T672" s="27"/>
      <c r="U672" s="27"/>
      <c r="V672" s="27"/>
      <c r="W672" s="27"/>
      <c r="X672" s="27"/>
    </row>
    <row r="673" spans="16:24" x14ac:dyDescent="0.25">
      <c r="P673" s="22"/>
      <c r="Q673" s="25"/>
      <c r="R673" s="26"/>
      <c r="S673" s="27"/>
      <c r="T673" s="27"/>
      <c r="U673" s="27"/>
      <c r="V673" s="27"/>
      <c r="W673" s="27"/>
      <c r="X673" s="27"/>
    </row>
    <row r="674" spans="16:24" x14ac:dyDescent="0.25">
      <c r="P674" s="22"/>
      <c r="Q674" s="25"/>
      <c r="R674" s="26"/>
      <c r="S674" s="27"/>
      <c r="T674" s="27"/>
      <c r="U674" s="27"/>
      <c r="V674" s="27"/>
      <c r="W674" s="27"/>
      <c r="X674" s="27"/>
    </row>
    <row r="675" spans="16:24" x14ac:dyDescent="0.25">
      <c r="P675" s="22"/>
      <c r="Q675" s="25"/>
      <c r="R675" s="26"/>
      <c r="S675" s="27"/>
      <c r="T675" s="27"/>
      <c r="U675" s="27"/>
      <c r="V675" s="27"/>
      <c r="W675" s="27"/>
      <c r="X675" s="27"/>
    </row>
    <row r="676" spans="16:24" x14ac:dyDescent="0.25">
      <c r="P676" s="22"/>
      <c r="Q676" s="25"/>
      <c r="R676" s="26"/>
      <c r="S676" s="27"/>
      <c r="T676" s="27"/>
      <c r="U676" s="27"/>
      <c r="V676" s="27"/>
      <c r="W676" s="27"/>
      <c r="X676" s="27"/>
    </row>
    <row r="677" spans="16:24" x14ac:dyDescent="0.25">
      <c r="P677" s="22"/>
      <c r="Q677" s="25"/>
      <c r="R677" s="26"/>
      <c r="S677" s="27"/>
      <c r="T677" s="27"/>
      <c r="U677" s="27"/>
      <c r="V677" s="27"/>
      <c r="W677" s="27"/>
      <c r="X677" s="27"/>
    </row>
    <row r="678" spans="16:24" x14ac:dyDescent="0.25">
      <c r="P678" s="22"/>
      <c r="Q678" s="25"/>
      <c r="R678" s="26"/>
      <c r="S678" s="27"/>
      <c r="T678" s="27"/>
      <c r="U678" s="27"/>
      <c r="V678" s="27"/>
      <c r="W678" s="27"/>
      <c r="X678" s="27"/>
    </row>
    <row r="679" spans="16:24" x14ac:dyDescent="0.25">
      <c r="P679" s="22"/>
      <c r="Q679" s="25"/>
      <c r="R679" s="26"/>
      <c r="S679" s="27"/>
      <c r="T679" s="27"/>
      <c r="U679" s="27"/>
      <c r="V679" s="27"/>
      <c r="W679" s="27"/>
      <c r="X679" s="27"/>
    </row>
    <row r="680" spans="16:24" x14ac:dyDescent="0.25">
      <c r="P680" s="22"/>
      <c r="R680" s="26"/>
      <c r="S680" s="27"/>
      <c r="T680" s="27"/>
      <c r="U680" s="27"/>
      <c r="V680" s="27"/>
      <c r="W680" s="27"/>
      <c r="X680" s="27"/>
    </row>
    <row r="681" spans="16:24" x14ac:dyDescent="0.25">
      <c r="P681" s="22"/>
      <c r="R681" s="26"/>
      <c r="S681" s="27"/>
      <c r="T681" s="27"/>
      <c r="U681" s="27"/>
      <c r="V681" s="27"/>
      <c r="W681" s="27"/>
      <c r="X681" s="27"/>
    </row>
    <row r="682" spans="16:24" x14ac:dyDescent="0.25">
      <c r="P682" s="22"/>
      <c r="R682" s="26"/>
      <c r="S682" s="27"/>
      <c r="T682" s="27"/>
      <c r="U682" s="27"/>
      <c r="V682" s="27"/>
      <c r="W682" s="27"/>
      <c r="X682" s="27"/>
    </row>
    <row r="683" spans="16:24" x14ac:dyDescent="0.25">
      <c r="P683" s="22"/>
      <c r="Q683" s="25"/>
      <c r="R683" s="26"/>
      <c r="S683" s="27"/>
      <c r="T683" s="27"/>
      <c r="U683" s="27"/>
      <c r="V683" s="27"/>
      <c r="W683" s="27"/>
      <c r="X683" s="27"/>
    </row>
    <row r="684" spans="16:24" x14ac:dyDescent="0.25">
      <c r="P684" s="22"/>
      <c r="Q684" s="25"/>
      <c r="R684" s="26"/>
      <c r="S684" s="27"/>
      <c r="T684" s="27"/>
      <c r="U684" s="27"/>
      <c r="V684" s="27"/>
      <c r="W684" s="27"/>
      <c r="X684" s="27"/>
    </row>
    <row r="685" spans="16:24" x14ac:dyDescent="0.25">
      <c r="P685" s="22"/>
      <c r="R685" s="26"/>
      <c r="S685" s="27"/>
      <c r="T685" s="27"/>
      <c r="U685" s="27"/>
      <c r="V685" s="27"/>
      <c r="W685" s="27"/>
      <c r="X685" s="27"/>
    </row>
    <row r="686" spans="16:24" x14ac:dyDescent="0.25">
      <c r="P686" s="22"/>
      <c r="R686" s="26"/>
      <c r="S686" s="27"/>
      <c r="T686" s="27"/>
      <c r="U686" s="27"/>
      <c r="V686" s="27"/>
      <c r="W686" s="27"/>
      <c r="X686" s="27"/>
    </row>
    <row r="687" spans="16:24" x14ac:dyDescent="0.25">
      <c r="P687" s="22"/>
      <c r="R687" s="26"/>
      <c r="S687" s="27"/>
      <c r="T687" s="27"/>
      <c r="U687" s="27"/>
      <c r="V687" s="27"/>
      <c r="W687" s="27"/>
      <c r="X687" s="27"/>
    </row>
    <row r="688" spans="16:24" x14ac:dyDescent="0.25">
      <c r="P688" s="22"/>
      <c r="R688" s="26"/>
      <c r="S688" s="27"/>
      <c r="T688" s="27"/>
      <c r="U688" s="27"/>
      <c r="V688" s="27"/>
      <c r="W688" s="27"/>
      <c r="X688" s="27"/>
    </row>
    <row r="689" spans="16:24" x14ac:dyDescent="0.25">
      <c r="P689" s="22"/>
      <c r="R689" s="26"/>
      <c r="S689" s="27"/>
      <c r="T689" s="27"/>
      <c r="U689" s="27"/>
      <c r="V689" s="27"/>
      <c r="W689" s="27"/>
      <c r="X689" s="27"/>
    </row>
    <row r="690" spans="16:24" x14ac:dyDescent="0.25">
      <c r="P690" s="22"/>
      <c r="Q690" s="25"/>
      <c r="R690" s="26"/>
      <c r="S690" s="27"/>
      <c r="T690" s="27"/>
      <c r="U690" s="27"/>
      <c r="V690" s="27"/>
      <c r="W690" s="27"/>
      <c r="X690" s="27"/>
    </row>
    <row r="691" spans="16:24" x14ac:dyDescent="0.25">
      <c r="P691" s="22"/>
      <c r="Q691" s="25"/>
      <c r="R691" s="26"/>
      <c r="S691" s="27"/>
      <c r="T691" s="27"/>
      <c r="U691" s="27"/>
      <c r="V691" s="27"/>
      <c r="W691" s="27"/>
      <c r="X691" s="27"/>
    </row>
    <row r="692" spans="16:24" x14ac:dyDescent="0.25">
      <c r="P692" s="22"/>
      <c r="Q692" s="25"/>
      <c r="R692" s="26"/>
      <c r="S692" s="27"/>
      <c r="T692" s="27"/>
      <c r="U692" s="27"/>
      <c r="V692" s="27"/>
      <c r="W692" s="27"/>
      <c r="X692" s="27"/>
    </row>
    <row r="693" spans="16:24" x14ac:dyDescent="0.25">
      <c r="P693" s="22"/>
      <c r="R693" s="26"/>
      <c r="S693" s="27"/>
      <c r="T693" s="27"/>
      <c r="U693" s="27"/>
      <c r="V693" s="27"/>
      <c r="W693" s="27"/>
      <c r="X693" s="27"/>
    </row>
    <row r="694" spans="16:24" x14ac:dyDescent="0.25">
      <c r="P694" s="22"/>
      <c r="R694" s="26"/>
      <c r="S694" s="27"/>
      <c r="T694" s="27"/>
      <c r="U694" s="27"/>
      <c r="V694" s="27"/>
      <c r="W694" s="27"/>
      <c r="X694" s="27"/>
    </row>
    <row r="695" spans="16:24" x14ac:dyDescent="0.25">
      <c r="P695" s="22"/>
      <c r="R695" s="26"/>
      <c r="S695" s="27"/>
      <c r="T695" s="27"/>
      <c r="U695" s="27"/>
      <c r="V695" s="27"/>
      <c r="W695" s="27"/>
      <c r="X695" s="27"/>
    </row>
    <row r="696" spans="16:24" x14ac:dyDescent="0.25">
      <c r="P696" s="22"/>
      <c r="Q696" s="25"/>
      <c r="R696" s="26"/>
      <c r="S696" s="27"/>
      <c r="T696" s="27"/>
      <c r="U696" s="27"/>
      <c r="V696" s="27"/>
      <c r="W696" s="27"/>
      <c r="X696" s="27"/>
    </row>
    <row r="697" spans="16:24" x14ac:dyDescent="0.25">
      <c r="P697" s="22"/>
      <c r="Q697" s="25"/>
      <c r="R697" s="26"/>
      <c r="S697" s="27"/>
      <c r="T697" s="27"/>
      <c r="U697" s="27"/>
      <c r="V697" s="27"/>
      <c r="W697" s="27"/>
      <c r="X697" s="27"/>
    </row>
    <row r="698" spans="16:24" x14ac:dyDescent="0.25">
      <c r="P698" s="22"/>
      <c r="Q698" s="25"/>
      <c r="R698" s="26"/>
      <c r="S698" s="27"/>
      <c r="T698" s="27"/>
      <c r="U698" s="27"/>
      <c r="V698" s="27"/>
      <c r="W698" s="27"/>
      <c r="X698" s="27"/>
    </row>
    <row r="699" spans="16:24" x14ac:dyDescent="0.25">
      <c r="P699" s="22"/>
      <c r="Q699" s="25"/>
      <c r="R699" s="26"/>
      <c r="S699" s="27"/>
      <c r="T699" s="27"/>
      <c r="U699" s="27"/>
      <c r="V699" s="27"/>
      <c r="W699" s="27"/>
      <c r="X699" s="27"/>
    </row>
    <row r="700" spans="16:24" x14ac:dyDescent="0.25">
      <c r="P700" s="22"/>
      <c r="Q700" s="25"/>
      <c r="R700" s="26"/>
      <c r="S700" s="27"/>
      <c r="T700" s="27"/>
      <c r="U700" s="27"/>
      <c r="V700" s="27"/>
      <c r="W700" s="27"/>
      <c r="X700" s="27"/>
    </row>
    <row r="701" spans="16:24" x14ac:dyDescent="0.25">
      <c r="P701" s="22"/>
      <c r="R701" s="26"/>
      <c r="S701" s="27"/>
      <c r="T701" s="27"/>
      <c r="U701" s="27"/>
      <c r="V701" s="27"/>
      <c r="W701" s="27"/>
      <c r="X701" s="27"/>
    </row>
    <row r="702" spans="16:24" x14ac:dyDescent="0.25">
      <c r="P702" s="22"/>
      <c r="Q702" s="25"/>
      <c r="R702" s="26"/>
      <c r="S702" s="27"/>
      <c r="T702" s="27"/>
      <c r="U702" s="27"/>
      <c r="V702" s="27"/>
      <c r="W702" s="27"/>
      <c r="X702" s="27"/>
    </row>
    <row r="703" spans="16:24" x14ac:dyDescent="0.25">
      <c r="P703" s="22"/>
      <c r="Q703" s="25"/>
      <c r="R703" s="26"/>
      <c r="S703" s="27"/>
      <c r="T703" s="27"/>
      <c r="U703" s="27"/>
      <c r="V703" s="27"/>
      <c r="W703" s="27"/>
      <c r="X703" s="27"/>
    </row>
    <row r="704" spans="16:24" x14ac:dyDescent="0.25">
      <c r="P704" s="22"/>
      <c r="Q704" s="25"/>
      <c r="R704" s="26"/>
      <c r="S704" s="27"/>
      <c r="T704" s="27"/>
      <c r="U704" s="27"/>
      <c r="V704" s="27"/>
      <c r="W704" s="27"/>
      <c r="X704" s="27"/>
    </row>
    <row r="705" spans="16:24" x14ac:dyDescent="0.25">
      <c r="P705" s="22"/>
      <c r="Q705" s="25"/>
      <c r="R705" s="26"/>
      <c r="S705" s="27"/>
      <c r="T705" s="27"/>
      <c r="U705" s="27"/>
      <c r="V705" s="27"/>
      <c r="W705" s="27"/>
      <c r="X705" s="27"/>
    </row>
    <row r="706" spans="16:24" x14ac:dyDescent="0.25">
      <c r="P706" s="22"/>
      <c r="Q706" s="25"/>
      <c r="R706" s="26"/>
      <c r="S706" s="27"/>
      <c r="T706" s="27"/>
      <c r="U706" s="27"/>
      <c r="V706" s="27"/>
      <c r="W706" s="27"/>
      <c r="X706" s="27"/>
    </row>
    <row r="707" spans="16:24" x14ac:dyDescent="0.25">
      <c r="P707" s="22"/>
      <c r="Q707" s="25"/>
      <c r="R707" s="26"/>
      <c r="S707" s="27"/>
      <c r="T707" s="27"/>
      <c r="U707" s="27"/>
      <c r="V707" s="27"/>
      <c r="W707" s="27"/>
      <c r="X707" s="27"/>
    </row>
    <row r="708" spans="16:24" x14ac:dyDescent="0.25">
      <c r="P708" s="22"/>
      <c r="Q708" s="25"/>
      <c r="R708" s="26"/>
      <c r="S708" s="27"/>
      <c r="T708" s="27"/>
      <c r="U708" s="27"/>
      <c r="V708" s="27"/>
      <c r="W708" s="27"/>
      <c r="X708" s="27"/>
    </row>
    <row r="709" spans="16:24" x14ac:dyDescent="0.25">
      <c r="P709" s="22"/>
      <c r="Q709" s="25"/>
      <c r="R709" s="26"/>
      <c r="S709" s="27"/>
      <c r="T709" s="27"/>
      <c r="U709" s="27"/>
      <c r="V709" s="27"/>
      <c r="W709" s="27"/>
      <c r="X709" s="27"/>
    </row>
    <row r="710" spans="16:24" x14ac:dyDescent="0.25">
      <c r="P710" s="22"/>
      <c r="Q710" s="25"/>
      <c r="R710" s="26"/>
      <c r="S710" s="27"/>
      <c r="T710" s="27"/>
      <c r="U710" s="27"/>
      <c r="V710" s="27"/>
      <c r="W710" s="27"/>
      <c r="X710" s="27"/>
    </row>
    <row r="711" spans="16:24" x14ac:dyDescent="0.25">
      <c r="P711" s="22"/>
      <c r="Q711" s="25"/>
      <c r="R711" s="26"/>
      <c r="S711" s="27"/>
      <c r="T711" s="27"/>
      <c r="U711" s="27"/>
      <c r="V711" s="27"/>
      <c r="W711" s="27"/>
      <c r="X711" s="27"/>
    </row>
    <row r="712" spans="16:24" x14ac:dyDescent="0.25">
      <c r="P712" s="22"/>
      <c r="R712" s="26"/>
      <c r="S712" s="27"/>
      <c r="T712" s="27"/>
      <c r="U712" s="27"/>
      <c r="V712" s="27"/>
      <c r="W712" s="27"/>
      <c r="X712" s="27"/>
    </row>
    <row r="713" spans="16:24" x14ac:dyDescent="0.25">
      <c r="P713" s="22"/>
      <c r="Q713" s="25"/>
      <c r="R713" s="26"/>
      <c r="S713" s="27"/>
      <c r="T713" s="27"/>
      <c r="U713" s="27"/>
      <c r="V713" s="27"/>
      <c r="W713" s="27"/>
      <c r="X713" s="27"/>
    </row>
    <row r="714" spans="16:24" x14ac:dyDescent="0.25">
      <c r="P714" s="22"/>
      <c r="Q714" s="25"/>
      <c r="R714" s="26"/>
      <c r="S714" s="27"/>
      <c r="T714" s="27"/>
      <c r="U714" s="27"/>
      <c r="V714" s="27"/>
      <c r="W714" s="27"/>
      <c r="X714" s="27"/>
    </row>
    <row r="715" spans="16:24" x14ac:dyDescent="0.25">
      <c r="P715" s="22"/>
      <c r="Q715" s="25"/>
      <c r="R715" s="26"/>
      <c r="S715" s="27"/>
      <c r="T715" s="27"/>
      <c r="U715" s="27"/>
      <c r="V715" s="27"/>
      <c r="W715" s="27"/>
      <c r="X715" s="27"/>
    </row>
    <row r="716" spans="16:24" x14ac:dyDescent="0.25">
      <c r="P716" s="22"/>
      <c r="Q716" s="25"/>
      <c r="R716" s="26"/>
      <c r="S716" s="27"/>
      <c r="T716" s="27"/>
      <c r="U716" s="27"/>
      <c r="V716" s="27"/>
      <c r="W716" s="27"/>
      <c r="X716" s="27"/>
    </row>
    <row r="717" spans="16:24" x14ac:dyDescent="0.25">
      <c r="P717" s="22"/>
      <c r="Q717" s="25"/>
      <c r="R717" s="26"/>
      <c r="S717" s="27"/>
      <c r="T717" s="27"/>
      <c r="U717" s="27"/>
      <c r="V717" s="27"/>
      <c r="W717" s="27"/>
      <c r="X717" s="27"/>
    </row>
    <row r="718" spans="16:24" x14ac:dyDescent="0.25">
      <c r="P718" s="22"/>
      <c r="Q718" s="25"/>
      <c r="R718" s="26"/>
      <c r="S718" s="27"/>
      <c r="T718" s="27"/>
      <c r="U718" s="27"/>
      <c r="V718" s="27"/>
      <c r="W718" s="27"/>
      <c r="X718" s="27"/>
    </row>
    <row r="719" spans="16:24" x14ac:dyDescent="0.25">
      <c r="P719" s="22"/>
      <c r="Q719" s="25"/>
      <c r="R719" s="26"/>
      <c r="S719" s="27"/>
      <c r="T719" s="27"/>
      <c r="U719" s="27"/>
      <c r="V719" s="27"/>
      <c r="W719" s="27"/>
      <c r="X719" s="27"/>
    </row>
    <row r="720" spans="16:24" x14ac:dyDescent="0.25">
      <c r="P720" s="22"/>
      <c r="Q720" s="25"/>
      <c r="R720" s="26"/>
      <c r="S720" s="27"/>
      <c r="T720" s="27"/>
      <c r="U720" s="27"/>
      <c r="V720" s="27"/>
      <c r="W720" s="27"/>
      <c r="X720" s="27"/>
    </row>
    <row r="721" spans="16:24" x14ac:dyDescent="0.25">
      <c r="P721" s="22"/>
      <c r="Q721" s="25"/>
      <c r="R721" s="26"/>
      <c r="S721" s="27"/>
      <c r="T721" s="27"/>
      <c r="U721" s="27"/>
      <c r="V721" s="27"/>
      <c r="W721" s="27"/>
      <c r="X721" s="27"/>
    </row>
    <row r="722" spans="16:24" x14ac:dyDescent="0.25">
      <c r="P722" s="22"/>
      <c r="Q722" s="25"/>
      <c r="R722" s="26"/>
      <c r="S722" s="27"/>
      <c r="T722" s="27"/>
      <c r="U722" s="27"/>
      <c r="V722" s="27"/>
      <c r="W722" s="27"/>
      <c r="X722" s="27"/>
    </row>
    <row r="723" spans="16:24" x14ac:dyDescent="0.25">
      <c r="P723" s="22"/>
      <c r="Q723" s="25"/>
      <c r="R723" s="26"/>
      <c r="S723" s="27"/>
      <c r="T723" s="27"/>
      <c r="U723" s="27"/>
      <c r="V723" s="27"/>
      <c r="W723" s="27"/>
      <c r="X723" s="27"/>
    </row>
    <row r="724" spans="16:24" x14ac:dyDescent="0.25">
      <c r="P724" s="22"/>
      <c r="Q724" s="25"/>
      <c r="R724" s="26"/>
      <c r="S724" s="27"/>
      <c r="T724" s="27"/>
      <c r="U724" s="27"/>
      <c r="V724" s="27"/>
      <c r="W724" s="27"/>
      <c r="X724" s="27"/>
    </row>
    <row r="725" spans="16:24" x14ac:dyDescent="0.25">
      <c r="P725" s="22"/>
      <c r="Q725" s="25"/>
      <c r="R725" s="26"/>
      <c r="S725" s="27"/>
      <c r="T725" s="27"/>
      <c r="U725" s="27"/>
      <c r="V725" s="27"/>
      <c r="W725" s="27"/>
      <c r="X725" s="27"/>
    </row>
    <row r="726" spans="16:24" x14ac:dyDescent="0.25">
      <c r="P726" s="22"/>
      <c r="Q726" s="25"/>
      <c r="R726" s="26"/>
      <c r="S726" s="27"/>
      <c r="T726" s="27"/>
      <c r="U726" s="27"/>
      <c r="V726" s="27"/>
      <c r="W726" s="27"/>
      <c r="X726" s="27"/>
    </row>
    <row r="727" spans="16:24" x14ac:dyDescent="0.25">
      <c r="P727" s="22"/>
      <c r="Q727" s="25"/>
      <c r="R727" s="26"/>
      <c r="S727" s="27"/>
      <c r="T727" s="27"/>
      <c r="U727" s="27"/>
      <c r="V727" s="27"/>
      <c r="W727" s="27"/>
      <c r="X727" s="27"/>
    </row>
    <row r="728" spans="16:24" x14ac:dyDescent="0.25">
      <c r="P728" s="22"/>
      <c r="Q728" s="25"/>
      <c r="R728" s="26"/>
      <c r="S728" s="27"/>
      <c r="T728" s="27"/>
      <c r="U728" s="27"/>
      <c r="V728" s="27"/>
      <c r="W728" s="27"/>
      <c r="X728" s="27"/>
    </row>
    <row r="729" spans="16:24" x14ac:dyDescent="0.25">
      <c r="P729" s="22"/>
      <c r="Q729" s="25"/>
      <c r="R729" s="26"/>
      <c r="S729" s="27"/>
      <c r="T729" s="27"/>
      <c r="U729" s="27"/>
      <c r="V729" s="27"/>
      <c r="W729" s="27"/>
      <c r="X729" s="27"/>
    </row>
    <row r="730" spans="16:24" x14ac:dyDescent="0.25">
      <c r="P730" s="22"/>
      <c r="Q730" s="25"/>
      <c r="R730" s="26"/>
      <c r="S730" s="27"/>
      <c r="T730" s="27"/>
      <c r="U730" s="27"/>
      <c r="V730" s="27"/>
      <c r="W730" s="27"/>
      <c r="X730" s="27"/>
    </row>
    <row r="731" spans="16:24" x14ac:dyDescent="0.25">
      <c r="P731" s="22"/>
      <c r="Q731" s="25"/>
      <c r="R731" s="26"/>
      <c r="S731" s="27"/>
      <c r="T731" s="27"/>
      <c r="U731" s="27"/>
      <c r="V731" s="27"/>
      <c r="W731" s="27"/>
      <c r="X731" s="27"/>
    </row>
    <row r="732" spans="16:24" x14ac:dyDescent="0.25">
      <c r="P732" s="22"/>
      <c r="Q732" s="25"/>
      <c r="R732" s="26"/>
      <c r="S732" s="27"/>
      <c r="T732" s="27"/>
      <c r="U732" s="27"/>
      <c r="V732" s="27"/>
      <c r="W732" s="27"/>
      <c r="X732" s="27"/>
    </row>
    <row r="733" spans="16:24" x14ac:dyDescent="0.25">
      <c r="P733" s="22"/>
      <c r="Q733" s="25"/>
      <c r="R733" s="26"/>
      <c r="S733" s="27"/>
      <c r="T733" s="27"/>
      <c r="U733" s="27"/>
      <c r="V733" s="27"/>
      <c r="W733" s="27"/>
      <c r="X733" s="27"/>
    </row>
    <row r="734" spans="16:24" x14ac:dyDescent="0.25">
      <c r="P734" s="22"/>
      <c r="Q734" s="25"/>
      <c r="R734" s="26"/>
      <c r="S734" s="27"/>
      <c r="T734" s="27"/>
      <c r="U734" s="27"/>
      <c r="V734" s="27"/>
      <c r="W734" s="27"/>
      <c r="X734" s="27"/>
    </row>
    <row r="735" spans="16:24" x14ac:dyDescent="0.25">
      <c r="P735" s="22"/>
      <c r="Q735" s="25"/>
      <c r="R735" s="26"/>
      <c r="S735" s="27"/>
      <c r="T735" s="27"/>
      <c r="U735" s="27"/>
      <c r="V735" s="27"/>
      <c r="W735" s="27"/>
      <c r="X735" s="27"/>
    </row>
    <row r="736" spans="16:24" x14ac:dyDescent="0.25">
      <c r="P736" s="22"/>
      <c r="Q736" s="25"/>
      <c r="R736" s="26"/>
      <c r="S736" s="27"/>
      <c r="T736" s="27"/>
      <c r="U736" s="27"/>
      <c r="V736" s="27"/>
      <c r="W736" s="27"/>
      <c r="X736" s="27"/>
    </row>
    <row r="737" spans="16:24" x14ac:dyDescent="0.25">
      <c r="P737" s="22"/>
      <c r="Q737" s="25"/>
      <c r="R737" s="26"/>
      <c r="S737" s="27"/>
      <c r="T737" s="27"/>
      <c r="U737" s="27"/>
      <c r="V737" s="27"/>
      <c r="W737" s="27"/>
      <c r="X737" s="27"/>
    </row>
    <row r="738" spans="16:24" x14ac:dyDescent="0.25">
      <c r="P738" s="22"/>
      <c r="Q738" s="25"/>
      <c r="R738" s="26"/>
      <c r="S738" s="27"/>
      <c r="T738" s="27"/>
      <c r="U738" s="27"/>
      <c r="V738" s="27"/>
      <c r="W738" s="27"/>
      <c r="X738" s="27"/>
    </row>
    <row r="739" spans="16:24" x14ac:dyDescent="0.25">
      <c r="P739" s="22"/>
      <c r="R739" s="26"/>
      <c r="S739" s="27"/>
      <c r="T739" s="27"/>
      <c r="U739" s="27"/>
      <c r="V739" s="27"/>
      <c r="W739" s="27"/>
      <c r="X739" s="27"/>
    </row>
    <row r="740" spans="16:24" x14ac:dyDescent="0.25">
      <c r="P740" s="22"/>
      <c r="Q740" s="25"/>
      <c r="R740" s="26"/>
      <c r="S740" s="27"/>
      <c r="T740" s="27"/>
      <c r="U740" s="27"/>
      <c r="V740" s="27"/>
      <c r="W740" s="27"/>
      <c r="X740" s="27"/>
    </row>
    <row r="741" spans="16:24" x14ac:dyDescent="0.25">
      <c r="P741" s="22"/>
      <c r="Q741" s="25"/>
      <c r="R741" s="26"/>
      <c r="S741" s="27"/>
      <c r="T741" s="27"/>
      <c r="U741" s="27"/>
      <c r="V741" s="27"/>
      <c r="W741" s="27"/>
      <c r="X741" s="27"/>
    </row>
    <row r="742" spans="16:24" x14ac:dyDescent="0.25">
      <c r="P742" s="22"/>
      <c r="Q742" s="25"/>
      <c r="R742" s="26"/>
      <c r="S742" s="27"/>
      <c r="T742" s="27"/>
      <c r="U742" s="27"/>
      <c r="V742" s="27"/>
      <c r="W742" s="27"/>
      <c r="X742" s="27"/>
    </row>
    <row r="743" spans="16:24" x14ac:dyDescent="0.25">
      <c r="P743" s="22"/>
      <c r="Q743" s="25"/>
      <c r="R743" s="26"/>
      <c r="S743" s="27"/>
      <c r="T743" s="27"/>
      <c r="U743" s="27"/>
      <c r="V743" s="27"/>
      <c r="W743" s="27"/>
      <c r="X743" s="27"/>
    </row>
    <row r="744" spans="16:24" x14ac:dyDescent="0.25">
      <c r="P744" s="22"/>
      <c r="Q744" s="25"/>
      <c r="R744" s="26"/>
      <c r="S744" s="27"/>
      <c r="T744" s="27"/>
      <c r="U744" s="27"/>
      <c r="V744" s="27"/>
      <c r="W744" s="27"/>
      <c r="X744" s="27"/>
    </row>
    <row r="745" spans="16:24" x14ac:dyDescent="0.25">
      <c r="P745" s="22"/>
      <c r="R745" s="26"/>
      <c r="S745" s="27"/>
      <c r="T745" s="27"/>
      <c r="U745" s="27"/>
      <c r="V745" s="27"/>
      <c r="W745" s="27"/>
      <c r="X745" s="27"/>
    </row>
    <row r="746" spans="16:24" x14ac:dyDescent="0.25">
      <c r="P746" s="22"/>
      <c r="Q746" s="25"/>
      <c r="R746" s="26"/>
      <c r="S746" s="27"/>
      <c r="T746" s="27"/>
      <c r="U746" s="27"/>
      <c r="V746" s="27"/>
      <c r="W746" s="27"/>
      <c r="X746" s="27"/>
    </row>
    <row r="747" spans="16:24" x14ac:dyDescent="0.25">
      <c r="P747" s="22"/>
      <c r="Q747" s="25"/>
      <c r="R747" s="26"/>
      <c r="S747" s="27"/>
      <c r="T747" s="27"/>
      <c r="U747" s="27"/>
      <c r="V747" s="27"/>
      <c r="W747" s="27"/>
      <c r="X747" s="27"/>
    </row>
    <row r="748" spans="16:24" x14ac:dyDescent="0.25">
      <c r="P748" s="22"/>
      <c r="Q748" s="25"/>
      <c r="R748" s="26"/>
      <c r="S748" s="27"/>
      <c r="T748" s="27"/>
      <c r="U748" s="27"/>
      <c r="V748" s="27"/>
      <c r="W748" s="27"/>
      <c r="X748" s="27"/>
    </row>
    <row r="749" spans="16:24" x14ac:dyDescent="0.25">
      <c r="P749" s="22"/>
      <c r="Q749" s="25"/>
      <c r="R749" s="26"/>
      <c r="S749" s="27"/>
      <c r="T749" s="27"/>
      <c r="U749" s="27"/>
      <c r="V749" s="27"/>
      <c r="W749" s="27"/>
      <c r="X749" s="27"/>
    </row>
    <row r="750" spans="16:24" x14ac:dyDescent="0.25">
      <c r="P750" s="22"/>
      <c r="Q750" s="25"/>
      <c r="R750" s="26"/>
      <c r="S750" s="27"/>
      <c r="T750" s="27"/>
      <c r="U750" s="27"/>
      <c r="V750" s="27"/>
      <c r="W750" s="27"/>
      <c r="X750" s="27"/>
    </row>
    <row r="751" spans="16:24" x14ac:dyDescent="0.25">
      <c r="P751" s="22"/>
      <c r="Q751" s="25"/>
      <c r="R751" s="26"/>
      <c r="S751" s="27"/>
      <c r="T751" s="27"/>
      <c r="U751" s="27"/>
      <c r="V751" s="27"/>
      <c r="W751" s="27"/>
      <c r="X751" s="27"/>
    </row>
    <row r="752" spans="16:24" x14ac:dyDescent="0.25">
      <c r="P752" s="22"/>
      <c r="Q752" s="25"/>
      <c r="R752" s="26"/>
      <c r="S752" s="27"/>
      <c r="T752" s="27"/>
      <c r="U752" s="27"/>
      <c r="V752" s="27"/>
      <c r="W752" s="27"/>
      <c r="X752" s="27"/>
    </row>
    <row r="753" spans="16:24" x14ac:dyDescent="0.25">
      <c r="P753" s="22"/>
      <c r="Q753" s="25"/>
      <c r="R753" s="26"/>
      <c r="S753" s="27"/>
      <c r="T753" s="27"/>
      <c r="U753" s="27"/>
      <c r="V753" s="27"/>
      <c r="W753" s="27"/>
      <c r="X753" s="27"/>
    </row>
    <row r="754" spans="16:24" x14ac:dyDescent="0.25">
      <c r="P754" s="22"/>
      <c r="Q754" s="25"/>
      <c r="R754" s="26"/>
      <c r="S754" s="27"/>
      <c r="T754" s="27"/>
      <c r="U754" s="27"/>
      <c r="V754" s="27"/>
      <c r="W754" s="27"/>
      <c r="X754" s="27"/>
    </row>
    <row r="755" spans="16:24" x14ac:dyDescent="0.25">
      <c r="P755" s="22"/>
      <c r="Q755" s="25"/>
      <c r="R755" s="26"/>
      <c r="S755" s="27"/>
      <c r="T755" s="27"/>
      <c r="U755" s="27"/>
      <c r="V755" s="27"/>
      <c r="W755" s="27"/>
      <c r="X755" s="27"/>
    </row>
    <row r="756" spans="16:24" x14ac:dyDescent="0.25">
      <c r="P756" s="22"/>
      <c r="Q756" s="25"/>
      <c r="R756" s="26"/>
      <c r="S756" s="27"/>
      <c r="T756" s="27"/>
      <c r="U756" s="27"/>
      <c r="V756" s="27"/>
      <c r="W756" s="27"/>
      <c r="X756" s="27"/>
    </row>
    <row r="757" spans="16:24" x14ac:dyDescent="0.25">
      <c r="P757" s="22"/>
      <c r="Q757" s="25"/>
      <c r="R757" s="26"/>
      <c r="S757" s="27"/>
      <c r="T757" s="27"/>
      <c r="U757" s="27"/>
      <c r="V757" s="27"/>
      <c r="W757" s="27"/>
      <c r="X757" s="27"/>
    </row>
    <row r="758" spans="16:24" x14ac:dyDescent="0.25">
      <c r="P758" s="22"/>
      <c r="Q758" s="25"/>
      <c r="R758" s="26"/>
      <c r="S758" s="27"/>
      <c r="T758" s="27"/>
      <c r="U758" s="27"/>
      <c r="V758" s="27"/>
      <c r="W758" s="27"/>
      <c r="X758" s="27"/>
    </row>
    <row r="759" spans="16:24" x14ac:dyDescent="0.25">
      <c r="P759" s="22"/>
      <c r="Q759" s="25"/>
      <c r="R759" s="26"/>
      <c r="S759" s="27"/>
      <c r="T759" s="27"/>
      <c r="U759" s="27"/>
      <c r="V759" s="27"/>
      <c r="W759" s="27"/>
      <c r="X759" s="27"/>
    </row>
    <row r="760" spans="16:24" x14ac:dyDescent="0.25">
      <c r="P760" s="22"/>
      <c r="Q760" s="25"/>
      <c r="R760" s="26"/>
      <c r="S760" s="27"/>
      <c r="T760" s="27"/>
      <c r="U760" s="27"/>
      <c r="V760" s="27"/>
      <c r="W760" s="27"/>
      <c r="X760" s="27"/>
    </row>
    <row r="761" spans="16:24" x14ac:dyDescent="0.25">
      <c r="P761" s="22"/>
      <c r="Q761" s="25"/>
      <c r="R761" s="26"/>
      <c r="S761" s="27"/>
      <c r="T761" s="27"/>
      <c r="U761" s="27"/>
      <c r="V761" s="27"/>
      <c r="W761" s="27"/>
      <c r="X761" s="27"/>
    </row>
    <row r="762" spans="16:24" x14ac:dyDescent="0.25">
      <c r="P762" s="22"/>
      <c r="Q762" s="25"/>
      <c r="R762" s="26"/>
      <c r="S762" s="27"/>
      <c r="T762" s="27"/>
      <c r="U762" s="27"/>
      <c r="V762" s="27"/>
      <c r="W762" s="27"/>
      <c r="X762" s="27"/>
    </row>
    <row r="763" spans="16:24" x14ac:dyDescent="0.25">
      <c r="P763" s="22"/>
      <c r="Q763" s="25"/>
      <c r="R763" s="26"/>
      <c r="S763" s="27"/>
      <c r="T763" s="27"/>
      <c r="U763" s="27"/>
      <c r="V763" s="27"/>
      <c r="W763" s="27"/>
      <c r="X763" s="27"/>
    </row>
    <row r="764" spans="16:24" x14ac:dyDescent="0.25">
      <c r="P764" s="22"/>
      <c r="Q764" s="25"/>
      <c r="R764" s="26"/>
      <c r="S764" s="27"/>
      <c r="T764" s="27"/>
      <c r="U764" s="27"/>
      <c r="V764" s="27"/>
      <c r="W764" s="27"/>
      <c r="X764" s="27"/>
    </row>
    <row r="765" spans="16:24" x14ac:dyDescent="0.25">
      <c r="P765" s="22"/>
      <c r="Q765" s="25"/>
      <c r="R765" s="26"/>
      <c r="S765" s="27"/>
      <c r="T765" s="27"/>
      <c r="U765" s="27"/>
      <c r="V765" s="27"/>
      <c r="W765" s="27"/>
      <c r="X765" s="27"/>
    </row>
    <row r="766" spans="16:24" x14ac:dyDescent="0.25">
      <c r="P766" s="22"/>
      <c r="Q766" s="25"/>
      <c r="R766" s="26"/>
      <c r="S766" s="27"/>
      <c r="T766" s="27"/>
      <c r="U766" s="27"/>
      <c r="V766" s="27"/>
      <c r="W766" s="27"/>
      <c r="X766" s="27"/>
    </row>
    <row r="767" spans="16:24" x14ac:dyDescent="0.25">
      <c r="P767" s="22"/>
      <c r="Q767" s="25"/>
      <c r="R767" s="26"/>
      <c r="S767" s="27"/>
      <c r="T767" s="27"/>
      <c r="U767" s="27"/>
      <c r="V767" s="27"/>
      <c r="W767" s="27"/>
      <c r="X767" s="27"/>
    </row>
    <row r="768" spans="16:24" x14ac:dyDescent="0.25">
      <c r="P768" s="22"/>
      <c r="R768" s="26"/>
      <c r="S768" s="27"/>
      <c r="T768" s="27"/>
      <c r="U768" s="27"/>
      <c r="V768" s="27"/>
      <c r="W768" s="27"/>
      <c r="X768" s="27"/>
    </row>
    <row r="769" spans="16:24" x14ac:dyDescent="0.25">
      <c r="P769" s="22"/>
      <c r="R769" s="26"/>
      <c r="S769" s="27"/>
      <c r="T769" s="27"/>
      <c r="U769" s="27"/>
      <c r="V769" s="27"/>
      <c r="W769" s="27"/>
      <c r="X769" s="27"/>
    </row>
    <row r="770" spans="16:24" x14ac:dyDescent="0.25">
      <c r="P770" s="22"/>
      <c r="R770" s="26"/>
      <c r="S770" s="27"/>
      <c r="T770" s="27"/>
      <c r="U770" s="27"/>
      <c r="V770" s="27"/>
      <c r="W770" s="27"/>
      <c r="X770" s="27"/>
    </row>
    <row r="771" spans="16:24" x14ac:dyDescent="0.25">
      <c r="P771" s="22"/>
      <c r="Q771" s="25"/>
      <c r="R771" s="26"/>
      <c r="S771" s="27"/>
      <c r="T771" s="27"/>
      <c r="U771" s="27"/>
      <c r="V771" s="27"/>
      <c r="W771" s="27"/>
      <c r="X771" s="27"/>
    </row>
    <row r="772" spans="16:24" x14ac:dyDescent="0.25">
      <c r="P772" s="22"/>
      <c r="Q772" s="25"/>
      <c r="R772" s="26"/>
      <c r="S772" s="27"/>
      <c r="T772" s="27"/>
      <c r="U772" s="27"/>
      <c r="V772" s="27"/>
      <c r="W772" s="27"/>
      <c r="X772" s="27"/>
    </row>
    <row r="773" spans="16:24" x14ac:dyDescent="0.25">
      <c r="P773" s="22"/>
      <c r="Q773" s="25"/>
      <c r="R773" s="26"/>
      <c r="S773" s="27"/>
      <c r="T773" s="27"/>
      <c r="U773" s="27"/>
      <c r="V773" s="27"/>
      <c r="W773" s="27"/>
      <c r="X773" s="27"/>
    </row>
    <row r="774" spans="16:24" x14ac:dyDescent="0.25">
      <c r="P774" s="22"/>
      <c r="R774" s="26"/>
      <c r="S774" s="27"/>
      <c r="T774" s="27"/>
      <c r="U774" s="27"/>
      <c r="V774" s="27"/>
      <c r="W774" s="27"/>
      <c r="X774" s="27"/>
    </row>
    <row r="775" spans="16:24" x14ac:dyDescent="0.25">
      <c r="P775" s="22"/>
      <c r="R775" s="26"/>
      <c r="S775" s="27"/>
      <c r="T775" s="27"/>
      <c r="U775" s="27"/>
      <c r="V775" s="27"/>
      <c r="W775" s="27"/>
      <c r="X775" s="27"/>
    </row>
    <row r="776" spans="16:24" x14ac:dyDescent="0.25">
      <c r="P776" s="22"/>
      <c r="R776" s="26"/>
      <c r="S776" s="27"/>
      <c r="T776" s="27"/>
      <c r="U776" s="27"/>
      <c r="V776" s="27"/>
      <c r="W776" s="27"/>
      <c r="X776" s="27"/>
    </row>
    <row r="777" spans="16:24" x14ac:dyDescent="0.25">
      <c r="P777" s="22"/>
      <c r="Q777" s="25"/>
      <c r="R777" s="26"/>
      <c r="S777" s="27"/>
      <c r="T777" s="27"/>
      <c r="U777" s="27"/>
      <c r="V777" s="27"/>
      <c r="W777" s="27"/>
      <c r="X777" s="27"/>
    </row>
    <row r="778" spans="16:24" x14ac:dyDescent="0.25">
      <c r="P778" s="22"/>
      <c r="Q778" s="25"/>
      <c r="R778" s="26"/>
      <c r="S778" s="27"/>
      <c r="T778" s="27"/>
      <c r="U778" s="27"/>
      <c r="V778" s="27"/>
      <c r="W778" s="27"/>
      <c r="X778" s="27"/>
    </row>
    <row r="779" spans="16:24" x14ac:dyDescent="0.25">
      <c r="P779" s="22"/>
      <c r="Q779" s="25"/>
      <c r="R779" s="26"/>
      <c r="S779" s="27"/>
      <c r="T779" s="27"/>
      <c r="U779" s="27"/>
      <c r="V779" s="27"/>
      <c r="W779" s="27"/>
      <c r="X779" s="27"/>
    </row>
    <row r="780" spans="16:24" x14ac:dyDescent="0.25">
      <c r="P780" s="22"/>
      <c r="Q780" s="25"/>
      <c r="R780" s="26"/>
      <c r="S780" s="27"/>
      <c r="T780" s="27"/>
      <c r="U780" s="27"/>
      <c r="V780" s="27"/>
      <c r="W780" s="27"/>
      <c r="X780" s="27"/>
    </row>
    <row r="781" spans="16:24" x14ac:dyDescent="0.25">
      <c r="P781" s="22"/>
      <c r="Q781" s="25"/>
      <c r="R781" s="26"/>
      <c r="S781" s="27"/>
      <c r="T781" s="27"/>
      <c r="U781" s="27"/>
      <c r="V781" s="27"/>
      <c r="W781" s="27"/>
      <c r="X781" s="27"/>
    </row>
    <row r="782" spans="16:24" x14ac:dyDescent="0.25">
      <c r="P782" s="22"/>
      <c r="Q782" s="25"/>
      <c r="R782" s="26"/>
      <c r="S782" s="27"/>
      <c r="T782" s="27"/>
      <c r="U782" s="27"/>
      <c r="V782" s="27"/>
      <c r="W782" s="27"/>
      <c r="X782" s="27"/>
    </row>
    <row r="783" spans="16:24" x14ac:dyDescent="0.25">
      <c r="P783" s="22"/>
      <c r="Q783" s="25"/>
      <c r="R783" s="26"/>
      <c r="S783" s="27"/>
      <c r="T783" s="27"/>
      <c r="U783" s="27"/>
      <c r="V783" s="27"/>
      <c r="W783" s="27"/>
      <c r="X783" s="27"/>
    </row>
    <row r="784" spans="16:24" x14ac:dyDescent="0.25">
      <c r="P784" s="22"/>
      <c r="Q784" s="25"/>
      <c r="R784" s="26"/>
      <c r="S784" s="27"/>
      <c r="T784" s="27"/>
      <c r="U784" s="27"/>
      <c r="V784" s="27"/>
      <c r="W784" s="27"/>
      <c r="X784" s="27"/>
    </row>
    <row r="785" spans="16:24" x14ac:dyDescent="0.25">
      <c r="P785" s="22"/>
      <c r="Q785" s="25"/>
      <c r="R785" s="26"/>
      <c r="S785" s="27"/>
      <c r="T785" s="27"/>
      <c r="U785" s="27"/>
      <c r="V785" s="27"/>
      <c r="W785" s="27"/>
      <c r="X785" s="27"/>
    </row>
    <row r="786" spans="16:24" x14ac:dyDescent="0.25">
      <c r="P786" s="22"/>
      <c r="Q786" s="25"/>
      <c r="R786" s="26"/>
      <c r="S786" s="27"/>
      <c r="T786" s="27"/>
      <c r="U786" s="27"/>
      <c r="V786" s="27"/>
      <c r="W786" s="27"/>
      <c r="X786" s="27"/>
    </row>
    <row r="787" spans="16:24" x14ac:dyDescent="0.25">
      <c r="P787" s="22"/>
      <c r="Q787" s="25"/>
      <c r="R787" s="26"/>
      <c r="S787" s="27"/>
      <c r="T787" s="27"/>
      <c r="U787" s="27"/>
      <c r="V787" s="27"/>
      <c r="W787" s="27"/>
      <c r="X787" s="27"/>
    </row>
    <row r="788" spans="16:24" x14ac:dyDescent="0.25">
      <c r="P788" s="22"/>
      <c r="Q788" s="25"/>
      <c r="R788" s="26"/>
      <c r="S788" s="27"/>
      <c r="T788" s="27"/>
      <c r="U788" s="27"/>
      <c r="V788" s="27"/>
      <c r="W788" s="27"/>
      <c r="X788" s="27"/>
    </row>
    <row r="789" spans="16:24" x14ac:dyDescent="0.25">
      <c r="P789" s="22"/>
      <c r="Q789" s="25"/>
      <c r="R789" s="26"/>
      <c r="S789" s="27"/>
      <c r="T789" s="27"/>
      <c r="U789" s="27"/>
      <c r="V789" s="27"/>
      <c r="W789" s="27"/>
      <c r="X789" s="27"/>
    </row>
    <row r="790" spans="16:24" x14ac:dyDescent="0.25">
      <c r="P790" s="22"/>
      <c r="Q790" s="25"/>
      <c r="R790" s="26"/>
      <c r="S790" s="27"/>
      <c r="T790" s="27"/>
      <c r="U790" s="27"/>
      <c r="V790" s="27"/>
      <c r="W790" s="27"/>
      <c r="X790" s="27"/>
    </row>
    <row r="791" spans="16:24" x14ac:dyDescent="0.25">
      <c r="P791" s="22"/>
      <c r="Q791" s="25"/>
      <c r="R791" s="26"/>
      <c r="S791" s="27"/>
      <c r="T791" s="27"/>
      <c r="U791" s="27"/>
      <c r="V791" s="27"/>
      <c r="W791" s="27"/>
      <c r="X791" s="27"/>
    </row>
    <row r="792" spans="16:24" x14ac:dyDescent="0.25">
      <c r="P792" s="22"/>
      <c r="Q792" s="25"/>
      <c r="R792" s="26"/>
      <c r="S792" s="27"/>
      <c r="T792" s="27"/>
      <c r="U792" s="27"/>
      <c r="V792" s="27"/>
      <c r="W792" s="27"/>
      <c r="X792" s="27"/>
    </row>
    <row r="793" spans="16:24" x14ac:dyDescent="0.25">
      <c r="P793" s="22"/>
      <c r="Q793" s="25"/>
      <c r="R793" s="26"/>
      <c r="S793" s="27"/>
      <c r="T793" s="27"/>
      <c r="U793" s="27"/>
      <c r="V793" s="27"/>
      <c r="W793" s="27"/>
      <c r="X793" s="27"/>
    </row>
    <row r="794" spans="16:24" x14ac:dyDescent="0.25">
      <c r="P794" s="22"/>
      <c r="Q794" s="25"/>
      <c r="R794" s="26"/>
      <c r="S794" s="27"/>
      <c r="T794" s="27"/>
      <c r="U794" s="27"/>
      <c r="V794" s="27"/>
      <c r="W794" s="27"/>
      <c r="X794" s="27"/>
    </row>
    <row r="795" spans="16:24" x14ac:dyDescent="0.25">
      <c r="P795" s="22"/>
      <c r="Q795" s="25"/>
      <c r="R795" s="26"/>
      <c r="S795" s="27"/>
      <c r="T795" s="27"/>
      <c r="U795" s="27"/>
      <c r="V795" s="27"/>
      <c r="W795" s="27"/>
      <c r="X795" s="27"/>
    </row>
    <row r="796" spans="16:24" x14ac:dyDescent="0.25">
      <c r="P796" s="22"/>
      <c r="Q796" s="25"/>
      <c r="R796" s="26"/>
      <c r="S796" s="27"/>
      <c r="T796" s="27"/>
      <c r="U796" s="27"/>
      <c r="V796" s="27"/>
      <c r="W796" s="27"/>
      <c r="X796" s="27"/>
    </row>
    <row r="797" spans="16:24" x14ac:dyDescent="0.25">
      <c r="P797" s="22"/>
      <c r="Q797" s="25"/>
      <c r="R797" s="26"/>
      <c r="S797" s="27"/>
      <c r="T797" s="27"/>
      <c r="U797" s="27"/>
      <c r="V797" s="27"/>
      <c r="W797" s="27"/>
      <c r="X797" s="27"/>
    </row>
    <row r="798" spans="16:24" x14ac:dyDescent="0.25">
      <c r="P798" s="22"/>
      <c r="Q798" s="25"/>
      <c r="R798" s="26"/>
      <c r="S798" s="27"/>
      <c r="T798" s="27"/>
      <c r="U798" s="27"/>
      <c r="V798" s="27"/>
      <c r="W798" s="27"/>
      <c r="X798" s="27"/>
    </row>
    <row r="799" spans="16:24" x14ac:dyDescent="0.25">
      <c r="P799" s="22"/>
      <c r="Q799" s="25"/>
      <c r="R799" s="26"/>
      <c r="S799" s="27"/>
      <c r="T799" s="27"/>
      <c r="U799" s="27"/>
      <c r="V799" s="27"/>
      <c r="W799" s="27"/>
      <c r="X799" s="27"/>
    </row>
    <row r="800" spans="16:24" x14ac:dyDescent="0.25">
      <c r="P800" s="22"/>
      <c r="Q800" s="25"/>
      <c r="R800" s="26"/>
      <c r="S800" s="27"/>
      <c r="T800" s="27"/>
      <c r="U800" s="27"/>
      <c r="V800" s="27"/>
      <c r="W800" s="27"/>
      <c r="X800" s="27"/>
    </row>
    <row r="801" spans="16:24" x14ac:dyDescent="0.25">
      <c r="P801" s="22"/>
      <c r="Q801" s="25"/>
      <c r="R801" s="26"/>
      <c r="S801" s="27"/>
      <c r="T801" s="27"/>
      <c r="U801" s="27"/>
      <c r="V801" s="27"/>
      <c r="W801" s="27"/>
      <c r="X801" s="27"/>
    </row>
    <row r="802" spans="16:24" x14ac:dyDescent="0.25">
      <c r="P802" s="22"/>
      <c r="Q802" s="25"/>
      <c r="R802" s="26"/>
      <c r="S802" s="27"/>
      <c r="T802" s="27"/>
      <c r="U802" s="27"/>
      <c r="V802" s="27"/>
      <c r="W802" s="27"/>
      <c r="X802" s="27"/>
    </row>
    <row r="803" spans="16:24" x14ac:dyDescent="0.25">
      <c r="P803" s="22"/>
      <c r="Q803" s="25"/>
      <c r="R803" s="26"/>
      <c r="S803" s="27"/>
      <c r="T803" s="27"/>
      <c r="U803" s="27"/>
      <c r="V803" s="27"/>
      <c r="W803" s="27"/>
      <c r="X803" s="27"/>
    </row>
    <row r="804" spans="16:24" x14ac:dyDescent="0.25">
      <c r="P804" s="22"/>
      <c r="Q804" s="25"/>
      <c r="R804" s="26"/>
      <c r="S804" s="27"/>
      <c r="T804" s="27"/>
      <c r="U804" s="27"/>
      <c r="V804" s="27"/>
      <c r="W804" s="27"/>
      <c r="X804" s="27"/>
    </row>
    <row r="805" spans="16:24" x14ac:dyDescent="0.25">
      <c r="P805" s="22"/>
      <c r="Q805" s="25"/>
      <c r="R805" s="26"/>
      <c r="S805" s="27"/>
      <c r="T805" s="27"/>
      <c r="U805" s="27"/>
      <c r="V805" s="27"/>
      <c r="W805" s="27"/>
      <c r="X805" s="27"/>
    </row>
    <row r="806" spans="16:24" x14ac:dyDescent="0.25">
      <c r="P806" s="22"/>
      <c r="Q806" s="25"/>
      <c r="R806" s="26"/>
      <c r="S806" s="27"/>
      <c r="T806" s="27"/>
      <c r="U806" s="27"/>
      <c r="V806" s="27"/>
      <c r="W806" s="27"/>
      <c r="X806" s="27"/>
    </row>
    <row r="807" spans="16:24" x14ac:dyDescent="0.25">
      <c r="P807" s="22"/>
      <c r="Q807" s="25"/>
      <c r="R807" s="26"/>
      <c r="S807" s="27"/>
      <c r="T807" s="27"/>
      <c r="U807" s="27"/>
      <c r="V807" s="27"/>
      <c r="W807" s="27"/>
      <c r="X807" s="27"/>
    </row>
    <row r="808" spans="16:24" x14ac:dyDescent="0.25">
      <c r="P808" s="22"/>
      <c r="Q808" s="25"/>
      <c r="R808" s="26"/>
      <c r="S808" s="27"/>
      <c r="T808" s="27"/>
      <c r="U808" s="27"/>
      <c r="V808" s="27"/>
      <c r="W808" s="27"/>
      <c r="X808" s="27"/>
    </row>
    <row r="809" spans="16:24" x14ac:dyDescent="0.25">
      <c r="P809" s="22"/>
      <c r="Q809" s="25"/>
      <c r="R809" s="26"/>
      <c r="S809" s="27"/>
      <c r="T809" s="27"/>
      <c r="U809" s="27"/>
      <c r="V809" s="27"/>
      <c r="W809" s="27"/>
      <c r="X809" s="27"/>
    </row>
    <row r="810" spans="16:24" x14ac:dyDescent="0.25">
      <c r="P810" s="22"/>
      <c r="Q810" s="25"/>
      <c r="R810" s="26"/>
      <c r="S810" s="27"/>
      <c r="T810" s="27"/>
      <c r="U810" s="27"/>
      <c r="V810" s="27"/>
      <c r="W810" s="27"/>
      <c r="X810" s="27"/>
    </row>
    <row r="811" spans="16:24" x14ac:dyDescent="0.25">
      <c r="P811" s="22"/>
      <c r="Q811" s="25"/>
      <c r="R811" s="26"/>
      <c r="S811" s="27"/>
      <c r="T811" s="27"/>
      <c r="U811" s="27"/>
      <c r="V811" s="27"/>
      <c r="W811" s="27"/>
      <c r="X811" s="27"/>
    </row>
    <row r="812" spans="16:24" x14ac:dyDescent="0.25">
      <c r="P812" s="22"/>
      <c r="Q812" s="25"/>
      <c r="R812" s="26"/>
      <c r="S812" s="27"/>
      <c r="T812" s="27"/>
      <c r="U812" s="27"/>
      <c r="V812" s="27"/>
      <c r="W812" s="27"/>
      <c r="X812" s="27"/>
    </row>
    <row r="813" spans="16:24" x14ac:dyDescent="0.25">
      <c r="P813" s="22"/>
      <c r="Q813" s="25"/>
      <c r="R813" s="26"/>
      <c r="S813" s="27"/>
      <c r="T813" s="27"/>
      <c r="U813" s="27"/>
      <c r="V813" s="27"/>
      <c r="W813" s="27"/>
      <c r="X813" s="27"/>
    </row>
    <row r="814" spans="16:24" x14ac:dyDescent="0.25">
      <c r="P814" s="22"/>
      <c r="Q814" s="25"/>
      <c r="R814" s="26"/>
      <c r="S814" s="27"/>
      <c r="T814" s="27"/>
      <c r="U814" s="27"/>
      <c r="V814" s="27"/>
      <c r="W814" s="27"/>
      <c r="X814" s="27"/>
    </row>
    <row r="815" spans="16:24" x14ac:dyDescent="0.25">
      <c r="P815" s="22"/>
      <c r="Q815" s="25"/>
      <c r="R815" s="26"/>
      <c r="S815" s="27"/>
      <c r="T815" s="27"/>
      <c r="U815" s="27"/>
      <c r="V815" s="27"/>
      <c r="W815" s="27"/>
      <c r="X815" s="27"/>
    </row>
    <row r="816" spans="16:24" x14ac:dyDescent="0.25">
      <c r="P816" s="22"/>
      <c r="Q816" s="25"/>
      <c r="R816" s="26"/>
      <c r="S816" s="27"/>
      <c r="T816" s="27"/>
      <c r="U816" s="27"/>
      <c r="V816" s="27"/>
      <c r="W816" s="27"/>
      <c r="X816" s="27"/>
    </row>
    <row r="817" spans="16:24" x14ac:dyDescent="0.25">
      <c r="P817" s="22"/>
      <c r="Q817" s="25"/>
      <c r="R817" s="26"/>
      <c r="S817" s="27"/>
      <c r="T817" s="27"/>
      <c r="U817" s="27"/>
      <c r="V817" s="27"/>
      <c r="W817" s="27"/>
      <c r="X817" s="27"/>
    </row>
    <row r="818" spans="16:24" x14ac:dyDescent="0.25">
      <c r="P818" s="22"/>
      <c r="Q818" s="25"/>
      <c r="R818" s="26"/>
      <c r="S818" s="27"/>
      <c r="T818" s="27"/>
      <c r="U818" s="27"/>
      <c r="V818" s="27"/>
      <c r="W818" s="27"/>
      <c r="X818" s="27"/>
    </row>
    <row r="819" spans="16:24" x14ac:dyDescent="0.25">
      <c r="P819" s="22"/>
      <c r="Q819" s="25"/>
      <c r="R819" s="26"/>
      <c r="S819" s="27"/>
      <c r="T819" s="27"/>
      <c r="U819" s="27"/>
      <c r="V819" s="27"/>
      <c r="W819" s="27"/>
      <c r="X819" s="27"/>
    </row>
    <row r="820" spans="16:24" x14ac:dyDescent="0.25">
      <c r="P820" s="22"/>
      <c r="Q820" s="25"/>
      <c r="R820" s="26"/>
      <c r="S820" s="27"/>
      <c r="T820" s="27"/>
      <c r="U820" s="27"/>
      <c r="V820" s="27"/>
      <c r="W820" s="27"/>
      <c r="X820" s="27"/>
    </row>
    <row r="821" spans="16:24" x14ac:dyDescent="0.25">
      <c r="P821" s="22"/>
      <c r="Q821" s="25"/>
      <c r="R821" s="26"/>
      <c r="S821" s="27"/>
      <c r="T821" s="27"/>
      <c r="U821" s="27"/>
      <c r="V821" s="27"/>
      <c r="W821" s="27"/>
      <c r="X821" s="27"/>
    </row>
    <row r="822" spans="16:24" x14ac:dyDescent="0.25">
      <c r="P822" s="22"/>
      <c r="Q822" s="25"/>
      <c r="R822" s="26"/>
      <c r="S822" s="27"/>
      <c r="T822" s="27"/>
      <c r="U822" s="27"/>
      <c r="V822" s="27"/>
      <c r="W822" s="27"/>
      <c r="X822" s="27"/>
    </row>
    <row r="823" spans="16:24" x14ac:dyDescent="0.25">
      <c r="P823" s="22"/>
      <c r="Q823" s="25"/>
      <c r="R823" s="26"/>
      <c r="S823" s="27"/>
      <c r="T823" s="27"/>
      <c r="U823" s="27"/>
      <c r="V823" s="27"/>
      <c r="W823" s="27"/>
      <c r="X823" s="27"/>
    </row>
    <row r="824" spans="16:24" x14ac:dyDescent="0.25">
      <c r="P824" s="22"/>
      <c r="Q824" s="25"/>
      <c r="R824" s="26"/>
      <c r="S824" s="27"/>
      <c r="T824" s="27"/>
      <c r="U824" s="27"/>
      <c r="V824" s="27"/>
      <c r="W824" s="27"/>
      <c r="X824" s="27"/>
    </row>
    <row r="825" spans="16:24" x14ac:dyDescent="0.25">
      <c r="P825" s="22"/>
      <c r="Q825" s="25"/>
      <c r="R825" s="26"/>
      <c r="S825" s="27"/>
      <c r="T825" s="27"/>
      <c r="U825" s="27"/>
      <c r="V825" s="27"/>
      <c r="W825" s="27"/>
      <c r="X825" s="27"/>
    </row>
    <row r="826" spans="16:24" x14ac:dyDescent="0.25">
      <c r="P826" s="22"/>
      <c r="Q826" s="25"/>
      <c r="R826" s="26"/>
      <c r="S826" s="27"/>
      <c r="T826" s="27"/>
      <c r="U826" s="27"/>
      <c r="V826" s="27"/>
      <c r="W826" s="27"/>
      <c r="X826" s="27"/>
    </row>
    <row r="827" spans="16:24" x14ac:dyDescent="0.25">
      <c r="P827" s="22"/>
      <c r="Q827" s="25"/>
      <c r="R827" s="26"/>
      <c r="S827" s="27"/>
      <c r="T827" s="27"/>
      <c r="U827" s="27"/>
      <c r="V827" s="27"/>
      <c r="W827" s="27"/>
      <c r="X827" s="27"/>
    </row>
    <row r="828" spans="16:24" x14ac:dyDescent="0.25">
      <c r="P828" s="22"/>
      <c r="Q828" s="25"/>
      <c r="R828" s="26"/>
      <c r="S828" s="27"/>
      <c r="T828" s="27"/>
      <c r="U828" s="27"/>
      <c r="V828" s="27"/>
      <c r="W828" s="27"/>
      <c r="X828" s="27"/>
    </row>
    <row r="829" spans="16:24" x14ac:dyDescent="0.25">
      <c r="P829" s="22"/>
      <c r="Q829" s="25"/>
      <c r="R829" s="26"/>
      <c r="S829" s="27"/>
      <c r="T829" s="27"/>
      <c r="U829" s="27"/>
      <c r="V829" s="27"/>
      <c r="W829" s="27"/>
      <c r="X829" s="27"/>
    </row>
    <row r="830" spans="16:24" x14ac:dyDescent="0.25">
      <c r="P830" s="22"/>
      <c r="Q830" s="25"/>
      <c r="R830" s="26"/>
      <c r="S830" s="27"/>
      <c r="T830" s="27"/>
      <c r="U830" s="27"/>
      <c r="V830" s="27"/>
      <c r="W830" s="27"/>
      <c r="X830" s="27"/>
    </row>
    <row r="831" spans="16:24" x14ac:dyDescent="0.25">
      <c r="P831" s="22"/>
      <c r="Q831" s="25"/>
      <c r="R831" s="26"/>
      <c r="S831" s="27"/>
      <c r="T831" s="27"/>
      <c r="U831" s="27"/>
      <c r="V831" s="27"/>
      <c r="W831" s="27"/>
      <c r="X831" s="27"/>
    </row>
    <row r="832" spans="16:24" x14ac:dyDescent="0.25">
      <c r="P832" s="22"/>
      <c r="Q832" s="25"/>
      <c r="R832" s="26"/>
      <c r="S832" s="27"/>
      <c r="T832" s="27"/>
      <c r="U832" s="27"/>
      <c r="V832" s="27"/>
      <c r="W832" s="27"/>
      <c r="X832" s="27"/>
    </row>
    <row r="833" spans="16:24" x14ac:dyDescent="0.25">
      <c r="P833" s="22"/>
      <c r="Q833" s="25"/>
      <c r="R833" s="26"/>
      <c r="S833" s="27"/>
      <c r="T833" s="27"/>
      <c r="U833" s="27"/>
      <c r="V833" s="27"/>
      <c r="W833" s="27"/>
      <c r="X833" s="27"/>
    </row>
    <row r="834" spans="16:24" x14ac:dyDescent="0.25">
      <c r="P834" s="22"/>
      <c r="Q834" s="25"/>
      <c r="R834" s="26"/>
      <c r="S834" s="27"/>
      <c r="T834" s="27"/>
      <c r="U834" s="27"/>
      <c r="V834" s="27"/>
      <c r="W834" s="27"/>
      <c r="X834" s="27"/>
    </row>
    <row r="835" spans="16:24" x14ac:dyDescent="0.25">
      <c r="P835" s="22"/>
      <c r="Q835" s="25"/>
      <c r="R835" s="26"/>
      <c r="S835" s="27"/>
      <c r="T835" s="27"/>
      <c r="U835" s="27"/>
      <c r="V835" s="27"/>
      <c r="W835" s="27"/>
      <c r="X835" s="27"/>
    </row>
    <row r="836" spans="16:24" x14ac:dyDescent="0.25">
      <c r="P836" s="22"/>
      <c r="Q836" s="25"/>
      <c r="R836" s="26"/>
      <c r="S836" s="27"/>
      <c r="T836" s="27"/>
      <c r="U836" s="27"/>
      <c r="V836" s="27"/>
      <c r="W836" s="27"/>
      <c r="X836" s="27"/>
    </row>
    <row r="837" spans="16:24" x14ac:dyDescent="0.25">
      <c r="P837" s="22"/>
      <c r="Q837" s="25"/>
      <c r="R837" s="26"/>
      <c r="S837" s="27"/>
      <c r="T837" s="27"/>
      <c r="U837" s="27"/>
      <c r="V837" s="27"/>
      <c r="W837" s="27"/>
      <c r="X837" s="27"/>
    </row>
    <row r="838" spans="16:24" x14ac:dyDescent="0.25">
      <c r="P838" s="22"/>
      <c r="Q838" s="25"/>
      <c r="R838" s="26"/>
      <c r="S838" s="27"/>
      <c r="T838" s="27"/>
      <c r="U838" s="27"/>
      <c r="V838" s="27"/>
      <c r="W838" s="27"/>
      <c r="X838" s="27"/>
    </row>
    <row r="839" spans="16:24" x14ac:dyDescent="0.25">
      <c r="P839" s="22"/>
      <c r="Q839" s="25"/>
      <c r="R839" s="26"/>
      <c r="S839" s="27"/>
      <c r="T839" s="27"/>
      <c r="U839" s="27"/>
      <c r="V839" s="27"/>
      <c r="W839" s="27"/>
      <c r="X839" s="27"/>
    </row>
    <row r="840" spans="16:24" x14ac:dyDescent="0.25">
      <c r="P840" s="22"/>
      <c r="Q840" s="25"/>
      <c r="R840" s="26"/>
      <c r="S840" s="27"/>
      <c r="T840" s="27"/>
      <c r="U840" s="27"/>
      <c r="V840" s="27"/>
      <c r="W840" s="27"/>
      <c r="X840" s="27"/>
    </row>
    <row r="841" spans="16:24" x14ac:dyDescent="0.25">
      <c r="P841" s="22"/>
      <c r="Q841" s="25"/>
      <c r="R841" s="26"/>
      <c r="S841" s="27"/>
      <c r="T841" s="27"/>
      <c r="U841" s="27"/>
      <c r="V841" s="27"/>
      <c r="W841" s="27"/>
      <c r="X841" s="27"/>
    </row>
    <row r="842" spans="16:24" x14ac:dyDescent="0.25">
      <c r="P842" s="22"/>
      <c r="Q842" s="25"/>
      <c r="R842" s="26"/>
      <c r="S842" s="27"/>
      <c r="T842" s="27"/>
      <c r="U842" s="27"/>
      <c r="V842" s="27"/>
      <c r="W842" s="27"/>
      <c r="X842" s="27"/>
    </row>
    <row r="843" spans="16:24" x14ac:dyDescent="0.25">
      <c r="P843" s="22"/>
      <c r="Q843" s="25"/>
      <c r="R843" s="26"/>
      <c r="S843" s="27"/>
      <c r="T843" s="27"/>
      <c r="U843" s="27"/>
      <c r="V843" s="27"/>
      <c r="W843" s="27"/>
      <c r="X843" s="27"/>
    </row>
    <row r="844" spans="16:24" x14ac:dyDescent="0.25">
      <c r="P844" s="22"/>
      <c r="Q844" s="25"/>
      <c r="R844" s="26"/>
      <c r="S844" s="27"/>
      <c r="T844" s="27"/>
      <c r="U844" s="27"/>
      <c r="V844" s="27"/>
      <c r="W844" s="27"/>
      <c r="X844" s="27"/>
    </row>
    <row r="845" spans="16:24" x14ac:dyDescent="0.25">
      <c r="P845" s="22"/>
      <c r="Q845" s="25"/>
      <c r="R845" s="26"/>
      <c r="S845" s="27"/>
      <c r="T845" s="27"/>
      <c r="U845" s="27"/>
      <c r="V845" s="27"/>
      <c r="W845" s="27"/>
      <c r="X845" s="27"/>
    </row>
    <row r="846" spans="16:24" x14ac:dyDescent="0.25">
      <c r="P846" s="22"/>
      <c r="Q846" s="25"/>
      <c r="R846" s="26"/>
      <c r="S846" s="27"/>
      <c r="T846" s="27"/>
      <c r="U846" s="27"/>
      <c r="V846" s="27"/>
      <c r="W846" s="27"/>
      <c r="X846" s="27"/>
    </row>
    <row r="847" spans="16:24" x14ac:dyDescent="0.25">
      <c r="P847" s="22"/>
      <c r="Q847" s="25"/>
      <c r="R847" s="26"/>
      <c r="S847" s="27"/>
      <c r="T847" s="27"/>
      <c r="U847" s="27"/>
      <c r="V847" s="27"/>
      <c r="W847" s="27"/>
      <c r="X847" s="27"/>
    </row>
    <row r="848" spans="16:24" x14ac:dyDescent="0.25">
      <c r="P848" s="22"/>
      <c r="Q848" s="25"/>
      <c r="R848" s="26"/>
      <c r="S848" s="27"/>
      <c r="T848" s="27"/>
      <c r="U848" s="27"/>
      <c r="V848" s="27"/>
      <c r="W848" s="27"/>
      <c r="X848" s="27"/>
    </row>
    <row r="849" spans="16:24" x14ac:dyDescent="0.25">
      <c r="P849" s="22"/>
      <c r="Q849" s="25"/>
      <c r="R849" s="26"/>
      <c r="S849" s="27"/>
      <c r="T849" s="27"/>
      <c r="U849" s="27"/>
      <c r="V849" s="27"/>
      <c r="W849" s="27"/>
      <c r="X849" s="27"/>
    </row>
    <row r="850" spans="16:24" x14ac:dyDescent="0.25">
      <c r="P850" s="22"/>
      <c r="Q850" s="25"/>
      <c r="R850" s="26"/>
      <c r="S850" s="27"/>
      <c r="T850" s="27"/>
      <c r="U850" s="27"/>
      <c r="V850" s="27"/>
      <c r="W850" s="27"/>
      <c r="X850" s="27"/>
    </row>
    <row r="851" spans="16:24" x14ac:dyDescent="0.25">
      <c r="P851" s="22"/>
      <c r="Q851" s="25"/>
      <c r="R851" s="26"/>
      <c r="S851" s="27"/>
      <c r="T851" s="27"/>
      <c r="U851" s="27"/>
      <c r="V851" s="27"/>
      <c r="W851" s="27"/>
      <c r="X851" s="27"/>
    </row>
    <row r="852" spans="16:24" x14ac:dyDescent="0.25">
      <c r="P852" s="22"/>
      <c r="Q852" s="25"/>
      <c r="R852" s="26"/>
      <c r="S852" s="27"/>
      <c r="T852" s="27"/>
      <c r="U852" s="27"/>
      <c r="V852" s="27"/>
      <c r="W852" s="27"/>
      <c r="X852" s="27"/>
    </row>
    <row r="853" spans="16:24" x14ac:dyDescent="0.25">
      <c r="P853" s="22"/>
      <c r="Q853" s="25"/>
      <c r="R853" s="26"/>
      <c r="S853" s="27"/>
      <c r="T853" s="27"/>
      <c r="U853" s="27"/>
      <c r="V853" s="27"/>
      <c r="W853" s="27"/>
      <c r="X853" s="27"/>
    </row>
    <row r="854" spans="16:24" x14ac:dyDescent="0.25">
      <c r="P854" s="22"/>
      <c r="Q854" s="25"/>
      <c r="R854" s="26"/>
      <c r="S854" s="27"/>
      <c r="T854" s="27"/>
      <c r="U854" s="27"/>
      <c r="V854" s="27"/>
      <c r="W854" s="27"/>
      <c r="X854" s="27"/>
    </row>
    <row r="855" spans="16:24" x14ac:dyDescent="0.25">
      <c r="P855" s="22"/>
      <c r="Q855" s="25"/>
      <c r="R855" s="26"/>
      <c r="S855" s="27"/>
      <c r="T855" s="27"/>
      <c r="U855" s="27"/>
      <c r="V855" s="27"/>
      <c r="W855" s="27"/>
      <c r="X855" s="27"/>
    </row>
    <row r="856" spans="16:24" x14ac:dyDescent="0.25">
      <c r="P856" s="22"/>
      <c r="Q856" s="25"/>
      <c r="R856" s="26"/>
      <c r="S856" s="27"/>
      <c r="T856" s="27"/>
      <c r="U856" s="27"/>
      <c r="V856" s="27"/>
      <c r="W856" s="27"/>
      <c r="X856" s="27"/>
    </row>
    <row r="857" spans="16:24" x14ac:dyDescent="0.25">
      <c r="P857" s="22"/>
      <c r="Q857" s="25"/>
      <c r="R857" s="26"/>
      <c r="S857" s="27"/>
      <c r="T857" s="27"/>
      <c r="U857" s="27"/>
      <c r="V857" s="27"/>
      <c r="W857" s="27"/>
      <c r="X857" s="27"/>
    </row>
    <row r="858" spans="16:24" x14ac:dyDescent="0.25">
      <c r="P858" s="22"/>
      <c r="Q858" s="25"/>
      <c r="R858" s="26"/>
      <c r="S858" s="27"/>
      <c r="T858" s="27"/>
      <c r="U858" s="27"/>
      <c r="V858" s="27"/>
      <c r="W858" s="27"/>
      <c r="X858" s="27"/>
    </row>
    <row r="859" spans="16:24" x14ac:dyDescent="0.25">
      <c r="P859" s="22"/>
      <c r="Q859" s="25"/>
      <c r="R859" s="26"/>
      <c r="S859" s="27"/>
      <c r="T859" s="27"/>
      <c r="U859" s="27"/>
      <c r="V859" s="27"/>
      <c r="W859" s="27"/>
      <c r="X859" s="27"/>
    </row>
    <row r="860" spans="16:24" x14ac:dyDescent="0.25">
      <c r="P860" s="22"/>
      <c r="Q860" s="25"/>
      <c r="R860" s="26"/>
      <c r="S860" s="27"/>
      <c r="T860" s="27"/>
      <c r="U860" s="27"/>
      <c r="V860" s="27"/>
      <c r="W860" s="27"/>
      <c r="X860" s="27"/>
    </row>
    <row r="861" spans="16:24" x14ac:dyDescent="0.25">
      <c r="P861" s="22"/>
      <c r="Q861" s="25"/>
      <c r="R861" s="26"/>
      <c r="S861" s="27"/>
      <c r="T861" s="27"/>
      <c r="U861" s="27"/>
      <c r="V861" s="27"/>
      <c r="W861" s="27"/>
      <c r="X861" s="27"/>
    </row>
    <row r="862" spans="16:24" x14ac:dyDescent="0.25">
      <c r="P862" s="22"/>
      <c r="Q862" s="25"/>
      <c r="R862" s="26"/>
      <c r="S862" s="27"/>
      <c r="T862" s="27"/>
      <c r="U862" s="27"/>
      <c r="V862" s="27"/>
      <c r="W862" s="27"/>
      <c r="X862" s="27"/>
    </row>
    <row r="863" spans="16:24" x14ac:dyDescent="0.25">
      <c r="P863" s="22"/>
      <c r="Q863" s="25"/>
      <c r="R863" s="26"/>
      <c r="S863" s="27"/>
      <c r="T863" s="27"/>
      <c r="U863" s="27"/>
      <c r="V863" s="27"/>
      <c r="W863" s="27"/>
      <c r="X863" s="27"/>
    </row>
    <row r="864" spans="16:24" x14ac:dyDescent="0.25">
      <c r="P864" s="22"/>
      <c r="Q864" s="25"/>
      <c r="R864" s="26"/>
      <c r="S864" s="27"/>
      <c r="T864" s="27"/>
      <c r="U864" s="27"/>
      <c r="V864" s="27"/>
      <c r="W864" s="27"/>
      <c r="X864" s="27"/>
    </row>
    <row r="865" spans="16:24" x14ac:dyDescent="0.25">
      <c r="P865" s="22"/>
      <c r="Q865" s="25"/>
      <c r="R865" s="26"/>
      <c r="S865" s="27"/>
      <c r="T865" s="27"/>
      <c r="U865" s="27"/>
      <c r="V865" s="27"/>
      <c r="W865" s="27"/>
      <c r="X865" s="27"/>
    </row>
    <row r="866" spans="16:24" x14ac:dyDescent="0.25">
      <c r="P866" s="22"/>
      <c r="Q866" s="25"/>
      <c r="R866" s="26"/>
      <c r="S866" s="27"/>
      <c r="T866" s="27"/>
      <c r="U866" s="27"/>
      <c r="V866" s="27"/>
      <c r="W866" s="27"/>
      <c r="X866" s="27"/>
    </row>
    <row r="867" spans="16:24" x14ac:dyDescent="0.25">
      <c r="P867" s="22"/>
      <c r="Q867" s="25"/>
      <c r="R867" s="26"/>
      <c r="S867" s="27"/>
      <c r="T867" s="27"/>
      <c r="U867" s="27"/>
      <c r="V867" s="27"/>
      <c r="W867" s="27"/>
      <c r="X867" s="27"/>
    </row>
    <row r="868" spans="16:24" x14ac:dyDescent="0.25">
      <c r="P868" s="22"/>
      <c r="Q868" s="25"/>
      <c r="R868" s="26"/>
      <c r="S868" s="27"/>
      <c r="T868" s="27"/>
      <c r="U868" s="27"/>
      <c r="V868" s="27"/>
      <c r="W868" s="27"/>
      <c r="X868" s="27"/>
    </row>
    <row r="869" spans="16:24" x14ac:dyDescent="0.25">
      <c r="P869" s="22"/>
      <c r="Q869" s="25"/>
      <c r="R869" s="26"/>
      <c r="S869" s="27"/>
      <c r="T869" s="27"/>
      <c r="U869" s="27"/>
      <c r="V869" s="27"/>
      <c r="W869" s="27"/>
      <c r="X869" s="27"/>
    </row>
    <row r="870" spans="16:24" x14ac:dyDescent="0.25">
      <c r="P870" s="22"/>
      <c r="Q870" s="25"/>
      <c r="R870" s="26"/>
      <c r="S870" s="27"/>
      <c r="T870" s="27"/>
      <c r="U870" s="27"/>
      <c r="V870" s="27"/>
      <c r="W870" s="27"/>
      <c r="X870" s="27"/>
    </row>
    <row r="871" spans="16:24" x14ac:dyDescent="0.25">
      <c r="P871" s="22"/>
      <c r="Q871" s="25"/>
      <c r="R871" s="26"/>
      <c r="S871" s="27"/>
      <c r="T871" s="27"/>
      <c r="U871" s="27"/>
      <c r="V871" s="27"/>
      <c r="W871" s="27"/>
      <c r="X871" s="27"/>
    </row>
    <row r="872" spans="16:24" x14ac:dyDescent="0.25">
      <c r="P872" s="22"/>
      <c r="Q872" s="25"/>
      <c r="R872" s="26"/>
      <c r="S872" s="27"/>
      <c r="T872" s="27"/>
      <c r="U872" s="27"/>
      <c r="V872" s="27"/>
      <c r="W872" s="27"/>
      <c r="X872" s="27"/>
    </row>
    <row r="873" spans="16:24" x14ac:dyDescent="0.25">
      <c r="P873" s="22"/>
      <c r="Q873" s="25"/>
      <c r="R873" s="26"/>
      <c r="S873" s="27"/>
      <c r="T873" s="27"/>
      <c r="U873" s="27"/>
      <c r="V873" s="27"/>
      <c r="W873" s="27"/>
      <c r="X873" s="27"/>
    </row>
    <row r="874" spans="16:24" x14ac:dyDescent="0.25">
      <c r="P874" s="22"/>
      <c r="Q874" s="25"/>
      <c r="R874" s="26"/>
      <c r="S874" s="27"/>
      <c r="T874" s="27"/>
      <c r="U874" s="27"/>
      <c r="V874" s="27"/>
      <c r="W874" s="27"/>
      <c r="X874" s="27"/>
    </row>
    <row r="875" spans="16:24" x14ac:dyDescent="0.25">
      <c r="P875" s="22"/>
      <c r="Q875" s="25"/>
      <c r="R875" s="26"/>
      <c r="S875" s="27"/>
      <c r="T875" s="27"/>
      <c r="U875" s="27"/>
      <c r="V875" s="27"/>
      <c r="W875" s="27"/>
      <c r="X875" s="27"/>
    </row>
    <row r="876" spans="16:24" x14ac:dyDescent="0.25">
      <c r="P876" s="22"/>
      <c r="Q876" s="25"/>
      <c r="R876" s="26"/>
      <c r="S876" s="27"/>
      <c r="T876" s="27"/>
      <c r="U876" s="27"/>
      <c r="V876" s="27"/>
      <c r="W876" s="27"/>
      <c r="X876" s="27"/>
    </row>
    <row r="877" spans="16:24" x14ac:dyDescent="0.25">
      <c r="P877" s="22"/>
      <c r="Q877" s="25"/>
      <c r="R877" s="26"/>
      <c r="S877" s="27"/>
      <c r="T877" s="27"/>
      <c r="U877" s="27"/>
      <c r="V877" s="27"/>
      <c r="W877" s="27"/>
      <c r="X877" s="27"/>
    </row>
    <row r="878" spans="16:24" x14ac:dyDescent="0.25">
      <c r="P878" s="22"/>
      <c r="Q878" s="25"/>
      <c r="R878" s="26"/>
      <c r="S878" s="27"/>
      <c r="T878" s="27"/>
      <c r="U878" s="27"/>
      <c r="V878" s="27"/>
      <c r="W878" s="27"/>
      <c r="X878" s="27"/>
    </row>
    <row r="879" spans="16:24" x14ac:dyDescent="0.25">
      <c r="P879" s="22"/>
      <c r="Q879" s="25"/>
      <c r="R879" s="26"/>
      <c r="S879" s="27"/>
      <c r="T879" s="27"/>
      <c r="U879" s="27"/>
      <c r="V879" s="27"/>
      <c r="W879" s="27"/>
      <c r="X879" s="27"/>
    </row>
    <row r="880" spans="16:24" x14ac:dyDescent="0.25">
      <c r="P880" s="22"/>
      <c r="Q880" s="25"/>
      <c r="R880" s="26"/>
      <c r="S880" s="27"/>
      <c r="T880" s="27"/>
      <c r="U880" s="27"/>
      <c r="V880" s="27"/>
      <c r="W880" s="27"/>
      <c r="X880" s="27"/>
    </row>
    <row r="881" spans="16:24" x14ac:dyDescent="0.25">
      <c r="P881" s="22"/>
      <c r="Q881" s="25"/>
      <c r="R881" s="26"/>
      <c r="S881" s="27"/>
      <c r="T881" s="27"/>
      <c r="U881" s="27"/>
      <c r="V881" s="27"/>
      <c r="W881" s="27"/>
      <c r="X881" s="27"/>
    </row>
    <row r="882" spans="16:24" x14ac:dyDescent="0.25">
      <c r="P882" s="22"/>
      <c r="Q882" s="25"/>
      <c r="R882" s="26"/>
      <c r="S882" s="27"/>
      <c r="T882" s="27"/>
      <c r="U882" s="27"/>
      <c r="V882" s="27"/>
      <c r="W882" s="27"/>
      <c r="X882" s="27"/>
    </row>
    <row r="883" spans="16:24" x14ac:dyDescent="0.25">
      <c r="P883" s="22"/>
      <c r="Q883" s="25"/>
      <c r="R883" s="26"/>
      <c r="S883" s="27"/>
      <c r="T883" s="27"/>
      <c r="U883" s="27"/>
      <c r="V883" s="27"/>
      <c r="W883" s="27"/>
      <c r="X883" s="27"/>
    </row>
    <row r="884" spans="16:24" x14ac:dyDescent="0.25">
      <c r="P884" s="22"/>
      <c r="R884" s="26"/>
      <c r="S884" s="27"/>
      <c r="T884" s="27"/>
      <c r="U884" s="27"/>
      <c r="V884" s="27"/>
      <c r="W884" s="27"/>
      <c r="X884" s="27"/>
    </row>
    <row r="885" spans="16:24" x14ac:dyDescent="0.25">
      <c r="P885" s="22"/>
      <c r="R885" s="26"/>
      <c r="S885" s="27"/>
      <c r="T885" s="27"/>
      <c r="U885" s="27"/>
      <c r="V885" s="27"/>
      <c r="W885" s="27"/>
      <c r="X885" s="27"/>
    </row>
    <row r="886" spans="16:24" x14ac:dyDescent="0.25">
      <c r="P886" s="22"/>
      <c r="R886" s="26"/>
      <c r="S886" s="27"/>
      <c r="T886" s="27"/>
      <c r="U886" s="27"/>
      <c r="V886" s="27"/>
      <c r="W886" s="27"/>
      <c r="X886" s="27"/>
    </row>
    <row r="887" spans="16:24" x14ac:dyDescent="0.25">
      <c r="P887" s="22"/>
      <c r="R887" s="26"/>
      <c r="S887" s="27"/>
      <c r="T887" s="27"/>
      <c r="U887" s="27"/>
      <c r="V887" s="27"/>
      <c r="W887" s="27"/>
      <c r="X887" s="27"/>
    </row>
    <row r="888" spans="16:24" x14ac:dyDescent="0.25">
      <c r="P888" s="22"/>
      <c r="R888" s="26"/>
      <c r="S888" s="27"/>
      <c r="T888" s="27"/>
      <c r="U888" s="27"/>
      <c r="V888" s="27"/>
      <c r="W888" s="27"/>
      <c r="X888" s="27"/>
    </row>
    <row r="889" spans="16:24" x14ac:dyDescent="0.25">
      <c r="P889" s="22"/>
      <c r="R889" s="26"/>
      <c r="S889" s="27"/>
      <c r="T889" s="27"/>
      <c r="U889" s="27"/>
      <c r="V889" s="27"/>
      <c r="W889" s="27"/>
      <c r="X889" s="27"/>
    </row>
    <row r="890" spans="16:24" x14ac:dyDescent="0.25">
      <c r="P890" s="22"/>
      <c r="R890" s="26"/>
      <c r="S890" s="27"/>
      <c r="T890" s="27"/>
      <c r="U890" s="27"/>
      <c r="V890" s="27"/>
      <c r="W890" s="27"/>
      <c r="X890" s="27"/>
    </row>
    <row r="891" spans="16:24" x14ac:dyDescent="0.25">
      <c r="P891" s="22"/>
      <c r="Q891" s="25"/>
      <c r="R891" s="26"/>
      <c r="S891" s="27"/>
      <c r="T891" s="27"/>
      <c r="U891" s="27"/>
      <c r="V891" s="27"/>
      <c r="W891" s="27"/>
      <c r="X891" s="27"/>
    </row>
    <row r="892" spans="16:24" x14ac:dyDescent="0.25">
      <c r="P892" s="22"/>
      <c r="Q892" s="25"/>
      <c r="R892" s="26"/>
      <c r="S892" s="27"/>
      <c r="T892" s="27"/>
      <c r="U892" s="27"/>
      <c r="V892" s="27"/>
      <c r="W892" s="27"/>
      <c r="X892" s="27"/>
    </row>
    <row r="893" spans="16:24" x14ac:dyDescent="0.25">
      <c r="P893" s="22"/>
      <c r="Q893" s="25"/>
      <c r="R893" s="26"/>
      <c r="S893" s="27"/>
      <c r="T893" s="27"/>
      <c r="U893" s="27"/>
      <c r="V893" s="27"/>
      <c r="W893" s="27"/>
      <c r="X893" s="27"/>
    </row>
    <row r="894" spans="16:24" x14ac:dyDescent="0.25">
      <c r="P894" s="22"/>
      <c r="Q894" s="25"/>
      <c r="R894" s="26"/>
      <c r="S894" s="27"/>
      <c r="T894" s="27"/>
      <c r="U894" s="27"/>
      <c r="V894" s="27"/>
      <c r="W894" s="27"/>
      <c r="X894" s="27"/>
    </row>
    <row r="895" spans="16:24" x14ac:dyDescent="0.25">
      <c r="P895" s="22"/>
      <c r="Q895" s="25"/>
      <c r="R895" s="26"/>
      <c r="S895" s="27"/>
      <c r="T895" s="27"/>
      <c r="U895" s="27"/>
      <c r="V895" s="27"/>
      <c r="W895" s="27"/>
      <c r="X895" s="27"/>
    </row>
    <row r="896" spans="16:24" x14ac:dyDescent="0.25">
      <c r="P896" s="22"/>
      <c r="Q896" s="25"/>
      <c r="R896" s="26"/>
      <c r="S896" s="27"/>
      <c r="T896" s="27"/>
      <c r="U896" s="27"/>
      <c r="V896" s="27"/>
      <c r="W896" s="27"/>
      <c r="X896" s="27"/>
    </row>
    <row r="897" spans="16:24" x14ac:dyDescent="0.25">
      <c r="P897" s="22"/>
      <c r="Q897" s="25"/>
      <c r="R897" s="26"/>
      <c r="S897" s="27"/>
      <c r="T897" s="27"/>
      <c r="U897" s="27"/>
      <c r="V897" s="27"/>
      <c r="W897" s="27"/>
      <c r="X897" s="27"/>
    </row>
    <row r="898" spans="16:24" x14ac:dyDescent="0.25">
      <c r="P898" s="22"/>
      <c r="Q898" s="25"/>
      <c r="R898" s="26"/>
      <c r="S898" s="27"/>
      <c r="T898" s="27"/>
      <c r="U898" s="27"/>
      <c r="V898" s="27"/>
      <c r="W898" s="27"/>
      <c r="X898" s="27"/>
    </row>
    <row r="899" spans="16:24" x14ac:dyDescent="0.25">
      <c r="P899" s="22"/>
      <c r="Q899" s="25"/>
      <c r="R899" s="26"/>
      <c r="S899" s="27"/>
      <c r="T899" s="27"/>
      <c r="U899" s="27"/>
      <c r="V899" s="27"/>
      <c r="W899" s="27"/>
      <c r="X899" s="27"/>
    </row>
    <row r="900" spans="16:24" x14ac:dyDescent="0.25">
      <c r="P900" s="22"/>
      <c r="Q900" s="25"/>
      <c r="R900" s="26"/>
      <c r="S900" s="27"/>
      <c r="T900" s="27"/>
      <c r="U900" s="27"/>
      <c r="V900" s="27"/>
      <c r="W900" s="27"/>
      <c r="X900" s="27"/>
    </row>
    <row r="901" spans="16:24" x14ac:dyDescent="0.25">
      <c r="P901" s="22"/>
      <c r="Q901" s="25"/>
      <c r="R901" s="26"/>
      <c r="S901" s="27"/>
      <c r="T901" s="27"/>
      <c r="U901" s="27"/>
      <c r="V901" s="27"/>
      <c r="W901" s="27"/>
      <c r="X901" s="27"/>
    </row>
    <row r="902" spans="16:24" x14ac:dyDescent="0.25">
      <c r="P902" s="22"/>
      <c r="Q902" s="25"/>
      <c r="R902" s="26"/>
      <c r="S902" s="27"/>
      <c r="T902" s="27"/>
      <c r="U902" s="27"/>
      <c r="V902" s="27"/>
      <c r="W902" s="27"/>
      <c r="X902" s="27"/>
    </row>
    <row r="903" spans="16:24" x14ac:dyDescent="0.25">
      <c r="P903" s="22"/>
      <c r="Q903" s="25"/>
      <c r="R903" s="26"/>
      <c r="S903" s="27"/>
      <c r="T903" s="27"/>
      <c r="U903" s="27"/>
      <c r="V903" s="27"/>
      <c r="W903" s="27"/>
      <c r="X903" s="27"/>
    </row>
    <row r="904" spans="16:24" x14ac:dyDescent="0.25">
      <c r="P904" s="22"/>
      <c r="Q904" s="25"/>
      <c r="R904" s="26"/>
      <c r="S904" s="27"/>
      <c r="T904" s="27"/>
      <c r="U904" s="27"/>
      <c r="V904" s="27"/>
      <c r="W904" s="27"/>
      <c r="X904" s="27"/>
    </row>
    <row r="905" spans="16:24" x14ac:dyDescent="0.25">
      <c r="P905" s="22"/>
      <c r="Q905" s="25"/>
      <c r="R905" s="26"/>
      <c r="S905" s="27"/>
      <c r="T905" s="27"/>
      <c r="U905" s="27"/>
      <c r="V905" s="27"/>
      <c r="W905" s="27"/>
      <c r="X905" s="27"/>
    </row>
    <row r="906" spans="16:24" x14ac:dyDescent="0.25">
      <c r="P906" s="22"/>
      <c r="Q906" s="25"/>
      <c r="R906" s="26"/>
      <c r="S906" s="27"/>
      <c r="T906" s="27"/>
      <c r="U906" s="27"/>
      <c r="V906" s="27"/>
      <c r="W906" s="27"/>
      <c r="X906" s="27"/>
    </row>
    <row r="907" spans="16:24" x14ac:dyDescent="0.25">
      <c r="P907" s="22"/>
      <c r="Q907" s="25"/>
      <c r="R907" s="26"/>
      <c r="S907" s="27"/>
      <c r="T907" s="27"/>
      <c r="U907" s="27"/>
      <c r="V907" s="27"/>
      <c r="W907" s="27"/>
      <c r="X907" s="27"/>
    </row>
    <row r="908" spans="16:24" x14ac:dyDescent="0.25">
      <c r="P908" s="22"/>
      <c r="Q908" s="25"/>
      <c r="R908" s="26"/>
      <c r="S908" s="27"/>
      <c r="T908" s="27"/>
      <c r="U908" s="27"/>
      <c r="V908" s="27"/>
      <c r="W908" s="27"/>
      <c r="X908" s="27"/>
    </row>
    <row r="909" spans="16:24" x14ac:dyDescent="0.25">
      <c r="P909" s="22"/>
      <c r="Q909" s="25"/>
      <c r="R909" s="26"/>
      <c r="S909" s="27"/>
      <c r="T909" s="27"/>
      <c r="U909" s="27"/>
      <c r="V909" s="27"/>
      <c r="W909" s="27"/>
      <c r="X909" s="27"/>
    </row>
    <row r="910" spans="16:24" x14ac:dyDescent="0.25">
      <c r="P910" s="22"/>
      <c r="Q910" s="25"/>
      <c r="R910" s="26"/>
      <c r="S910" s="27"/>
      <c r="T910" s="27"/>
      <c r="U910" s="27"/>
      <c r="V910" s="27"/>
      <c r="W910" s="27"/>
      <c r="X910" s="27"/>
    </row>
    <row r="911" spans="16:24" x14ac:dyDescent="0.25">
      <c r="P911" s="22"/>
      <c r="Q911" s="25"/>
      <c r="R911" s="26"/>
      <c r="S911" s="27"/>
      <c r="T911" s="27"/>
      <c r="U911" s="27"/>
      <c r="V911" s="27"/>
      <c r="W911" s="27"/>
      <c r="X911" s="27"/>
    </row>
    <row r="912" spans="16:24" x14ac:dyDescent="0.25">
      <c r="P912" s="22"/>
      <c r="Q912" s="25"/>
      <c r="R912" s="26"/>
      <c r="S912" s="27"/>
      <c r="T912" s="27"/>
      <c r="U912" s="27"/>
      <c r="V912" s="27"/>
      <c r="W912" s="27"/>
      <c r="X912" s="27"/>
    </row>
    <row r="913" spans="1:49" x14ac:dyDescent="0.25">
      <c r="P913" s="22"/>
      <c r="Q913" s="25"/>
      <c r="R913" s="26"/>
      <c r="S913" s="27"/>
      <c r="T913" s="27"/>
      <c r="U913" s="27"/>
      <c r="V913" s="27"/>
      <c r="W913" s="27"/>
      <c r="X913" s="27"/>
    </row>
    <row r="914" spans="1:49" x14ac:dyDescent="0.25">
      <c r="P914" s="22"/>
      <c r="Q914" s="25"/>
      <c r="R914" s="26"/>
      <c r="S914" s="27"/>
      <c r="T914" s="27"/>
      <c r="U914" s="27"/>
      <c r="V914" s="27"/>
      <c r="W914" s="27"/>
      <c r="X914" s="27"/>
    </row>
    <row r="915" spans="1:49" x14ac:dyDescent="0.25">
      <c r="P915" s="22"/>
      <c r="Q915" s="25"/>
      <c r="R915" s="26"/>
      <c r="S915" s="27"/>
      <c r="T915" s="27"/>
      <c r="U915" s="27"/>
      <c r="V915" s="27"/>
      <c r="W915" s="27"/>
      <c r="X915" s="27"/>
    </row>
    <row r="916" spans="1:49" x14ac:dyDescent="0.25">
      <c r="P916" s="22"/>
      <c r="Q916" s="25"/>
      <c r="R916" s="26"/>
      <c r="S916" s="27"/>
      <c r="T916" s="27"/>
      <c r="U916" s="27"/>
      <c r="V916" s="27"/>
      <c r="W916" s="27"/>
      <c r="X916" s="27"/>
    </row>
    <row r="917" spans="1:49" x14ac:dyDescent="0.25">
      <c r="P917" s="22"/>
      <c r="Q917" s="25"/>
      <c r="R917" s="26"/>
      <c r="S917" s="27"/>
      <c r="T917" s="27"/>
      <c r="U917" s="27"/>
      <c r="V917" s="27"/>
      <c r="W917" s="27"/>
      <c r="X917" s="27"/>
    </row>
    <row r="918" spans="1:49" x14ac:dyDescent="0.25">
      <c r="P918" s="22"/>
      <c r="Q918" s="25"/>
      <c r="R918" s="26"/>
      <c r="S918" s="27"/>
      <c r="T918" s="27"/>
      <c r="U918" s="27"/>
      <c r="V918" s="27"/>
      <c r="W918" s="27"/>
      <c r="X918" s="27"/>
    </row>
    <row r="919" spans="1:49" x14ac:dyDescent="0.25">
      <c r="P919" s="22"/>
      <c r="Q919" s="25"/>
      <c r="R919" s="26"/>
      <c r="S919" s="27"/>
      <c r="T919" s="27"/>
      <c r="U919" s="27"/>
      <c r="V919" s="27"/>
      <c r="W919" s="27"/>
      <c r="X919" s="27"/>
    </row>
    <row r="920" spans="1:49" x14ac:dyDescent="0.25">
      <c r="P920" s="22"/>
      <c r="Q920" s="25"/>
      <c r="R920" s="26"/>
      <c r="S920" s="27"/>
      <c r="T920" s="27"/>
      <c r="U920" s="27"/>
      <c r="V920" s="27"/>
      <c r="W920" s="27"/>
      <c r="X920" s="27"/>
    </row>
    <row r="921" spans="1:49" x14ac:dyDescent="0.25">
      <c r="P921" s="22"/>
      <c r="Q921" s="25"/>
      <c r="R921" s="26"/>
      <c r="S921" s="27"/>
      <c r="T921" s="27"/>
      <c r="U921" s="27"/>
      <c r="V921" s="27"/>
      <c r="W921" s="27"/>
      <c r="X921" s="27"/>
    </row>
    <row r="922" spans="1:49" x14ac:dyDescent="0.25">
      <c r="P922" s="22"/>
      <c r="Q922" s="25"/>
      <c r="R922" s="26"/>
      <c r="S922" s="27"/>
      <c r="T922" s="27"/>
      <c r="U922" s="27"/>
      <c r="V922" s="27"/>
      <c r="W922" s="27"/>
      <c r="X922" s="27"/>
    </row>
    <row r="923" spans="1:49" x14ac:dyDescent="0.25">
      <c r="P923" s="22"/>
      <c r="Q923" s="25"/>
      <c r="R923" s="26"/>
      <c r="S923" s="27"/>
      <c r="T923" s="27"/>
      <c r="U923" s="27"/>
      <c r="V923" s="27"/>
      <c r="W923" s="27"/>
      <c r="X923" s="27"/>
    </row>
    <row r="924" spans="1:49" x14ac:dyDescent="0.25">
      <c r="P924" s="22"/>
      <c r="Q924" s="25"/>
      <c r="R924" s="26"/>
      <c r="S924" s="27"/>
      <c r="T924" s="27"/>
      <c r="U924" s="27"/>
      <c r="V924" s="27"/>
      <c r="W924" s="27"/>
      <c r="X924" s="27"/>
    </row>
    <row r="925" spans="1:49" x14ac:dyDescent="0.25">
      <c r="P925" s="22"/>
      <c r="Q925" s="25"/>
      <c r="R925" s="26"/>
      <c r="S925" s="27"/>
      <c r="T925" s="27"/>
      <c r="U925" s="27"/>
      <c r="V925" s="27"/>
      <c r="W925" s="27"/>
      <c r="X925" s="27"/>
    </row>
    <row r="926" spans="1:49" x14ac:dyDescent="0.25">
      <c r="P926" s="22"/>
      <c r="Q926" s="25"/>
      <c r="R926" s="26"/>
      <c r="U926" s="27"/>
      <c r="V926" s="27"/>
      <c r="W926" s="27"/>
      <c r="X926" s="27"/>
    </row>
    <row r="927" spans="1:49" s="37" customFormat="1" x14ac:dyDescent="0.25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5"/>
      <c r="R927" s="26"/>
      <c r="S927" s="22"/>
      <c r="T927" s="22"/>
      <c r="U927" s="27"/>
      <c r="V927" s="27"/>
      <c r="W927" s="27"/>
      <c r="X927" s="27"/>
      <c r="Y927" s="22"/>
      <c r="Z927" s="22"/>
      <c r="AA927" s="22"/>
      <c r="AB927" s="22"/>
      <c r="AC927" s="22"/>
      <c r="AD927" s="22"/>
      <c r="AE927" s="22"/>
      <c r="AF927" s="22"/>
      <c r="AG927" s="40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</row>
    <row r="928" spans="1:49" s="37" customFormat="1" x14ac:dyDescent="0.25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5"/>
      <c r="R928" s="26"/>
      <c r="S928" s="34"/>
      <c r="T928" s="35"/>
      <c r="U928" s="27"/>
      <c r="V928" s="27"/>
      <c r="W928" s="27"/>
      <c r="X928" s="27"/>
      <c r="Y928" s="22"/>
      <c r="Z928" s="22"/>
      <c r="AA928" s="22"/>
      <c r="AB928" s="22"/>
      <c r="AC928" s="22"/>
      <c r="AD928" s="22"/>
      <c r="AE928" s="22"/>
      <c r="AF928" s="22"/>
      <c r="AG928" s="40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</row>
    <row r="929" spans="16:24" x14ac:dyDescent="0.25">
      <c r="P929" s="22"/>
      <c r="Q929" s="25"/>
      <c r="R929" s="26"/>
      <c r="S929" s="34"/>
      <c r="T929" s="35"/>
      <c r="U929" s="27"/>
      <c r="V929" s="27"/>
      <c r="W929" s="27"/>
      <c r="X929" s="27"/>
    </row>
    <row r="930" spans="16:24" x14ac:dyDescent="0.25">
      <c r="P930" s="22"/>
      <c r="Q930" s="25"/>
      <c r="R930" s="26"/>
      <c r="S930" s="34"/>
      <c r="T930" s="35"/>
      <c r="U930" s="27"/>
      <c r="V930" s="27"/>
      <c r="W930" s="27"/>
      <c r="X930" s="27"/>
    </row>
    <row r="931" spans="16:24" x14ac:dyDescent="0.25">
      <c r="P931" s="22"/>
      <c r="Q931" s="25"/>
      <c r="R931" s="26"/>
      <c r="S931" s="34"/>
      <c r="T931" s="35"/>
      <c r="U931" s="27"/>
      <c r="V931" s="27"/>
      <c r="W931" s="27"/>
      <c r="X931" s="27"/>
    </row>
    <row r="932" spans="16:24" x14ac:dyDescent="0.25">
      <c r="P932" s="22"/>
      <c r="Q932" s="25"/>
      <c r="R932" s="26"/>
      <c r="S932" s="34"/>
      <c r="T932" s="35"/>
      <c r="U932" s="27"/>
      <c r="V932" s="27"/>
      <c r="W932" s="27"/>
      <c r="X932" s="27"/>
    </row>
    <row r="933" spans="16:24" x14ac:dyDescent="0.25">
      <c r="P933" s="22"/>
      <c r="Q933" s="25"/>
      <c r="R933" s="26"/>
      <c r="S933" s="34"/>
      <c r="T933" s="35"/>
      <c r="U933" s="27"/>
      <c r="V933" s="27"/>
      <c r="W933" s="27"/>
      <c r="X933" s="27"/>
    </row>
    <row r="934" spans="16:24" x14ac:dyDescent="0.25">
      <c r="P934" s="22"/>
      <c r="Q934" s="25"/>
      <c r="R934" s="26"/>
      <c r="S934" s="34"/>
      <c r="T934" s="35"/>
      <c r="U934" s="27"/>
      <c r="V934" s="27"/>
      <c r="W934" s="27"/>
      <c r="X934" s="27"/>
    </row>
    <row r="935" spans="16:24" x14ac:dyDescent="0.25">
      <c r="P935" s="22"/>
      <c r="Q935" s="25"/>
      <c r="R935" s="26"/>
      <c r="S935" s="34"/>
      <c r="T935" s="35"/>
      <c r="U935" s="27"/>
      <c r="V935" s="27"/>
      <c r="W935" s="27"/>
      <c r="X935" s="27"/>
    </row>
    <row r="936" spans="16:24" x14ac:dyDescent="0.25">
      <c r="P936" s="22"/>
      <c r="Q936" s="25"/>
      <c r="R936" s="26"/>
      <c r="S936" s="34"/>
      <c r="T936" s="35"/>
      <c r="U936" s="27"/>
      <c r="V936" s="27"/>
      <c r="W936" s="27"/>
      <c r="X936" s="27"/>
    </row>
    <row r="937" spans="16:24" x14ac:dyDescent="0.25">
      <c r="P937" s="22"/>
      <c r="Q937" s="25"/>
      <c r="R937" s="26"/>
      <c r="S937" s="34"/>
      <c r="T937" s="35"/>
      <c r="U937" s="27"/>
      <c r="V937" s="27"/>
      <c r="W937" s="27"/>
      <c r="X937" s="27"/>
    </row>
    <row r="938" spans="16:24" x14ac:dyDescent="0.25">
      <c r="P938" s="22"/>
      <c r="Q938" s="25"/>
      <c r="R938" s="26"/>
      <c r="S938" s="34"/>
      <c r="T938" s="35"/>
      <c r="U938" s="27"/>
      <c r="V938" s="27"/>
      <c r="W938" s="27"/>
      <c r="X938" s="27"/>
    </row>
    <row r="939" spans="16:24" x14ac:dyDescent="0.25">
      <c r="P939" s="22"/>
      <c r="Q939" s="25"/>
      <c r="R939" s="26"/>
      <c r="S939" s="34"/>
      <c r="T939" s="35"/>
      <c r="U939" s="27"/>
      <c r="V939" s="27"/>
      <c r="W939" s="27"/>
      <c r="X939" s="27"/>
    </row>
    <row r="940" spans="16:24" x14ac:dyDescent="0.25">
      <c r="P940" s="22"/>
      <c r="Q940" s="25"/>
      <c r="R940" s="26"/>
      <c r="S940" s="34"/>
      <c r="T940" s="35"/>
      <c r="U940" s="27"/>
      <c r="V940" s="27"/>
      <c r="W940" s="27"/>
      <c r="X940" s="27"/>
    </row>
    <row r="941" spans="16:24" x14ac:dyDescent="0.25">
      <c r="P941" s="22"/>
      <c r="Q941" s="25"/>
      <c r="R941" s="26"/>
      <c r="S941" s="34"/>
      <c r="T941" s="35"/>
      <c r="U941" s="27"/>
      <c r="V941" s="27"/>
      <c r="W941" s="27"/>
      <c r="X941" s="27"/>
    </row>
    <row r="942" spans="16:24" x14ac:dyDescent="0.25">
      <c r="P942" s="22"/>
      <c r="Q942" s="25"/>
      <c r="R942" s="26"/>
      <c r="S942" s="34"/>
      <c r="T942" s="35"/>
      <c r="U942" s="27"/>
      <c r="V942" s="27"/>
      <c r="W942" s="27"/>
      <c r="X942" s="27"/>
    </row>
    <row r="943" spans="16:24" x14ac:dyDescent="0.25">
      <c r="P943" s="22"/>
      <c r="Q943" s="25"/>
      <c r="R943" s="26"/>
      <c r="S943" s="34"/>
      <c r="T943" s="35"/>
      <c r="U943" s="27"/>
      <c r="V943" s="27"/>
      <c r="W943" s="27"/>
      <c r="X943" s="27"/>
    </row>
    <row r="944" spans="16:24" x14ac:dyDescent="0.25">
      <c r="P944" s="22"/>
      <c r="Q944" s="25"/>
      <c r="R944" s="26"/>
      <c r="S944" s="34"/>
      <c r="T944" s="35"/>
      <c r="U944" s="27"/>
      <c r="V944" s="27"/>
      <c r="W944" s="27"/>
      <c r="X944" s="27"/>
    </row>
    <row r="945" spans="1:49" x14ac:dyDescent="0.25">
      <c r="P945" s="22"/>
      <c r="Q945" s="25"/>
      <c r="R945" s="26"/>
      <c r="S945" s="34"/>
      <c r="T945" s="35"/>
      <c r="U945" s="27"/>
      <c r="V945" s="27"/>
      <c r="W945" s="27"/>
      <c r="X945" s="27"/>
    </row>
    <row r="946" spans="1:49" x14ac:dyDescent="0.25">
      <c r="P946" s="22"/>
      <c r="Q946" s="25"/>
      <c r="R946" s="26"/>
      <c r="S946" s="34"/>
      <c r="T946" s="35"/>
      <c r="U946" s="27"/>
      <c r="V946" s="27"/>
      <c r="W946" s="27"/>
      <c r="X946" s="27"/>
    </row>
    <row r="947" spans="1:49" x14ac:dyDescent="0.25">
      <c r="P947" s="22"/>
      <c r="Q947" s="25"/>
      <c r="R947" s="26"/>
      <c r="S947" s="34"/>
      <c r="T947" s="35"/>
    </row>
    <row r="948" spans="1:49" x14ac:dyDescent="0.25">
      <c r="P948" s="22"/>
      <c r="Q948" s="25"/>
      <c r="R948" s="26"/>
      <c r="S948" s="34"/>
      <c r="T948" s="35"/>
    </row>
    <row r="949" spans="1:49" x14ac:dyDescent="0.25">
      <c r="P949" s="22"/>
      <c r="Q949" s="25"/>
      <c r="R949" s="26"/>
      <c r="S949" s="34"/>
      <c r="T949" s="35"/>
      <c r="U949" s="36"/>
    </row>
    <row r="950" spans="1:49" x14ac:dyDescent="0.25">
      <c r="P950" s="22"/>
      <c r="R950" s="26"/>
      <c r="S950" s="34"/>
      <c r="T950" s="35"/>
      <c r="U950" s="36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  <c r="AG950" s="166"/>
      <c r="AH950" s="37"/>
      <c r="AI950" s="37"/>
      <c r="AJ950" s="37"/>
      <c r="AK950" s="37"/>
      <c r="AL950" s="37"/>
      <c r="AM950" s="37"/>
      <c r="AN950" s="37"/>
      <c r="AO950" s="37"/>
      <c r="AP950" s="37"/>
      <c r="AQ950" s="37"/>
      <c r="AR950" s="37"/>
      <c r="AS950" s="37"/>
      <c r="AT950" s="37"/>
      <c r="AU950" s="37"/>
      <c r="AV950" s="37"/>
      <c r="AW950" s="37"/>
    </row>
    <row r="951" spans="1:49" x14ac:dyDescent="0.25">
      <c r="P951" s="22"/>
      <c r="R951" s="26"/>
      <c r="S951" s="34"/>
      <c r="T951" s="35"/>
      <c r="U951" s="36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  <c r="AG951" s="166"/>
      <c r="AH951" s="37"/>
      <c r="AI951" s="37"/>
      <c r="AJ951" s="37"/>
      <c r="AK951" s="37"/>
      <c r="AL951" s="37"/>
      <c r="AM951" s="37"/>
      <c r="AN951" s="37"/>
      <c r="AO951" s="37"/>
      <c r="AP951" s="37"/>
      <c r="AQ951" s="37"/>
      <c r="AR951" s="37"/>
      <c r="AS951" s="37"/>
      <c r="AT951" s="37"/>
      <c r="AU951" s="37"/>
      <c r="AV951" s="37"/>
      <c r="AW951" s="37"/>
    </row>
    <row r="952" spans="1:49" x14ac:dyDescent="0.25">
      <c r="P952" s="22"/>
      <c r="R952" s="26"/>
      <c r="S952" s="34"/>
      <c r="T952" s="35"/>
      <c r="U952" s="36"/>
    </row>
    <row r="953" spans="1:49" x14ac:dyDescent="0.25">
      <c r="P953" s="22"/>
      <c r="Q953" s="33"/>
      <c r="R953" s="26"/>
      <c r="S953" s="34"/>
      <c r="T953" s="35"/>
      <c r="U953" s="36"/>
    </row>
    <row r="954" spans="1:49" x14ac:dyDescent="0.25">
      <c r="P954" s="22"/>
      <c r="Q954" s="33"/>
      <c r="R954" s="26"/>
      <c r="S954" s="34"/>
      <c r="T954" s="35"/>
      <c r="U954" s="36"/>
    </row>
    <row r="955" spans="1:49" x14ac:dyDescent="0.25">
      <c r="P955" s="22"/>
      <c r="R955" s="26"/>
      <c r="S955" s="34"/>
      <c r="T955" s="35"/>
      <c r="U955" s="36"/>
    </row>
    <row r="956" spans="1:49" x14ac:dyDescent="0.25">
      <c r="P956" s="22"/>
      <c r="R956" s="26"/>
      <c r="S956" s="34"/>
      <c r="T956" s="35"/>
      <c r="U956" s="36"/>
    </row>
    <row r="957" spans="1:49" x14ac:dyDescent="0.25">
      <c r="P957" s="22"/>
      <c r="R957" s="26"/>
      <c r="S957" s="34"/>
      <c r="T957" s="35"/>
      <c r="U957" s="36"/>
    </row>
    <row r="958" spans="1:49" x14ac:dyDescent="0.25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R958" s="26"/>
      <c r="S958" s="34"/>
      <c r="T958" s="35"/>
      <c r="U958" s="36"/>
    </row>
    <row r="959" spans="1:49" x14ac:dyDescent="0.25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R959" s="26"/>
      <c r="S959" s="34"/>
      <c r="T959" s="35"/>
      <c r="U959" s="36"/>
    </row>
    <row r="960" spans="1:49" x14ac:dyDescent="0.25">
      <c r="P960" s="22"/>
      <c r="R960" s="26"/>
      <c r="S960" s="34"/>
      <c r="T960" s="35"/>
      <c r="U960" s="36"/>
    </row>
    <row r="961" spans="16:21" x14ac:dyDescent="0.25">
      <c r="P961" s="22"/>
      <c r="R961" s="26"/>
      <c r="S961" s="34"/>
      <c r="T961" s="35"/>
      <c r="U961" s="36"/>
    </row>
    <row r="962" spans="16:21" x14ac:dyDescent="0.25">
      <c r="P962" s="22"/>
      <c r="R962" s="26"/>
      <c r="S962" s="34"/>
      <c r="T962" s="35"/>
      <c r="U962" s="36"/>
    </row>
    <row r="963" spans="16:21" x14ac:dyDescent="0.25">
      <c r="P963" s="22"/>
      <c r="R963" s="26"/>
      <c r="S963" s="34"/>
      <c r="T963" s="35"/>
      <c r="U963" s="36"/>
    </row>
    <row r="964" spans="16:21" x14ac:dyDescent="0.25">
      <c r="P964" s="22"/>
      <c r="R964" s="26"/>
      <c r="S964" s="34"/>
      <c r="T964" s="35"/>
      <c r="U964" s="36"/>
    </row>
    <row r="965" spans="16:21" x14ac:dyDescent="0.25">
      <c r="P965" s="22"/>
      <c r="R965" s="26"/>
      <c r="S965" s="34"/>
      <c r="T965" s="35"/>
      <c r="U965" s="36"/>
    </row>
    <row r="966" spans="16:21" x14ac:dyDescent="0.25">
      <c r="P966" s="22"/>
      <c r="R966" s="26"/>
      <c r="S966" s="34"/>
      <c r="T966" s="35"/>
      <c r="U966" s="36"/>
    </row>
    <row r="967" spans="16:21" x14ac:dyDescent="0.25">
      <c r="P967" s="22"/>
      <c r="R967" s="26"/>
      <c r="S967" s="34"/>
      <c r="T967" s="35"/>
      <c r="U967" s="36"/>
    </row>
    <row r="968" spans="16:21" x14ac:dyDescent="0.25">
      <c r="P968" s="22"/>
      <c r="R968" s="26"/>
      <c r="S968" s="34"/>
      <c r="T968" s="35"/>
      <c r="U968" s="36"/>
    </row>
    <row r="969" spans="16:21" x14ac:dyDescent="0.25">
      <c r="P969" s="22"/>
      <c r="R969" s="26"/>
      <c r="S969" s="34"/>
      <c r="T969" s="35"/>
      <c r="U969" s="36"/>
    </row>
    <row r="970" spans="16:21" x14ac:dyDescent="0.25">
      <c r="P970" s="22"/>
      <c r="R970" s="26"/>
      <c r="S970" s="34"/>
      <c r="T970" s="35"/>
      <c r="U970" s="36"/>
    </row>
    <row r="971" spans="16:21" x14ac:dyDescent="0.25">
      <c r="P971" s="22"/>
      <c r="R971" s="26"/>
      <c r="S971" s="34"/>
      <c r="T971" s="35"/>
      <c r="U971" s="36"/>
    </row>
    <row r="972" spans="16:21" x14ac:dyDescent="0.25">
      <c r="P972" s="22"/>
      <c r="R972" s="26"/>
      <c r="S972" s="34"/>
      <c r="T972" s="35"/>
      <c r="U972" s="36"/>
    </row>
    <row r="973" spans="16:21" x14ac:dyDescent="0.25">
      <c r="P973" s="22"/>
      <c r="R973" s="26"/>
      <c r="S973" s="34"/>
      <c r="T973" s="35"/>
      <c r="U973" s="36"/>
    </row>
    <row r="974" spans="16:21" x14ac:dyDescent="0.25">
      <c r="P974" s="22"/>
      <c r="R974" s="26"/>
      <c r="S974" s="34"/>
      <c r="T974" s="35"/>
      <c r="U974" s="36"/>
    </row>
    <row r="975" spans="16:21" x14ac:dyDescent="0.25">
      <c r="P975" s="22"/>
      <c r="R975" s="26"/>
      <c r="S975" s="34"/>
      <c r="T975" s="35"/>
      <c r="U975" s="36"/>
    </row>
    <row r="976" spans="16:21" x14ac:dyDescent="0.25">
      <c r="P976" s="22"/>
      <c r="R976" s="26"/>
      <c r="S976" s="34"/>
      <c r="T976" s="35"/>
      <c r="U976" s="36"/>
    </row>
    <row r="977" spans="16:21" x14ac:dyDescent="0.25">
      <c r="P977" s="22"/>
      <c r="R977" s="26"/>
      <c r="S977" s="34"/>
      <c r="T977" s="35"/>
      <c r="U977" s="36"/>
    </row>
    <row r="978" spans="16:21" x14ac:dyDescent="0.25">
      <c r="P978" s="22"/>
      <c r="R978" s="26"/>
      <c r="S978" s="34"/>
      <c r="T978" s="35"/>
      <c r="U978" s="36"/>
    </row>
    <row r="979" spans="16:21" x14ac:dyDescent="0.25">
      <c r="P979" s="22"/>
      <c r="R979" s="26"/>
      <c r="S979" s="34"/>
      <c r="T979" s="35"/>
      <c r="U979" s="36"/>
    </row>
    <row r="980" spans="16:21" x14ac:dyDescent="0.25">
      <c r="P980" s="22"/>
      <c r="R980" s="26"/>
      <c r="S980" s="34"/>
      <c r="T980" s="35"/>
      <c r="U980" s="36"/>
    </row>
    <row r="981" spans="16:21" x14ac:dyDescent="0.25">
      <c r="P981" s="22"/>
      <c r="R981" s="26"/>
      <c r="S981" s="34"/>
      <c r="T981" s="35"/>
      <c r="U981" s="36"/>
    </row>
    <row r="982" spans="16:21" x14ac:dyDescent="0.25">
      <c r="P982" s="22"/>
      <c r="R982" s="26"/>
      <c r="S982" s="34"/>
      <c r="T982" s="35"/>
      <c r="U982" s="36"/>
    </row>
    <row r="983" spans="16:21" x14ac:dyDescent="0.25">
      <c r="P983" s="22"/>
      <c r="R983" s="26"/>
      <c r="S983" s="34"/>
      <c r="T983" s="35"/>
      <c r="U983" s="36"/>
    </row>
    <row r="984" spans="16:21" x14ac:dyDescent="0.25">
      <c r="P984" s="22"/>
      <c r="R984" s="26"/>
      <c r="S984" s="34"/>
      <c r="T984" s="35"/>
      <c r="U984" s="36"/>
    </row>
    <row r="985" spans="16:21" x14ac:dyDescent="0.25">
      <c r="P985" s="22"/>
      <c r="R985" s="26"/>
      <c r="S985" s="34"/>
      <c r="T985" s="35"/>
      <c r="U985" s="36"/>
    </row>
    <row r="986" spans="16:21" x14ac:dyDescent="0.25">
      <c r="P986" s="22"/>
      <c r="R986" s="26"/>
      <c r="S986" s="34"/>
      <c r="T986" s="35"/>
      <c r="U986" s="36"/>
    </row>
    <row r="987" spans="16:21" x14ac:dyDescent="0.25">
      <c r="P987" s="22"/>
      <c r="R987" s="26"/>
      <c r="S987" s="34"/>
      <c r="T987" s="35"/>
      <c r="U987" s="36"/>
    </row>
    <row r="988" spans="16:21" x14ac:dyDescent="0.25">
      <c r="P988" s="22"/>
      <c r="R988" s="26"/>
      <c r="S988" s="34"/>
      <c r="T988" s="35"/>
      <c r="U988" s="36"/>
    </row>
    <row r="989" spans="16:21" x14ac:dyDescent="0.25">
      <c r="P989" s="22"/>
      <c r="R989" s="26"/>
      <c r="S989" s="34"/>
      <c r="T989" s="35"/>
      <c r="U989" s="36"/>
    </row>
    <row r="990" spans="16:21" x14ac:dyDescent="0.25">
      <c r="P990" s="22"/>
      <c r="R990" s="26"/>
      <c r="S990" s="34"/>
      <c r="T990" s="35"/>
      <c r="U990" s="36"/>
    </row>
    <row r="991" spans="16:21" x14ac:dyDescent="0.25">
      <c r="P991" s="22"/>
      <c r="R991" s="26"/>
      <c r="S991" s="34"/>
      <c r="T991" s="35"/>
      <c r="U991" s="36"/>
    </row>
    <row r="992" spans="16:21" x14ac:dyDescent="0.25">
      <c r="P992" s="22"/>
      <c r="R992" s="26"/>
      <c r="S992" s="34"/>
      <c r="T992" s="35"/>
      <c r="U992" s="36"/>
    </row>
    <row r="993" spans="16:21" x14ac:dyDescent="0.25">
      <c r="P993" s="22"/>
      <c r="R993" s="26"/>
      <c r="S993" s="34"/>
      <c r="T993" s="35"/>
      <c r="U993" s="36"/>
    </row>
    <row r="994" spans="16:21" x14ac:dyDescent="0.25">
      <c r="P994" s="22"/>
      <c r="R994" s="26"/>
      <c r="S994" s="34"/>
      <c r="T994" s="35"/>
      <c r="U994" s="36"/>
    </row>
    <row r="995" spans="16:21" x14ac:dyDescent="0.25">
      <c r="P995" s="22"/>
      <c r="R995" s="26"/>
      <c r="S995" s="34"/>
      <c r="T995" s="35"/>
      <c r="U995" s="36"/>
    </row>
    <row r="996" spans="16:21" x14ac:dyDescent="0.25">
      <c r="P996" s="22"/>
      <c r="R996" s="26"/>
      <c r="S996" s="34"/>
      <c r="T996" s="35"/>
      <c r="U996" s="36"/>
    </row>
    <row r="997" spans="16:21" x14ac:dyDescent="0.25">
      <c r="P997" s="22"/>
      <c r="R997" s="26"/>
      <c r="S997" s="34"/>
      <c r="T997" s="35"/>
      <c r="U997" s="36"/>
    </row>
    <row r="998" spans="16:21" x14ac:dyDescent="0.25">
      <c r="P998" s="22"/>
      <c r="R998" s="26"/>
      <c r="S998" s="34"/>
      <c r="T998" s="35"/>
      <c r="U998" s="36"/>
    </row>
    <row r="999" spans="16:21" x14ac:dyDescent="0.25">
      <c r="P999" s="22"/>
      <c r="R999" s="26"/>
      <c r="S999" s="34"/>
      <c r="T999" s="35"/>
      <c r="U999" s="36"/>
    </row>
    <row r="1000" spans="16:21" x14ac:dyDescent="0.25">
      <c r="P1000" s="22"/>
      <c r="R1000" s="26"/>
      <c r="S1000" s="34"/>
      <c r="T1000" s="35"/>
      <c r="U1000" s="36"/>
    </row>
    <row r="1001" spans="16:21" x14ac:dyDescent="0.25">
      <c r="P1001" s="22"/>
      <c r="R1001" s="26"/>
      <c r="S1001" s="34"/>
      <c r="T1001" s="35"/>
      <c r="U1001" s="36"/>
    </row>
    <row r="1002" spans="16:21" x14ac:dyDescent="0.25">
      <c r="P1002" s="22"/>
      <c r="R1002" s="26"/>
      <c r="S1002" s="34"/>
      <c r="T1002" s="35"/>
      <c r="U1002" s="36"/>
    </row>
    <row r="1003" spans="16:21" x14ac:dyDescent="0.25">
      <c r="P1003" s="22"/>
      <c r="R1003" s="26"/>
      <c r="S1003" s="34"/>
      <c r="T1003" s="35"/>
      <c r="U1003" s="36"/>
    </row>
    <row r="1004" spans="16:21" x14ac:dyDescent="0.25">
      <c r="P1004" s="22"/>
      <c r="R1004" s="26"/>
      <c r="S1004" s="34"/>
      <c r="T1004" s="35"/>
      <c r="U1004" s="36"/>
    </row>
    <row r="1005" spans="16:21" x14ac:dyDescent="0.25">
      <c r="P1005" s="22"/>
      <c r="R1005" s="26"/>
      <c r="S1005" s="34"/>
      <c r="T1005" s="35"/>
      <c r="U1005" s="36"/>
    </row>
    <row r="1006" spans="16:21" x14ac:dyDescent="0.25">
      <c r="P1006" s="22"/>
      <c r="R1006" s="26"/>
      <c r="S1006" s="34"/>
      <c r="T1006" s="35"/>
      <c r="U1006" s="36"/>
    </row>
    <row r="1007" spans="16:21" x14ac:dyDescent="0.25">
      <c r="P1007" s="22"/>
      <c r="R1007" s="26"/>
      <c r="S1007" s="34"/>
      <c r="T1007" s="35"/>
      <c r="U1007" s="36"/>
    </row>
    <row r="1008" spans="16:21" x14ac:dyDescent="0.25">
      <c r="P1008" s="22"/>
      <c r="R1008" s="26"/>
      <c r="S1008" s="34"/>
      <c r="T1008" s="35"/>
      <c r="U1008" s="36"/>
    </row>
    <row r="1009" spans="16:21" x14ac:dyDescent="0.25">
      <c r="P1009" s="22"/>
      <c r="R1009" s="26"/>
      <c r="S1009" s="34"/>
      <c r="T1009" s="35"/>
      <c r="U1009" s="36"/>
    </row>
    <row r="1010" spans="16:21" x14ac:dyDescent="0.25">
      <c r="P1010" s="22"/>
      <c r="R1010" s="26"/>
      <c r="S1010" s="34"/>
      <c r="T1010" s="35"/>
      <c r="U1010" s="36"/>
    </row>
    <row r="1011" spans="16:21" x14ac:dyDescent="0.25">
      <c r="P1011" s="22"/>
      <c r="R1011" s="26"/>
      <c r="S1011" s="34"/>
      <c r="T1011" s="35"/>
      <c r="U1011" s="36"/>
    </row>
    <row r="1012" spans="16:21" x14ac:dyDescent="0.25">
      <c r="P1012" s="22"/>
      <c r="R1012" s="26"/>
      <c r="S1012" s="34"/>
      <c r="T1012" s="35"/>
      <c r="U1012" s="36"/>
    </row>
    <row r="1013" spans="16:21" x14ac:dyDescent="0.25">
      <c r="P1013" s="22"/>
      <c r="R1013" s="26"/>
      <c r="S1013" s="34"/>
      <c r="T1013" s="35"/>
      <c r="U1013" s="36"/>
    </row>
    <row r="1014" spans="16:21" x14ac:dyDescent="0.25">
      <c r="P1014" s="22"/>
      <c r="R1014" s="26"/>
      <c r="S1014" s="34"/>
      <c r="T1014" s="35"/>
      <c r="U1014" s="36"/>
    </row>
    <row r="1015" spans="16:21" x14ac:dyDescent="0.25">
      <c r="P1015" s="22"/>
      <c r="R1015" s="26"/>
      <c r="S1015" s="34"/>
      <c r="T1015" s="35"/>
      <c r="U1015" s="36"/>
    </row>
    <row r="1016" spans="16:21" x14ac:dyDescent="0.25">
      <c r="P1016" s="22"/>
      <c r="R1016" s="26"/>
      <c r="S1016" s="34"/>
      <c r="T1016" s="35"/>
      <c r="U1016" s="36"/>
    </row>
    <row r="1017" spans="16:21" x14ac:dyDescent="0.25">
      <c r="P1017" s="22"/>
      <c r="R1017" s="26"/>
      <c r="S1017" s="34"/>
      <c r="T1017" s="35"/>
      <c r="U1017" s="36"/>
    </row>
    <row r="1018" spans="16:21" x14ac:dyDescent="0.25">
      <c r="P1018" s="22"/>
      <c r="R1018" s="26"/>
      <c r="S1018" s="34"/>
      <c r="T1018" s="35"/>
      <c r="U1018" s="36"/>
    </row>
    <row r="1019" spans="16:21" x14ac:dyDescent="0.25">
      <c r="P1019" s="22"/>
      <c r="R1019" s="26"/>
      <c r="S1019" s="34"/>
      <c r="T1019" s="35"/>
      <c r="U1019" s="36"/>
    </row>
    <row r="1020" spans="16:21" x14ac:dyDescent="0.25">
      <c r="P1020" s="22"/>
      <c r="R1020" s="26"/>
      <c r="S1020" s="34"/>
      <c r="T1020" s="35"/>
      <c r="U1020" s="36"/>
    </row>
    <row r="1021" spans="16:21" x14ac:dyDescent="0.25">
      <c r="P1021" s="22"/>
      <c r="R1021" s="26"/>
      <c r="S1021" s="34"/>
      <c r="T1021" s="35"/>
      <c r="U1021" s="36"/>
    </row>
    <row r="1022" spans="16:21" x14ac:dyDescent="0.25">
      <c r="P1022" s="22"/>
      <c r="R1022" s="26"/>
      <c r="S1022" s="34"/>
      <c r="T1022" s="35"/>
      <c r="U1022" s="36"/>
    </row>
    <row r="1023" spans="16:21" x14ac:dyDescent="0.25">
      <c r="P1023" s="22"/>
      <c r="R1023" s="26"/>
      <c r="S1023" s="34"/>
      <c r="T1023" s="35"/>
      <c r="U1023" s="36"/>
    </row>
    <row r="1024" spans="16:21" x14ac:dyDescent="0.25">
      <c r="P1024" s="22"/>
      <c r="R1024" s="26"/>
      <c r="S1024" s="34"/>
      <c r="T1024" s="35"/>
      <c r="U1024" s="36"/>
    </row>
    <row r="1025" spans="16:21" x14ac:dyDescent="0.25">
      <c r="P1025" s="22"/>
      <c r="R1025" s="26"/>
      <c r="S1025" s="34"/>
      <c r="T1025" s="35"/>
      <c r="U1025" s="36"/>
    </row>
    <row r="1026" spans="16:21" x14ac:dyDescent="0.25">
      <c r="P1026" s="22"/>
      <c r="R1026" s="26"/>
      <c r="S1026" s="34"/>
      <c r="T1026" s="35"/>
      <c r="U1026" s="36"/>
    </row>
    <row r="1027" spans="16:21" x14ac:dyDescent="0.25">
      <c r="P1027" s="22"/>
      <c r="R1027" s="26"/>
      <c r="S1027" s="34"/>
      <c r="T1027" s="35"/>
      <c r="U1027" s="36"/>
    </row>
    <row r="1028" spans="16:21" x14ac:dyDescent="0.25">
      <c r="P1028" s="22"/>
      <c r="R1028" s="26"/>
      <c r="S1028" s="34"/>
      <c r="T1028" s="35"/>
      <c r="U1028" s="36"/>
    </row>
    <row r="1029" spans="16:21" x14ac:dyDescent="0.25">
      <c r="P1029" s="22"/>
      <c r="R1029" s="26"/>
      <c r="S1029" s="34"/>
      <c r="T1029" s="35"/>
      <c r="U1029" s="36"/>
    </row>
    <row r="1030" spans="16:21" x14ac:dyDescent="0.25">
      <c r="P1030" s="22"/>
      <c r="R1030" s="26"/>
      <c r="S1030" s="34"/>
      <c r="T1030" s="35"/>
      <c r="U1030" s="36"/>
    </row>
    <row r="1031" spans="16:21" x14ac:dyDescent="0.25">
      <c r="P1031" s="22"/>
      <c r="R1031" s="26"/>
      <c r="S1031" s="34"/>
      <c r="T1031" s="35"/>
      <c r="U1031" s="36"/>
    </row>
    <row r="1032" spans="16:21" x14ac:dyDescent="0.25">
      <c r="P1032" s="22"/>
      <c r="R1032" s="26"/>
      <c r="S1032" s="34"/>
      <c r="T1032" s="35"/>
      <c r="U1032" s="36"/>
    </row>
    <row r="1033" spans="16:21" x14ac:dyDescent="0.25">
      <c r="P1033" s="22"/>
      <c r="R1033" s="26"/>
      <c r="S1033" s="34"/>
      <c r="T1033" s="35"/>
      <c r="U1033" s="36"/>
    </row>
    <row r="1034" spans="16:21" x14ac:dyDescent="0.25">
      <c r="P1034" s="22"/>
      <c r="R1034" s="26"/>
      <c r="S1034" s="34"/>
      <c r="T1034" s="35"/>
      <c r="U1034" s="36"/>
    </row>
    <row r="1035" spans="16:21" x14ac:dyDescent="0.25">
      <c r="P1035" s="22"/>
      <c r="R1035" s="26"/>
      <c r="S1035" s="34"/>
      <c r="T1035" s="35"/>
      <c r="U1035" s="36"/>
    </row>
    <row r="1036" spans="16:21" x14ac:dyDescent="0.25">
      <c r="P1036" s="22"/>
      <c r="R1036" s="26"/>
      <c r="S1036" s="34"/>
      <c r="T1036" s="35"/>
      <c r="U1036" s="36"/>
    </row>
    <row r="1037" spans="16:21" x14ac:dyDescent="0.25">
      <c r="P1037" s="22"/>
      <c r="R1037" s="26"/>
      <c r="S1037" s="34"/>
      <c r="T1037" s="35"/>
      <c r="U1037" s="36"/>
    </row>
    <row r="1038" spans="16:21" x14ac:dyDescent="0.25">
      <c r="P1038" s="22"/>
      <c r="R1038" s="26"/>
      <c r="S1038" s="34"/>
      <c r="T1038" s="35"/>
      <c r="U1038" s="36"/>
    </row>
    <row r="1039" spans="16:21" x14ac:dyDescent="0.25">
      <c r="P1039" s="22"/>
      <c r="R1039" s="26"/>
      <c r="S1039" s="34"/>
      <c r="T1039" s="35"/>
      <c r="U1039" s="36"/>
    </row>
    <row r="1040" spans="16:21" x14ac:dyDescent="0.25">
      <c r="P1040" s="22"/>
      <c r="R1040" s="26"/>
      <c r="S1040" s="34"/>
      <c r="T1040" s="35"/>
      <c r="U1040" s="36"/>
    </row>
    <row r="1041" spans="16:21" x14ac:dyDescent="0.25">
      <c r="P1041" s="22"/>
      <c r="R1041" s="26"/>
      <c r="S1041" s="34"/>
      <c r="T1041" s="35"/>
      <c r="U1041" s="36"/>
    </row>
    <row r="1042" spans="16:21" x14ac:dyDescent="0.25">
      <c r="P1042" s="22"/>
      <c r="R1042" s="26"/>
      <c r="S1042" s="34"/>
      <c r="T1042" s="35"/>
      <c r="U1042" s="36"/>
    </row>
    <row r="1043" spans="16:21" x14ac:dyDescent="0.25">
      <c r="P1043" s="22"/>
      <c r="R1043" s="26"/>
      <c r="S1043" s="34"/>
      <c r="T1043" s="35"/>
      <c r="U1043" s="36"/>
    </row>
    <row r="1044" spans="16:21" x14ac:dyDescent="0.25">
      <c r="P1044" s="22"/>
      <c r="R1044" s="26"/>
      <c r="S1044" s="34"/>
      <c r="T1044" s="35"/>
      <c r="U1044" s="36"/>
    </row>
    <row r="1045" spans="16:21" x14ac:dyDescent="0.25">
      <c r="P1045" s="22"/>
      <c r="R1045" s="26"/>
      <c r="S1045" s="34"/>
      <c r="T1045" s="35"/>
      <c r="U1045" s="36"/>
    </row>
    <row r="1046" spans="16:21" x14ac:dyDescent="0.25">
      <c r="P1046" s="22"/>
      <c r="R1046" s="26"/>
      <c r="S1046" s="34"/>
      <c r="T1046" s="35"/>
      <c r="U1046" s="36"/>
    </row>
    <row r="1047" spans="16:21" x14ac:dyDescent="0.25">
      <c r="P1047" s="22"/>
      <c r="R1047" s="26"/>
      <c r="S1047" s="34"/>
      <c r="T1047" s="35"/>
      <c r="U1047" s="36"/>
    </row>
    <row r="1048" spans="16:21" x14ac:dyDescent="0.25">
      <c r="P1048" s="22"/>
      <c r="R1048" s="26"/>
      <c r="S1048" s="34"/>
      <c r="T1048" s="35"/>
      <c r="U1048" s="36"/>
    </row>
    <row r="1049" spans="16:21" x14ac:dyDescent="0.25">
      <c r="P1049" s="22"/>
      <c r="R1049" s="26"/>
      <c r="S1049" s="34"/>
      <c r="T1049" s="35"/>
      <c r="U1049" s="36"/>
    </row>
    <row r="1050" spans="16:21" x14ac:dyDescent="0.25">
      <c r="P1050" s="22"/>
      <c r="R1050" s="26"/>
      <c r="S1050" s="34"/>
      <c r="T1050" s="35"/>
      <c r="U1050" s="36"/>
    </row>
    <row r="1051" spans="16:21" x14ac:dyDescent="0.25">
      <c r="P1051" s="22"/>
      <c r="R1051" s="26"/>
      <c r="S1051" s="34"/>
      <c r="T1051" s="35"/>
      <c r="U1051" s="36"/>
    </row>
    <row r="1052" spans="16:21" x14ac:dyDescent="0.25">
      <c r="P1052" s="22"/>
      <c r="R1052" s="26"/>
      <c r="S1052" s="34"/>
      <c r="T1052" s="35"/>
      <c r="U1052" s="36"/>
    </row>
    <row r="1053" spans="16:21" x14ac:dyDescent="0.25">
      <c r="P1053" s="22"/>
      <c r="R1053" s="26"/>
      <c r="S1053" s="34"/>
      <c r="T1053" s="35"/>
      <c r="U1053" s="36"/>
    </row>
    <row r="1054" spans="16:21" x14ac:dyDescent="0.25">
      <c r="P1054" s="22"/>
      <c r="R1054" s="26"/>
      <c r="S1054" s="34"/>
      <c r="T1054" s="35"/>
      <c r="U1054" s="36"/>
    </row>
    <row r="1055" spans="16:21" x14ac:dyDescent="0.25">
      <c r="P1055" s="22"/>
      <c r="R1055" s="26"/>
      <c r="S1055" s="34"/>
      <c r="T1055" s="35"/>
      <c r="U1055" s="36"/>
    </row>
    <row r="1056" spans="16:21" x14ac:dyDescent="0.25">
      <c r="P1056" s="22"/>
      <c r="R1056" s="26"/>
      <c r="S1056" s="34"/>
      <c r="T1056" s="35"/>
      <c r="U1056" s="36"/>
    </row>
    <row r="1057" spans="16:21" x14ac:dyDescent="0.25">
      <c r="P1057" s="22"/>
      <c r="R1057" s="26"/>
      <c r="S1057" s="34"/>
      <c r="T1057" s="35"/>
      <c r="U1057" s="36"/>
    </row>
    <row r="1058" spans="16:21" x14ac:dyDescent="0.25">
      <c r="P1058" s="22"/>
      <c r="R1058" s="26"/>
      <c r="S1058" s="34"/>
      <c r="T1058" s="35"/>
      <c r="U1058" s="36"/>
    </row>
    <row r="1059" spans="16:21" x14ac:dyDescent="0.25">
      <c r="P1059" s="22"/>
      <c r="R1059" s="26"/>
      <c r="S1059" s="34"/>
      <c r="T1059" s="35"/>
      <c r="U1059" s="36"/>
    </row>
    <row r="1060" spans="16:21" x14ac:dyDescent="0.25">
      <c r="P1060" s="22"/>
      <c r="R1060" s="26"/>
      <c r="S1060" s="34"/>
      <c r="T1060" s="35"/>
      <c r="U1060" s="36"/>
    </row>
    <row r="1061" spans="16:21" x14ac:dyDescent="0.25">
      <c r="P1061" s="22"/>
      <c r="R1061" s="26"/>
      <c r="S1061" s="34"/>
      <c r="T1061" s="35"/>
      <c r="U1061" s="36"/>
    </row>
    <row r="1062" spans="16:21" x14ac:dyDescent="0.25">
      <c r="P1062" s="22"/>
      <c r="R1062" s="26"/>
      <c r="S1062" s="34"/>
      <c r="T1062" s="35"/>
      <c r="U1062" s="36"/>
    </row>
    <row r="1063" spans="16:21" x14ac:dyDescent="0.25">
      <c r="P1063" s="22"/>
      <c r="R1063" s="26"/>
      <c r="S1063" s="34"/>
      <c r="T1063" s="35"/>
      <c r="U1063" s="36"/>
    </row>
    <row r="1064" spans="16:21" x14ac:dyDescent="0.25">
      <c r="P1064" s="22"/>
      <c r="R1064" s="26"/>
      <c r="S1064" s="34"/>
      <c r="T1064" s="35"/>
      <c r="U1064" s="36"/>
    </row>
    <row r="1065" spans="16:21" x14ac:dyDescent="0.25">
      <c r="P1065" s="22"/>
      <c r="R1065" s="26"/>
      <c r="S1065" s="34"/>
      <c r="T1065" s="35"/>
      <c r="U1065" s="36"/>
    </row>
    <row r="1066" spans="16:21" x14ac:dyDescent="0.25">
      <c r="P1066" s="22"/>
      <c r="R1066" s="26"/>
      <c r="S1066" s="34"/>
      <c r="T1066" s="35"/>
      <c r="U1066" s="36"/>
    </row>
    <row r="1067" spans="16:21" x14ac:dyDescent="0.25">
      <c r="P1067" s="22"/>
      <c r="R1067" s="26"/>
      <c r="S1067" s="34"/>
      <c r="T1067" s="35"/>
      <c r="U1067" s="36"/>
    </row>
    <row r="1068" spans="16:21" x14ac:dyDescent="0.25">
      <c r="P1068" s="22"/>
      <c r="R1068" s="26"/>
      <c r="S1068" s="34"/>
      <c r="T1068" s="35"/>
      <c r="U1068" s="36"/>
    </row>
    <row r="1069" spans="16:21" x14ac:dyDescent="0.25">
      <c r="P1069" s="22"/>
      <c r="R1069" s="26"/>
      <c r="S1069" s="34"/>
      <c r="T1069" s="35"/>
      <c r="U1069" s="36"/>
    </row>
    <row r="1070" spans="16:21" x14ac:dyDescent="0.25">
      <c r="P1070" s="22"/>
      <c r="R1070" s="26"/>
      <c r="S1070" s="34"/>
      <c r="T1070" s="35"/>
      <c r="U1070" s="36"/>
    </row>
    <row r="1071" spans="16:21" x14ac:dyDescent="0.25">
      <c r="P1071" s="22"/>
      <c r="R1071" s="26"/>
      <c r="S1071" s="34"/>
      <c r="T1071" s="35"/>
      <c r="U1071" s="36"/>
    </row>
    <row r="1072" spans="16:21" x14ac:dyDescent="0.25">
      <c r="P1072" s="22"/>
      <c r="R1072" s="26"/>
      <c r="S1072" s="34"/>
      <c r="T1072" s="35"/>
      <c r="U1072" s="36"/>
    </row>
    <row r="1073" spans="1:49" x14ac:dyDescent="0.25">
      <c r="P1073" s="22"/>
      <c r="R1073" s="26"/>
      <c r="S1073" s="34"/>
      <c r="T1073" s="35"/>
      <c r="U1073" s="36"/>
    </row>
    <row r="1074" spans="1:49" x14ac:dyDescent="0.25">
      <c r="P1074" s="22"/>
      <c r="R1074" s="26"/>
      <c r="S1074" s="34"/>
      <c r="T1074" s="35"/>
      <c r="U1074" s="36"/>
    </row>
    <row r="1075" spans="1:49" x14ac:dyDescent="0.25">
      <c r="P1075" s="22"/>
      <c r="R1075" s="26"/>
      <c r="S1075" s="34"/>
      <c r="T1075" s="35"/>
      <c r="U1075" s="36"/>
    </row>
    <row r="1076" spans="1:49" x14ac:dyDescent="0.25">
      <c r="P1076" s="22"/>
      <c r="R1076" s="26"/>
      <c r="S1076" s="34"/>
      <c r="T1076" s="35"/>
      <c r="U1076" s="36"/>
    </row>
    <row r="1077" spans="1:49" x14ac:dyDescent="0.25">
      <c r="P1077" s="22"/>
      <c r="R1077" s="26"/>
      <c r="S1077" s="34"/>
      <c r="T1077" s="35"/>
      <c r="U1077" s="36"/>
    </row>
    <row r="1078" spans="1:49" x14ac:dyDescent="0.25">
      <c r="P1078" s="22"/>
      <c r="R1078" s="26"/>
      <c r="S1078" s="34"/>
      <c r="T1078" s="35"/>
      <c r="U1078" s="36"/>
    </row>
    <row r="1079" spans="1:49" x14ac:dyDescent="0.25">
      <c r="P1079" s="22"/>
      <c r="R1079" s="26"/>
      <c r="S1079" s="34"/>
      <c r="T1079" s="35"/>
      <c r="U1079" s="36"/>
    </row>
    <row r="1080" spans="1:49" x14ac:dyDescent="0.25">
      <c r="P1080" s="22"/>
      <c r="R1080" s="26"/>
      <c r="S1080" s="34"/>
      <c r="T1080" s="35"/>
      <c r="U1080" s="36"/>
    </row>
    <row r="1081" spans="1:49" x14ac:dyDescent="0.25">
      <c r="P1081" s="22"/>
      <c r="R1081" s="26"/>
      <c r="S1081" s="34"/>
      <c r="T1081" s="35"/>
      <c r="U1081" s="36"/>
    </row>
    <row r="1082" spans="1:49" x14ac:dyDescent="0.25">
      <c r="P1082" s="22"/>
      <c r="R1082" s="26"/>
      <c r="S1082" s="34"/>
      <c r="T1082" s="35"/>
      <c r="U1082" s="36"/>
    </row>
    <row r="1083" spans="1:49" x14ac:dyDescent="0.25">
      <c r="P1083" s="22"/>
      <c r="R1083" s="26"/>
      <c r="S1083" s="34"/>
      <c r="T1083" s="35"/>
      <c r="U1083" s="36"/>
    </row>
    <row r="1084" spans="1:49" x14ac:dyDescent="0.25">
      <c r="P1084" s="22"/>
      <c r="R1084" s="26"/>
      <c r="S1084" s="34"/>
      <c r="T1084" s="35"/>
      <c r="U1084" s="36"/>
    </row>
    <row r="1085" spans="1:49" s="40" customFormat="1" x14ac:dyDescent="0.25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1"/>
      <c r="R1085" s="26"/>
      <c r="S1085" s="34"/>
      <c r="T1085" s="35"/>
      <c r="U1085" s="36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</row>
    <row r="1086" spans="1:49" s="40" customFormat="1" x14ac:dyDescent="0.25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1"/>
      <c r="R1086" s="26"/>
      <c r="S1086" s="34"/>
      <c r="T1086" s="35"/>
      <c r="U1086" s="36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</row>
    <row r="1087" spans="1:49" s="40" customFormat="1" x14ac:dyDescent="0.25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1"/>
      <c r="R1087" s="39"/>
      <c r="S1087" s="34"/>
      <c r="T1087" s="35"/>
      <c r="U1087" s="36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</row>
    <row r="1088" spans="1:49" s="40" customFormat="1" x14ac:dyDescent="0.25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1"/>
      <c r="R1088" s="39"/>
      <c r="S1088" s="34"/>
      <c r="T1088" s="35"/>
      <c r="U1088" s="36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</row>
    <row r="1089" spans="16:21" x14ac:dyDescent="0.25">
      <c r="P1089" s="22"/>
      <c r="R1089" s="39"/>
      <c r="S1089" s="34"/>
      <c r="T1089" s="35"/>
      <c r="U1089" s="36"/>
    </row>
    <row r="1090" spans="16:21" x14ac:dyDescent="0.25">
      <c r="P1090" s="22"/>
      <c r="R1090" s="39"/>
      <c r="S1090" s="34"/>
      <c r="T1090" s="35"/>
      <c r="U1090" s="36"/>
    </row>
    <row r="1091" spans="16:21" x14ac:dyDescent="0.25">
      <c r="P1091" s="22"/>
      <c r="R1091" s="26"/>
      <c r="S1091" s="34"/>
      <c r="T1091" s="35"/>
      <c r="U1091" s="36"/>
    </row>
    <row r="1092" spans="16:21" x14ac:dyDescent="0.25">
      <c r="P1092" s="22"/>
      <c r="R1092" s="26"/>
      <c r="S1092" s="34"/>
      <c r="T1092" s="35"/>
      <c r="U1092" s="36"/>
    </row>
    <row r="1093" spans="16:21" x14ac:dyDescent="0.25">
      <c r="P1093" s="22"/>
      <c r="R1093" s="26"/>
      <c r="S1093" s="34"/>
      <c r="T1093" s="35"/>
      <c r="U1093" s="36"/>
    </row>
    <row r="1094" spans="16:21" x14ac:dyDescent="0.25">
      <c r="P1094" s="22"/>
      <c r="R1094" s="26"/>
      <c r="S1094" s="34"/>
      <c r="T1094" s="35"/>
      <c r="U1094" s="36"/>
    </row>
    <row r="1095" spans="16:21" x14ac:dyDescent="0.25">
      <c r="P1095" s="22"/>
      <c r="R1095" s="26"/>
      <c r="S1095" s="34"/>
      <c r="T1095" s="35"/>
      <c r="U1095" s="36"/>
    </row>
    <row r="1096" spans="16:21" x14ac:dyDescent="0.25">
      <c r="P1096" s="22"/>
      <c r="R1096" s="26"/>
      <c r="S1096" s="34"/>
      <c r="T1096" s="35"/>
      <c r="U1096" s="36"/>
    </row>
    <row r="1097" spans="16:21" x14ac:dyDescent="0.25">
      <c r="P1097" s="22"/>
      <c r="R1097" s="26"/>
      <c r="S1097" s="34"/>
      <c r="T1097" s="35"/>
      <c r="U1097" s="36"/>
    </row>
    <row r="1098" spans="16:21" x14ac:dyDescent="0.25">
      <c r="P1098" s="22"/>
      <c r="R1098" s="26"/>
      <c r="S1098" s="34"/>
      <c r="T1098" s="35"/>
      <c r="U1098" s="36"/>
    </row>
    <row r="1099" spans="16:21" x14ac:dyDescent="0.25">
      <c r="P1099" s="22"/>
      <c r="R1099" s="26"/>
      <c r="S1099" s="34"/>
      <c r="T1099" s="35"/>
      <c r="U1099" s="36"/>
    </row>
    <row r="1100" spans="16:21" x14ac:dyDescent="0.25">
      <c r="P1100" s="22"/>
      <c r="R1100" s="26"/>
      <c r="S1100" s="34"/>
      <c r="T1100" s="35"/>
      <c r="U1100" s="36"/>
    </row>
    <row r="1101" spans="16:21" x14ac:dyDescent="0.25">
      <c r="P1101" s="22"/>
      <c r="R1101" s="26"/>
      <c r="S1101" s="34"/>
      <c r="T1101" s="35"/>
      <c r="U1101" s="36"/>
    </row>
    <row r="1102" spans="16:21" x14ac:dyDescent="0.25">
      <c r="P1102" s="22"/>
      <c r="R1102" s="26"/>
      <c r="S1102" s="34"/>
      <c r="T1102" s="35"/>
      <c r="U1102" s="36"/>
    </row>
    <row r="1103" spans="16:21" x14ac:dyDescent="0.25">
      <c r="P1103" s="22"/>
      <c r="R1103" s="26"/>
      <c r="S1103" s="34"/>
      <c r="T1103" s="35"/>
      <c r="U1103" s="36"/>
    </row>
    <row r="1104" spans="16:21" x14ac:dyDescent="0.25">
      <c r="P1104" s="22"/>
      <c r="R1104" s="26"/>
      <c r="S1104" s="34"/>
      <c r="T1104" s="35"/>
      <c r="U1104" s="36"/>
    </row>
    <row r="1105" spans="1:49" x14ac:dyDescent="0.25">
      <c r="P1105" s="22"/>
      <c r="R1105" s="26"/>
      <c r="S1105" s="34"/>
      <c r="T1105" s="35"/>
      <c r="U1105" s="36"/>
    </row>
    <row r="1106" spans="1:49" x14ac:dyDescent="0.25">
      <c r="P1106" s="22"/>
      <c r="R1106" s="26"/>
      <c r="S1106" s="34"/>
      <c r="T1106" s="35"/>
      <c r="U1106" s="36"/>
    </row>
    <row r="1107" spans="1:49" x14ac:dyDescent="0.25">
      <c r="P1107" s="22"/>
      <c r="R1107" s="26"/>
      <c r="S1107" s="34"/>
      <c r="T1107" s="35"/>
      <c r="U1107" s="36"/>
    </row>
    <row r="1108" spans="1:49" x14ac:dyDescent="0.25">
      <c r="P1108" s="22"/>
      <c r="R1108" s="26"/>
      <c r="S1108" s="34"/>
      <c r="T1108" s="35"/>
      <c r="U1108" s="36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</row>
    <row r="1109" spans="1:49" x14ac:dyDescent="0.25">
      <c r="P1109" s="22"/>
      <c r="R1109" s="26"/>
      <c r="S1109" s="34"/>
      <c r="T1109" s="35"/>
      <c r="U1109" s="36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</row>
    <row r="1110" spans="1:49" x14ac:dyDescent="0.25">
      <c r="P1110" s="22"/>
      <c r="R1110" s="26"/>
      <c r="S1110" s="34"/>
      <c r="T1110" s="35"/>
      <c r="U1110" s="36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</row>
    <row r="1111" spans="1:49" x14ac:dyDescent="0.25">
      <c r="P1111" s="22"/>
      <c r="R1111" s="26"/>
      <c r="S1111" s="34"/>
      <c r="T1111" s="35"/>
      <c r="U1111" s="36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</row>
    <row r="1112" spans="1:49" x14ac:dyDescent="0.25">
      <c r="P1112" s="22"/>
      <c r="Q1112" s="38"/>
      <c r="R1112" s="26"/>
      <c r="S1112" s="41"/>
      <c r="T1112" s="42"/>
      <c r="U1112" s="36"/>
    </row>
    <row r="1113" spans="1:49" x14ac:dyDescent="0.25">
      <c r="P1113" s="22"/>
      <c r="Q1113" s="38"/>
      <c r="R1113" s="26"/>
      <c r="S1113" s="41"/>
      <c r="T1113" s="42"/>
      <c r="U1113" s="36"/>
    </row>
    <row r="1114" spans="1:49" x14ac:dyDescent="0.25">
      <c r="P1114" s="22"/>
      <c r="Q1114" s="38"/>
      <c r="R1114" s="26"/>
      <c r="S1114" s="34"/>
      <c r="T1114" s="35"/>
      <c r="U1114" s="36"/>
    </row>
    <row r="1115" spans="1:49" x14ac:dyDescent="0.25">
      <c r="P1115" s="22"/>
      <c r="Q1115" s="38"/>
      <c r="R1115" s="26"/>
      <c r="S1115" s="34"/>
      <c r="T1115" s="35"/>
      <c r="U1115" s="36"/>
    </row>
    <row r="1116" spans="1:49" x14ac:dyDescent="0.25">
      <c r="A1116" s="40"/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R1116" s="26"/>
      <c r="S1116" s="41"/>
      <c r="T1116" s="42"/>
      <c r="U1116" s="36"/>
    </row>
    <row r="1117" spans="1:49" x14ac:dyDescent="0.25">
      <c r="A1117" s="40"/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R1117" s="26"/>
      <c r="S1117" s="34"/>
      <c r="T1117" s="35"/>
      <c r="U1117" s="36"/>
    </row>
    <row r="1118" spans="1:49" x14ac:dyDescent="0.25">
      <c r="A1118" s="40"/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R1118" s="26"/>
      <c r="S1118" s="34"/>
      <c r="T1118" s="35"/>
      <c r="U1118" s="36"/>
    </row>
    <row r="1119" spans="1:49" x14ac:dyDescent="0.25">
      <c r="A1119" s="40"/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R1119" s="26"/>
      <c r="S1119" s="41"/>
      <c r="T1119" s="42"/>
      <c r="U1119" s="36"/>
    </row>
    <row r="1120" spans="1:49" x14ac:dyDescent="0.25">
      <c r="P1120" s="22"/>
      <c r="R1120" s="26"/>
      <c r="S1120" s="34"/>
      <c r="T1120" s="35"/>
      <c r="U1120" s="36"/>
    </row>
    <row r="1121" spans="16:21" x14ac:dyDescent="0.25">
      <c r="P1121" s="22"/>
      <c r="R1121" s="26"/>
      <c r="S1121" s="41"/>
      <c r="T1121" s="42"/>
      <c r="U1121" s="36"/>
    </row>
    <row r="1122" spans="16:21" x14ac:dyDescent="0.25">
      <c r="P1122" s="22"/>
      <c r="R1122" s="26"/>
      <c r="S1122" s="34"/>
      <c r="T1122" s="35"/>
      <c r="U1122" s="36"/>
    </row>
    <row r="1123" spans="16:21" x14ac:dyDescent="0.25">
      <c r="P1123" s="22"/>
      <c r="R1123" s="26"/>
      <c r="S1123" s="34"/>
      <c r="T1123" s="35"/>
      <c r="U1123" s="36"/>
    </row>
    <row r="1124" spans="16:21" x14ac:dyDescent="0.25">
      <c r="P1124" s="22"/>
      <c r="R1124" s="26"/>
      <c r="S1124" s="41"/>
      <c r="T1124" s="42"/>
      <c r="U1124" s="36"/>
    </row>
    <row r="1125" spans="16:21" x14ac:dyDescent="0.25">
      <c r="P1125" s="22"/>
      <c r="R1125" s="26"/>
      <c r="S1125" s="34"/>
      <c r="T1125" s="35"/>
      <c r="U1125" s="36"/>
    </row>
    <row r="1126" spans="16:21" x14ac:dyDescent="0.25">
      <c r="P1126" s="22"/>
      <c r="R1126" s="26"/>
      <c r="S1126" s="34"/>
      <c r="T1126" s="35"/>
      <c r="U1126" s="36"/>
    </row>
    <row r="1127" spans="16:21" x14ac:dyDescent="0.25">
      <c r="P1127" s="22"/>
      <c r="R1127" s="26"/>
      <c r="S1127" s="34"/>
      <c r="T1127" s="35"/>
      <c r="U1127" s="36"/>
    </row>
    <row r="1128" spans="16:21" x14ac:dyDescent="0.25">
      <c r="P1128" s="22"/>
      <c r="R1128" s="26"/>
      <c r="S1128" s="41"/>
      <c r="T1128" s="42"/>
      <c r="U1128" s="36"/>
    </row>
    <row r="1129" spans="16:21" x14ac:dyDescent="0.25">
      <c r="P1129" s="22"/>
      <c r="R1129" s="26"/>
      <c r="S1129" s="34"/>
      <c r="T1129" s="35"/>
      <c r="U1129" s="36"/>
    </row>
    <row r="1130" spans="16:21" x14ac:dyDescent="0.25">
      <c r="P1130" s="22"/>
      <c r="R1130" s="26"/>
      <c r="S1130" s="41"/>
      <c r="T1130" s="42"/>
      <c r="U1130" s="36"/>
    </row>
    <row r="1131" spans="16:21" x14ac:dyDescent="0.25">
      <c r="P1131" s="22"/>
      <c r="R1131" s="26"/>
      <c r="S1131" s="34"/>
      <c r="T1131" s="35"/>
      <c r="U1131" s="36"/>
    </row>
    <row r="1132" spans="16:21" x14ac:dyDescent="0.25">
      <c r="P1132" s="22"/>
      <c r="R1132" s="26"/>
      <c r="S1132" s="34"/>
      <c r="T1132" s="35"/>
      <c r="U1132" s="36"/>
    </row>
    <row r="1133" spans="16:21" x14ac:dyDescent="0.25">
      <c r="P1133" s="22"/>
      <c r="R1133" s="26"/>
      <c r="S1133" s="34"/>
      <c r="T1133" s="35"/>
      <c r="U1133" s="43"/>
    </row>
    <row r="1134" spans="16:21" x14ac:dyDescent="0.25">
      <c r="P1134" s="22"/>
      <c r="R1134" s="26"/>
      <c r="S1134" s="34"/>
      <c r="T1134" s="35"/>
      <c r="U1134" s="43"/>
    </row>
    <row r="1135" spans="16:21" x14ac:dyDescent="0.25">
      <c r="P1135" s="22"/>
      <c r="R1135" s="26"/>
      <c r="S1135" s="34"/>
      <c r="T1135" s="35"/>
      <c r="U1135" s="36"/>
    </row>
    <row r="1136" spans="16:21" x14ac:dyDescent="0.25">
      <c r="P1136" s="22"/>
      <c r="R1136" s="26"/>
      <c r="S1136" s="34"/>
      <c r="T1136" s="35"/>
      <c r="U1136" s="36"/>
    </row>
    <row r="1137" spans="16:21" x14ac:dyDescent="0.25">
      <c r="P1137" s="22"/>
      <c r="R1137" s="26"/>
      <c r="S1137" s="34"/>
      <c r="T1137" s="35"/>
      <c r="U1137" s="43"/>
    </row>
    <row r="1138" spans="16:21" x14ac:dyDescent="0.25">
      <c r="P1138" s="22"/>
      <c r="R1138" s="26"/>
      <c r="S1138" s="34"/>
      <c r="T1138" s="35"/>
      <c r="U1138" s="36"/>
    </row>
    <row r="1139" spans="16:21" x14ac:dyDescent="0.25">
      <c r="P1139" s="22"/>
      <c r="R1139" s="26"/>
      <c r="S1139" s="34"/>
      <c r="T1139" s="44"/>
      <c r="U1139" s="36"/>
    </row>
    <row r="1140" spans="16:21" x14ac:dyDescent="0.25">
      <c r="P1140" s="22"/>
      <c r="R1140" s="26"/>
      <c r="S1140" s="34"/>
      <c r="T1140" s="35"/>
      <c r="U1140" s="43"/>
    </row>
    <row r="1141" spans="16:21" x14ac:dyDescent="0.25">
      <c r="P1141" s="22"/>
      <c r="R1141" s="26"/>
      <c r="U1141" s="36"/>
    </row>
    <row r="1142" spans="16:21" x14ac:dyDescent="0.25">
      <c r="P1142" s="22"/>
      <c r="R1142" s="26"/>
      <c r="U1142" s="43"/>
    </row>
    <row r="1143" spans="16:21" x14ac:dyDescent="0.25">
      <c r="P1143" s="22"/>
      <c r="R1143" s="26"/>
      <c r="U1143" s="36"/>
    </row>
    <row r="1144" spans="16:21" x14ac:dyDescent="0.25">
      <c r="P1144" s="22"/>
      <c r="R1144" s="26"/>
      <c r="U1144" s="36"/>
    </row>
    <row r="1145" spans="16:21" x14ac:dyDescent="0.25">
      <c r="P1145" s="22"/>
      <c r="R1145" s="26"/>
      <c r="U1145" s="43"/>
    </row>
    <row r="1146" spans="16:21" x14ac:dyDescent="0.25">
      <c r="P1146" s="22"/>
      <c r="R1146" s="26"/>
      <c r="U1146" s="36"/>
    </row>
    <row r="1147" spans="16:21" x14ac:dyDescent="0.25">
      <c r="P1147" s="22"/>
      <c r="R1147" s="26"/>
      <c r="U1147" s="36"/>
    </row>
    <row r="1148" spans="16:21" x14ac:dyDescent="0.25">
      <c r="P1148" s="22"/>
      <c r="R1148" s="26"/>
      <c r="U1148" s="36"/>
    </row>
    <row r="1149" spans="16:21" x14ac:dyDescent="0.25">
      <c r="P1149" s="22"/>
      <c r="U1149" s="43"/>
    </row>
    <row r="1150" spans="16:21" x14ac:dyDescent="0.25">
      <c r="P1150" s="22"/>
      <c r="U1150" s="36"/>
    </row>
    <row r="1151" spans="16:21" x14ac:dyDescent="0.25">
      <c r="P1151" s="22"/>
      <c r="U1151" s="43"/>
    </row>
    <row r="1152" spans="16:21" x14ac:dyDescent="0.25">
      <c r="P1152" s="22"/>
      <c r="U1152" s="36"/>
    </row>
    <row r="1153" spans="16:21" x14ac:dyDescent="0.25">
      <c r="P1153" s="22"/>
      <c r="U1153" s="36"/>
    </row>
    <row r="1154" spans="16:21" x14ac:dyDescent="0.25">
      <c r="P1154" s="22"/>
      <c r="U1154" s="36"/>
    </row>
    <row r="1155" spans="16:21" x14ac:dyDescent="0.25">
      <c r="P1155" s="22"/>
      <c r="U1155" s="36"/>
    </row>
    <row r="1156" spans="16:21" x14ac:dyDescent="0.25">
      <c r="P1156" s="22"/>
      <c r="U1156" s="36"/>
    </row>
    <row r="1157" spans="16:21" x14ac:dyDescent="0.25">
      <c r="P1157" s="22"/>
      <c r="U1157" s="36"/>
    </row>
    <row r="1158" spans="16:21" x14ac:dyDescent="0.25">
      <c r="P1158" s="22"/>
      <c r="U1158" s="36"/>
    </row>
    <row r="1159" spans="16:21" x14ac:dyDescent="0.25">
      <c r="P1159" s="22"/>
      <c r="U1159" s="36"/>
    </row>
    <row r="1160" spans="16:21" x14ac:dyDescent="0.25">
      <c r="P1160" s="22"/>
      <c r="U1160" s="36"/>
    </row>
    <row r="1161" spans="16:21" x14ac:dyDescent="0.25">
      <c r="P1161" s="22"/>
      <c r="U1161" s="36"/>
    </row>
    <row r="1162" spans="16:21" x14ac:dyDescent="0.25">
      <c r="P1162" s="22"/>
    </row>
    <row r="1163" spans="16:21" x14ac:dyDescent="0.25">
      <c r="P1163" s="22"/>
    </row>
    <row r="1164" spans="16:21" x14ac:dyDescent="0.25">
      <c r="P1164" s="22"/>
    </row>
    <row r="1165" spans="16:21" x14ac:dyDescent="0.25">
      <c r="P1165" s="22"/>
    </row>
    <row r="1166" spans="16:21" x14ac:dyDescent="0.25">
      <c r="P1166" s="22"/>
    </row>
    <row r="1167" spans="16:21" x14ac:dyDescent="0.25">
      <c r="P1167" s="22"/>
    </row>
    <row r="1168" spans="16:21" x14ac:dyDescent="0.25">
      <c r="P1168" s="22"/>
    </row>
    <row r="1169" spans="16:16" x14ac:dyDescent="0.25">
      <c r="P1169" s="22"/>
    </row>
    <row r="1170" spans="16:16" x14ac:dyDescent="0.25">
      <c r="P1170" s="22"/>
    </row>
    <row r="1171" spans="16:16" x14ac:dyDescent="0.25">
      <c r="P1171" s="22"/>
    </row>
    <row r="1172" spans="16:16" x14ac:dyDescent="0.25">
      <c r="P1172" s="22"/>
    </row>
    <row r="1173" spans="16:16" x14ac:dyDescent="0.25">
      <c r="P1173" s="22"/>
    </row>
    <row r="1174" spans="16:16" x14ac:dyDescent="0.25">
      <c r="P1174" s="22"/>
    </row>
    <row r="1175" spans="16:16" x14ac:dyDescent="0.25">
      <c r="P1175" s="22"/>
    </row>
    <row r="1176" spans="16:16" x14ac:dyDescent="0.25">
      <c r="P1176" s="22"/>
    </row>
    <row r="1177" spans="16:16" x14ac:dyDescent="0.25">
      <c r="P1177" s="22"/>
    </row>
    <row r="1178" spans="16:16" x14ac:dyDescent="0.25">
      <c r="P1178" s="22"/>
    </row>
    <row r="1179" spans="16:16" x14ac:dyDescent="0.25">
      <c r="P1179" s="22"/>
    </row>
    <row r="1180" spans="16:16" x14ac:dyDescent="0.25">
      <c r="P1180" s="22"/>
    </row>
    <row r="1181" spans="16:16" x14ac:dyDescent="0.25">
      <c r="P1181" s="22"/>
    </row>
    <row r="1182" spans="16:16" x14ac:dyDescent="0.25">
      <c r="P1182" s="22"/>
    </row>
    <row r="1183" spans="16:16" x14ac:dyDescent="0.25">
      <c r="P1183" s="22"/>
    </row>
    <row r="1184" spans="16:16" x14ac:dyDescent="0.25">
      <c r="P1184" s="22"/>
    </row>
    <row r="1185" spans="16:16" x14ac:dyDescent="0.25">
      <c r="P1185" s="22"/>
    </row>
    <row r="1186" spans="16:16" x14ac:dyDescent="0.25">
      <c r="P1186" s="22"/>
    </row>
    <row r="1187" spans="16:16" x14ac:dyDescent="0.25">
      <c r="P1187" s="22"/>
    </row>
    <row r="1188" spans="16:16" x14ac:dyDescent="0.25">
      <c r="P1188" s="22"/>
    </row>
    <row r="1189" spans="16:16" x14ac:dyDescent="0.25">
      <c r="P1189" s="22"/>
    </row>
    <row r="1190" spans="16:16" x14ac:dyDescent="0.25">
      <c r="P1190" s="22"/>
    </row>
    <row r="1191" spans="16:16" x14ac:dyDescent="0.25">
      <c r="P1191" s="22"/>
    </row>
    <row r="1192" spans="16:16" x14ac:dyDescent="0.25">
      <c r="P1192" s="22"/>
    </row>
    <row r="1193" spans="16:16" x14ac:dyDescent="0.25">
      <c r="P1193" s="22"/>
    </row>
    <row r="1194" spans="16:16" x14ac:dyDescent="0.25">
      <c r="P1194" s="22"/>
    </row>
    <row r="1195" spans="16:16" x14ac:dyDescent="0.25">
      <c r="P1195" s="22"/>
    </row>
    <row r="1196" spans="16:16" x14ac:dyDescent="0.25">
      <c r="P1196" s="22"/>
    </row>
    <row r="1197" spans="16:16" x14ac:dyDescent="0.25">
      <c r="P1197" s="22"/>
    </row>
    <row r="1198" spans="16:16" x14ac:dyDescent="0.25">
      <c r="P1198" s="22"/>
    </row>
    <row r="1199" spans="16:16" x14ac:dyDescent="0.25">
      <c r="P1199" s="22"/>
    </row>
    <row r="1200" spans="16:16" x14ac:dyDescent="0.25">
      <c r="P1200" s="22"/>
    </row>
    <row r="1201" spans="16:16" x14ac:dyDescent="0.25">
      <c r="P1201" s="22"/>
    </row>
    <row r="1202" spans="16:16" x14ac:dyDescent="0.25">
      <c r="P1202" s="22"/>
    </row>
    <row r="1203" spans="16:16" x14ac:dyDescent="0.25">
      <c r="P1203" s="22"/>
    </row>
    <row r="1204" spans="16:16" x14ac:dyDescent="0.25">
      <c r="P1204" s="22"/>
    </row>
    <row r="1205" spans="16:16" x14ac:dyDescent="0.25">
      <c r="P1205" s="22"/>
    </row>
    <row r="1206" spans="16:16" x14ac:dyDescent="0.25">
      <c r="P1206" s="22"/>
    </row>
    <row r="1207" spans="16:16" x14ac:dyDescent="0.25">
      <c r="P1207" s="22"/>
    </row>
    <row r="1208" spans="16:16" x14ac:dyDescent="0.25">
      <c r="P1208" s="22"/>
    </row>
    <row r="1209" spans="16:16" x14ac:dyDescent="0.25">
      <c r="P1209" s="22"/>
    </row>
    <row r="1210" spans="16:16" x14ac:dyDescent="0.25">
      <c r="P1210" s="22"/>
    </row>
    <row r="1211" spans="16:16" x14ac:dyDescent="0.25">
      <c r="P1211" s="22"/>
    </row>
    <row r="1212" spans="16:16" x14ac:dyDescent="0.25">
      <c r="P1212" s="22"/>
    </row>
    <row r="1213" spans="16:16" x14ac:dyDescent="0.25">
      <c r="P1213" s="22"/>
    </row>
    <row r="1214" spans="16:16" x14ac:dyDescent="0.25">
      <c r="P1214" s="22"/>
    </row>
    <row r="1215" spans="16:16" x14ac:dyDescent="0.25">
      <c r="P1215" s="22"/>
    </row>
    <row r="1216" spans="16:16" x14ac:dyDescent="0.25">
      <c r="P1216" s="22"/>
    </row>
    <row r="1217" spans="16:16" x14ac:dyDescent="0.25">
      <c r="P1217" s="22"/>
    </row>
    <row r="1218" spans="16:16" x14ac:dyDescent="0.25">
      <c r="P1218" s="22"/>
    </row>
    <row r="1219" spans="16:16" x14ac:dyDescent="0.25">
      <c r="P1219" s="22"/>
    </row>
    <row r="1220" spans="16:16" x14ac:dyDescent="0.25">
      <c r="P1220" s="22"/>
    </row>
    <row r="1221" spans="16:16" x14ac:dyDescent="0.25">
      <c r="P1221" s="22"/>
    </row>
    <row r="1222" spans="16:16" x14ac:dyDescent="0.25">
      <c r="P1222" s="22"/>
    </row>
    <row r="1223" spans="16:16" x14ac:dyDescent="0.25">
      <c r="P1223" s="22"/>
    </row>
    <row r="1224" spans="16:16" x14ac:dyDescent="0.25">
      <c r="P1224" s="22"/>
    </row>
    <row r="1225" spans="16:16" x14ac:dyDescent="0.25">
      <c r="P1225" s="22"/>
    </row>
    <row r="1226" spans="16:16" x14ac:dyDescent="0.25">
      <c r="P1226" s="22"/>
    </row>
    <row r="1227" spans="16:16" x14ac:dyDescent="0.25">
      <c r="P1227" s="22"/>
    </row>
    <row r="1228" spans="16:16" x14ac:dyDescent="0.25">
      <c r="P1228" s="22"/>
    </row>
    <row r="1229" spans="16:16" x14ac:dyDescent="0.25">
      <c r="P1229" s="22"/>
    </row>
    <row r="1230" spans="16:16" x14ac:dyDescent="0.25">
      <c r="P1230" s="22"/>
    </row>
    <row r="1231" spans="16:16" x14ac:dyDescent="0.25">
      <c r="P1231" s="22"/>
    </row>
    <row r="1232" spans="16:16" x14ac:dyDescent="0.25">
      <c r="P1232" s="22"/>
    </row>
    <row r="1233" spans="16:16" x14ac:dyDescent="0.25">
      <c r="P1233" s="22"/>
    </row>
    <row r="1234" spans="16:16" x14ac:dyDescent="0.25">
      <c r="P1234" s="22"/>
    </row>
    <row r="1235" spans="16:16" x14ac:dyDescent="0.25">
      <c r="P1235" s="22"/>
    </row>
    <row r="1236" spans="16:16" x14ac:dyDescent="0.25">
      <c r="P1236" s="22"/>
    </row>
    <row r="1237" spans="16:16" x14ac:dyDescent="0.25">
      <c r="P1237" s="22"/>
    </row>
    <row r="1238" spans="16:16" x14ac:dyDescent="0.25">
      <c r="P1238" s="22"/>
    </row>
    <row r="1239" spans="16:16" x14ac:dyDescent="0.25">
      <c r="P1239" s="22"/>
    </row>
    <row r="1240" spans="16:16" x14ac:dyDescent="0.25">
      <c r="P1240" s="22"/>
    </row>
    <row r="1241" spans="16:16" x14ac:dyDescent="0.25">
      <c r="P1241" s="22"/>
    </row>
    <row r="1242" spans="16:16" x14ac:dyDescent="0.25">
      <c r="P1242" s="22"/>
    </row>
    <row r="1243" spans="16:16" x14ac:dyDescent="0.25">
      <c r="P1243" s="22"/>
    </row>
    <row r="1244" spans="16:16" x14ac:dyDescent="0.25">
      <c r="P1244" s="22"/>
    </row>
    <row r="1245" spans="16:16" x14ac:dyDescent="0.25">
      <c r="P1245" s="22"/>
    </row>
    <row r="1246" spans="16:16" x14ac:dyDescent="0.25">
      <c r="P1246" s="22"/>
    </row>
    <row r="1247" spans="16:16" x14ac:dyDescent="0.25">
      <c r="P1247" s="22"/>
    </row>
    <row r="1248" spans="16:16" x14ac:dyDescent="0.25">
      <c r="P1248" s="22"/>
    </row>
    <row r="1249" spans="16:16" x14ac:dyDescent="0.25">
      <c r="P1249" s="22"/>
    </row>
    <row r="1250" spans="16:16" x14ac:dyDescent="0.25">
      <c r="P1250" s="22"/>
    </row>
    <row r="1251" spans="16:16" x14ac:dyDescent="0.25">
      <c r="P1251" s="22"/>
    </row>
    <row r="1252" spans="16:16" x14ac:dyDescent="0.25">
      <c r="P1252" s="22"/>
    </row>
    <row r="1253" spans="16:16" x14ac:dyDescent="0.25">
      <c r="P1253" s="22"/>
    </row>
    <row r="1254" spans="16:16" x14ac:dyDescent="0.25">
      <c r="P1254" s="22"/>
    </row>
    <row r="1255" spans="16:16" x14ac:dyDescent="0.25">
      <c r="P1255" s="22"/>
    </row>
    <row r="1256" spans="16:16" x14ac:dyDescent="0.25">
      <c r="P1256" s="22"/>
    </row>
    <row r="1257" spans="16:16" x14ac:dyDescent="0.25">
      <c r="P1257" s="22"/>
    </row>
    <row r="1258" spans="16:16" x14ac:dyDescent="0.25">
      <c r="P1258" s="22"/>
    </row>
    <row r="1259" spans="16:16" x14ac:dyDescent="0.25">
      <c r="P1259" s="22"/>
    </row>
    <row r="1260" spans="16:16" x14ac:dyDescent="0.25">
      <c r="P1260" s="22"/>
    </row>
    <row r="1261" spans="16:16" x14ac:dyDescent="0.25">
      <c r="P1261" s="22"/>
    </row>
    <row r="1262" spans="16:16" x14ac:dyDescent="0.25">
      <c r="P1262" s="22"/>
    </row>
    <row r="1263" spans="16:16" x14ac:dyDescent="0.25">
      <c r="P1263" s="22"/>
    </row>
    <row r="1264" spans="16:16" x14ac:dyDescent="0.25">
      <c r="P1264" s="22"/>
    </row>
    <row r="1265" spans="16:16" x14ac:dyDescent="0.25">
      <c r="P1265" s="22"/>
    </row>
    <row r="1266" spans="16:16" x14ac:dyDescent="0.25">
      <c r="P1266" s="22"/>
    </row>
    <row r="1267" spans="16:16" x14ac:dyDescent="0.25">
      <c r="P1267" s="22"/>
    </row>
    <row r="1268" spans="16:16" x14ac:dyDescent="0.25">
      <c r="P1268" s="22"/>
    </row>
    <row r="1269" spans="16:16" x14ac:dyDescent="0.25">
      <c r="P1269" s="22"/>
    </row>
    <row r="1270" spans="16:16" x14ac:dyDescent="0.25">
      <c r="P1270" s="22"/>
    </row>
    <row r="1271" spans="16:16" x14ac:dyDescent="0.25">
      <c r="P1271" s="22"/>
    </row>
    <row r="1272" spans="16:16" x14ac:dyDescent="0.25">
      <c r="P1272" s="22"/>
    </row>
    <row r="1273" spans="16:16" x14ac:dyDescent="0.25">
      <c r="P1273" s="22"/>
    </row>
    <row r="1274" spans="16:16" x14ac:dyDescent="0.25">
      <c r="P1274" s="22"/>
    </row>
    <row r="1275" spans="16:16" x14ac:dyDescent="0.25">
      <c r="P1275" s="22"/>
    </row>
    <row r="1276" spans="16:16" x14ac:dyDescent="0.25">
      <c r="P1276" s="22"/>
    </row>
    <row r="1277" spans="16:16" x14ac:dyDescent="0.25">
      <c r="P1277" s="22"/>
    </row>
    <row r="1278" spans="16:16" x14ac:dyDescent="0.25">
      <c r="P1278" s="22"/>
    </row>
    <row r="1279" spans="16:16" x14ac:dyDescent="0.25">
      <c r="P1279" s="22"/>
    </row>
    <row r="1280" spans="16:16" x14ac:dyDescent="0.25">
      <c r="P1280" s="22"/>
    </row>
    <row r="1281" spans="16:16" x14ac:dyDescent="0.25">
      <c r="P1281" s="22"/>
    </row>
    <row r="1282" spans="16:16" x14ac:dyDescent="0.25">
      <c r="P1282" s="22"/>
    </row>
    <row r="1283" spans="16:16" x14ac:dyDescent="0.25">
      <c r="P1283" s="22"/>
    </row>
    <row r="1284" spans="16:16" x14ac:dyDescent="0.25">
      <c r="P1284" s="22"/>
    </row>
    <row r="1285" spans="16:16" x14ac:dyDescent="0.25">
      <c r="P1285" s="22"/>
    </row>
    <row r="1286" spans="16:16" x14ac:dyDescent="0.25">
      <c r="P1286" s="22"/>
    </row>
    <row r="1287" spans="16:16" x14ac:dyDescent="0.25">
      <c r="P1287" s="22"/>
    </row>
    <row r="1288" spans="16:16" x14ac:dyDescent="0.25">
      <c r="P1288" s="22"/>
    </row>
    <row r="1289" spans="16:16" x14ac:dyDescent="0.25">
      <c r="P1289" s="22"/>
    </row>
    <row r="1290" spans="16:16" x14ac:dyDescent="0.25">
      <c r="P1290" s="22"/>
    </row>
    <row r="1291" spans="16:16" x14ac:dyDescent="0.25">
      <c r="P1291" s="22"/>
    </row>
    <row r="1292" spans="16:16" x14ac:dyDescent="0.25">
      <c r="P1292" s="22"/>
    </row>
    <row r="1293" spans="16:16" x14ac:dyDescent="0.25">
      <c r="P1293" s="22"/>
    </row>
    <row r="1294" spans="16:16" x14ac:dyDescent="0.25">
      <c r="P1294" s="22"/>
    </row>
    <row r="1295" spans="16:16" x14ac:dyDescent="0.25">
      <c r="P1295" s="22"/>
    </row>
    <row r="1296" spans="16:16" x14ac:dyDescent="0.25">
      <c r="P1296" s="22"/>
    </row>
    <row r="1297" spans="16:16" x14ac:dyDescent="0.25">
      <c r="P1297" s="22"/>
    </row>
    <row r="1298" spans="16:16" x14ac:dyDescent="0.25">
      <c r="P1298" s="22"/>
    </row>
    <row r="1299" spans="16:16" x14ac:dyDescent="0.25">
      <c r="P1299" s="22"/>
    </row>
    <row r="1300" spans="16:16" x14ac:dyDescent="0.25">
      <c r="P1300" s="22"/>
    </row>
    <row r="1301" spans="16:16" x14ac:dyDescent="0.25">
      <c r="P1301" s="22"/>
    </row>
    <row r="1302" spans="16:16" x14ac:dyDescent="0.25">
      <c r="P1302" s="22"/>
    </row>
    <row r="1303" spans="16:16" x14ac:dyDescent="0.25">
      <c r="P1303" s="22"/>
    </row>
    <row r="1304" spans="16:16" x14ac:dyDescent="0.25">
      <c r="P1304" s="22"/>
    </row>
    <row r="1305" spans="16:16" x14ac:dyDescent="0.25">
      <c r="P1305" s="22"/>
    </row>
    <row r="1306" spans="16:16" x14ac:dyDescent="0.25">
      <c r="P1306" s="22"/>
    </row>
    <row r="1307" spans="16:16" x14ac:dyDescent="0.25">
      <c r="P1307" s="22"/>
    </row>
    <row r="1308" spans="16:16" x14ac:dyDescent="0.25">
      <c r="P1308" s="22"/>
    </row>
    <row r="1309" spans="16:16" x14ac:dyDescent="0.25">
      <c r="P1309" s="22"/>
    </row>
    <row r="1310" spans="16:16" x14ac:dyDescent="0.25">
      <c r="P1310" s="22"/>
    </row>
    <row r="1311" spans="16:16" x14ac:dyDescent="0.25">
      <c r="P1311" s="22"/>
    </row>
    <row r="1312" spans="16:16" x14ac:dyDescent="0.25">
      <c r="P1312" s="22"/>
    </row>
    <row r="1313" spans="16:16" x14ac:dyDescent="0.25">
      <c r="P1313" s="22"/>
    </row>
    <row r="1314" spans="16:16" x14ac:dyDescent="0.25">
      <c r="P1314" s="22"/>
    </row>
    <row r="1315" spans="16:16" x14ac:dyDescent="0.25">
      <c r="P1315" s="22"/>
    </row>
    <row r="1316" spans="16:16" x14ac:dyDescent="0.25">
      <c r="P1316" s="22"/>
    </row>
    <row r="1317" spans="16:16" x14ac:dyDescent="0.25">
      <c r="P1317" s="22"/>
    </row>
    <row r="1318" spans="16:16" x14ac:dyDescent="0.25">
      <c r="P1318" s="22"/>
    </row>
  </sheetData>
  <autoFilter ref="A4:X127"/>
  <mergeCells count="7">
    <mergeCell ref="AJ1:AV1"/>
    <mergeCell ref="AJ3:AV3"/>
    <mergeCell ref="A1:P1"/>
    <mergeCell ref="A3:P3"/>
    <mergeCell ref="T1:AF1"/>
    <mergeCell ref="T3:AF3"/>
    <mergeCell ref="A2:P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18"/>
  <sheetViews>
    <sheetView showGridLines="0" tabSelected="1" workbookViewId="0">
      <pane xSplit="2" ySplit="4" topLeftCell="U5" activePane="bottomRight" state="frozen"/>
      <selection pane="topRight" activeCell="C1" sqref="C1"/>
      <selection pane="bottomLeft" activeCell="A4" sqref="A4"/>
      <selection pane="bottomRight" activeCell="X15" sqref="X15"/>
    </sheetView>
  </sheetViews>
  <sheetFormatPr baseColWidth="10" defaultRowHeight="15" x14ac:dyDescent="0.25"/>
  <cols>
    <col min="1" max="1" width="16.140625" style="98" bestFit="1" customWidth="1"/>
    <col min="2" max="2" width="50.7109375" customWidth="1"/>
    <col min="3" max="3" width="17.85546875" bestFit="1" customWidth="1"/>
    <col min="4" max="4" width="19.85546875" bestFit="1" customWidth="1"/>
    <col min="5" max="5" width="18" bestFit="1" customWidth="1"/>
    <col min="6" max="9" width="17.85546875" bestFit="1" customWidth="1"/>
    <col min="10" max="10" width="19" bestFit="1" customWidth="1"/>
    <col min="11" max="11" width="17.5703125" bestFit="1" customWidth="1"/>
    <col min="12" max="12" width="19.7109375" bestFit="1" customWidth="1"/>
    <col min="13" max="14" width="16.85546875" bestFit="1" customWidth="1"/>
    <col min="15" max="15" width="19.7109375" style="12" bestFit="1" customWidth="1"/>
    <col min="16" max="16" width="18.85546875" bestFit="1" customWidth="1"/>
    <col min="17" max="17" width="1.7109375" style="235" customWidth="1"/>
    <col min="18" max="18" width="15" hidden="1" customWidth="1"/>
    <col min="19" max="19" width="100.28515625" hidden="1" customWidth="1"/>
    <col min="20" max="20" width="17.85546875" bestFit="1" customWidth="1"/>
    <col min="21" max="21" width="17.7109375" style="12" bestFit="1" customWidth="1"/>
    <col min="22" max="27" width="13.7109375" style="12" bestFit="1" customWidth="1"/>
    <col min="28" max="28" width="14.42578125" style="12" bestFit="1" customWidth="1"/>
    <col min="29" max="31" width="13.7109375" style="12" bestFit="1" customWidth="1"/>
    <col min="32" max="33" width="17.85546875" style="12" bestFit="1" customWidth="1"/>
    <col min="34" max="34" width="2.28515625" style="235" customWidth="1"/>
    <col min="35" max="35" width="17.85546875" bestFit="1" customWidth="1"/>
    <col min="36" max="47" width="13.7109375" customWidth="1"/>
    <col min="49" max="49" width="5.7109375" customWidth="1"/>
  </cols>
  <sheetData>
    <row r="1" spans="1:48" s="233" customFormat="1" ht="29.25" x14ac:dyDescent="0.5">
      <c r="A1" s="225" t="s">
        <v>1183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34"/>
      <c r="T1" s="239" t="s">
        <v>1183</v>
      </c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6"/>
      <c r="AI1" s="228" t="s">
        <v>929</v>
      </c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</row>
    <row r="2" spans="1:48" s="233" customFormat="1" ht="27.75" x14ac:dyDescent="0.5">
      <c r="A2" s="225" t="s">
        <v>1182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34"/>
      <c r="T2" s="238" t="s">
        <v>1182</v>
      </c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6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</row>
    <row r="3" spans="1:48" s="233" customFormat="1" ht="26.25" x14ac:dyDescent="0.4">
      <c r="A3" s="232" t="s">
        <v>930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4"/>
      <c r="T3" s="229" t="s">
        <v>930</v>
      </c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37"/>
      <c r="AI3" s="229" t="s">
        <v>1123</v>
      </c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</row>
    <row r="4" spans="1:48" s="245" customFormat="1" ht="38.25" x14ac:dyDescent="0.2">
      <c r="A4" s="240" t="s">
        <v>763</v>
      </c>
      <c r="B4" s="241" t="s">
        <v>764</v>
      </c>
      <c r="C4" s="242" t="s">
        <v>765</v>
      </c>
      <c r="D4" s="242" t="s">
        <v>766</v>
      </c>
      <c r="E4" s="242" t="s">
        <v>767</v>
      </c>
      <c r="F4" s="242" t="s">
        <v>768</v>
      </c>
      <c r="G4" s="242" t="s">
        <v>769</v>
      </c>
      <c r="H4" s="242" t="s">
        <v>770</v>
      </c>
      <c r="I4" s="242" t="s">
        <v>771</v>
      </c>
      <c r="J4" s="242" t="s">
        <v>772</v>
      </c>
      <c r="K4" s="242" t="s">
        <v>773</v>
      </c>
      <c r="L4" s="242" t="s">
        <v>774</v>
      </c>
      <c r="M4" s="242" t="s">
        <v>775</v>
      </c>
      <c r="N4" s="242" t="s">
        <v>776</v>
      </c>
      <c r="O4" s="242" t="s">
        <v>1124</v>
      </c>
      <c r="P4" s="243" t="s">
        <v>777</v>
      </c>
      <c r="Q4" s="244"/>
      <c r="R4" s="188" t="s">
        <v>0</v>
      </c>
      <c r="S4" s="189" t="s">
        <v>1</v>
      </c>
      <c r="T4" s="242" t="s">
        <v>1092</v>
      </c>
      <c r="U4" s="242" t="s">
        <v>1093</v>
      </c>
      <c r="V4" s="242" t="s">
        <v>1094</v>
      </c>
      <c r="W4" s="242" t="s">
        <v>1095</v>
      </c>
      <c r="X4" s="242" t="s">
        <v>1096</v>
      </c>
      <c r="Y4" s="242" t="s">
        <v>1097</v>
      </c>
      <c r="Z4" s="242" t="s">
        <v>1098</v>
      </c>
      <c r="AA4" s="242" t="s">
        <v>1099</v>
      </c>
      <c r="AB4" s="242" t="s">
        <v>1100</v>
      </c>
      <c r="AC4" s="242" t="s">
        <v>1101</v>
      </c>
      <c r="AD4" s="242" t="s">
        <v>1102</v>
      </c>
      <c r="AE4" s="242" t="s">
        <v>1103</v>
      </c>
      <c r="AF4" s="242" t="s">
        <v>1174</v>
      </c>
      <c r="AG4" s="242" t="s">
        <v>1122</v>
      </c>
      <c r="AH4" s="244"/>
      <c r="AI4" s="242" t="s">
        <v>1092</v>
      </c>
      <c r="AJ4" s="242" t="s">
        <v>1093</v>
      </c>
      <c r="AK4" s="242" t="s">
        <v>1094</v>
      </c>
      <c r="AL4" s="242" t="s">
        <v>1095</v>
      </c>
      <c r="AM4" s="242" t="s">
        <v>1096</v>
      </c>
      <c r="AN4" s="242" t="s">
        <v>1097</v>
      </c>
      <c r="AO4" s="242" t="s">
        <v>1098</v>
      </c>
      <c r="AP4" s="242" t="s">
        <v>1099</v>
      </c>
      <c r="AQ4" s="242" t="s">
        <v>1100</v>
      </c>
      <c r="AR4" s="242" t="s">
        <v>1101</v>
      </c>
      <c r="AS4" s="242" t="s">
        <v>1102</v>
      </c>
      <c r="AT4" s="242" t="s">
        <v>1103</v>
      </c>
      <c r="AU4" s="242" t="s">
        <v>1174</v>
      </c>
      <c r="AV4" s="242" t="s">
        <v>1122</v>
      </c>
    </row>
    <row r="5" spans="1:48" x14ac:dyDescent="0.25">
      <c r="A5" s="9">
        <v>2</v>
      </c>
      <c r="B5" s="10" t="s">
        <v>9</v>
      </c>
      <c r="C5" s="11">
        <f t="shared" ref="C5:N5" si="0">+C6+C72+C277+C286+C298</f>
        <v>13286481136.592424</v>
      </c>
      <c r="D5" s="11">
        <f t="shared" si="0"/>
        <v>19750891172.950562</v>
      </c>
      <c r="E5" s="11">
        <f t="shared" si="0"/>
        <v>12726657891.141312</v>
      </c>
      <c r="F5" s="11">
        <f t="shared" si="0"/>
        <v>12101979546.0217</v>
      </c>
      <c r="G5" s="11">
        <f t="shared" si="0"/>
        <v>10246889088.021702</v>
      </c>
      <c r="H5" s="11">
        <f t="shared" si="0"/>
        <v>10390939713.690727</v>
      </c>
      <c r="I5" s="11">
        <f t="shared" si="0"/>
        <v>10685608015.771839</v>
      </c>
      <c r="J5" s="11">
        <f t="shared" si="0"/>
        <v>12899367037.840729</v>
      </c>
      <c r="K5" s="11">
        <f t="shared" si="0"/>
        <v>13915167271.506201</v>
      </c>
      <c r="L5" s="11">
        <f t="shared" si="0"/>
        <v>10027054436.757395</v>
      </c>
      <c r="M5" s="11">
        <f t="shared" si="0"/>
        <v>9990093548.6073952</v>
      </c>
      <c r="N5" s="11">
        <f t="shared" si="0"/>
        <v>9664942922.1001987</v>
      </c>
      <c r="O5" s="11">
        <f>+C5</f>
        <v>13286481136.592424</v>
      </c>
      <c r="P5" s="11">
        <f>+P6+P72+P277+P286+P298</f>
        <v>145638571781.0022</v>
      </c>
      <c r="R5" s="9" t="s">
        <v>8</v>
      </c>
      <c r="S5" s="10" t="s">
        <v>9</v>
      </c>
      <c r="T5" s="11">
        <f>+T6+T72+T277+T286+T298</f>
        <v>22211252946.379997</v>
      </c>
      <c r="U5" s="181">
        <f t="shared" ref="U5:AG5" si="1">+U6+U72+U277+U286+U298</f>
        <v>-871731660.23000026</v>
      </c>
      <c r="V5" s="181">
        <f t="shared" si="1"/>
        <v>0</v>
      </c>
      <c r="W5" s="181">
        <f t="shared" si="1"/>
        <v>0</v>
      </c>
      <c r="X5" s="181">
        <f t="shared" si="1"/>
        <v>0</v>
      </c>
      <c r="Y5" s="181">
        <f t="shared" si="1"/>
        <v>0</v>
      </c>
      <c r="Z5" s="181">
        <f t="shared" si="1"/>
        <v>0</v>
      </c>
      <c r="AA5" s="181">
        <f t="shared" si="1"/>
        <v>0</v>
      </c>
      <c r="AB5" s="181">
        <f t="shared" si="1"/>
        <v>0</v>
      </c>
      <c r="AC5" s="181">
        <f t="shared" si="1"/>
        <v>0</v>
      </c>
      <c r="AD5" s="181">
        <f t="shared" si="1"/>
        <v>0</v>
      </c>
      <c r="AE5" s="181">
        <f t="shared" si="1"/>
        <v>0</v>
      </c>
      <c r="AF5" s="181">
        <f t="shared" si="1"/>
        <v>21339521286.150002</v>
      </c>
      <c r="AG5" s="181">
        <f t="shared" si="1"/>
        <v>21339521286.150002</v>
      </c>
      <c r="AI5" s="172">
        <f>(C5-T5)/C5</f>
        <v>-0.6717182463916479</v>
      </c>
      <c r="AJ5" s="172">
        <f t="shared" ref="AJ5:AJ68" si="2">(D5-U5)/D5</f>
        <v>1.0441363203612737</v>
      </c>
      <c r="AK5" s="172">
        <f t="shared" ref="AK5:AK68" si="3">(E5-V5)/E5</f>
        <v>1</v>
      </c>
      <c r="AL5" s="172">
        <f t="shared" ref="AL5:AL68" si="4">(F5-W5)/F5</f>
        <v>1</v>
      </c>
      <c r="AM5" s="172">
        <f t="shared" ref="AM5:AM68" si="5">(G5-X5)/G5</f>
        <v>1</v>
      </c>
      <c r="AN5" s="172">
        <f t="shared" ref="AN5:AN68" si="6">(H5-Y5)/H5</f>
        <v>1</v>
      </c>
      <c r="AO5" s="172">
        <f t="shared" ref="AO5:AO68" si="7">(I5-Z5)/I5</f>
        <v>1</v>
      </c>
      <c r="AP5" s="172">
        <f t="shared" ref="AP5:AP68" si="8">(J5-AA5)/J5</f>
        <v>1</v>
      </c>
      <c r="AQ5" s="172">
        <f t="shared" ref="AQ5:AQ68" si="9">(K5-AB5)/K5</f>
        <v>1</v>
      </c>
      <c r="AR5" s="172">
        <f t="shared" ref="AR5:AR68" si="10">(L5-AC5)/L5</f>
        <v>1</v>
      </c>
      <c r="AS5" s="172">
        <f t="shared" ref="AS5:AS68" si="11">(M5-AD5)/M5</f>
        <v>1</v>
      </c>
      <c r="AT5" s="172">
        <f t="shared" ref="AT5:AT68" si="12">(N5-AE5)/N5</f>
        <v>1</v>
      </c>
      <c r="AU5" s="172">
        <f t="shared" ref="AU5:AU68" si="13">(O5-AF5)/O5</f>
        <v>-0.60610782243754691</v>
      </c>
      <c r="AV5" s="172">
        <f t="shared" ref="AV5:AV68" si="14">(P5-AG5)/P5</f>
        <v>0.85347617032225231</v>
      </c>
    </row>
    <row r="6" spans="1:48" x14ac:dyDescent="0.25">
      <c r="A6" s="3" t="s">
        <v>10</v>
      </c>
      <c r="B6" s="4" t="s">
        <v>11</v>
      </c>
      <c r="C6" s="5">
        <f t="shared" ref="C6:N6" si="15">+C7+C43</f>
        <v>9569187512.8598175</v>
      </c>
      <c r="D6" s="5">
        <f t="shared" si="15"/>
        <v>14982170882.150988</v>
      </c>
      <c r="E6" s="5">
        <f t="shared" si="15"/>
        <v>10063564432.159428</v>
      </c>
      <c r="F6" s="5">
        <f t="shared" si="15"/>
        <v>9651014814.0398178</v>
      </c>
      <c r="G6" s="5">
        <f t="shared" si="15"/>
        <v>9208710510.0398178</v>
      </c>
      <c r="H6" s="5">
        <f t="shared" si="15"/>
        <v>9446134103.8898163</v>
      </c>
      <c r="I6" s="5">
        <f t="shared" si="15"/>
        <v>9699474357.8598175</v>
      </c>
      <c r="J6" s="5">
        <f t="shared" si="15"/>
        <v>10135411952.039818</v>
      </c>
      <c r="K6" s="5">
        <f t="shared" si="15"/>
        <v>9365909124.0398178</v>
      </c>
      <c r="L6" s="5">
        <f t="shared" si="15"/>
        <v>9176560509.2898178</v>
      </c>
      <c r="M6" s="5">
        <f t="shared" si="15"/>
        <v>9135060510.0398178</v>
      </c>
      <c r="N6" s="5">
        <f t="shared" si="15"/>
        <v>8999840672.8598175</v>
      </c>
      <c r="O6" s="5">
        <f t="shared" ref="O6:O9" si="16">+C6</f>
        <v>9569187512.8598175</v>
      </c>
      <c r="P6" s="5">
        <f>+P7+P43</f>
        <v>119433039381.26859</v>
      </c>
      <c r="R6" s="3" t="s">
        <v>10</v>
      </c>
      <c r="S6" s="4" t="s">
        <v>11</v>
      </c>
      <c r="T6" s="5">
        <f t="shared" ref="T6" si="17">+T7+T43</f>
        <v>17821719722</v>
      </c>
      <c r="U6" s="5">
        <f t="shared" ref="U6:AG6" si="18">+U7+U43</f>
        <v>1768865875</v>
      </c>
      <c r="V6" s="5">
        <f t="shared" si="18"/>
        <v>0</v>
      </c>
      <c r="W6" s="5">
        <f t="shared" si="18"/>
        <v>0</v>
      </c>
      <c r="X6" s="5">
        <f t="shared" si="18"/>
        <v>0</v>
      </c>
      <c r="Y6" s="5">
        <f t="shared" si="18"/>
        <v>0</v>
      </c>
      <c r="Z6" s="5">
        <f t="shared" si="18"/>
        <v>0</v>
      </c>
      <c r="AA6" s="5">
        <f t="shared" si="18"/>
        <v>0</v>
      </c>
      <c r="AB6" s="5">
        <f t="shared" si="18"/>
        <v>0</v>
      </c>
      <c r="AC6" s="5">
        <f t="shared" si="18"/>
        <v>0</v>
      </c>
      <c r="AD6" s="5">
        <f t="shared" si="18"/>
        <v>0</v>
      </c>
      <c r="AE6" s="5">
        <f t="shared" si="18"/>
        <v>0</v>
      </c>
      <c r="AF6" s="5">
        <f t="shared" si="18"/>
        <v>19590585597</v>
      </c>
      <c r="AG6" s="5">
        <f t="shared" si="18"/>
        <v>19590585597</v>
      </c>
      <c r="AI6" s="173">
        <f t="shared" ref="AI6:AI69" si="19">(C6-T6)/C6</f>
        <v>-0.86240678198120668</v>
      </c>
      <c r="AJ6" s="173">
        <f t="shared" si="2"/>
        <v>0.88193527567441254</v>
      </c>
      <c r="AK6" s="173">
        <f t="shared" si="3"/>
        <v>1</v>
      </c>
      <c r="AL6" s="173">
        <f t="shared" si="4"/>
        <v>1</v>
      </c>
      <c r="AM6" s="173">
        <f t="shared" si="5"/>
        <v>1</v>
      </c>
      <c r="AN6" s="173">
        <f t="shared" si="6"/>
        <v>1</v>
      </c>
      <c r="AO6" s="173">
        <f t="shared" si="7"/>
        <v>1</v>
      </c>
      <c r="AP6" s="173">
        <f t="shared" si="8"/>
        <v>1</v>
      </c>
      <c r="AQ6" s="173">
        <f t="shared" si="9"/>
        <v>1</v>
      </c>
      <c r="AR6" s="173">
        <f t="shared" si="10"/>
        <v>1</v>
      </c>
      <c r="AS6" s="173">
        <f t="shared" si="11"/>
        <v>1</v>
      </c>
      <c r="AT6" s="173">
        <f t="shared" si="12"/>
        <v>1</v>
      </c>
      <c r="AU6" s="173">
        <f t="shared" si="13"/>
        <v>-1.04725694534386</v>
      </c>
      <c r="AV6" s="173">
        <f t="shared" si="14"/>
        <v>0.83597013273303244</v>
      </c>
    </row>
    <row r="7" spans="1:48" x14ac:dyDescent="0.25">
      <c r="A7" s="3" t="s">
        <v>12</v>
      </c>
      <c r="B7" s="4" t="s">
        <v>13</v>
      </c>
      <c r="C7" s="5">
        <f t="shared" ref="C7:N7" si="20">+C8+C21+C34</f>
        <v>7235040993.1347179</v>
      </c>
      <c r="D7" s="5">
        <f t="shared" si="20"/>
        <v>11624797541.425888</v>
      </c>
      <c r="E7" s="5">
        <f t="shared" si="20"/>
        <v>6935851490.2543278</v>
      </c>
      <c r="F7" s="5">
        <f t="shared" si="20"/>
        <v>6692844153.1347179</v>
      </c>
      <c r="G7" s="5">
        <f t="shared" si="20"/>
        <v>6692944153.1347179</v>
      </c>
      <c r="H7" s="5">
        <f t="shared" si="20"/>
        <v>6691794153.9847164</v>
      </c>
      <c r="I7" s="5">
        <f t="shared" si="20"/>
        <v>6692794153.1347179</v>
      </c>
      <c r="J7" s="5">
        <f t="shared" si="20"/>
        <v>6694894153.1347179</v>
      </c>
      <c r="K7" s="5">
        <f t="shared" si="20"/>
        <v>6695294153.1347179</v>
      </c>
      <c r="L7" s="5">
        <f t="shared" si="20"/>
        <v>6694494152.3847179</v>
      </c>
      <c r="M7" s="5">
        <f t="shared" si="20"/>
        <v>6695994153.1347179</v>
      </c>
      <c r="N7" s="5">
        <f t="shared" si="20"/>
        <v>6690994153.1347179</v>
      </c>
      <c r="O7" s="5">
        <f t="shared" si="16"/>
        <v>7235040993.1347179</v>
      </c>
      <c r="P7" s="5">
        <f>+P8+P21+P34</f>
        <v>86037737403.127396</v>
      </c>
      <c r="R7" s="3" t="s">
        <v>12</v>
      </c>
      <c r="S7" s="4" t="s">
        <v>13</v>
      </c>
      <c r="T7" s="5">
        <f t="shared" ref="T7" si="21">+T8+T21+T34</f>
        <v>5865578356</v>
      </c>
      <c r="U7" s="5">
        <f t="shared" ref="U7:AG7" si="22">+U8+U21+U34</f>
        <v>9790716554</v>
      </c>
      <c r="V7" s="5">
        <f t="shared" si="22"/>
        <v>0</v>
      </c>
      <c r="W7" s="5">
        <f t="shared" si="22"/>
        <v>0</v>
      </c>
      <c r="X7" s="5">
        <f t="shared" si="22"/>
        <v>0</v>
      </c>
      <c r="Y7" s="5">
        <f t="shared" si="22"/>
        <v>0</v>
      </c>
      <c r="Z7" s="5">
        <f t="shared" si="22"/>
        <v>0</v>
      </c>
      <c r="AA7" s="5">
        <f t="shared" si="22"/>
        <v>0</v>
      </c>
      <c r="AB7" s="5">
        <f t="shared" si="22"/>
        <v>0</v>
      </c>
      <c r="AC7" s="5">
        <f t="shared" si="22"/>
        <v>0</v>
      </c>
      <c r="AD7" s="5">
        <f t="shared" si="22"/>
        <v>0</v>
      </c>
      <c r="AE7" s="5">
        <f t="shared" si="22"/>
        <v>0</v>
      </c>
      <c r="AF7" s="5">
        <f t="shared" si="22"/>
        <v>15656294910</v>
      </c>
      <c r="AG7" s="5">
        <f t="shared" si="22"/>
        <v>15656294910</v>
      </c>
      <c r="AI7" s="173">
        <f t="shared" si="19"/>
        <v>0.18928194580157762</v>
      </c>
      <c r="AJ7" s="173">
        <f t="shared" si="2"/>
        <v>0.15777315526485472</v>
      </c>
      <c r="AK7" s="173">
        <f t="shared" si="3"/>
        <v>1</v>
      </c>
      <c r="AL7" s="173">
        <f t="shared" si="4"/>
        <v>1</v>
      </c>
      <c r="AM7" s="173">
        <f t="shared" si="5"/>
        <v>1</v>
      </c>
      <c r="AN7" s="173">
        <f t="shared" si="6"/>
        <v>1</v>
      </c>
      <c r="AO7" s="173">
        <f t="shared" si="7"/>
        <v>1</v>
      </c>
      <c r="AP7" s="173">
        <f t="shared" si="8"/>
        <v>1</v>
      </c>
      <c r="AQ7" s="173">
        <f t="shared" si="9"/>
        <v>1</v>
      </c>
      <c r="AR7" s="173">
        <f t="shared" si="10"/>
        <v>1</v>
      </c>
      <c r="AS7" s="173">
        <f t="shared" si="11"/>
        <v>1</v>
      </c>
      <c r="AT7" s="173">
        <f t="shared" si="12"/>
        <v>1</v>
      </c>
      <c r="AU7" s="173">
        <f t="shared" si="13"/>
        <v>-1.1639538635449549</v>
      </c>
      <c r="AV7" s="173">
        <f t="shared" si="14"/>
        <v>0.81802990893818062</v>
      </c>
    </row>
    <row r="8" spans="1:48" x14ac:dyDescent="0.25">
      <c r="A8" s="3" t="s">
        <v>14</v>
      </c>
      <c r="B8" s="4" t="s">
        <v>15</v>
      </c>
      <c r="C8" s="5">
        <f t="shared" ref="C8:N8" si="23">+C9+C19</f>
        <v>5300310729.1328421</v>
      </c>
      <c r="D8" s="5">
        <f t="shared" si="23"/>
        <v>5300310729.1328421</v>
      </c>
      <c r="E8" s="5">
        <f t="shared" si="23"/>
        <v>5300310729.1328421</v>
      </c>
      <c r="F8" s="5">
        <f t="shared" si="23"/>
        <v>5300310729.1328421</v>
      </c>
      <c r="G8" s="5">
        <f t="shared" si="23"/>
        <v>5300310729.1328421</v>
      </c>
      <c r="H8" s="5">
        <f t="shared" si="23"/>
        <v>5300310729.9828415</v>
      </c>
      <c r="I8" s="5">
        <f t="shared" si="23"/>
        <v>5300310729.1328421</v>
      </c>
      <c r="J8" s="5">
        <f t="shared" si="23"/>
        <v>5300310729.1328421</v>
      </c>
      <c r="K8" s="5">
        <f t="shared" si="23"/>
        <v>5300310729.1328421</v>
      </c>
      <c r="L8" s="5">
        <f t="shared" si="23"/>
        <v>5300310728.3828421</v>
      </c>
      <c r="M8" s="5">
        <f t="shared" si="23"/>
        <v>5300310729.1328421</v>
      </c>
      <c r="N8" s="5">
        <f t="shared" si="23"/>
        <v>5300310729.1328421</v>
      </c>
      <c r="O8" s="5">
        <f t="shared" si="16"/>
        <v>5300310729.1328421</v>
      </c>
      <c r="P8" s="5">
        <f>+P9+P19</f>
        <v>63603728749.694107</v>
      </c>
      <c r="R8" s="3" t="s">
        <v>14</v>
      </c>
      <c r="S8" s="4" t="s">
        <v>15</v>
      </c>
      <c r="T8" s="5">
        <f t="shared" ref="T8" si="24">+T9+T19</f>
        <v>4004724707</v>
      </c>
      <c r="U8" s="5">
        <f t="shared" ref="U8:AG8" si="25">+U9+U19</f>
        <v>3901398121</v>
      </c>
      <c r="V8" s="5">
        <f t="shared" si="25"/>
        <v>0</v>
      </c>
      <c r="W8" s="5">
        <f t="shared" si="25"/>
        <v>0</v>
      </c>
      <c r="X8" s="5">
        <f t="shared" si="25"/>
        <v>0</v>
      </c>
      <c r="Y8" s="5">
        <f t="shared" si="25"/>
        <v>0</v>
      </c>
      <c r="Z8" s="5">
        <f t="shared" si="25"/>
        <v>0</v>
      </c>
      <c r="AA8" s="5">
        <f t="shared" si="25"/>
        <v>0</v>
      </c>
      <c r="AB8" s="5">
        <f t="shared" si="25"/>
        <v>0</v>
      </c>
      <c r="AC8" s="5">
        <f t="shared" si="25"/>
        <v>0</v>
      </c>
      <c r="AD8" s="5">
        <f t="shared" si="25"/>
        <v>0</v>
      </c>
      <c r="AE8" s="5">
        <f t="shared" si="25"/>
        <v>0</v>
      </c>
      <c r="AF8" s="5">
        <f t="shared" si="25"/>
        <v>7906122828</v>
      </c>
      <c r="AG8" s="5">
        <f t="shared" si="25"/>
        <v>7906122828</v>
      </c>
      <c r="AI8" s="173">
        <f t="shared" si="19"/>
        <v>0.24443586203573514</v>
      </c>
      <c r="AJ8" s="173">
        <f t="shared" si="2"/>
        <v>0.2639303013772008</v>
      </c>
      <c r="AK8" s="173">
        <f t="shared" si="3"/>
        <v>1</v>
      </c>
      <c r="AL8" s="173">
        <f t="shared" si="4"/>
        <v>1</v>
      </c>
      <c r="AM8" s="173">
        <f t="shared" si="5"/>
        <v>1</v>
      </c>
      <c r="AN8" s="173">
        <f t="shared" si="6"/>
        <v>1</v>
      </c>
      <c r="AO8" s="173">
        <f t="shared" si="7"/>
        <v>1</v>
      </c>
      <c r="AP8" s="173">
        <f t="shared" si="8"/>
        <v>1</v>
      </c>
      <c r="AQ8" s="173">
        <f t="shared" si="9"/>
        <v>1</v>
      </c>
      <c r="AR8" s="173">
        <f t="shared" si="10"/>
        <v>1</v>
      </c>
      <c r="AS8" s="173">
        <f t="shared" si="11"/>
        <v>1</v>
      </c>
      <c r="AT8" s="173">
        <f t="shared" si="12"/>
        <v>1</v>
      </c>
      <c r="AU8" s="173">
        <f t="shared" si="13"/>
        <v>-0.49163383658706405</v>
      </c>
      <c r="AV8" s="173">
        <f t="shared" si="14"/>
        <v>0.87569718028460675</v>
      </c>
    </row>
    <row r="9" spans="1:48" x14ac:dyDescent="0.25">
      <c r="A9" s="6" t="s">
        <v>16</v>
      </c>
      <c r="B9" s="7" t="s">
        <v>17</v>
      </c>
      <c r="C9" s="8">
        <f t="shared" ref="C9:N9" si="26">SUM(C10:C18)</f>
        <v>5293415749.6078424</v>
      </c>
      <c r="D9" s="8">
        <f t="shared" si="26"/>
        <v>5293415749.6078424</v>
      </c>
      <c r="E9" s="8">
        <f t="shared" si="26"/>
        <v>5293415749.6078424</v>
      </c>
      <c r="F9" s="8">
        <f t="shared" si="26"/>
        <v>5293415749.6078424</v>
      </c>
      <c r="G9" s="8">
        <f t="shared" si="26"/>
        <v>5293415749.6078424</v>
      </c>
      <c r="H9" s="8">
        <f t="shared" si="26"/>
        <v>5293415750.4578419</v>
      </c>
      <c r="I9" s="8">
        <f t="shared" si="26"/>
        <v>5293415749.6078424</v>
      </c>
      <c r="J9" s="8">
        <f t="shared" si="26"/>
        <v>5293415749.6078424</v>
      </c>
      <c r="K9" s="8">
        <f t="shared" si="26"/>
        <v>5293415749.6078424</v>
      </c>
      <c r="L9" s="8">
        <f t="shared" si="26"/>
        <v>5293415748.8578424</v>
      </c>
      <c r="M9" s="8">
        <f t="shared" si="26"/>
        <v>5293415749.6078424</v>
      </c>
      <c r="N9" s="8">
        <f t="shared" si="26"/>
        <v>5293415749.6078424</v>
      </c>
      <c r="O9" s="8">
        <f t="shared" si="16"/>
        <v>5293415749.6078424</v>
      </c>
      <c r="P9" s="8">
        <f>SUM(P10:P18)</f>
        <v>63520988995.394104</v>
      </c>
      <c r="R9" s="6" t="s">
        <v>16</v>
      </c>
      <c r="S9" s="7" t="s">
        <v>17</v>
      </c>
      <c r="T9" s="8">
        <f t="shared" ref="T9" si="27">SUM(T10:T18)</f>
        <v>3997962081</v>
      </c>
      <c r="U9" s="8">
        <f t="shared" ref="U9:AG9" si="28">SUM(U10:U18)</f>
        <v>3894636495</v>
      </c>
      <c r="V9" s="8">
        <f t="shared" si="28"/>
        <v>0</v>
      </c>
      <c r="W9" s="8">
        <f t="shared" si="28"/>
        <v>0</v>
      </c>
      <c r="X9" s="8">
        <f t="shared" si="28"/>
        <v>0</v>
      </c>
      <c r="Y9" s="8">
        <f t="shared" si="28"/>
        <v>0</v>
      </c>
      <c r="Z9" s="8">
        <f t="shared" si="28"/>
        <v>0</v>
      </c>
      <c r="AA9" s="8">
        <f t="shared" si="28"/>
        <v>0</v>
      </c>
      <c r="AB9" s="8">
        <f t="shared" si="28"/>
        <v>0</v>
      </c>
      <c r="AC9" s="8">
        <f t="shared" si="28"/>
        <v>0</v>
      </c>
      <c r="AD9" s="8">
        <f t="shared" si="28"/>
        <v>0</v>
      </c>
      <c r="AE9" s="8">
        <f t="shared" si="28"/>
        <v>0</v>
      </c>
      <c r="AF9" s="8">
        <f t="shared" si="28"/>
        <v>7892598576</v>
      </c>
      <c r="AG9" s="8">
        <f t="shared" si="28"/>
        <v>7892598576</v>
      </c>
      <c r="AI9" s="174">
        <f t="shared" si="19"/>
        <v>0.24472925042848087</v>
      </c>
      <c r="AJ9" s="174">
        <f t="shared" si="2"/>
        <v>0.26424889348838121</v>
      </c>
      <c r="AK9" s="174">
        <f t="shared" si="3"/>
        <v>1</v>
      </c>
      <c r="AL9" s="174">
        <f t="shared" si="4"/>
        <v>1</v>
      </c>
      <c r="AM9" s="174">
        <f t="shared" si="5"/>
        <v>1</v>
      </c>
      <c r="AN9" s="174">
        <f t="shared" si="6"/>
        <v>1</v>
      </c>
      <c r="AO9" s="174">
        <f t="shared" si="7"/>
        <v>1</v>
      </c>
      <c r="AP9" s="174">
        <f t="shared" si="8"/>
        <v>1</v>
      </c>
      <c r="AQ9" s="174">
        <f t="shared" si="9"/>
        <v>1</v>
      </c>
      <c r="AR9" s="174">
        <f t="shared" si="10"/>
        <v>1</v>
      </c>
      <c r="AS9" s="174">
        <f t="shared" si="11"/>
        <v>1</v>
      </c>
      <c r="AT9" s="174">
        <f t="shared" si="12"/>
        <v>1</v>
      </c>
      <c r="AU9" s="174">
        <f t="shared" si="13"/>
        <v>-0.49102185608313792</v>
      </c>
      <c r="AV9" s="174">
        <f t="shared" si="14"/>
        <v>0.87574817865993415</v>
      </c>
    </row>
    <row r="10" spans="1:48" x14ac:dyDescent="0.25">
      <c r="A10" s="2" t="s">
        <v>18</v>
      </c>
      <c r="B10" s="13" t="s">
        <v>19</v>
      </c>
      <c r="C10" s="15">
        <v>2919613107.1203423</v>
      </c>
      <c r="D10" s="15">
        <v>2919613107.1203423</v>
      </c>
      <c r="E10" s="15">
        <v>2919613107.1203423</v>
      </c>
      <c r="F10" s="15">
        <v>2919613107.1203423</v>
      </c>
      <c r="G10" s="15">
        <v>2919613107.1203423</v>
      </c>
      <c r="H10" s="15">
        <v>2919613107.1203423</v>
      </c>
      <c r="I10" s="15">
        <v>2919613107.1203423</v>
      </c>
      <c r="J10" s="15">
        <v>2919613107.1203423</v>
      </c>
      <c r="K10" s="15">
        <v>2919613107.1203423</v>
      </c>
      <c r="L10" s="15">
        <v>2919613107.1203423</v>
      </c>
      <c r="M10" s="15">
        <v>2919613107.1203423</v>
      </c>
      <c r="N10" s="15">
        <v>2919613107.1203423</v>
      </c>
      <c r="O10" s="15">
        <f>+C10+D10</f>
        <v>5839226214.2406845</v>
      </c>
      <c r="P10" s="15">
        <f t="shared" ref="P10:P43" si="29">SUM(C10:N10)</f>
        <v>35035357285.444107</v>
      </c>
      <c r="R10" s="2" t="s">
        <v>18</v>
      </c>
      <c r="S10" s="13" t="s">
        <v>19</v>
      </c>
      <c r="T10" s="15">
        <v>2480034532</v>
      </c>
      <c r="U10" s="15">
        <v>2467161019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>
        <f>+T10+U10</f>
        <v>4947195551</v>
      </c>
      <c r="AG10" s="15">
        <f>SUM(T10:AE10)</f>
        <v>4947195551</v>
      </c>
      <c r="AI10" s="175">
        <f t="shared" si="19"/>
        <v>0.15056055682456679</v>
      </c>
      <c r="AJ10" s="175">
        <f t="shared" si="2"/>
        <v>0.15496987837768766</v>
      </c>
      <c r="AK10" s="175">
        <f t="shared" si="3"/>
        <v>1</v>
      </c>
      <c r="AL10" s="175">
        <f t="shared" si="4"/>
        <v>1</v>
      </c>
      <c r="AM10" s="175">
        <f t="shared" si="5"/>
        <v>1</v>
      </c>
      <c r="AN10" s="175">
        <f t="shared" si="6"/>
        <v>1</v>
      </c>
      <c r="AO10" s="175">
        <f t="shared" si="7"/>
        <v>1</v>
      </c>
      <c r="AP10" s="175">
        <f t="shared" si="8"/>
        <v>1</v>
      </c>
      <c r="AQ10" s="175">
        <f t="shared" si="9"/>
        <v>1</v>
      </c>
      <c r="AR10" s="175">
        <f t="shared" si="10"/>
        <v>1</v>
      </c>
      <c r="AS10" s="175">
        <f t="shared" si="11"/>
        <v>1</v>
      </c>
      <c r="AT10" s="175">
        <f t="shared" si="12"/>
        <v>1</v>
      </c>
      <c r="AU10" s="175">
        <f t="shared" si="13"/>
        <v>0.15276521760112721</v>
      </c>
      <c r="AV10" s="175">
        <f t="shared" si="14"/>
        <v>0.85879420293352116</v>
      </c>
    </row>
    <row r="11" spans="1:48" x14ac:dyDescent="0.25">
      <c r="A11" s="2" t="s">
        <v>20</v>
      </c>
      <c r="B11" s="13" t="s">
        <v>21</v>
      </c>
      <c r="C11" s="15">
        <v>1181568571.75</v>
      </c>
      <c r="D11" s="15">
        <v>1181568571.75</v>
      </c>
      <c r="E11" s="15">
        <v>1181568571.75</v>
      </c>
      <c r="F11" s="15">
        <v>1181568571.75</v>
      </c>
      <c r="G11" s="15">
        <v>1181568571.75</v>
      </c>
      <c r="H11" s="15">
        <v>1181568571.75</v>
      </c>
      <c r="I11" s="15">
        <v>1181568571.75</v>
      </c>
      <c r="J11" s="15">
        <v>1181568571.75</v>
      </c>
      <c r="K11" s="15">
        <v>1181568571.75</v>
      </c>
      <c r="L11" s="15">
        <v>1181568571</v>
      </c>
      <c r="M11" s="15">
        <v>1181568571.75</v>
      </c>
      <c r="N11" s="15">
        <v>1181568571.75</v>
      </c>
      <c r="O11" s="15">
        <f t="shared" ref="O11:O74" si="30">+C11+D11</f>
        <v>2363137143.5</v>
      </c>
      <c r="P11" s="15">
        <f t="shared" si="29"/>
        <v>14178822860.25</v>
      </c>
      <c r="R11" s="2" t="s">
        <v>20</v>
      </c>
      <c r="S11" s="13" t="s">
        <v>21</v>
      </c>
      <c r="T11" s="15">
        <v>1150226281</v>
      </c>
      <c r="U11" s="15">
        <v>1151928788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>
        <f t="shared" ref="AF11:AF74" si="31">+T11+U11</f>
        <v>2302155069</v>
      </c>
      <c r="AG11" s="15">
        <f t="shared" ref="AG11:AG74" si="32">SUM(T11:AE11)</f>
        <v>2302155069</v>
      </c>
      <c r="AI11" s="175">
        <f t="shared" si="19"/>
        <v>2.6526002383069056E-2</v>
      </c>
      <c r="AJ11" s="175">
        <f t="shared" si="2"/>
        <v>2.5085115209268854E-2</v>
      </c>
      <c r="AK11" s="175">
        <f t="shared" si="3"/>
        <v>1</v>
      </c>
      <c r="AL11" s="175">
        <f t="shared" si="4"/>
        <v>1</v>
      </c>
      <c r="AM11" s="175">
        <f t="shared" si="5"/>
        <v>1</v>
      </c>
      <c r="AN11" s="175">
        <f t="shared" si="6"/>
        <v>1</v>
      </c>
      <c r="AO11" s="175">
        <f t="shared" si="7"/>
        <v>1</v>
      </c>
      <c r="AP11" s="175">
        <f t="shared" si="8"/>
        <v>1</v>
      </c>
      <c r="AQ11" s="175">
        <f t="shared" si="9"/>
        <v>1</v>
      </c>
      <c r="AR11" s="175">
        <f t="shared" si="10"/>
        <v>1</v>
      </c>
      <c r="AS11" s="175">
        <f t="shared" si="11"/>
        <v>1</v>
      </c>
      <c r="AT11" s="175">
        <f t="shared" si="12"/>
        <v>1</v>
      </c>
      <c r="AU11" s="175">
        <f t="shared" si="13"/>
        <v>2.5805558796168953E-2</v>
      </c>
      <c r="AV11" s="175">
        <f t="shared" si="14"/>
        <v>0.83763425979077299</v>
      </c>
    </row>
    <row r="12" spans="1:48" x14ac:dyDescent="0.25">
      <c r="A12" s="2" t="s">
        <v>22</v>
      </c>
      <c r="B12" s="13" t="s">
        <v>23</v>
      </c>
      <c r="C12" s="15">
        <v>23580562.074999992</v>
      </c>
      <c r="D12" s="15">
        <v>23580562.074999992</v>
      </c>
      <c r="E12" s="15">
        <v>23580562.074999992</v>
      </c>
      <c r="F12" s="15">
        <v>23580562.074999992</v>
      </c>
      <c r="G12" s="15">
        <v>23580562.074999992</v>
      </c>
      <c r="H12" s="15">
        <v>23580562.074999992</v>
      </c>
      <c r="I12" s="15">
        <v>23580562.074999992</v>
      </c>
      <c r="J12" s="15">
        <v>23580562.074999992</v>
      </c>
      <c r="K12" s="15">
        <v>23580562.074999992</v>
      </c>
      <c r="L12" s="15">
        <v>23580562.074999992</v>
      </c>
      <c r="M12" s="15">
        <v>23580562.074999992</v>
      </c>
      <c r="N12" s="15">
        <v>23580562.074999992</v>
      </c>
      <c r="O12" s="15">
        <f t="shared" si="30"/>
        <v>47161124.149999984</v>
      </c>
      <c r="P12" s="15">
        <f t="shared" si="29"/>
        <v>282966744.89999992</v>
      </c>
      <c r="R12" s="2" t="s">
        <v>22</v>
      </c>
      <c r="S12" s="13" t="s">
        <v>23</v>
      </c>
      <c r="T12" s="15">
        <v>21748612</v>
      </c>
      <c r="U12" s="15">
        <v>21553920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>
        <f t="shared" si="31"/>
        <v>43302532</v>
      </c>
      <c r="AG12" s="15">
        <f t="shared" si="32"/>
        <v>43302532</v>
      </c>
      <c r="AI12" s="175">
        <f t="shared" si="19"/>
        <v>7.7688991007649352E-2</v>
      </c>
      <c r="AJ12" s="175">
        <f t="shared" si="2"/>
        <v>8.5945452383793211E-2</v>
      </c>
      <c r="AK12" s="175">
        <f t="shared" si="3"/>
        <v>1</v>
      </c>
      <c r="AL12" s="175">
        <f t="shared" si="4"/>
        <v>1</v>
      </c>
      <c r="AM12" s="175">
        <f t="shared" si="5"/>
        <v>1</v>
      </c>
      <c r="AN12" s="175">
        <f t="shared" si="6"/>
        <v>1</v>
      </c>
      <c r="AO12" s="175">
        <f t="shared" si="7"/>
        <v>1</v>
      </c>
      <c r="AP12" s="175">
        <f t="shared" si="8"/>
        <v>1</v>
      </c>
      <c r="AQ12" s="175">
        <f t="shared" si="9"/>
        <v>1</v>
      </c>
      <c r="AR12" s="175">
        <f t="shared" si="10"/>
        <v>1</v>
      </c>
      <c r="AS12" s="175">
        <f t="shared" si="11"/>
        <v>1</v>
      </c>
      <c r="AT12" s="175">
        <f t="shared" si="12"/>
        <v>1</v>
      </c>
      <c r="AU12" s="175">
        <f t="shared" si="13"/>
        <v>8.1817221695721282E-2</v>
      </c>
      <c r="AV12" s="175">
        <f t="shared" si="14"/>
        <v>0.84696953694928689</v>
      </c>
    </row>
    <row r="13" spans="1:48" x14ac:dyDescent="0.25">
      <c r="A13" s="2" t="s">
        <v>24</v>
      </c>
      <c r="B13" s="13" t="s">
        <v>25</v>
      </c>
      <c r="C13" s="15">
        <v>23984915.412499998</v>
      </c>
      <c r="D13" s="15">
        <v>23984915.412499998</v>
      </c>
      <c r="E13" s="15">
        <v>23984915.412499998</v>
      </c>
      <c r="F13" s="15">
        <v>23984915.412499998</v>
      </c>
      <c r="G13" s="15">
        <v>23984915.412499998</v>
      </c>
      <c r="H13" s="15">
        <v>23984915.412499998</v>
      </c>
      <c r="I13" s="15">
        <v>23984915.412499998</v>
      </c>
      <c r="J13" s="15">
        <v>23984915.412499998</v>
      </c>
      <c r="K13" s="15">
        <v>23984915.412499998</v>
      </c>
      <c r="L13" s="15">
        <v>23984915.412499998</v>
      </c>
      <c r="M13" s="15">
        <v>23984915.412499998</v>
      </c>
      <c r="N13" s="15">
        <v>23984915.412499998</v>
      </c>
      <c r="O13" s="15">
        <f t="shared" si="30"/>
        <v>47969830.824999996</v>
      </c>
      <c r="P13" s="15">
        <f t="shared" si="29"/>
        <v>287818984.94999999</v>
      </c>
      <c r="R13" s="2" t="s">
        <v>24</v>
      </c>
      <c r="S13" s="13" t="s">
        <v>25</v>
      </c>
      <c r="T13" s="15">
        <v>25398537</v>
      </c>
      <c r="U13" s="15">
        <v>25348538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>
        <f t="shared" si="31"/>
        <v>50747075</v>
      </c>
      <c r="AG13" s="15">
        <f t="shared" si="32"/>
        <v>50747075</v>
      </c>
      <c r="AI13" s="175">
        <f t="shared" si="19"/>
        <v>-5.8937943419357569E-2</v>
      </c>
      <c r="AJ13" s="175">
        <f t="shared" si="2"/>
        <v>-5.6853341529373734E-2</v>
      </c>
      <c r="AK13" s="175">
        <f t="shared" si="3"/>
        <v>1</v>
      </c>
      <c r="AL13" s="175">
        <f t="shared" si="4"/>
        <v>1</v>
      </c>
      <c r="AM13" s="175">
        <f t="shared" si="5"/>
        <v>1</v>
      </c>
      <c r="AN13" s="175">
        <f t="shared" si="6"/>
        <v>1</v>
      </c>
      <c r="AO13" s="175">
        <f t="shared" si="7"/>
        <v>1</v>
      </c>
      <c r="AP13" s="175">
        <f t="shared" si="8"/>
        <v>1</v>
      </c>
      <c r="AQ13" s="175">
        <f t="shared" si="9"/>
        <v>1</v>
      </c>
      <c r="AR13" s="175">
        <f t="shared" si="10"/>
        <v>1</v>
      </c>
      <c r="AS13" s="175">
        <f t="shared" si="11"/>
        <v>1</v>
      </c>
      <c r="AT13" s="175">
        <f t="shared" si="12"/>
        <v>1</v>
      </c>
      <c r="AU13" s="175">
        <f t="shared" si="13"/>
        <v>-5.7895642474365655E-2</v>
      </c>
      <c r="AV13" s="175">
        <f t="shared" si="14"/>
        <v>0.82368405958760571</v>
      </c>
    </row>
    <row r="14" spans="1:48" x14ac:dyDescent="0.25">
      <c r="A14" s="2" t="s">
        <v>26</v>
      </c>
      <c r="B14" s="13" t="s">
        <v>27</v>
      </c>
      <c r="C14" s="15">
        <v>325153581.11250007</v>
      </c>
      <c r="D14" s="15">
        <v>325153581.11250007</v>
      </c>
      <c r="E14" s="15">
        <v>325153581.11250007</v>
      </c>
      <c r="F14" s="15">
        <v>325153581.11250007</v>
      </c>
      <c r="G14" s="15">
        <v>325153581.11250007</v>
      </c>
      <c r="H14" s="15">
        <v>325153581.11250007</v>
      </c>
      <c r="I14" s="15">
        <v>325153581.11250007</v>
      </c>
      <c r="J14" s="15">
        <v>325153581.11250007</v>
      </c>
      <c r="K14" s="15">
        <v>325153581.11250007</v>
      </c>
      <c r="L14" s="15">
        <v>325153581.11250007</v>
      </c>
      <c r="M14" s="15">
        <v>325153581.11250007</v>
      </c>
      <c r="N14" s="15">
        <v>325153581.11250007</v>
      </c>
      <c r="O14" s="15">
        <f t="shared" si="30"/>
        <v>650307162.22500014</v>
      </c>
      <c r="P14" s="15">
        <f t="shared" si="29"/>
        <v>3901842973.3500018</v>
      </c>
      <c r="R14" s="2" t="s">
        <v>26</v>
      </c>
      <c r="S14" s="13" t="s">
        <v>27</v>
      </c>
      <c r="T14" s="15">
        <v>30656</v>
      </c>
      <c r="U14" s="15">
        <v>0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>
        <f t="shared" si="31"/>
        <v>30656</v>
      </c>
      <c r="AG14" s="15">
        <f t="shared" si="32"/>
        <v>30656</v>
      </c>
      <c r="AI14" s="175">
        <f t="shared" si="19"/>
        <v>0.99990571839960951</v>
      </c>
      <c r="AJ14" s="175">
        <f t="shared" si="2"/>
        <v>1</v>
      </c>
      <c r="AK14" s="175">
        <f t="shared" si="3"/>
        <v>1</v>
      </c>
      <c r="AL14" s="175">
        <f t="shared" si="4"/>
        <v>1</v>
      </c>
      <c r="AM14" s="175">
        <f t="shared" si="5"/>
        <v>1</v>
      </c>
      <c r="AN14" s="175">
        <f t="shared" si="6"/>
        <v>1</v>
      </c>
      <c r="AO14" s="175">
        <f t="shared" si="7"/>
        <v>1</v>
      </c>
      <c r="AP14" s="175">
        <f t="shared" si="8"/>
        <v>1</v>
      </c>
      <c r="AQ14" s="175">
        <f t="shared" si="9"/>
        <v>1</v>
      </c>
      <c r="AR14" s="175">
        <f t="shared" si="10"/>
        <v>1</v>
      </c>
      <c r="AS14" s="175">
        <f t="shared" si="11"/>
        <v>1</v>
      </c>
      <c r="AT14" s="175">
        <f t="shared" si="12"/>
        <v>1</v>
      </c>
      <c r="AU14" s="175">
        <f t="shared" si="13"/>
        <v>0.9999528591998047</v>
      </c>
      <c r="AV14" s="175">
        <f t="shared" si="14"/>
        <v>0.99999214319996743</v>
      </c>
    </row>
    <row r="15" spans="1:48" x14ac:dyDescent="0.25">
      <c r="A15" s="2" t="s">
        <v>28</v>
      </c>
      <c r="B15" s="13" t="s">
        <v>29</v>
      </c>
      <c r="C15" s="15">
        <v>156645089.47499996</v>
      </c>
      <c r="D15" s="15">
        <v>156645089.47499996</v>
      </c>
      <c r="E15" s="15">
        <v>156645089.47499996</v>
      </c>
      <c r="F15" s="15">
        <v>156645089.47499996</v>
      </c>
      <c r="G15" s="15">
        <v>156645089.47499996</v>
      </c>
      <c r="H15" s="15">
        <v>156645089.47499996</v>
      </c>
      <c r="I15" s="15">
        <v>156645089.47499996</v>
      </c>
      <c r="J15" s="15">
        <v>156645089.47499996</v>
      </c>
      <c r="K15" s="15">
        <v>156645089.47499996</v>
      </c>
      <c r="L15" s="15">
        <v>156645089.47499996</v>
      </c>
      <c r="M15" s="15">
        <v>156645089.47499996</v>
      </c>
      <c r="N15" s="15">
        <v>156645089.47499996</v>
      </c>
      <c r="O15" s="15">
        <f t="shared" si="30"/>
        <v>313290178.94999993</v>
      </c>
      <c r="P15" s="15">
        <f t="shared" si="29"/>
        <v>1879741073.6999991</v>
      </c>
      <c r="R15" s="2" t="s">
        <v>28</v>
      </c>
      <c r="S15" s="13" t="s">
        <v>29</v>
      </c>
      <c r="T15" s="15">
        <v>244716619</v>
      </c>
      <c r="U15" s="15">
        <v>124019174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>
        <f t="shared" si="31"/>
        <v>368735793</v>
      </c>
      <c r="AG15" s="15">
        <f t="shared" si="32"/>
        <v>368735793</v>
      </c>
      <c r="AI15" s="175">
        <f t="shared" si="19"/>
        <v>-0.56223613405421147</v>
      </c>
      <c r="AJ15" s="175">
        <f t="shared" si="2"/>
        <v>0.20827920992829432</v>
      </c>
      <c r="AK15" s="175">
        <f t="shared" si="3"/>
        <v>1</v>
      </c>
      <c r="AL15" s="175">
        <f t="shared" si="4"/>
        <v>1</v>
      </c>
      <c r="AM15" s="175">
        <f t="shared" si="5"/>
        <v>1</v>
      </c>
      <c r="AN15" s="175">
        <f t="shared" si="6"/>
        <v>1</v>
      </c>
      <c r="AO15" s="175">
        <f t="shared" si="7"/>
        <v>1</v>
      </c>
      <c r="AP15" s="175">
        <f t="shared" si="8"/>
        <v>1</v>
      </c>
      <c r="AQ15" s="175">
        <f t="shared" si="9"/>
        <v>1</v>
      </c>
      <c r="AR15" s="175">
        <f t="shared" si="10"/>
        <v>1</v>
      </c>
      <c r="AS15" s="175">
        <f t="shared" si="11"/>
        <v>1</v>
      </c>
      <c r="AT15" s="175">
        <f t="shared" si="12"/>
        <v>1</v>
      </c>
      <c r="AU15" s="175">
        <f t="shared" si="13"/>
        <v>-0.17697846206295859</v>
      </c>
      <c r="AV15" s="175">
        <f t="shared" si="14"/>
        <v>0.80383692298950682</v>
      </c>
    </row>
    <row r="16" spans="1:48" x14ac:dyDescent="0.25">
      <c r="A16" s="2" t="s">
        <v>30</v>
      </c>
      <c r="B16" s="13" t="s">
        <v>31</v>
      </c>
      <c r="C16" s="15">
        <v>83490335.162500009</v>
      </c>
      <c r="D16" s="15">
        <v>83490335.162500009</v>
      </c>
      <c r="E16" s="15">
        <v>83490335.162500009</v>
      </c>
      <c r="F16" s="15">
        <v>83490335.162500009</v>
      </c>
      <c r="G16" s="15">
        <v>83490335.162500009</v>
      </c>
      <c r="H16" s="15">
        <f>83490335.1625+0.85</f>
        <v>83490336.012499988</v>
      </c>
      <c r="I16" s="15">
        <v>83490335.162500009</v>
      </c>
      <c r="J16" s="15">
        <v>83490335.162500009</v>
      </c>
      <c r="K16" s="15">
        <v>83490335.162500009</v>
      </c>
      <c r="L16" s="15">
        <v>83490335.162500009</v>
      </c>
      <c r="M16" s="15">
        <v>83490335.162500009</v>
      </c>
      <c r="N16" s="15">
        <v>83490335.162500009</v>
      </c>
      <c r="O16" s="15">
        <f t="shared" si="30"/>
        <v>166980670.32500002</v>
      </c>
      <c r="P16" s="15">
        <f t="shared" si="29"/>
        <v>1001884022.8000002</v>
      </c>
      <c r="R16" s="2" t="s">
        <v>30</v>
      </c>
      <c r="S16" s="13" t="s">
        <v>31</v>
      </c>
      <c r="T16" s="15">
        <v>73348316</v>
      </c>
      <c r="U16" s="15">
        <v>102564634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>
        <f t="shared" si="31"/>
        <v>175912950</v>
      </c>
      <c r="AG16" s="15">
        <f t="shared" si="32"/>
        <v>175912950</v>
      </c>
      <c r="AI16" s="175">
        <f t="shared" si="19"/>
        <v>0.12147536769088614</v>
      </c>
      <c r="AJ16" s="175">
        <f t="shared" si="2"/>
        <v>-0.22846116020944282</v>
      </c>
      <c r="AK16" s="175">
        <f t="shared" si="3"/>
        <v>1</v>
      </c>
      <c r="AL16" s="175">
        <f t="shared" si="4"/>
        <v>1</v>
      </c>
      <c r="AM16" s="175">
        <f t="shared" si="5"/>
        <v>1</v>
      </c>
      <c r="AN16" s="175">
        <f t="shared" si="6"/>
        <v>1</v>
      </c>
      <c r="AO16" s="175">
        <f t="shared" si="7"/>
        <v>1</v>
      </c>
      <c r="AP16" s="175">
        <f t="shared" si="8"/>
        <v>1</v>
      </c>
      <c r="AQ16" s="175">
        <f t="shared" si="9"/>
        <v>1</v>
      </c>
      <c r="AR16" s="175">
        <f t="shared" si="10"/>
        <v>1</v>
      </c>
      <c r="AS16" s="175">
        <f t="shared" si="11"/>
        <v>1</v>
      </c>
      <c r="AT16" s="175">
        <f t="shared" si="12"/>
        <v>1</v>
      </c>
      <c r="AU16" s="175">
        <f t="shared" si="13"/>
        <v>-5.3492896259278333E-2</v>
      </c>
      <c r="AV16" s="175">
        <f t="shared" si="14"/>
        <v>0.8244178507724178</v>
      </c>
    </row>
    <row r="17" spans="1:48" x14ac:dyDescent="0.25">
      <c r="A17" s="2" t="s">
        <v>32</v>
      </c>
      <c r="B17" s="13" t="s">
        <v>33</v>
      </c>
      <c r="C17" s="15">
        <v>357018725</v>
      </c>
      <c r="D17" s="15">
        <v>357018725</v>
      </c>
      <c r="E17" s="15">
        <v>357018725</v>
      </c>
      <c r="F17" s="15">
        <v>357018725</v>
      </c>
      <c r="G17" s="15">
        <v>357018725</v>
      </c>
      <c r="H17" s="15">
        <v>357018725</v>
      </c>
      <c r="I17" s="15">
        <v>357018725</v>
      </c>
      <c r="J17" s="15">
        <v>357018725</v>
      </c>
      <c r="K17" s="15">
        <v>357018725</v>
      </c>
      <c r="L17" s="15">
        <v>357018725</v>
      </c>
      <c r="M17" s="15">
        <v>357018725</v>
      </c>
      <c r="N17" s="15">
        <v>357018725</v>
      </c>
      <c r="O17" s="15">
        <f t="shared" si="30"/>
        <v>714037450</v>
      </c>
      <c r="P17" s="15">
        <f t="shared" si="29"/>
        <v>4284224700</v>
      </c>
      <c r="R17" s="2" t="s">
        <v>32</v>
      </c>
      <c r="S17" s="13" t="s">
        <v>33</v>
      </c>
      <c r="T17" s="15">
        <v>398419</v>
      </c>
      <c r="U17" s="15">
        <v>0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>
        <f t="shared" si="31"/>
        <v>398419</v>
      </c>
      <c r="AG17" s="15">
        <f t="shared" si="32"/>
        <v>398419</v>
      </c>
      <c r="AI17" s="175">
        <f t="shared" si="19"/>
        <v>0.99888403892540933</v>
      </c>
      <c r="AJ17" s="175">
        <f t="shared" si="2"/>
        <v>1</v>
      </c>
      <c r="AK17" s="175">
        <f t="shared" si="3"/>
        <v>1</v>
      </c>
      <c r="AL17" s="175">
        <f t="shared" si="4"/>
        <v>1</v>
      </c>
      <c r="AM17" s="175">
        <f t="shared" si="5"/>
        <v>1</v>
      </c>
      <c r="AN17" s="175">
        <f t="shared" si="6"/>
        <v>1</v>
      </c>
      <c r="AO17" s="175">
        <f t="shared" si="7"/>
        <v>1</v>
      </c>
      <c r="AP17" s="175">
        <f t="shared" si="8"/>
        <v>1</v>
      </c>
      <c r="AQ17" s="175">
        <f t="shared" si="9"/>
        <v>1</v>
      </c>
      <c r="AR17" s="175">
        <f t="shared" si="10"/>
        <v>1</v>
      </c>
      <c r="AS17" s="175">
        <f t="shared" si="11"/>
        <v>1</v>
      </c>
      <c r="AT17" s="175">
        <f t="shared" si="12"/>
        <v>1</v>
      </c>
      <c r="AU17" s="175">
        <f t="shared" si="13"/>
        <v>0.99944201946270461</v>
      </c>
      <c r="AV17" s="175">
        <f t="shared" si="14"/>
        <v>0.99990700324378412</v>
      </c>
    </row>
    <row r="18" spans="1:48" x14ac:dyDescent="0.25">
      <c r="A18" s="2" t="s">
        <v>34</v>
      </c>
      <c r="B18" s="13" t="s">
        <v>35</v>
      </c>
      <c r="C18" s="15">
        <v>222360862.5</v>
      </c>
      <c r="D18" s="15">
        <v>222360862.5</v>
      </c>
      <c r="E18" s="15">
        <v>222360862.5</v>
      </c>
      <c r="F18" s="15">
        <v>222360862.5</v>
      </c>
      <c r="G18" s="15">
        <v>222360862.5</v>
      </c>
      <c r="H18" s="15">
        <v>222360862.5</v>
      </c>
      <c r="I18" s="15">
        <v>222360862.5</v>
      </c>
      <c r="J18" s="15">
        <v>222360862.5</v>
      </c>
      <c r="K18" s="15">
        <v>222360862.5</v>
      </c>
      <c r="L18" s="15">
        <v>222360862.5</v>
      </c>
      <c r="M18" s="15">
        <v>222360862.5</v>
      </c>
      <c r="N18" s="15">
        <v>222360862.5</v>
      </c>
      <c r="O18" s="15">
        <f t="shared" si="30"/>
        <v>444721725</v>
      </c>
      <c r="P18" s="15">
        <f t="shared" si="29"/>
        <v>2668330350</v>
      </c>
      <c r="R18" s="2" t="s">
        <v>34</v>
      </c>
      <c r="S18" s="13" t="s">
        <v>35</v>
      </c>
      <c r="T18" s="15">
        <v>2060109</v>
      </c>
      <c r="U18" s="15">
        <v>2060422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>
        <f t="shared" si="31"/>
        <v>4120531</v>
      </c>
      <c r="AG18" s="15">
        <f t="shared" si="32"/>
        <v>4120531</v>
      </c>
      <c r="AI18" s="175">
        <f t="shared" si="19"/>
        <v>0.99073528957911827</v>
      </c>
      <c r="AJ18" s="175">
        <f t="shared" si="2"/>
        <v>0.99073388195730716</v>
      </c>
      <c r="AK18" s="175">
        <f t="shared" si="3"/>
        <v>1</v>
      </c>
      <c r="AL18" s="175">
        <f t="shared" si="4"/>
        <v>1</v>
      </c>
      <c r="AM18" s="175">
        <f t="shared" si="5"/>
        <v>1</v>
      </c>
      <c r="AN18" s="175">
        <f t="shared" si="6"/>
        <v>1</v>
      </c>
      <c r="AO18" s="175">
        <f t="shared" si="7"/>
        <v>1</v>
      </c>
      <c r="AP18" s="175">
        <f t="shared" si="8"/>
        <v>1</v>
      </c>
      <c r="AQ18" s="175">
        <f t="shared" si="9"/>
        <v>1</v>
      </c>
      <c r="AR18" s="175">
        <f t="shared" si="10"/>
        <v>1</v>
      </c>
      <c r="AS18" s="175">
        <f t="shared" si="11"/>
        <v>1</v>
      </c>
      <c r="AT18" s="175">
        <f t="shared" si="12"/>
        <v>1</v>
      </c>
      <c r="AU18" s="175">
        <f t="shared" si="13"/>
        <v>0.99073458576821272</v>
      </c>
      <c r="AV18" s="175">
        <f t="shared" si="14"/>
        <v>0.99845576429470206</v>
      </c>
    </row>
    <row r="19" spans="1:48" x14ac:dyDescent="0.25">
      <c r="A19" s="6" t="s">
        <v>36</v>
      </c>
      <c r="B19" s="7" t="s">
        <v>37</v>
      </c>
      <c r="C19" s="8">
        <f t="shared" ref="C19:N19" si="33">SUM(C20:C20)</f>
        <v>6894979.5250000013</v>
      </c>
      <c r="D19" s="8">
        <f t="shared" si="33"/>
        <v>6894979.5250000013</v>
      </c>
      <c r="E19" s="8">
        <f t="shared" si="33"/>
        <v>6894979.5250000013</v>
      </c>
      <c r="F19" s="8">
        <f t="shared" si="33"/>
        <v>6894979.5250000013</v>
      </c>
      <c r="G19" s="8">
        <f t="shared" si="33"/>
        <v>6894979.5250000013</v>
      </c>
      <c r="H19" s="8">
        <f t="shared" si="33"/>
        <v>6894979.5250000013</v>
      </c>
      <c r="I19" s="8">
        <f t="shared" si="33"/>
        <v>6894979.5250000013</v>
      </c>
      <c r="J19" s="8">
        <f t="shared" si="33"/>
        <v>6894979.5250000013</v>
      </c>
      <c r="K19" s="8">
        <f t="shared" si="33"/>
        <v>6894979.5250000013</v>
      </c>
      <c r="L19" s="8">
        <f t="shared" si="33"/>
        <v>6894979.5250000013</v>
      </c>
      <c r="M19" s="8">
        <f t="shared" si="33"/>
        <v>6894979.5250000013</v>
      </c>
      <c r="N19" s="8">
        <f t="shared" si="33"/>
        <v>6894979.5250000013</v>
      </c>
      <c r="O19" s="8">
        <f t="shared" si="30"/>
        <v>13789959.050000003</v>
      </c>
      <c r="P19" s="8">
        <f t="shared" si="29"/>
        <v>82739754.300000012</v>
      </c>
      <c r="R19" s="6" t="s">
        <v>36</v>
      </c>
      <c r="S19" s="7" t="s">
        <v>37</v>
      </c>
      <c r="T19" s="8">
        <f t="shared" ref="T19" si="34">+T20</f>
        <v>6762626</v>
      </c>
      <c r="U19" s="8">
        <v>6761626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>
        <f t="shared" si="31"/>
        <v>13524252</v>
      </c>
      <c r="AG19" s="8">
        <f t="shared" si="32"/>
        <v>13524252</v>
      </c>
      <c r="AI19" s="174">
        <f t="shared" si="19"/>
        <v>1.919563713280226E-2</v>
      </c>
      <c r="AJ19" s="174">
        <f t="shared" si="2"/>
        <v>1.9340670195826474E-2</v>
      </c>
      <c r="AK19" s="174">
        <f t="shared" si="3"/>
        <v>1</v>
      </c>
      <c r="AL19" s="174">
        <f t="shared" si="4"/>
        <v>1</v>
      </c>
      <c r="AM19" s="174">
        <f t="shared" si="5"/>
        <v>1</v>
      </c>
      <c r="AN19" s="174">
        <f t="shared" si="6"/>
        <v>1</v>
      </c>
      <c r="AO19" s="174">
        <f t="shared" si="7"/>
        <v>1</v>
      </c>
      <c r="AP19" s="174">
        <f t="shared" si="8"/>
        <v>1</v>
      </c>
      <c r="AQ19" s="174">
        <f t="shared" si="9"/>
        <v>1</v>
      </c>
      <c r="AR19" s="174">
        <f t="shared" si="10"/>
        <v>1</v>
      </c>
      <c r="AS19" s="174">
        <f t="shared" si="11"/>
        <v>1</v>
      </c>
      <c r="AT19" s="174">
        <f t="shared" si="12"/>
        <v>1</v>
      </c>
      <c r="AU19" s="174">
        <f t="shared" si="13"/>
        <v>1.9268153664314367E-2</v>
      </c>
      <c r="AV19" s="174">
        <f t="shared" si="14"/>
        <v>0.8365446922773857</v>
      </c>
    </row>
    <row r="20" spans="1:48" x14ac:dyDescent="0.25">
      <c r="A20" s="2" t="s">
        <v>38</v>
      </c>
      <c r="B20" s="13" t="s">
        <v>39</v>
      </c>
      <c r="C20" s="15">
        <v>6894979.5250000013</v>
      </c>
      <c r="D20" s="15">
        <v>6894979.5250000013</v>
      </c>
      <c r="E20" s="15">
        <v>6894979.5250000013</v>
      </c>
      <c r="F20" s="15">
        <v>6894979.5250000013</v>
      </c>
      <c r="G20" s="15">
        <v>6894979.5250000013</v>
      </c>
      <c r="H20" s="15">
        <v>6894979.5250000013</v>
      </c>
      <c r="I20" s="15">
        <v>6894979.5250000013</v>
      </c>
      <c r="J20" s="15">
        <v>6894979.5250000013</v>
      </c>
      <c r="K20" s="15">
        <v>6894979.5250000013</v>
      </c>
      <c r="L20" s="15">
        <v>6894979.5250000013</v>
      </c>
      <c r="M20" s="15">
        <v>6894979.5250000013</v>
      </c>
      <c r="N20" s="15">
        <v>6894979.5250000013</v>
      </c>
      <c r="O20" s="15">
        <f t="shared" si="30"/>
        <v>13789959.050000003</v>
      </c>
      <c r="P20" s="15">
        <f t="shared" si="29"/>
        <v>82739754.300000012</v>
      </c>
      <c r="R20" s="2" t="s">
        <v>38</v>
      </c>
      <c r="S20" s="13" t="s">
        <v>39</v>
      </c>
      <c r="T20" s="15">
        <v>6762626</v>
      </c>
      <c r="U20" s="15">
        <v>6761626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>
        <f t="shared" si="31"/>
        <v>13524252</v>
      </c>
      <c r="AG20" s="15">
        <f t="shared" si="32"/>
        <v>13524252</v>
      </c>
      <c r="AI20" s="175">
        <f t="shared" si="19"/>
        <v>1.919563713280226E-2</v>
      </c>
      <c r="AJ20" s="175">
        <f t="shared" si="2"/>
        <v>1.9340670195826474E-2</v>
      </c>
      <c r="AK20" s="175">
        <f t="shared" si="3"/>
        <v>1</v>
      </c>
      <c r="AL20" s="175">
        <f t="shared" si="4"/>
        <v>1</v>
      </c>
      <c r="AM20" s="175">
        <f t="shared" si="5"/>
        <v>1</v>
      </c>
      <c r="AN20" s="175">
        <f t="shared" si="6"/>
        <v>1</v>
      </c>
      <c r="AO20" s="175">
        <f t="shared" si="7"/>
        <v>1</v>
      </c>
      <c r="AP20" s="175">
        <f t="shared" si="8"/>
        <v>1</v>
      </c>
      <c r="AQ20" s="175">
        <f t="shared" si="9"/>
        <v>1</v>
      </c>
      <c r="AR20" s="175">
        <f t="shared" si="10"/>
        <v>1</v>
      </c>
      <c r="AS20" s="175">
        <f t="shared" si="11"/>
        <v>1</v>
      </c>
      <c r="AT20" s="175">
        <f t="shared" si="12"/>
        <v>1</v>
      </c>
      <c r="AU20" s="175">
        <f t="shared" si="13"/>
        <v>1.9268153664314367E-2</v>
      </c>
      <c r="AV20" s="175">
        <f t="shared" si="14"/>
        <v>0.8365446922773857</v>
      </c>
    </row>
    <row r="21" spans="1:48" x14ac:dyDescent="0.25">
      <c r="A21" s="3" t="s">
        <v>40</v>
      </c>
      <c r="B21" s="4" t="s">
        <v>41</v>
      </c>
      <c r="C21" s="5">
        <f t="shared" ref="C21:N21" si="35">+C22+C24+C26+C28+C30+C32</f>
        <v>1754601618.1253073</v>
      </c>
      <c r="D21" s="5">
        <f t="shared" si="35"/>
        <v>6138900104.2660875</v>
      </c>
      <c r="E21" s="5">
        <f t="shared" si="35"/>
        <v>1210904778.1253073</v>
      </c>
      <c r="F21" s="5">
        <f t="shared" si="35"/>
        <v>1210904778.1253073</v>
      </c>
      <c r="G21" s="5">
        <f t="shared" si="35"/>
        <v>1210904778.1253073</v>
      </c>
      <c r="H21" s="5">
        <f t="shared" si="35"/>
        <v>1211854778.1253073</v>
      </c>
      <c r="I21" s="5">
        <f t="shared" si="35"/>
        <v>1211854778.1253073</v>
      </c>
      <c r="J21" s="5">
        <f t="shared" si="35"/>
        <v>1211854778.1253073</v>
      </c>
      <c r="K21" s="5">
        <f t="shared" si="35"/>
        <v>1211854778.1253073</v>
      </c>
      <c r="L21" s="5">
        <f t="shared" si="35"/>
        <v>1212054778.1253073</v>
      </c>
      <c r="M21" s="5">
        <f t="shared" si="35"/>
        <v>1212054778.1253073</v>
      </c>
      <c r="N21" s="5">
        <f t="shared" si="35"/>
        <v>1211054778.1253073</v>
      </c>
      <c r="O21" s="5">
        <f t="shared" si="30"/>
        <v>7893501722.3913946</v>
      </c>
      <c r="P21" s="5">
        <f t="shared" si="29"/>
        <v>20008799503.64447</v>
      </c>
      <c r="R21" s="3" t="s">
        <v>40</v>
      </c>
      <c r="S21" s="4" t="s">
        <v>41</v>
      </c>
      <c r="T21" s="5">
        <f t="shared" ref="T21" si="36">+T22+T24+T26+T28+T30+T32</f>
        <v>1751875529</v>
      </c>
      <c r="U21" s="5">
        <v>5849941957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>
        <f t="shared" si="31"/>
        <v>7601817486</v>
      </c>
      <c r="AG21" s="5">
        <f t="shared" si="32"/>
        <v>7601817486</v>
      </c>
      <c r="AI21" s="173">
        <f t="shared" si="19"/>
        <v>1.5536798194794746E-3</v>
      </c>
      <c r="AJ21" s="173">
        <f t="shared" si="2"/>
        <v>4.7070019442942673E-2</v>
      </c>
      <c r="AK21" s="173">
        <f t="shared" si="3"/>
        <v>1</v>
      </c>
      <c r="AL21" s="173">
        <f t="shared" si="4"/>
        <v>1</v>
      </c>
      <c r="AM21" s="173">
        <f t="shared" si="5"/>
        <v>1</v>
      </c>
      <c r="AN21" s="173">
        <f t="shared" si="6"/>
        <v>1</v>
      </c>
      <c r="AO21" s="173">
        <f t="shared" si="7"/>
        <v>1</v>
      </c>
      <c r="AP21" s="173">
        <f t="shared" si="8"/>
        <v>1</v>
      </c>
      <c r="AQ21" s="173">
        <f t="shared" si="9"/>
        <v>1</v>
      </c>
      <c r="AR21" s="173">
        <f t="shared" si="10"/>
        <v>1</v>
      </c>
      <c r="AS21" s="173">
        <f t="shared" si="11"/>
        <v>1</v>
      </c>
      <c r="AT21" s="173">
        <f t="shared" si="12"/>
        <v>1</v>
      </c>
      <c r="AU21" s="173">
        <f t="shared" si="13"/>
        <v>3.6952451098348112E-2</v>
      </c>
      <c r="AV21" s="173">
        <f t="shared" si="14"/>
        <v>0.62007628270674708</v>
      </c>
    </row>
    <row r="22" spans="1:48" x14ac:dyDescent="0.25">
      <c r="A22" s="6" t="s">
        <v>42</v>
      </c>
      <c r="B22" s="7" t="s">
        <v>43</v>
      </c>
      <c r="C22" s="8">
        <f t="shared" ref="C22:N22" si="37">+C23</f>
        <v>504067105.57110208</v>
      </c>
      <c r="D22" s="8">
        <f t="shared" si="37"/>
        <v>504067105.57110208</v>
      </c>
      <c r="E22" s="8">
        <f t="shared" si="37"/>
        <v>504067105.57110208</v>
      </c>
      <c r="F22" s="8">
        <f t="shared" si="37"/>
        <v>504067105.57110208</v>
      </c>
      <c r="G22" s="8">
        <f t="shared" si="37"/>
        <v>504067105.57110208</v>
      </c>
      <c r="H22" s="8">
        <f t="shared" si="37"/>
        <v>504067105.57110208</v>
      </c>
      <c r="I22" s="8">
        <f t="shared" si="37"/>
        <v>504067105.57110208</v>
      </c>
      <c r="J22" s="8">
        <f t="shared" si="37"/>
        <v>504067105.57110208</v>
      </c>
      <c r="K22" s="8">
        <f t="shared" si="37"/>
        <v>504067105.57110208</v>
      </c>
      <c r="L22" s="8">
        <f t="shared" si="37"/>
        <v>504067105.57110208</v>
      </c>
      <c r="M22" s="8">
        <f t="shared" si="37"/>
        <v>504067105.57110208</v>
      </c>
      <c r="N22" s="8">
        <f t="shared" si="37"/>
        <v>504067105.57110208</v>
      </c>
      <c r="O22" s="8">
        <f t="shared" si="30"/>
        <v>1008134211.1422042</v>
      </c>
      <c r="P22" s="8">
        <f t="shared" si="29"/>
        <v>6048805266.8532248</v>
      </c>
      <c r="R22" s="6" t="s">
        <v>42</v>
      </c>
      <c r="S22" s="7" t="s">
        <v>43</v>
      </c>
      <c r="T22" s="8">
        <f t="shared" ref="T22" si="38">+T23</f>
        <v>476553823</v>
      </c>
      <c r="U22" s="8">
        <v>477931944.72000003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>
        <f t="shared" si="31"/>
        <v>954485767.72000003</v>
      </c>
      <c r="AG22" s="8">
        <f t="shared" si="32"/>
        <v>954485767.72000003</v>
      </c>
      <c r="AI22" s="174">
        <f t="shared" si="19"/>
        <v>5.4582578920578162E-2</v>
      </c>
      <c r="AJ22" s="174">
        <f t="shared" si="2"/>
        <v>5.1848574450203855E-2</v>
      </c>
      <c r="AK22" s="174">
        <f t="shared" si="3"/>
        <v>1</v>
      </c>
      <c r="AL22" s="174">
        <f t="shared" si="4"/>
        <v>1</v>
      </c>
      <c r="AM22" s="174">
        <f t="shared" si="5"/>
        <v>1</v>
      </c>
      <c r="AN22" s="174">
        <f t="shared" si="6"/>
        <v>1</v>
      </c>
      <c r="AO22" s="174">
        <f t="shared" si="7"/>
        <v>1</v>
      </c>
      <c r="AP22" s="174">
        <f t="shared" si="8"/>
        <v>1</v>
      </c>
      <c r="AQ22" s="174">
        <f t="shared" si="9"/>
        <v>1</v>
      </c>
      <c r="AR22" s="174">
        <f t="shared" si="10"/>
        <v>1</v>
      </c>
      <c r="AS22" s="174">
        <f t="shared" si="11"/>
        <v>1</v>
      </c>
      <c r="AT22" s="174">
        <f t="shared" si="12"/>
        <v>1</v>
      </c>
      <c r="AU22" s="174">
        <f t="shared" si="13"/>
        <v>5.3215576685391008E-2</v>
      </c>
      <c r="AV22" s="174">
        <f t="shared" si="14"/>
        <v>0.84220259611423176</v>
      </c>
    </row>
    <row r="23" spans="1:48" x14ac:dyDescent="0.25">
      <c r="A23" s="2" t="s">
        <v>44</v>
      </c>
      <c r="B23" s="13" t="s">
        <v>43</v>
      </c>
      <c r="C23" s="15">
        <v>504067105.57110208</v>
      </c>
      <c r="D23" s="15">
        <v>504067105.57110208</v>
      </c>
      <c r="E23" s="15">
        <v>504067105.57110208</v>
      </c>
      <c r="F23" s="15">
        <v>504067105.57110208</v>
      </c>
      <c r="G23" s="15">
        <v>504067105.57110208</v>
      </c>
      <c r="H23" s="15">
        <v>504067105.57110208</v>
      </c>
      <c r="I23" s="15">
        <v>504067105.57110208</v>
      </c>
      <c r="J23" s="15">
        <v>504067105.57110208</v>
      </c>
      <c r="K23" s="15">
        <v>504067105.57110208</v>
      </c>
      <c r="L23" s="15">
        <v>504067105.57110208</v>
      </c>
      <c r="M23" s="15">
        <v>504067105.57110208</v>
      </c>
      <c r="N23" s="15">
        <v>504067105.57110208</v>
      </c>
      <c r="O23" s="15">
        <f t="shared" si="30"/>
        <v>1008134211.1422042</v>
      </c>
      <c r="P23" s="15">
        <f t="shared" si="29"/>
        <v>6048805266.8532248</v>
      </c>
      <c r="R23" s="2" t="s">
        <v>44</v>
      </c>
      <c r="S23" s="13" t="s">
        <v>43</v>
      </c>
      <c r="T23" s="15">
        <v>476553823</v>
      </c>
      <c r="U23" s="15">
        <v>477931944.72000003</v>
      </c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>
        <f t="shared" si="31"/>
        <v>954485767.72000003</v>
      </c>
      <c r="AG23" s="15">
        <f t="shared" si="32"/>
        <v>954485767.72000003</v>
      </c>
      <c r="AI23" s="175">
        <f t="shared" si="19"/>
        <v>5.4582578920578162E-2</v>
      </c>
      <c r="AJ23" s="175">
        <f t="shared" si="2"/>
        <v>5.1848574450203855E-2</v>
      </c>
      <c r="AK23" s="175">
        <f t="shared" si="3"/>
        <v>1</v>
      </c>
      <c r="AL23" s="175">
        <f t="shared" si="4"/>
        <v>1</v>
      </c>
      <c r="AM23" s="175">
        <f t="shared" si="5"/>
        <v>1</v>
      </c>
      <c r="AN23" s="175">
        <f t="shared" si="6"/>
        <v>1</v>
      </c>
      <c r="AO23" s="175">
        <f t="shared" si="7"/>
        <v>1</v>
      </c>
      <c r="AP23" s="175">
        <f t="shared" si="8"/>
        <v>1</v>
      </c>
      <c r="AQ23" s="175">
        <f t="shared" si="9"/>
        <v>1</v>
      </c>
      <c r="AR23" s="175">
        <f t="shared" si="10"/>
        <v>1</v>
      </c>
      <c r="AS23" s="175">
        <f t="shared" si="11"/>
        <v>1</v>
      </c>
      <c r="AT23" s="175">
        <f t="shared" si="12"/>
        <v>1</v>
      </c>
      <c r="AU23" s="175">
        <f t="shared" si="13"/>
        <v>5.3215576685391008E-2</v>
      </c>
      <c r="AV23" s="175">
        <f t="shared" si="14"/>
        <v>0.84220259611423176</v>
      </c>
    </row>
    <row r="24" spans="1:48" x14ac:dyDescent="0.25">
      <c r="A24" s="6" t="s">
        <v>45</v>
      </c>
      <c r="B24" s="7" t="s">
        <v>46</v>
      </c>
      <c r="C24" s="8">
        <f t="shared" ref="C24:N24" si="39">+C25</f>
        <v>368543249.35986692</v>
      </c>
      <c r="D24" s="8">
        <f t="shared" si="39"/>
        <v>368543249.35986692</v>
      </c>
      <c r="E24" s="8">
        <f t="shared" si="39"/>
        <v>368543249.35986692</v>
      </c>
      <c r="F24" s="8">
        <f t="shared" si="39"/>
        <v>368543249.35986692</v>
      </c>
      <c r="G24" s="8">
        <f t="shared" si="39"/>
        <v>368543249.35986692</v>
      </c>
      <c r="H24" s="8">
        <f t="shared" si="39"/>
        <v>368543249.35986692</v>
      </c>
      <c r="I24" s="8">
        <f t="shared" si="39"/>
        <v>368543249.35986692</v>
      </c>
      <c r="J24" s="8">
        <f t="shared" si="39"/>
        <v>368543249.35986692</v>
      </c>
      <c r="K24" s="8">
        <f t="shared" si="39"/>
        <v>368543249.35986692</v>
      </c>
      <c r="L24" s="8">
        <f t="shared" si="39"/>
        <v>368543249.35986692</v>
      </c>
      <c r="M24" s="8">
        <f t="shared" si="39"/>
        <v>368543249.35986692</v>
      </c>
      <c r="N24" s="8">
        <f t="shared" si="39"/>
        <v>368543249.35986692</v>
      </c>
      <c r="O24" s="8">
        <f t="shared" si="30"/>
        <v>737086498.71973383</v>
      </c>
      <c r="P24" s="8">
        <f t="shared" si="29"/>
        <v>4422518992.3184042</v>
      </c>
      <c r="R24" s="6" t="s">
        <v>45</v>
      </c>
      <c r="S24" s="7" t="s">
        <v>46</v>
      </c>
      <c r="T24" s="8">
        <f t="shared" ref="T24" si="40">+T25</f>
        <v>359505516</v>
      </c>
      <c r="U24" s="8">
        <v>360545151.27999997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>
        <f t="shared" si="31"/>
        <v>720050667.27999997</v>
      </c>
      <c r="AG24" s="8">
        <f t="shared" si="32"/>
        <v>720050667.27999997</v>
      </c>
      <c r="AI24" s="174">
        <f t="shared" si="19"/>
        <v>2.4522856884679908E-2</v>
      </c>
      <c r="AJ24" s="174">
        <f t="shared" si="2"/>
        <v>2.1701925333754087E-2</v>
      </c>
      <c r="AK24" s="174">
        <f t="shared" si="3"/>
        <v>1</v>
      </c>
      <c r="AL24" s="174">
        <f t="shared" si="4"/>
        <v>1</v>
      </c>
      <c r="AM24" s="174">
        <f t="shared" si="5"/>
        <v>1</v>
      </c>
      <c r="AN24" s="174">
        <f t="shared" si="6"/>
        <v>1</v>
      </c>
      <c r="AO24" s="174">
        <f t="shared" si="7"/>
        <v>1</v>
      </c>
      <c r="AP24" s="174">
        <f t="shared" si="8"/>
        <v>1</v>
      </c>
      <c r="AQ24" s="174">
        <f t="shared" si="9"/>
        <v>1</v>
      </c>
      <c r="AR24" s="174">
        <f t="shared" si="10"/>
        <v>1</v>
      </c>
      <c r="AS24" s="174">
        <f t="shared" si="11"/>
        <v>1</v>
      </c>
      <c r="AT24" s="174">
        <f t="shared" si="12"/>
        <v>1</v>
      </c>
      <c r="AU24" s="174">
        <f t="shared" si="13"/>
        <v>2.3112391109217E-2</v>
      </c>
      <c r="AV24" s="174">
        <f t="shared" si="14"/>
        <v>0.83718539851820295</v>
      </c>
    </row>
    <row r="25" spans="1:48" x14ac:dyDescent="0.25">
      <c r="A25" s="2" t="s">
        <v>47</v>
      </c>
      <c r="B25" s="13" t="s">
        <v>46</v>
      </c>
      <c r="C25" s="15">
        <v>368543249.35986692</v>
      </c>
      <c r="D25" s="15">
        <v>368543249.35986692</v>
      </c>
      <c r="E25" s="15">
        <v>368543249.35986692</v>
      </c>
      <c r="F25" s="15">
        <v>368543249.35986692</v>
      </c>
      <c r="G25" s="15">
        <v>368543249.35986692</v>
      </c>
      <c r="H25" s="15">
        <v>368543249.35986692</v>
      </c>
      <c r="I25" s="15">
        <v>368543249.35986692</v>
      </c>
      <c r="J25" s="15">
        <v>368543249.35986692</v>
      </c>
      <c r="K25" s="15">
        <v>368543249.35986692</v>
      </c>
      <c r="L25" s="15">
        <v>368543249.35986692</v>
      </c>
      <c r="M25" s="15">
        <v>368543249.35986692</v>
      </c>
      <c r="N25" s="15">
        <v>368543249.35986692</v>
      </c>
      <c r="O25" s="15">
        <f t="shared" si="30"/>
        <v>737086498.71973383</v>
      </c>
      <c r="P25" s="15">
        <f t="shared" si="29"/>
        <v>4422518992.3184042</v>
      </c>
      <c r="R25" s="2" t="s">
        <v>47</v>
      </c>
      <c r="S25" s="13" t="s">
        <v>46</v>
      </c>
      <c r="T25" s="15">
        <v>359505516</v>
      </c>
      <c r="U25" s="15">
        <v>360545151.27999997</v>
      </c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>
        <f t="shared" si="31"/>
        <v>720050667.27999997</v>
      </c>
      <c r="AG25" s="15">
        <f t="shared" si="32"/>
        <v>720050667.27999997</v>
      </c>
      <c r="AI25" s="175">
        <f t="shared" si="19"/>
        <v>2.4522856884679908E-2</v>
      </c>
      <c r="AJ25" s="175">
        <f t="shared" si="2"/>
        <v>2.1701925333754087E-2</v>
      </c>
      <c r="AK25" s="175">
        <f t="shared" si="3"/>
        <v>1</v>
      </c>
      <c r="AL25" s="175">
        <f t="shared" si="4"/>
        <v>1</v>
      </c>
      <c r="AM25" s="175">
        <f t="shared" si="5"/>
        <v>1</v>
      </c>
      <c r="AN25" s="175">
        <f t="shared" si="6"/>
        <v>1</v>
      </c>
      <c r="AO25" s="175">
        <f t="shared" si="7"/>
        <v>1</v>
      </c>
      <c r="AP25" s="175">
        <f t="shared" si="8"/>
        <v>1</v>
      </c>
      <c r="AQ25" s="175">
        <f t="shared" si="9"/>
        <v>1</v>
      </c>
      <c r="AR25" s="175">
        <f t="shared" si="10"/>
        <v>1</v>
      </c>
      <c r="AS25" s="175">
        <f t="shared" si="11"/>
        <v>1</v>
      </c>
      <c r="AT25" s="175">
        <f t="shared" si="12"/>
        <v>1</v>
      </c>
      <c r="AU25" s="175">
        <f t="shared" si="13"/>
        <v>2.3112391109217E-2</v>
      </c>
      <c r="AV25" s="175">
        <f t="shared" si="14"/>
        <v>0.83718539851820295</v>
      </c>
    </row>
    <row r="26" spans="1:48" x14ac:dyDescent="0.25">
      <c r="A26" s="6" t="s">
        <v>48</v>
      </c>
      <c r="B26" s="7" t="s">
        <v>49</v>
      </c>
      <c r="C26" s="8">
        <f t="shared" ref="C26:N26" si="41">+C27</f>
        <v>547146840</v>
      </c>
      <c r="D26" s="8">
        <f t="shared" si="41"/>
        <v>4928945326.1407804</v>
      </c>
      <c r="E26" s="8">
        <f t="shared" si="41"/>
        <v>950000</v>
      </c>
      <c r="F26" s="8">
        <f t="shared" si="41"/>
        <v>950000</v>
      </c>
      <c r="G26" s="8">
        <f t="shared" si="41"/>
        <v>950000</v>
      </c>
      <c r="H26" s="8">
        <f t="shared" si="41"/>
        <v>1900000</v>
      </c>
      <c r="I26" s="8">
        <f t="shared" si="41"/>
        <v>1900000</v>
      </c>
      <c r="J26" s="8">
        <f t="shared" si="41"/>
        <v>1900000</v>
      </c>
      <c r="K26" s="8">
        <f t="shared" si="41"/>
        <v>1900000</v>
      </c>
      <c r="L26" s="8">
        <f t="shared" si="41"/>
        <v>2100000</v>
      </c>
      <c r="M26" s="8">
        <f t="shared" si="41"/>
        <v>2100000</v>
      </c>
      <c r="N26" s="8">
        <f t="shared" si="41"/>
        <v>2600000</v>
      </c>
      <c r="O26" s="8">
        <f t="shared" si="30"/>
        <v>5476092166.1407804</v>
      </c>
      <c r="P26" s="8">
        <f t="shared" si="29"/>
        <v>5493342166.1407804</v>
      </c>
      <c r="R26" s="6" t="s">
        <v>48</v>
      </c>
      <c r="S26" s="7" t="s">
        <v>49</v>
      </c>
      <c r="T26" s="8">
        <f t="shared" ref="T26" si="42">+T27</f>
        <v>562657361</v>
      </c>
      <c r="U26" s="8">
        <v>4708312185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>
        <f t="shared" si="31"/>
        <v>5270969546</v>
      </c>
      <c r="AG26" s="8">
        <f t="shared" si="32"/>
        <v>5270969546</v>
      </c>
      <c r="AI26" s="174">
        <f t="shared" si="19"/>
        <v>-2.8348004349252935E-2</v>
      </c>
      <c r="AJ26" s="174">
        <f t="shared" si="2"/>
        <v>4.4762748730574724E-2</v>
      </c>
      <c r="AK26" s="174">
        <f t="shared" si="3"/>
        <v>1</v>
      </c>
      <c r="AL26" s="174">
        <f t="shared" si="4"/>
        <v>1</v>
      </c>
      <c r="AM26" s="174">
        <f t="shared" si="5"/>
        <v>1</v>
      </c>
      <c r="AN26" s="174">
        <f t="shared" si="6"/>
        <v>1</v>
      </c>
      <c r="AO26" s="174">
        <f t="shared" si="7"/>
        <v>1</v>
      </c>
      <c r="AP26" s="174">
        <f t="shared" si="8"/>
        <v>1</v>
      </c>
      <c r="AQ26" s="174">
        <f t="shared" si="9"/>
        <v>1</v>
      </c>
      <c r="AR26" s="174">
        <f t="shared" si="10"/>
        <v>1</v>
      </c>
      <c r="AS26" s="174">
        <f t="shared" si="11"/>
        <v>1</v>
      </c>
      <c r="AT26" s="174">
        <f t="shared" si="12"/>
        <v>1</v>
      </c>
      <c r="AU26" s="174">
        <f t="shared" si="13"/>
        <v>3.7457846566037345E-2</v>
      </c>
      <c r="AV26" s="174">
        <f t="shared" si="14"/>
        <v>4.0480387606549394E-2</v>
      </c>
    </row>
    <row r="27" spans="1:48" x14ac:dyDescent="0.25">
      <c r="A27" s="2" t="s">
        <v>50</v>
      </c>
      <c r="B27" s="13" t="s">
        <v>49</v>
      </c>
      <c r="C27" s="15">
        <v>547146840</v>
      </c>
      <c r="D27" s="15">
        <v>4928945326.1407804</v>
      </c>
      <c r="E27" s="15">
        <v>950000</v>
      </c>
      <c r="F27" s="15">
        <v>950000</v>
      </c>
      <c r="G27" s="15">
        <v>950000</v>
      </c>
      <c r="H27" s="15">
        <v>1900000</v>
      </c>
      <c r="I27" s="15">
        <v>1900000</v>
      </c>
      <c r="J27" s="15">
        <v>1900000</v>
      </c>
      <c r="K27" s="15">
        <v>1900000</v>
      </c>
      <c r="L27" s="15">
        <v>2100000</v>
      </c>
      <c r="M27" s="15">
        <v>2100000</v>
      </c>
      <c r="N27" s="15">
        <v>2600000</v>
      </c>
      <c r="O27" s="15">
        <f t="shared" si="30"/>
        <v>5476092166.1407804</v>
      </c>
      <c r="P27" s="15">
        <f t="shared" si="29"/>
        <v>5493342166.1407804</v>
      </c>
      <c r="R27" s="2" t="s">
        <v>50</v>
      </c>
      <c r="S27" s="13" t="s">
        <v>49</v>
      </c>
      <c r="T27" s="15">
        <v>562657361</v>
      </c>
      <c r="U27" s="15">
        <v>4708312185</v>
      </c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>
        <f t="shared" si="31"/>
        <v>5270969546</v>
      </c>
      <c r="AG27" s="15">
        <f t="shared" si="32"/>
        <v>5270969546</v>
      </c>
      <c r="AI27" s="175">
        <f t="shared" si="19"/>
        <v>-2.8348004349252935E-2</v>
      </c>
      <c r="AJ27" s="175">
        <f t="shared" si="2"/>
        <v>4.4762748730574724E-2</v>
      </c>
      <c r="AK27" s="175">
        <f t="shared" si="3"/>
        <v>1</v>
      </c>
      <c r="AL27" s="175">
        <f t="shared" si="4"/>
        <v>1</v>
      </c>
      <c r="AM27" s="175">
        <f t="shared" si="5"/>
        <v>1</v>
      </c>
      <c r="AN27" s="175">
        <f t="shared" si="6"/>
        <v>1</v>
      </c>
      <c r="AO27" s="175">
        <f t="shared" si="7"/>
        <v>1</v>
      </c>
      <c r="AP27" s="175">
        <f t="shared" si="8"/>
        <v>1</v>
      </c>
      <c r="AQ27" s="175">
        <f t="shared" si="9"/>
        <v>1</v>
      </c>
      <c r="AR27" s="175">
        <f t="shared" si="10"/>
        <v>1</v>
      </c>
      <c r="AS27" s="175">
        <f t="shared" si="11"/>
        <v>1</v>
      </c>
      <c r="AT27" s="175">
        <f t="shared" si="12"/>
        <v>1</v>
      </c>
      <c r="AU27" s="175">
        <f t="shared" si="13"/>
        <v>3.7457846566037345E-2</v>
      </c>
      <c r="AV27" s="175">
        <f t="shared" si="14"/>
        <v>4.0480387606549394E-2</v>
      </c>
    </row>
    <row r="28" spans="1:48" x14ac:dyDescent="0.25">
      <c r="A28" s="6" t="s">
        <v>51</v>
      </c>
      <c r="B28" s="7" t="s">
        <v>52</v>
      </c>
      <c r="C28" s="8">
        <f t="shared" ref="C28:N28" si="43">+C29</f>
        <v>171443930.67590949</v>
      </c>
      <c r="D28" s="8">
        <f t="shared" si="43"/>
        <v>171443930.67590949</v>
      </c>
      <c r="E28" s="8">
        <f t="shared" si="43"/>
        <v>171443930.67590949</v>
      </c>
      <c r="F28" s="8">
        <f t="shared" si="43"/>
        <v>171443930.67590949</v>
      </c>
      <c r="G28" s="8">
        <f t="shared" si="43"/>
        <v>171443930.67590949</v>
      </c>
      <c r="H28" s="8">
        <f t="shared" si="43"/>
        <v>171443930.67590949</v>
      </c>
      <c r="I28" s="8">
        <f t="shared" si="43"/>
        <v>171443930.67590949</v>
      </c>
      <c r="J28" s="8">
        <f t="shared" si="43"/>
        <v>171443930.67590949</v>
      </c>
      <c r="K28" s="8">
        <f t="shared" si="43"/>
        <v>171443930.67590949</v>
      </c>
      <c r="L28" s="8">
        <f t="shared" si="43"/>
        <v>171443930.67590949</v>
      </c>
      <c r="M28" s="8">
        <f t="shared" si="43"/>
        <v>171443930.67590949</v>
      </c>
      <c r="N28" s="8">
        <f t="shared" si="43"/>
        <v>171443930.67590949</v>
      </c>
      <c r="O28" s="8">
        <f t="shared" si="30"/>
        <v>342887861.35181898</v>
      </c>
      <c r="P28" s="8">
        <f t="shared" si="29"/>
        <v>2057327168.110914</v>
      </c>
      <c r="R28" s="6" t="s">
        <v>51</v>
      </c>
      <c r="S28" s="7" t="s">
        <v>52</v>
      </c>
      <c r="T28" s="8">
        <f t="shared" ref="T28" si="44">+T29</f>
        <v>185243576</v>
      </c>
      <c r="U28" s="8">
        <v>157123165.31999999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>
        <f t="shared" si="31"/>
        <v>342366741.31999999</v>
      </c>
      <c r="AG28" s="8">
        <f t="shared" si="32"/>
        <v>342366741.31999999</v>
      </c>
      <c r="AI28" s="174">
        <f t="shared" si="19"/>
        <v>-8.0490719442129391E-2</v>
      </c>
      <c r="AJ28" s="174">
        <f t="shared" si="2"/>
        <v>8.3530313960083424E-2</v>
      </c>
      <c r="AK28" s="174">
        <f t="shared" si="3"/>
        <v>1</v>
      </c>
      <c r="AL28" s="174">
        <f t="shared" si="4"/>
        <v>1</v>
      </c>
      <c r="AM28" s="174">
        <f t="shared" si="5"/>
        <v>1</v>
      </c>
      <c r="AN28" s="174">
        <f t="shared" si="6"/>
        <v>1</v>
      </c>
      <c r="AO28" s="174">
        <f t="shared" si="7"/>
        <v>1</v>
      </c>
      <c r="AP28" s="174">
        <f t="shared" si="8"/>
        <v>1</v>
      </c>
      <c r="AQ28" s="174">
        <f t="shared" si="9"/>
        <v>1</v>
      </c>
      <c r="AR28" s="174">
        <f t="shared" si="10"/>
        <v>1</v>
      </c>
      <c r="AS28" s="174">
        <f t="shared" si="11"/>
        <v>1</v>
      </c>
      <c r="AT28" s="174">
        <f t="shared" si="12"/>
        <v>1</v>
      </c>
      <c r="AU28" s="174">
        <f t="shared" si="13"/>
        <v>1.5197972589770169E-3</v>
      </c>
      <c r="AV28" s="174">
        <f t="shared" si="14"/>
        <v>0.83358663287649626</v>
      </c>
    </row>
    <row r="29" spans="1:48" x14ac:dyDescent="0.25">
      <c r="A29" s="2" t="s">
        <v>53</v>
      </c>
      <c r="B29" s="13" t="s">
        <v>52</v>
      </c>
      <c r="C29" s="15">
        <v>171443930.67590949</v>
      </c>
      <c r="D29" s="15">
        <v>171443930.67590949</v>
      </c>
      <c r="E29" s="15">
        <v>171443930.67590949</v>
      </c>
      <c r="F29" s="15">
        <v>171443930.67590949</v>
      </c>
      <c r="G29" s="15">
        <v>171443930.67590949</v>
      </c>
      <c r="H29" s="15">
        <v>171443930.67590949</v>
      </c>
      <c r="I29" s="15">
        <v>171443930.67590949</v>
      </c>
      <c r="J29" s="15">
        <v>171443930.67590949</v>
      </c>
      <c r="K29" s="15">
        <v>171443930.67590949</v>
      </c>
      <c r="L29" s="15">
        <v>171443930.67590949</v>
      </c>
      <c r="M29" s="15">
        <v>171443930.67590949</v>
      </c>
      <c r="N29" s="15">
        <v>171443930.67590949</v>
      </c>
      <c r="O29" s="15">
        <f t="shared" si="30"/>
        <v>342887861.35181898</v>
      </c>
      <c r="P29" s="15">
        <f t="shared" si="29"/>
        <v>2057327168.110914</v>
      </c>
      <c r="R29" s="2" t="s">
        <v>53</v>
      </c>
      <c r="S29" s="13" t="s">
        <v>52</v>
      </c>
      <c r="T29" s="15">
        <v>185243576</v>
      </c>
      <c r="U29" s="15">
        <v>157123165.31999999</v>
      </c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>
        <f t="shared" si="31"/>
        <v>342366741.31999999</v>
      </c>
      <c r="AG29" s="15">
        <f t="shared" si="32"/>
        <v>342366741.31999999</v>
      </c>
      <c r="AI29" s="175">
        <f t="shared" si="19"/>
        <v>-8.0490719442129391E-2</v>
      </c>
      <c r="AJ29" s="175">
        <f t="shared" si="2"/>
        <v>8.3530313960083424E-2</v>
      </c>
      <c r="AK29" s="175">
        <f t="shared" si="3"/>
        <v>1</v>
      </c>
      <c r="AL29" s="175">
        <f t="shared" si="4"/>
        <v>1</v>
      </c>
      <c r="AM29" s="175">
        <f t="shared" si="5"/>
        <v>1</v>
      </c>
      <c r="AN29" s="175">
        <f t="shared" si="6"/>
        <v>1</v>
      </c>
      <c r="AO29" s="175">
        <f t="shared" si="7"/>
        <v>1</v>
      </c>
      <c r="AP29" s="175">
        <f t="shared" si="8"/>
        <v>1</v>
      </c>
      <c r="AQ29" s="175">
        <f t="shared" si="9"/>
        <v>1</v>
      </c>
      <c r="AR29" s="175">
        <f t="shared" si="10"/>
        <v>1</v>
      </c>
      <c r="AS29" s="175">
        <f t="shared" si="11"/>
        <v>1</v>
      </c>
      <c r="AT29" s="175">
        <f t="shared" si="12"/>
        <v>1</v>
      </c>
      <c r="AU29" s="175">
        <f t="shared" si="13"/>
        <v>1.5197972589770169E-3</v>
      </c>
      <c r="AV29" s="175">
        <f t="shared" si="14"/>
        <v>0.83358663287649626</v>
      </c>
    </row>
    <row r="30" spans="1:48" x14ac:dyDescent="0.25">
      <c r="A30" s="6" t="s">
        <v>54</v>
      </c>
      <c r="B30" s="7" t="s">
        <v>55</v>
      </c>
      <c r="C30" s="8">
        <f t="shared" ref="C30:N30" si="45">+C31</f>
        <v>36127064.687165819</v>
      </c>
      <c r="D30" s="8">
        <f t="shared" si="45"/>
        <v>38627064.687165819</v>
      </c>
      <c r="E30" s="8">
        <f t="shared" si="45"/>
        <v>38627064.687165819</v>
      </c>
      <c r="F30" s="8">
        <f t="shared" si="45"/>
        <v>38627064.687165819</v>
      </c>
      <c r="G30" s="8">
        <f t="shared" si="45"/>
        <v>38627064.687165819</v>
      </c>
      <c r="H30" s="8">
        <f t="shared" si="45"/>
        <v>38627064.687165819</v>
      </c>
      <c r="I30" s="8">
        <f t="shared" si="45"/>
        <v>38627064.687165819</v>
      </c>
      <c r="J30" s="8">
        <f t="shared" si="45"/>
        <v>38627064.687165819</v>
      </c>
      <c r="K30" s="8">
        <f t="shared" si="45"/>
        <v>38627064.687165819</v>
      </c>
      <c r="L30" s="8">
        <f t="shared" si="45"/>
        <v>38627064.687165819</v>
      </c>
      <c r="M30" s="8">
        <f t="shared" si="45"/>
        <v>38627064.687165819</v>
      </c>
      <c r="N30" s="8">
        <f t="shared" si="45"/>
        <v>37127064.687165819</v>
      </c>
      <c r="O30" s="8">
        <f t="shared" si="30"/>
        <v>74754129.374331638</v>
      </c>
      <c r="P30" s="8">
        <f t="shared" si="29"/>
        <v>459524776.24598974</v>
      </c>
      <c r="R30" s="6" t="s">
        <v>54</v>
      </c>
      <c r="S30" s="7" t="s">
        <v>55</v>
      </c>
      <c r="T30" s="8">
        <f t="shared" ref="T30" si="46">+T31</f>
        <v>28170100</v>
      </c>
      <c r="U30" s="8">
        <v>27498000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>
        <f t="shared" si="31"/>
        <v>55668100</v>
      </c>
      <c r="AG30" s="8">
        <f t="shared" si="32"/>
        <v>55668100</v>
      </c>
      <c r="AI30" s="174">
        <f t="shared" si="19"/>
        <v>0.2202494101324689</v>
      </c>
      <c r="AJ30" s="174">
        <f t="shared" si="2"/>
        <v>0.28811572345189224</v>
      </c>
      <c r="AK30" s="174">
        <f t="shared" si="3"/>
        <v>1</v>
      </c>
      <c r="AL30" s="174">
        <f t="shared" si="4"/>
        <v>1</v>
      </c>
      <c r="AM30" s="174">
        <f t="shared" si="5"/>
        <v>1</v>
      </c>
      <c r="AN30" s="174">
        <f t="shared" si="6"/>
        <v>1</v>
      </c>
      <c r="AO30" s="174">
        <f t="shared" si="7"/>
        <v>1</v>
      </c>
      <c r="AP30" s="174">
        <f t="shared" si="8"/>
        <v>1</v>
      </c>
      <c r="AQ30" s="174">
        <f t="shared" si="9"/>
        <v>1</v>
      </c>
      <c r="AR30" s="174">
        <f t="shared" si="10"/>
        <v>1</v>
      </c>
      <c r="AS30" s="174">
        <f t="shared" si="11"/>
        <v>1</v>
      </c>
      <c r="AT30" s="174">
        <f t="shared" si="12"/>
        <v>1</v>
      </c>
      <c r="AU30" s="174">
        <f t="shared" si="13"/>
        <v>0.25531739228422101</v>
      </c>
      <c r="AV30" s="174">
        <f t="shared" si="14"/>
        <v>0.87885723930976878</v>
      </c>
    </row>
    <row r="31" spans="1:48" x14ac:dyDescent="0.25">
      <c r="A31" s="2" t="s">
        <v>56</v>
      </c>
      <c r="B31" s="13" t="s">
        <v>55</v>
      </c>
      <c r="C31" s="15">
        <v>36127064.687165819</v>
      </c>
      <c r="D31" s="15">
        <v>38627064.687165819</v>
      </c>
      <c r="E31" s="15">
        <v>38627064.687165819</v>
      </c>
      <c r="F31" s="15">
        <v>38627064.687165819</v>
      </c>
      <c r="G31" s="15">
        <v>38627064.687165819</v>
      </c>
      <c r="H31" s="15">
        <v>38627064.687165819</v>
      </c>
      <c r="I31" s="15">
        <v>38627064.687165819</v>
      </c>
      <c r="J31" s="15">
        <v>38627064.687165819</v>
      </c>
      <c r="K31" s="15">
        <v>38627064.687165819</v>
      </c>
      <c r="L31" s="15">
        <v>38627064.687165819</v>
      </c>
      <c r="M31" s="15">
        <v>38627064.687165819</v>
      </c>
      <c r="N31" s="15">
        <v>37127064.687165819</v>
      </c>
      <c r="O31" s="15">
        <f t="shared" si="30"/>
        <v>74754129.374331638</v>
      </c>
      <c r="P31" s="15">
        <f t="shared" si="29"/>
        <v>459524776.24598974</v>
      </c>
      <c r="R31" s="2" t="s">
        <v>56</v>
      </c>
      <c r="S31" s="13" t="s">
        <v>55</v>
      </c>
      <c r="T31" s="15">
        <v>28170100</v>
      </c>
      <c r="U31" s="15">
        <v>27498000</v>
      </c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>
        <f t="shared" si="31"/>
        <v>55668100</v>
      </c>
      <c r="AG31" s="15">
        <f t="shared" si="32"/>
        <v>55668100</v>
      </c>
      <c r="AI31" s="175">
        <f t="shared" si="19"/>
        <v>0.2202494101324689</v>
      </c>
      <c r="AJ31" s="175">
        <f t="shared" si="2"/>
        <v>0.28811572345189224</v>
      </c>
      <c r="AK31" s="175">
        <f t="shared" si="3"/>
        <v>1</v>
      </c>
      <c r="AL31" s="175">
        <f t="shared" si="4"/>
        <v>1</v>
      </c>
      <c r="AM31" s="175">
        <f t="shared" si="5"/>
        <v>1</v>
      </c>
      <c r="AN31" s="175">
        <f t="shared" si="6"/>
        <v>1</v>
      </c>
      <c r="AO31" s="175">
        <f t="shared" si="7"/>
        <v>1</v>
      </c>
      <c r="AP31" s="175">
        <f t="shared" si="8"/>
        <v>1</v>
      </c>
      <c r="AQ31" s="175">
        <f t="shared" si="9"/>
        <v>1</v>
      </c>
      <c r="AR31" s="175">
        <f t="shared" si="10"/>
        <v>1</v>
      </c>
      <c r="AS31" s="175">
        <f t="shared" si="11"/>
        <v>1</v>
      </c>
      <c r="AT31" s="175">
        <f t="shared" si="12"/>
        <v>1</v>
      </c>
      <c r="AU31" s="175">
        <f t="shared" si="13"/>
        <v>0.25531739228422101</v>
      </c>
      <c r="AV31" s="175">
        <f t="shared" si="14"/>
        <v>0.87885723930976878</v>
      </c>
    </row>
    <row r="32" spans="1:48" x14ac:dyDescent="0.25">
      <c r="A32" s="6" t="s">
        <v>57</v>
      </c>
      <c r="B32" s="7" t="s">
        <v>58</v>
      </c>
      <c r="C32" s="8">
        <f t="shared" ref="C32:N32" si="47">+C33</f>
        <v>127273427.83126305</v>
      </c>
      <c r="D32" s="8">
        <f t="shared" si="47"/>
        <v>127273427.83126305</v>
      </c>
      <c r="E32" s="8">
        <f t="shared" si="47"/>
        <v>127273427.83126305</v>
      </c>
      <c r="F32" s="8">
        <f t="shared" si="47"/>
        <v>127273427.83126305</v>
      </c>
      <c r="G32" s="8">
        <f t="shared" si="47"/>
        <v>127273427.83126305</v>
      </c>
      <c r="H32" s="8">
        <f t="shared" si="47"/>
        <v>127273427.83126305</v>
      </c>
      <c r="I32" s="8">
        <f t="shared" si="47"/>
        <v>127273427.83126305</v>
      </c>
      <c r="J32" s="8">
        <f t="shared" si="47"/>
        <v>127273427.83126305</v>
      </c>
      <c r="K32" s="8">
        <f t="shared" si="47"/>
        <v>127273427.83126305</v>
      </c>
      <c r="L32" s="8">
        <f t="shared" si="47"/>
        <v>127273427.83126305</v>
      </c>
      <c r="M32" s="8">
        <f t="shared" si="47"/>
        <v>127273427.83126305</v>
      </c>
      <c r="N32" s="8">
        <f t="shared" si="47"/>
        <v>127273427.83126305</v>
      </c>
      <c r="O32" s="8">
        <f t="shared" si="30"/>
        <v>254546855.6625261</v>
      </c>
      <c r="P32" s="8">
        <f t="shared" si="29"/>
        <v>1527281133.9751565</v>
      </c>
      <c r="R32" s="6" t="s">
        <v>57</v>
      </c>
      <c r="S32" s="7" t="s">
        <v>58</v>
      </c>
      <c r="T32" s="8">
        <f t="shared" ref="T32" si="48">+T33</f>
        <v>139745153</v>
      </c>
      <c r="U32" s="8">
        <v>118531510.68000001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>
        <f t="shared" si="31"/>
        <v>258276663.68000001</v>
      </c>
      <c r="AG32" s="8">
        <f t="shared" si="32"/>
        <v>258276663.68000001</v>
      </c>
      <c r="AI32" s="174">
        <f t="shared" si="19"/>
        <v>-9.7991586942026504E-2</v>
      </c>
      <c r="AJ32" s="174">
        <f t="shared" si="2"/>
        <v>6.8686113827726311E-2</v>
      </c>
      <c r="AK32" s="174">
        <f t="shared" si="3"/>
        <v>1</v>
      </c>
      <c r="AL32" s="174">
        <f t="shared" si="4"/>
        <v>1</v>
      </c>
      <c r="AM32" s="174">
        <f t="shared" si="5"/>
        <v>1</v>
      </c>
      <c r="AN32" s="174">
        <f t="shared" si="6"/>
        <v>1</v>
      </c>
      <c r="AO32" s="174">
        <f t="shared" si="7"/>
        <v>1</v>
      </c>
      <c r="AP32" s="174">
        <f t="shared" si="8"/>
        <v>1</v>
      </c>
      <c r="AQ32" s="174">
        <f t="shared" si="9"/>
        <v>1</v>
      </c>
      <c r="AR32" s="174">
        <f t="shared" si="10"/>
        <v>1</v>
      </c>
      <c r="AS32" s="174">
        <f t="shared" si="11"/>
        <v>1</v>
      </c>
      <c r="AT32" s="174">
        <f t="shared" si="12"/>
        <v>1</v>
      </c>
      <c r="AU32" s="174">
        <f t="shared" si="13"/>
        <v>-1.46527365571501E-2</v>
      </c>
      <c r="AV32" s="174">
        <f t="shared" si="14"/>
        <v>0.83089121057380833</v>
      </c>
    </row>
    <row r="33" spans="1:48" x14ac:dyDescent="0.25">
      <c r="A33" s="2" t="s">
        <v>59</v>
      </c>
      <c r="B33" s="13" t="s">
        <v>58</v>
      </c>
      <c r="C33" s="15">
        <v>127273427.83126305</v>
      </c>
      <c r="D33" s="15">
        <v>127273427.83126305</v>
      </c>
      <c r="E33" s="15">
        <v>127273427.83126305</v>
      </c>
      <c r="F33" s="15">
        <v>127273427.83126305</v>
      </c>
      <c r="G33" s="15">
        <v>127273427.83126305</v>
      </c>
      <c r="H33" s="15">
        <v>127273427.83126305</v>
      </c>
      <c r="I33" s="15">
        <v>127273427.83126305</v>
      </c>
      <c r="J33" s="15">
        <v>127273427.83126305</v>
      </c>
      <c r="K33" s="15">
        <v>127273427.83126305</v>
      </c>
      <c r="L33" s="15">
        <v>127273427.83126305</v>
      </c>
      <c r="M33" s="15">
        <v>127273427.83126305</v>
      </c>
      <c r="N33" s="15">
        <v>127273427.83126305</v>
      </c>
      <c r="O33" s="15">
        <f t="shared" si="30"/>
        <v>254546855.6625261</v>
      </c>
      <c r="P33" s="15">
        <f t="shared" si="29"/>
        <v>1527281133.9751565</v>
      </c>
      <c r="R33" s="2" t="s">
        <v>59</v>
      </c>
      <c r="S33" s="13" t="s">
        <v>58</v>
      </c>
      <c r="T33" s="15">
        <v>139745153</v>
      </c>
      <c r="U33" s="15">
        <v>118531510.68000001</v>
      </c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>
        <f t="shared" si="31"/>
        <v>258276663.68000001</v>
      </c>
      <c r="AG33" s="15">
        <f t="shared" si="32"/>
        <v>258276663.68000001</v>
      </c>
      <c r="AI33" s="175">
        <f t="shared" si="19"/>
        <v>-9.7991586942026504E-2</v>
      </c>
      <c r="AJ33" s="175">
        <f t="shared" si="2"/>
        <v>6.8686113827726311E-2</v>
      </c>
      <c r="AK33" s="175">
        <f t="shared" si="3"/>
        <v>1</v>
      </c>
      <c r="AL33" s="175">
        <f t="shared" si="4"/>
        <v>1</v>
      </c>
      <c r="AM33" s="175">
        <f t="shared" si="5"/>
        <v>1</v>
      </c>
      <c r="AN33" s="175">
        <f t="shared" si="6"/>
        <v>1</v>
      </c>
      <c r="AO33" s="175">
        <f t="shared" si="7"/>
        <v>1</v>
      </c>
      <c r="AP33" s="175">
        <f t="shared" si="8"/>
        <v>1</v>
      </c>
      <c r="AQ33" s="175">
        <f t="shared" si="9"/>
        <v>1</v>
      </c>
      <c r="AR33" s="175">
        <f t="shared" si="10"/>
        <v>1</v>
      </c>
      <c r="AS33" s="175">
        <f t="shared" si="11"/>
        <v>1</v>
      </c>
      <c r="AT33" s="175">
        <f t="shared" si="12"/>
        <v>1</v>
      </c>
      <c r="AU33" s="175">
        <f t="shared" si="13"/>
        <v>-1.46527365571501E-2</v>
      </c>
      <c r="AV33" s="175">
        <f t="shared" si="14"/>
        <v>0.83089121057380833</v>
      </c>
    </row>
    <row r="34" spans="1:48" x14ac:dyDescent="0.25">
      <c r="A34" s="3" t="s">
        <v>60</v>
      </c>
      <c r="B34" s="4" t="s">
        <v>61</v>
      </c>
      <c r="C34" s="5">
        <f t="shared" ref="C34:N34" si="49">+C35</f>
        <v>180128645.87656832</v>
      </c>
      <c r="D34" s="5">
        <f t="shared" si="49"/>
        <v>185586708.02695835</v>
      </c>
      <c r="E34" s="5">
        <f t="shared" si="49"/>
        <v>424635982.99617833</v>
      </c>
      <c r="F34" s="5">
        <f t="shared" si="49"/>
        <v>181628645.87656832</v>
      </c>
      <c r="G34" s="5">
        <f t="shared" si="49"/>
        <v>181728645.87656832</v>
      </c>
      <c r="H34" s="5">
        <f t="shared" si="49"/>
        <v>179628645.87656832</v>
      </c>
      <c r="I34" s="5">
        <f t="shared" si="49"/>
        <v>180628645.87656832</v>
      </c>
      <c r="J34" s="5">
        <f t="shared" si="49"/>
        <v>182728645.87656832</v>
      </c>
      <c r="K34" s="5">
        <f t="shared" si="49"/>
        <v>183128645.87656832</v>
      </c>
      <c r="L34" s="5">
        <f t="shared" si="49"/>
        <v>182128645.87656832</v>
      </c>
      <c r="M34" s="5">
        <f t="shared" si="49"/>
        <v>183628645.87656832</v>
      </c>
      <c r="N34" s="5">
        <f t="shared" si="49"/>
        <v>179628645.87656832</v>
      </c>
      <c r="O34" s="5">
        <f t="shared" si="30"/>
        <v>365715353.90352666</v>
      </c>
      <c r="P34" s="5">
        <f t="shared" si="29"/>
        <v>2425209149.7888198</v>
      </c>
      <c r="R34" s="3" t="s">
        <v>60</v>
      </c>
      <c r="S34" s="4" t="s">
        <v>61</v>
      </c>
      <c r="T34" s="5">
        <f t="shared" ref="T34" si="50">+T35</f>
        <v>108978120</v>
      </c>
      <c r="U34" s="5">
        <v>39376476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>
        <f t="shared" si="31"/>
        <v>148354596</v>
      </c>
      <c r="AG34" s="5">
        <f t="shared" si="32"/>
        <v>148354596</v>
      </c>
      <c r="AI34" s="173">
        <f t="shared" si="19"/>
        <v>0.39499839423277311</v>
      </c>
      <c r="AJ34" s="173">
        <f t="shared" si="2"/>
        <v>0.78782706790466817</v>
      </c>
      <c r="AK34" s="173">
        <f t="shared" si="3"/>
        <v>1</v>
      </c>
      <c r="AL34" s="173">
        <f t="shared" si="4"/>
        <v>1</v>
      </c>
      <c r="AM34" s="173">
        <f t="shared" si="5"/>
        <v>1</v>
      </c>
      <c r="AN34" s="173">
        <f t="shared" si="6"/>
        <v>1</v>
      </c>
      <c r="AO34" s="173">
        <f t="shared" si="7"/>
        <v>1</v>
      </c>
      <c r="AP34" s="173">
        <f t="shared" si="8"/>
        <v>1</v>
      </c>
      <c r="AQ34" s="173">
        <f t="shared" si="9"/>
        <v>1</v>
      </c>
      <c r="AR34" s="173">
        <f t="shared" si="10"/>
        <v>1</v>
      </c>
      <c r="AS34" s="173">
        <f t="shared" si="11"/>
        <v>1</v>
      </c>
      <c r="AT34" s="173">
        <f t="shared" si="12"/>
        <v>1</v>
      </c>
      <c r="AU34" s="173">
        <f t="shared" si="13"/>
        <v>0.59434408641444414</v>
      </c>
      <c r="AV34" s="173">
        <f t="shared" si="14"/>
        <v>0.93882812292172069</v>
      </c>
    </row>
    <row r="35" spans="1:48" x14ac:dyDescent="0.25">
      <c r="A35" s="6" t="s">
        <v>62</v>
      </c>
      <c r="B35" s="7" t="s">
        <v>63</v>
      </c>
      <c r="C35" s="8">
        <f t="shared" ref="C35:N35" si="51">SUM(C36:C42)</f>
        <v>180128645.87656832</v>
      </c>
      <c r="D35" s="8">
        <f t="shared" si="51"/>
        <v>185586708.02695835</v>
      </c>
      <c r="E35" s="8">
        <f t="shared" si="51"/>
        <v>424635982.99617833</v>
      </c>
      <c r="F35" s="8">
        <f t="shared" si="51"/>
        <v>181628645.87656832</v>
      </c>
      <c r="G35" s="8">
        <f t="shared" si="51"/>
        <v>181728645.87656832</v>
      </c>
      <c r="H35" s="8">
        <f t="shared" si="51"/>
        <v>179628645.87656832</v>
      </c>
      <c r="I35" s="8">
        <f t="shared" si="51"/>
        <v>180628645.87656832</v>
      </c>
      <c r="J35" s="8">
        <f t="shared" si="51"/>
        <v>182728645.87656832</v>
      </c>
      <c r="K35" s="8">
        <f t="shared" si="51"/>
        <v>183128645.87656832</v>
      </c>
      <c r="L35" s="8">
        <f t="shared" si="51"/>
        <v>182128645.87656832</v>
      </c>
      <c r="M35" s="8">
        <f t="shared" si="51"/>
        <v>183628645.87656832</v>
      </c>
      <c r="N35" s="8">
        <f t="shared" si="51"/>
        <v>179628645.87656832</v>
      </c>
      <c r="O35" s="8">
        <f t="shared" si="30"/>
        <v>365715353.90352666</v>
      </c>
      <c r="P35" s="8">
        <f t="shared" si="29"/>
        <v>2425209149.7888198</v>
      </c>
      <c r="R35" s="6" t="s">
        <v>62</v>
      </c>
      <c r="S35" s="7" t="s">
        <v>63</v>
      </c>
      <c r="T35" s="8">
        <f t="shared" ref="T35" si="52">SUM(T36:T42)</f>
        <v>108978120</v>
      </c>
      <c r="U35" s="8">
        <v>39376476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>
        <f t="shared" si="31"/>
        <v>148354596</v>
      </c>
      <c r="AG35" s="8">
        <f t="shared" si="32"/>
        <v>148354596</v>
      </c>
      <c r="AI35" s="174">
        <f t="shared" si="19"/>
        <v>0.39499839423277311</v>
      </c>
      <c r="AJ35" s="174">
        <f t="shared" si="2"/>
        <v>0.78782706790466817</v>
      </c>
      <c r="AK35" s="174">
        <f t="shared" si="3"/>
        <v>1</v>
      </c>
      <c r="AL35" s="174">
        <f t="shared" si="4"/>
        <v>1</v>
      </c>
      <c r="AM35" s="174">
        <f t="shared" si="5"/>
        <v>1</v>
      </c>
      <c r="AN35" s="174">
        <f t="shared" si="6"/>
        <v>1</v>
      </c>
      <c r="AO35" s="174">
        <f t="shared" si="7"/>
        <v>1</v>
      </c>
      <c r="AP35" s="174">
        <f t="shared" si="8"/>
        <v>1</v>
      </c>
      <c r="AQ35" s="174">
        <f t="shared" si="9"/>
        <v>1</v>
      </c>
      <c r="AR35" s="174">
        <f t="shared" si="10"/>
        <v>1</v>
      </c>
      <c r="AS35" s="174">
        <f t="shared" si="11"/>
        <v>1</v>
      </c>
      <c r="AT35" s="174">
        <f t="shared" si="12"/>
        <v>1</v>
      </c>
      <c r="AU35" s="174">
        <f t="shared" si="13"/>
        <v>0.59434408641444414</v>
      </c>
      <c r="AV35" s="174">
        <f t="shared" si="14"/>
        <v>0.93882812292172069</v>
      </c>
    </row>
    <row r="36" spans="1:48" x14ac:dyDescent="0.25">
      <c r="A36" s="2" t="s">
        <v>64</v>
      </c>
      <c r="B36" s="13" t="s">
        <v>65</v>
      </c>
      <c r="C36" s="15">
        <v>0</v>
      </c>
      <c r="D36" s="15">
        <v>0</v>
      </c>
      <c r="E36" s="15">
        <v>8643249.1196100023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f t="shared" si="30"/>
        <v>0</v>
      </c>
      <c r="P36" s="15">
        <f t="shared" si="29"/>
        <v>8643249.1196100023</v>
      </c>
      <c r="R36" s="2" t="s">
        <v>64</v>
      </c>
      <c r="S36" s="13" t="s">
        <v>65</v>
      </c>
      <c r="T36" s="15">
        <v>0</v>
      </c>
      <c r="U36" s="15">
        <v>0</v>
      </c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>
        <f t="shared" si="31"/>
        <v>0</v>
      </c>
      <c r="AG36" s="15">
        <f t="shared" si="32"/>
        <v>0</v>
      </c>
      <c r="AI36" s="175" t="e">
        <f t="shared" si="19"/>
        <v>#DIV/0!</v>
      </c>
      <c r="AJ36" s="175" t="e">
        <f t="shared" si="2"/>
        <v>#DIV/0!</v>
      </c>
      <c r="AK36" s="175">
        <f t="shared" si="3"/>
        <v>1</v>
      </c>
      <c r="AL36" s="175" t="e">
        <f t="shared" si="4"/>
        <v>#DIV/0!</v>
      </c>
      <c r="AM36" s="175" t="e">
        <f t="shared" si="5"/>
        <v>#DIV/0!</v>
      </c>
      <c r="AN36" s="175" t="e">
        <f t="shared" si="6"/>
        <v>#DIV/0!</v>
      </c>
      <c r="AO36" s="175" t="e">
        <f t="shared" si="7"/>
        <v>#DIV/0!</v>
      </c>
      <c r="AP36" s="175" t="e">
        <f t="shared" si="8"/>
        <v>#DIV/0!</v>
      </c>
      <c r="AQ36" s="175" t="e">
        <f t="shared" si="9"/>
        <v>#DIV/0!</v>
      </c>
      <c r="AR36" s="175" t="e">
        <f t="shared" si="10"/>
        <v>#DIV/0!</v>
      </c>
      <c r="AS36" s="175" t="e">
        <f t="shared" si="11"/>
        <v>#DIV/0!</v>
      </c>
      <c r="AT36" s="175" t="e">
        <f t="shared" si="12"/>
        <v>#DIV/0!</v>
      </c>
      <c r="AU36" s="175" t="e">
        <f t="shared" si="13"/>
        <v>#DIV/0!</v>
      </c>
      <c r="AV36" s="175">
        <f t="shared" si="14"/>
        <v>1</v>
      </c>
    </row>
    <row r="37" spans="1:48" x14ac:dyDescent="0.25">
      <c r="A37" s="2" t="s">
        <v>66</v>
      </c>
      <c r="B37" s="13" t="s">
        <v>67</v>
      </c>
      <c r="C37" s="15">
        <v>0</v>
      </c>
      <c r="D37" s="15">
        <v>0</v>
      </c>
      <c r="E37" s="15">
        <v>26400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f t="shared" si="30"/>
        <v>0</v>
      </c>
      <c r="P37" s="15">
        <f t="shared" si="29"/>
        <v>26400</v>
      </c>
      <c r="R37" s="2" t="s">
        <v>66</v>
      </c>
      <c r="S37" s="13" t="s">
        <v>67</v>
      </c>
      <c r="T37" s="15">
        <v>0</v>
      </c>
      <c r="U37" s="15">
        <v>0</v>
      </c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>
        <f t="shared" si="31"/>
        <v>0</v>
      </c>
      <c r="AG37" s="15">
        <f t="shared" si="32"/>
        <v>0</v>
      </c>
      <c r="AI37" s="175" t="e">
        <f t="shared" si="19"/>
        <v>#DIV/0!</v>
      </c>
      <c r="AJ37" s="175" t="e">
        <f t="shared" si="2"/>
        <v>#DIV/0!</v>
      </c>
      <c r="AK37" s="175">
        <f t="shared" si="3"/>
        <v>1</v>
      </c>
      <c r="AL37" s="175" t="e">
        <f t="shared" si="4"/>
        <v>#DIV/0!</v>
      </c>
      <c r="AM37" s="175" t="e">
        <f t="shared" si="5"/>
        <v>#DIV/0!</v>
      </c>
      <c r="AN37" s="175" t="e">
        <f t="shared" si="6"/>
        <v>#DIV/0!</v>
      </c>
      <c r="AO37" s="175" t="e">
        <f t="shared" si="7"/>
        <v>#DIV/0!</v>
      </c>
      <c r="AP37" s="175" t="e">
        <f t="shared" si="8"/>
        <v>#DIV/0!</v>
      </c>
      <c r="AQ37" s="175" t="e">
        <f t="shared" si="9"/>
        <v>#DIV/0!</v>
      </c>
      <c r="AR37" s="175" t="e">
        <f t="shared" si="10"/>
        <v>#DIV/0!</v>
      </c>
      <c r="AS37" s="175" t="e">
        <f t="shared" si="11"/>
        <v>#DIV/0!</v>
      </c>
      <c r="AT37" s="175" t="e">
        <f t="shared" si="12"/>
        <v>#DIV/0!</v>
      </c>
      <c r="AU37" s="175" t="e">
        <f t="shared" si="13"/>
        <v>#DIV/0!</v>
      </c>
      <c r="AV37" s="175">
        <f t="shared" si="14"/>
        <v>1</v>
      </c>
    </row>
    <row r="38" spans="1:48" x14ac:dyDescent="0.25">
      <c r="A38" s="2" t="s">
        <v>68</v>
      </c>
      <c r="B38" s="13" t="s">
        <v>69</v>
      </c>
      <c r="C38" s="15">
        <v>24238589.637499992</v>
      </c>
      <c r="D38" s="15">
        <v>24238589.637499992</v>
      </c>
      <c r="E38" s="15">
        <v>24238589.637499992</v>
      </c>
      <c r="F38" s="15">
        <v>24238589.637499992</v>
      </c>
      <c r="G38" s="15">
        <v>24238589.637499992</v>
      </c>
      <c r="H38" s="15">
        <v>24238589.637499992</v>
      </c>
      <c r="I38" s="15">
        <v>24238589.637499992</v>
      </c>
      <c r="J38" s="15">
        <v>24238589.637499992</v>
      </c>
      <c r="K38" s="15">
        <v>24238589.637499992</v>
      </c>
      <c r="L38" s="15">
        <v>24238589.637499992</v>
      </c>
      <c r="M38" s="15">
        <v>24238589.637499992</v>
      </c>
      <c r="N38" s="15">
        <v>24238589.637499992</v>
      </c>
      <c r="O38" s="15">
        <f t="shared" si="30"/>
        <v>48477179.274999984</v>
      </c>
      <c r="P38" s="15">
        <f t="shared" si="29"/>
        <v>290863075.64999992</v>
      </c>
      <c r="R38" s="2" t="s">
        <v>68</v>
      </c>
      <c r="S38" s="13" t="s">
        <v>69</v>
      </c>
      <c r="T38" s="15">
        <v>18652006</v>
      </c>
      <c r="U38" s="15">
        <v>18652006</v>
      </c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>
        <f t="shared" si="31"/>
        <v>37304012</v>
      </c>
      <c r="AG38" s="15">
        <f t="shared" si="32"/>
        <v>37304012</v>
      </c>
      <c r="AI38" s="175">
        <f t="shared" si="19"/>
        <v>0.23048303226590708</v>
      </c>
      <c r="AJ38" s="175">
        <f t="shared" si="2"/>
        <v>0.23048303226590708</v>
      </c>
      <c r="AK38" s="175">
        <f t="shared" si="3"/>
        <v>1</v>
      </c>
      <c r="AL38" s="175">
        <f t="shared" si="4"/>
        <v>1</v>
      </c>
      <c r="AM38" s="175">
        <f t="shared" si="5"/>
        <v>1</v>
      </c>
      <c r="AN38" s="175">
        <f t="shared" si="6"/>
        <v>1</v>
      </c>
      <c r="AO38" s="175">
        <f t="shared" si="7"/>
        <v>1</v>
      </c>
      <c r="AP38" s="175">
        <f t="shared" si="8"/>
        <v>1</v>
      </c>
      <c r="AQ38" s="175">
        <f t="shared" si="9"/>
        <v>1</v>
      </c>
      <c r="AR38" s="175">
        <f t="shared" si="10"/>
        <v>1</v>
      </c>
      <c r="AS38" s="175">
        <f t="shared" si="11"/>
        <v>1</v>
      </c>
      <c r="AT38" s="175">
        <f t="shared" si="12"/>
        <v>1</v>
      </c>
      <c r="AU38" s="175">
        <f t="shared" si="13"/>
        <v>0.23048303226590708</v>
      </c>
      <c r="AV38" s="175">
        <f t="shared" si="14"/>
        <v>0.87174717204431784</v>
      </c>
    </row>
    <row r="39" spans="1:48" x14ac:dyDescent="0.25">
      <c r="A39" s="2" t="s">
        <v>70</v>
      </c>
      <c r="B39" s="13" t="s">
        <v>71</v>
      </c>
      <c r="C39" s="15">
        <v>0</v>
      </c>
      <c r="D39" s="15">
        <v>2458062.150390001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f t="shared" si="30"/>
        <v>2458062.150390001</v>
      </c>
      <c r="P39" s="15">
        <f t="shared" si="29"/>
        <v>2458062.150390001</v>
      </c>
      <c r="R39" s="2" t="s">
        <v>70</v>
      </c>
      <c r="S39" s="13" t="s">
        <v>71</v>
      </c>
      <c r="T39" s="15">
        <v>0</v>
      </c>
      <c r="U39" s="15">
        <v>150000</v>
      </c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>
        <f t="shared" si="31"/>
        <v>150000</v>
      </c>
      <c r="AG39" s="15">
        <f t="shared" si="32"/>
        <v>150000</v>
      </c>
      <c r="AI39" s="175" t="e">
        <f t="shared" si="19"/>
        <v>#DIV/0!</v>
      </c>
      <c r="AJ39" s="175">
        <f t="shared" si="2"/>
        <v>0.938976319221139</v>
      </c>
      <c r="AK39" s="175" t="e">
        <f t="shared" si="3"/>
        <v>#DIV/0!</v>
      </c>
      <c r="AL39" s="175" t="e">
        <f t="shared" si="4"/>
        <v>#DIV/0!</v>
      </c>
      <c r="AM39" s="175" t="e">
        <f t="shared" si="5"/>
        <v>#DIV/0!</v>
      </c>
      <c r="AN39" s="175" t="e">
        <f t="shared" si="6"/>
        <v>#DIV/0!</v>
      </c>
      <c r="AO39" s="175" t="e">
        <f t="shared" si="7"/>
        <v>#DIV/0!</v>
      </c>
      <c r="AP39" s="175" t="e">
        <f t="shared" si="8"/>
        <v>#DIV/0!</v>
      </c>
      <c r="AQ39" s="175" t="e">
        <f t="shared" si="9"/>
        <v>#DIV/0!</v>
      </c>
      <c r="AR39" s="175" t="e">
        <f t="shared" si="10"/>
        <v>#DIV/0!</v>
      </c>
      <c r="AS39" s="175" t="e">
        <f t="shared" si="11"/>
        <v>#DIV/0!</v>
      </c>
      <c r="AT39" s="175" t="e">
        <f t="shared" si="12"/>
        <v>#DIV/0!</v>
      </c>
      <c r="AU39" s="175">
        <f t="shared" si="13"/>
        <v>0.938976319221139</v>
      </c>
      <c r="AV39" s="175">
        <f t="shared" si="14"/>
        <v>0.938976319221139</v>
      </c>
    </row>
    <row r="40" spans="1:48" x14ac:dyDescent="0.25">
      <c r="A40" s="2" t="s">
        <v>74</v>
      </c>
      <c r="B40" s="13" t="s">
        <v>75</v>
      </c>
      <c r="C40" s="15">
        <v>17890056.239068341</v>
      </c>
      <c r="D40" s="15">
        <v>17890056.239068341</v>
      </c>
      <c r="E40" s="15">
        <v>17890056.239068341</v>
      </c>
      <c r="F40" s="15">
        <v>17890056.239068341</v>
      </c>
      <c r="G40" s="15">
        <v>17890056.239068341</v>
      </c>
      <c r="H40" s="15">
        <v>17890056.239068341</v>
      </c>
      <c r="I40" s="15">
        <v>17890056.239068341</v>
      </c>
      <c r="J40" s="15">
        <v>17890056.239068341</v>
      </c>
      <c r="K40" s="15">
        <v>17890056.239068341</v>
      </c>
      <c r="L40" s="15">
        <v>17890056.239068341</v>
      </c>
      <c r="M40" s="15">
        <v>17890056.239068341</v>
      </c>
      <c r="N40" s="15">
        <v>17890056.239068341</v>
      </c>
      <c r="O40" s="15">
        <f t="shared" si="30"/>
        <v>35780112.478136681</v>
      </c>
      <c r="P40" s="15">
        <f t="shared" si="29"/>
        <v>214680674.86882004</v>
      </c>
      <c r="R40" s="2" t="s">
        <v>72</v>
      </c>
      <c r="S40" s="13" t="s">
        <v>73</v>
      </c>
      <c r="T40" s="15">
        <v>47061647</v>
      </c>
      <c r="U40" s="15">
        <v>0</v>
      </c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>
        <f t="shared" si="31"/>
        <v>47061647</v>
      </c>
      <c r="AG40" s="15">
        <f t="shared" si="32"/>
        <v>47061647</v>
      </c>
      <c r="AI40" s="175">
        <f t="shared" si="19"/>
        <v>-1.6306036365177368</v>
      </c>
      <c r="AJ40" s="175">
        <f t="shared" si="2"/>
        <v>1</v>
      </c>
      <c r="AK40" s="175">
        <f t="shared" si="3"/>
        <v>1</v>
      </c>
      <c r="AL40" s="175">
        <f t="shared" si="4"/>
        <v>1</v>
      </c>
      <c r="AM40" s="175">
        <f t="shared" si="5"/>
        <v>1</v>
      </c>
      <c r="AN40" s="175">
        <f t="shared" si="6"/>
        <v>1</v>
      </c>
      <c r="AO40" s="175">
        <f t="shared" si="7"/>
        <v>1</v>
      </c>
      <c r="AP40" s="175">
        <f t="shared" si="8"/>
        <v>1</v>
      </c>
      <c r="AQ40" s="175">
        <f t="shared" si="9"/>
        <v>1</v>
      </c>
      <c r="AR40" s="175">
        <f t="shared" si="10"/>
        <v>1</v>
      </c>
      <c r="AS40" s="175">
        <f t="shared" si="11"/>
        <v>1</v>
      </c>
      <c r="AT40" s="175">
        <f t="shared" si="12"/>
        <v>1</v>
      </c>
      <c r="AU40" s="175">
        <f t="shared" si="13"/>
        <v>-0.31530181825886833</v>
      </c>
      <c r="AV40" s="175">
        <f t="shared" si="14"/>
        <v>0.78078303029018858</v>
      </c>
    </row>
    <row r="41" spans="1:48" x14ac:dyDescent="0.25">
      <c r="A41" s="2" t="s">
        <v>76</v>
      </c>
      <c r="B41" s="13" t="s">
        <v>77</v>
      </c>
      <c r="C41" s="15">
        <v>13000000</v>
      </c>
      <c r="D41" s="15">
        <v>16000000</v>
      </c>
      <c r="E41" s="15">
        <v>248837688</v>
      </c>
      <c r="F41" s="15">
        <v>14500000</v>
      </c>
      <c r="G41" s="15">
        <v>14600000</v>
      </c>
      <c r="H41" s="15">
        <v>12500000</v>
      </c>
      <c r="I41" s="15">
        <v>13500000</v>
      </c>
      <c r="J41" s="15">
        <v>15600000</v>
      </c>
      <c r="K41" s="15">
        <v>16000000</v>
      </c>
      <c r="L41" s="15">
        <v>15000000</v>
      </c>
      <c r="M41" s="15">
        <v>16500000</v>
      </c>
      <c r="N41" s="15">
        <v>12500000</v>
      </c>
      <c r="O41" s="15">
        <f t="shared" si="30"/>
        <v>29000000</v>
      </c>
      <c r="P41" s="15">
        <f t="shared" si="29"/>
        <v>408537688</v>
      </c>
      <c r="R41" s="2" t="s">
        <v>74</v>
      </c>
      <c r="S41" s="13" t="s">
        <v>75</v>
      </c>
      <c r="T41" s="15">
        <v>43264467</v>
      </c>
      <c r="U41" s="15">
        <v>20574470</v>
      </c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>
        <f t="shared" si="31"/>
        <v>63838937</v>
      </c>
      <c r="AG41" s="15">
        <f t="shared" si="32"/>
        <v>63838937</v>
      </c>
      <c r="AI41" s="175">
        <f t="shared" si="19"/>
        <v>-2.3280359230769232</v>
      </c>
      <c r="AJ41" s="175">
        <f t="shared" si="2"/>
        <v>-0.28590437499999999</v>
      </c>
      <c r="AK41" s="175">
        <f t="shared" si="3"/>
        <v>1</v>
      </c>
      <c r="AL41" s="175">
        <f t="shared" si="4"/>
        <v>1</v>
      </c>
      <c r="AM41" s="175">
        <f t="shared" si="5"/>
        <v>1</v>
      </c>
      <c r="AN41" s="175">
        <f t="shared" si="6"/>
        <v>1</v>
      </c>
      <c r="AO41" s="175">
        <f t="shared" si="7"/>
        <v>1</v>
      </c>
      <c r="AP41" s="175">
        <f t="shared" si="8"/>
        <v>1</v>
      </c>
      <c r="AQ41" s="175">
        <f t="shared" si="9"/>
        <v>1</v>
      </c>
      <c r="AR41" s="175">
        <f t="shared" si="10"/>
        <v>1</v>
      </c>
      <c r="AS41" s="175">
        <f t="shared" si="11"/>
        <v>1</v>
      </c>
      <c r="AT41" s="175">
        <f t="shared" si="12"/>
        <v>1</v>
      </c>
      <c r="AU41" s="175">
        <f t="shared" si="13"/>
        <v>-1.2013426551724138</v>
      </c>
      <c r="AV41" s="175">
        <f t="shared" si="14"/>
        <v>0.84373794909222666</v>
      </c>
    </row>
    <row r="42" spans="1:48" x14ac:dyDescent="0.25">
      <c r="A42" s="2">
        <v>101030401</v>
      </c>
      <c r="B42" s="13" t="s">
        <v>73</v>
      </c>
      <c r="C42" s="15">
        <v>125000000</v>
      </c>
      <c r="D42" s="15">
        <v>125000000</v>
      </c>
      <c r="E42" s="15">
        <v>125000000</v>
      </c>
      <c r="F42" s="15">
        <v>125000000</v>
      </c>
      <c r="G42" s="15">
        <v>125000000</v>
      </c>
      <c r="H42" s="15">
        <v>125000000</v>
      </c>
      <c r="I42" s="15">
        <v>125000000</v>
      </c>
      <c r="J42" s="15">
        <v>125000000</v>
      </c>
      <c r="K42" s="15">
        <v>125000000</v>
      </c>
      <c r="L42" s="15">
        <v>125000000</v>
      </c>
      <c r="M42" s="15">
        <v>125000000</v>
      </c>
      <c r="N42" s="15">
        <v>125000000</v>
      </c>
      <c r="O42" s="15">
        <f t="shared" si="30"/>
        <v>250000000</v>
      </c>
      <c r="P42" s="15">
        <f t="shared" si="29"/>
        <v>1500000000</v>
      </c>
      <c r="R42" s="2" t="s">
        <v>76</v>
      </c>
      <c r="S42" s="13" t="s">
        <v>77</v>
      </c>
      <c r="T42" s="15">
        <v>0</v>
      </c>
      <c r="U42" s="15">
        <v>0</v>
      </c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>
        <f t="shared" si="31"/>
        <v>0</v>
      </c>
      <c r="AG42" s="15">
        <f t="shared" si="32"/>
        <v>0</v>
      </c>
      <c r="AI42" s="175">
        <f t="shared" si="19"/>
        <v>1</v>
      </c>
      <c r="AJ42" s="175">
        <f t="shared" si="2"/>
        <v>1</v>
      </c>
      <c r="AK42" s="175">
        <f t="shared" si="3"/>
        <v>1</v>
      </c>
      <c r="AL42" s="175">
        <f t="shared" si="4"/>
        <v>1</v>
      </c>
      <c r="AM42" s="175">
        <f t="shared" si="5"/>
        <v>1</v>
      </c>
      <c r="AN42" s="175">
        <f t="shared" si="6"/>
        <v>1</v>
      </c>
      <c r="AO42" s="175">
        <f t="shared" si="7"/>
        <v>1</v>
      </c>
      <c r="AP42" s="175">
        <f t="shared" si="8"/>
        <v>1</v>
      </c>
      <c r="AQ42" s="175">
        <f t="shared" si="9"/>
        <v>1</v>
      </c>
      <c r="AR42" s="175">
        <f t="shared" si="10"/>
        <v>1</v>
      </c>
      <c r="AS42" s="175">
        <f t="shared" si="11"/>
        <v>1</v>
      </c>
      <c r="AT42" s="175">
        <f t="shared" si="12"/>
        <v>1</v>
      </c>
      <c r="AU42" s="175">
        <f t="shared" si="13"/>
        <v>1</v>
      </c>
      <c r="AV42" s="175">
        <f t="shared" si="14"/>
        <v>1</v>
      </c>
    </row>
    <row r="43" spans="1:48" x14ac:dyDescent="0.25">
      <c r="A43" s="3" t="s">
        <v>78</v>
      </c>
      <c r="B43" s="4" t="s">
        <v>79</v>
      </c>
      <c r="C43" s="5">
        <f t="shared" ref="C43:N43" si="53">+C44+C55</f>
        <v>2334146519.7250986</v>
      </c>
      <c r="D43" s="5">
        <f t="shared" si="53"/>
        <v>3357373340.7250996</v>
      </c>
      <c r="E43" s="5">
        <f t="shared" si="53"/>
        <v>3127712941.9050989</v>
      </c>
      <c r="F43" s="5">
        <f t="shared" si="53"/>
        <v>2958170660.9050989</v>
      </c>
      <c r="G43" s="5">
        <f t="shared" si="53"/>
        <v>2515766356.9050989</v>
      </c>
      <c r="H43" s="5">
        <f t="shared" si="53"/>
        <v>2754339949.9050989</v>
      </c>
      <c r="I43" s="5">
        <f t="shared" si="53"/>
        <v>3006680204.7250996</v>
      </c>
      <c r="J43" s="5">
        <f t="shared" si="53"/>
        <v>3440517798.9050989</v>
      </c>
      <c r="K43" s="5">
        <f t="shared" si="53"/>
        <v>2670614970.9050989</v>
      </c>
      <c r="L43" s="5">
        <f t="shared" si="53"/>
        <v>2482066356.9050989</v>
      </c>
      <c r="M43" s="5">
        <f t="shared" si="53"/>
        <v>2439066356.9050989</v>
      </c>
      <c r="N43" s="5">
        <f t="shared" si="53"/>
        <v>2308846519.7250986</v>
      </c>
      <c r="O43" s="5">
        <f t="shared" si="30"/>
        <v>5691519860.4501982</v>
      </c>
      <c r="P43" s="5">
        <f t="shared" si="29"/>
        <v>33395301978.141182</v>
      </c>
      <c r="R43" s="3" t="s">
        <v>78</v>
      </c>
      <c r="S43" s="4" t="s">
        <v>79</v>
      </c>
      <c r="T43" s="5">
        <f t="shared" ref="T43" si="54">+T44+T55+T68</f>
        <v>11956141366</v>
      </c>
      <c r="U43" s="5">
        <v>-8021850679</v>
      </c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>
        <f t="shared" si="31"/>
        <v>3934290687</v>
      </c>
      <c r="AG43" s="5">
        <f t="shared" si="32"/>
        <v>3934290687</v>
      </c>
      <c r="AI43" s="173">
        <f t="shared" si="19"/>
        <v>-4.122275429139779</v>
      </c>
      <c r="AJ43" s="173">
        <f t="shared" si="2"/>
        <v>3.3893233980548327</v>
      </c>
      <c r="AK43" s="173">
        <f t="shared" si="3"/>
        <v>1</v>
      </c>
      <c r="AL43" s="173">
        <f t="shared" si="4"/>
        <v>1</v>
      </c>
      <c r="AM43" s="173">
        <f t="shared" si="5"/>
        <v>1</v>
      </c>
      <c r="AN43" s="173">
        <f t="shared" si="6"/>
        <v>1</v>
      </c>
      <c r="AO43" s="173">
        <f t="shared" si="7"/>
        <v>1</v>
      </c>
      <c r="AP43" s="173">
        <f t="shared" si="8"/>
        <v>1</v>
      </c>
      <c r="AQ43" s="173">
        <f t="shared" si="9"/>
        <v>1</v>
      </c>
      <c r="AR43" s="173">
        <f t="shared" si="10"/>
        <v>1</v>
      </c>
      <c r="AS43" s="173">
        <f t="shared" si="11"/>
        <v>1</v>
      </c>
      <c r="AT43" s="173">
        <f t="shared" si="12"/>
        <v>1</v>
      </c>
      <c r="AU43" s="173">
        <f t="shared" si="13"/>
        <v>0.30874515358560162</v>
      </c>
      <c r="AV43" s="173">
        <f t="shared" si="14"/>
        <v>0.88219029462362153</v>
      </c>
    </row>
    <row r="44" spans="1:48" x14ac:dyDescent="0.25">
      <c r="A44" s="3" t="s">
        <v>80</v>
      </c>
      <c r="B44" s="4" t="s">
        <v>15</v>
      </c>
      <c r="C44" s="5">
        <f>+C45</f>
        <v>1775268944.8375986</v>
      </c>
      <c r="D44" s="5">
        <f t="shared" ref="D44:P44" si="55">+D45</f>
        <v>2732596184.8375993</v>
      </c>
      <c r="E44" s="5">
        <f t="shared" si="55"/>
        <v>2528441875.0175991</v>
      </c>
      <c r="F44" s="5">
        <f t="shared" si="55"/>
        <v>2363899594.0175986</v>
      </c>
      <c r="G44" s="5">
        <f t="shared" si="55"/>
        <v>1903495290.0175986</v>
      </c>
      <c r="H44" s="5">
        <f t="shared" si="55"/>
        <v>2129068883.0175986</v>
      </c>
      <c r="I44" s="5">
        <f t="shared" si="55"/>
        <v>2422052629.8375993</v>
      </c>
      <c r="J44" s="5">
        <f t="shared" si="55"/>
        <v>2831405885.0175991</v>
      </c>
      <c r="K44" s="5">
        <f t="shared" si="55"/>
        <v>2060343904.0175986</v>
      </c>
      <c r="L44" s="5">
        <f t="shared" si="55"/>
        <v>1887795290.0175986</v>
      </c>
      <c r="M44" s="5">
        <f t="shared" si="55"/>
        <v>1844795290.0175986</v>
      </c>
      <c r="N44" s="5">
        <f t="shared" si="55"/>
        <v>1750268944.8375986</v>
      </c>
      <c r="O44" s="5">
        <f t="shared" si="30"/>
        <v>4507865129.6751976</v>
      </c>
      <c r="P44" s="5">
        <f t="shared" si="55"/>
        <v>26229432715.49118</v>
      </c>
      <c r="R44" s="3" t="s">
        <v>80</v>
      </c>
      <c r="S44" s="4" t="s">
        <v>15</v>
      </c>
      <c r="T44" s="5">
        <f t="shared" ref="T44" si="56">+T45</f>
        <v>9621687274</v>
      </c>
      <c r="U44" s="5">
        <v>-6192396587</v>
      </c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>
        <f t="shared" si="31"/>
        <v>3429290687</v>
      </c>
      <c r="AG44" s="5">
        <f t="shared" si="32"/>
        <v>3429290687</v>
      </c>
      <c r="AI44" s="173">
        <f t="shared" si="19"/>
        <v>-4.4198476810961118</v>
      </c>
      <c r="AJ44" s="173">
        <f t="shared" si="2"/>
        <v>3.2661220934728119</v>
      </c>
      <c r="AK44" s="173">
        <f t="shared" si="3"/>
        <v>1</v>
      </c>
      <c r="AL44" s="173">
        <f t="shared" si="4"/>
        <v>1</v>
      </c>
      <c r="AM44" s="173">
        <f t="shared" si="5"/>
        <v>1</v>
      </c>
      <c r="AN44" s="173">
        <f t="shared" si="6"/>
        <v>1</v>
      </c>
      <c r="AO44" s="173">
        <f t="shared" si="7"/>
        <v>1</v>
      </c>
      <c r="AP44" s="173">
        <f t="shared" si="8"/>
        <v>1</v>
      </c>
      <c r="AQ44" s="173">
        <f t="shared" si="9"/>
        <v>1</v>
      </c>
      <c r="AR44" s="173">
        <f t="shared" si="10"/>
        <v>1</v>
      </c>
      <c r="AS44" s="173">
        <f t="shared" si="11"/>
        <v>1</v>
      </c>
      <c r="AT44" s="173">
        <f t="shared" si="12"/>
        <v>1</v>
      </c>
      <c r="AU44" s="173">
        <f t="shared" si="13"/>
        <v>0.2392650205027122</v>
      </c>
      <c r="AV44" s="173">
        <f t="shared" si="14"/>
        <v>0.8692579163187677</v>
      </c>
    </row>
    <row r="45" spans="1:48" x14ac:dyDescent="0.25">
      <c r="A45" s="6" t="s">
        <v>81</v>
      </c>
      <c r="B45" s="7" t="s">
        <v>17</v>
      </c>
      <c r="C45" s="8">
        <f t="shared" ref="C45:N45" si="57">SUM(C46:C54)</f>
        <v>1775268944.8375986</v>
      </c>
      <c r="D45" s="8">
        <f t="shared" si="57"/>
        <v>2732596184.8375993</v>
      </c>
      <c r="E45" s="8">
        <f t="shared" si="57"/>
        <v>2528441875.0175991</v>
      </c>
      <c r="F45" s="8">
        <f t="shared" si="57"/>
        <v>2363899594.0175986</v>
      </c>
      <c r="G45" s="8">
        <f t="shared" si="57"/>
        <v>1903495290.0175986</v>
      </c>
      <c r="H45" s="8">
        <f t="shared" si="57"/>
        <v>2129068883.0175986</v>
      </c>
      <c r="I45" s="8">
        <f t="shared" si="57"/>
        <v>2422052629.8375993</v>
      </c>
      <c r="J45" s="8">
        <f t="shared" si="57"/>
        <v>2831405885.0175991</v>
      </c>
      <c r="K45" s="8">
        <f t="shared" si="57"/>
        <v>2060343904.0175986</v>
      </c>
      <c r="L45" s="8">
        <f t="shared" si="57"/>
        <v>1887795290.0175986</v>
      </c>
      <c r="M45" s="8">
        <f t="shared" si="57"/>
        <v>1844795290.0175986</v>
      </c>
      <c r="N45" s="8">
        <f t="shared" si="57"/>
        <v>1750268944.8375986</v>
      </c>
      <c r="O45" s="8">
        <f t="shared" si="30"/>
        <v>4507865129.6751976</v>
      </c>
      <c r="P45" s="8">
        <f t="shared" ref="P45:P71" si="58">SUM(C45:N45)</f>
        <v>26229432715.49118</v>
      </c>
      <c r="R45" s="6" t="s">
        <v>81</v>
      </c>
      <c r="S45" s="7" t="s">
        <v>17</v>
      </c>
      <c r="T45" s="8">
        <f t="shared" ref="T45" si="59">SUM(T46:T54)</f>
        <v>9621687274</v>
      </c>
      <c r="U45" s="8">
        <v>-6192396587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>
        <f t="shared" si="31"/>
        <v>3429290687</v>
      </c>
      <c r="AG45" s="8">
        <f t="shared" si="32"/>
        <v>3429290687</v>
      </c>
      <c r="AI45" s="174">
        <f t="shared" si="19"/>
        <v>-4.4198476810961118</v>
      </c>
      <c r="AJ45" s="174">
        <f t="shared" si="2"/>
        <v>3.2661220934728119</v>
      </c>
      <c r="AK45" s="174">
        <f t="shared" si="3"/>
        <v>1</v>
      </c>
      <c r="AL45" s="174">
        <f t="shared" si="4"/>
        <v>1</v>
      </c>
      <c r="AM45" s="174">
        <f t="shared" si="5"/>
        <v>1</v>
      </c>
      <c r="AN45" s="174">
        <f t="shared" si="6"/>
        <v>1</v>
      </c>
      <c r="AO45" s="174">
        <f t="shared" si="7"/>
        <v>1</v>
      </c>
      <c r="AP45" s="174">
        <f t="shared" si="8"/>
        <v>1</v>
      </c>
      <c r="AQ45" s="174">
        <f t="shared" si="9"/>
        <v>1</v>
      </c>
      <c r="AR45" s="174">
        <f t="shared" si="10"/>
        <v>1</v>
      </c>
      <c r="AS45" s="174">
        <f t="shared" si="11"/>
        <v>1</v>
      </c>
      <c r="AT45" s="174">
        <f t="shared" si="12"/>
        <v>1</v>
      </c>
      <c r="AU45" s="174">
        <f t="shared" si="13"/>
        <v>0.2392650205027122</v>
      </c>
      <c r="AV45" s="174">
        <f t="shared" si="14"/>
        <v>0.8692579163187677</v>
      </c>
    </row>
    <row r="46" spans="1:48" x14ac:dyDescent="0.25">
      <c r="A46" s="2" t="s">
        <v>82</v>
      </c>
      <c r="B46" s="13" t="s">
        <v>19</v>
      </c>
      <c r="C46" s="15">
        <v>1547883309.2625988</v>
      </c>
      <c r="D46" s="15">
        <v>2505210549.262599</v>
      </c>
      <c r="E46" s="15">
        <v>2288430019.4425988</v>
      </c>
      <c r="F46" s="15">
        <v>2119887738.4425988</v>
      </c>
      <c r="G46" s="15">
        <v>1662483434.4425988</v>
      </c>
      <c r="H46" s="15">
        <v>1889057027.4425988</v>
      </c>
      <c r="I46" s="15">
        <v>2194666994.262599</v>
      </c>
      <c r="J46" s="15">
        <v>2591394029.4425988</v>
      </c>
      <c r="K46" s="15">
        <v>1816332048.4425988</v>
      </c>
      <c r="L46" s="15">
        <v>1647783434.4425988</v>
      </c>
      <c r="M46" s="15">
        <v>1604783434.4425988</v>
      </c>
      <c r="N46" s="15">
        <v>1522883309.2625988</v>
      </c>
      <c r="O46" s="15">
        <f t="shared" si="30"/>
        <v>4053093858.525198</v>
      </c>
      <c r="P46" s="15">
        <f t="shared" si="58"/>
        <v>23390795328.591187</v>
      </c>
      <c r="R46" s="2" t="s">
        <v>82</v>
      </c>
      <c r="S46" s="13" t="s">
        <v>83</v>
      </c>
      <c r="T46" s="15">
        <v>9121687274</v>
      </c>
      <c r="U46" s="15">
        <v>-5842396587</v>
      </c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>
        <f t="shared" si="31"/>
        <v>3279290687</v>
      </c>
      <c r="AG46" s="15">
        <f t="shared" si="32"/>
        <v>3279290687</v>
      </c>
      <c r="AI46" s="175">
        <f t="shared" si="19"/>
        <v>-4.8930070628809288</v>
      </c>
      <c r="AJ46" s="175">
        <f t="shared" si="2"/>
        <v>3.3320980301315157</v>
      </c>
      <c r="AK46" s="175">
        <f t="shared" si="3"/>
        <v>1</v>
      </c>
      <c r="AL46" s="175">
        <f t="shared" si="4"/>
        <v>1</v>
      </c>
      <c r="AM46" s="175">
        <f t="shared" si="5"/>
        <v>1</v>
      </c>
      <c r="AN46" s="175">
        <f t="shared" si="6"/>
        <v>1</v>
      </c>
      <c r="AO46" s="175">
        <f t="shared" si="7"/>
        <v>1</v>
      </c>
      <c r="AP46" s="175">
        <f t="shared" si="8"/>
        <v>1</v>
      </c>
      <c r="AQ46" s="175">
        <f t="shared" si="9"/>
        <v>1</v>
      </c>
      <c r="AR46" s="175">
        <f t="shared" si="10"/>
        <v>1</v>
      </c>
      <c r="AS46" s="175">
        <f t="shared" si="11"/>
        <v>1</v>
      </c>
      <c r="AT46" s="175">
        <f t="shared" si="12"/>
        <v>1</v>
      </c>
      <c r="AU46" s="175">
        <f t="shared" si="13"/>
        <v>0.19091666725101755</v>
      </c>
      <c r="AV46" s="175">
        <f t="shared" si="14"/>
        <v>0.85980422465619899</v>
      </c>
    </row>
    <row r="47" spans="1:48" x14ac:dyDescent="0.25">
      <c r="A47" s="2" t="s">
        <v>84</v>
      </c>
      <c r="B47" s="13" t="s">
        <v>23</v>
      </c>
      <c r="C47" s="15">
        <v>3396737.9249999993</v>
      </c>
      <c r="D47" s="15">
        <v>3396737.9249999993</v>
      </c>
      <c r="E47" s="15">
        <v>3396737.9249999993</v>
      </c>
      <c r="F47" s="15">
        <v>3396737.9249999993</v>
      </c>
      <c r="G47" s="15">
        <v>3396737.9249999993</v>
      </c>
      <c r="H47" s="15">
        <v>3396737.9249999993</v>
      </c>
      <c r="I47" s="15">
        <v>3396737.9249999993</v>
      </c>
      <c r="J47" s="15">
        <v>3396737.9249999993</v>
      </c>
      <c r="K47" s="15">
        <v>3396737.9249999993</v>
      </c>
      <c r="L47" s="15">
        <v>3396737.9249999993</v>
      </c>
      <c r="M47" s="15">
        <v>3396737.9249999993</v>
      </c>
      <c r="N47" s="15">
        <v>3396737.9249999993</v>
      </c>
      <c r="O47" s="15">
        <f t="shared" si="30"/>
        <v>6793475.8499999987</v>
      </c>
      <c r="P47" s="15">
        <f t="shared" si="58"/>
        <v>40760855.099999994</v>
      </c>
      <c r="R47" s="2" t="s">
        <v>84</v>
      </c>
      <c r="S47" s="13" t="s">
        <v>23</v>
      </c>
      <c r="T47" s="15">
        <v>0</v>
      </c>
      <c r="U47" s="15">
        <v>0</v>
      </c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>
        <f t="shared" si="31"/>
        <v>0</v>
      </c>
      <c r="AG47" s="15">
        <f t="shared" si="32"/>
        <v>0</v>
      </c>
      <c r="AI47" s="175">
        <f t="shared" si="19"/>
        <v>1</v>
      </c>
      <c r="AJ47" s="175">
        <f t="shared" si="2"/>
        <v>1</v>
      </c>
      <c r="AK47" s="175">
        <f t="shared" si="3"/>
        <v>1</v>
      </c>
      <c r="AL47" s="175">
        <f t="shared" si="4"/>
        <v>1</v>
      </c>
      <c r="AM47" s="175">
        <f t="shared" si="5"/>
        <v>1</v>
      </c>
      <c r="AN47" s="175">
        <f t="shared" si="6"/>
        <v>1</v>
      </c>
      <c r="AO47" s="175">
        <f t="shared" si="7"/>
        <v>1</v>
      </c>
      <c r="AP47" s="175">
        <f t="shared" si="8"/>
        <v>1</v>
      </c>
      <c r="AQ47" s="175">
        <f t="shared" si="9"/>
        <v>1</v>
      </c>
      <c r="AR47" s="175">
        <f t="shared" si="10"/>
        <v>1</v>
      </c>
      <c r="AS47" s="175">
        <f t="shared" si="11"/>
        <v>1</v>
      </c>
      <c r="AT47" s="175">
        <f t="shared" si="12"/>
        <v>1</v>
      </c>
      <c r="AU47" s="175">
        <f t="shared" si="13"/>
        <v>1</v>
      </c>
      <c r="AV47" s="175">
        <f t="shared" si="14"/>
        <v>1</v>
      </c>
    </row>
    <row r="48" spans="1:48" x14ac:dyDescent="0.25">
      <c r="A48" s="2" t="s">
        <v>85</v>
      </c>
      <c r="B48" s="13" t="s">
        <v>25</v>
      </c>
      <c r="C48" s="15">
        <v>4969451.5499999989</v>
      </c>
      <c r="D48" s="15">
        <v>4969451.5499999989</v>
      </c>
      <c r="E48" s="15">
        <v>4969451.5499999989</v>
      </c>
      <c r="F48" s="15">
        <v>4969451.5499999989</v>
      </c>
      <c r="G48" s="15">
        <v>4969451.5499999989</v>
      </c>
      <c r="H48" s="15">
        <v>4969451.5499999989</v>
      </c>
      <c r="I48" s="15">
        <v>4969451.5499999989</v>
      </c>
      <c r="J48" s="15">
        <v>4969451.5499999989</v>
      </c>
      <c r="K48" s="15">
        <v>4969451.5499999989</v>
      </c>
      <c r="L48" s="15">
        <v>4969451.5499999989</v>
      </c>
      <c r="M48" s="15">
        <v>4969451.5499999989</v>
      </c>
      <c r="N48" s="15">
        <v>4969451.5499999989</v>
      </c>
      <c r="O48" s="15">
        <f t="shared" si="30"/>
        <v>9938903.0999999978</v>
      </c>
      <c r="P48" s="15">
        <f t="shared" si="58"/>
        <v>59633418.599999972</v>
      </c>
      <c r="R48" s="2" t="s">
        <v>85</v>
      </c>
      <c r="S48" s="13" t="s">
        <v>25</v>
      </c>
      <c r="T48" s="15">
        <v>0</v>
      </c>
      <c r="U48" s="15">
        <v>0</v>
      </c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>
        <f t="shared" si="31"/>
        <v>0</v>
      </c>
      <c r="AG48" s="15">
        <f t="shared" si="32"/>
        <v>0</v>
      </c>
      <c r="AI48" s="175">
        <f t="shared" si="19"/>
        <v>1</v>
      </c>
      <c r="AJ48" s="175">
        <f t="shared" si="2"/>
        <v>1</v>
      </c>
      <c r="AK48" s="175">
        <f t="shared" si="3"/>
        <v>1</v>
      </c>
      <c r="AL48" s="175">
        <f t="shared" si="4"/>
        <v>1</v>
      </c>
      <c r="AM48" s="175">
        <f t="shared" si="5"/>
        <v>1</v>
      </c>
      <c r="AN48" s="175">
        <f t="shared" si="6"/>
        <v>1</v>
      </c>
      <c r="AO48" s="175">
        <f t="shared" si="7"/>
        <v>1</v>
      </c>
      <c r="AP48" s="175">
        <f t="shared" si="8"/>
        <v>1</v>
      </c>
      <c r="AQ48" s="175">
        <f t="shared" si="9"/>
        <v>1</v>
      </c>
      <c r="AR48" s="175">
        <f t="shared" si="10"/>
        <v>1</v>
      </c>
      <c r="AS48" s="175">
        <f t="shared" si="11"/>
        <v>1</v>
      </c>
      <c r="AT48" s="175">
        <f t="shared" si="12"/>
        <v>1</v>
      </c>
      <c r="AU48" s="175">
        <f t="shared" si="13"/>
        <v>1</v>
      </c>
      <c r="AV48" s="175">
        <f t="shared" si="14"/>
        <v>1</v>
      </c>
    </row>
    <row r="49" spans="1:48" x14ac:dyDescent="0.25">
      <c r="A49" s="2" t="s">
        <v>86</v>
      </c>
      <c r="B49" s="13" t="s">
        <v>27</v>
      </c>
      <c r="C49" s="15">
        <v>25448023.912499998</v>
      </c>
      <c r="D49" s="15">
        <v>25448023.912499998</v>
      </c>
      <c r="E49" s="15">
        <v>25448023.912499998</v>
      </c>
      <c r="F49" s="15">
        <v>25448023.912499998</v>
      </c>
      <c r="G49" s="15">
        <v>25448023.912499998</v>
      </c>
      <c r="H49" s="15">
        <v>25448023.912499998</v>
      </c>
      <c r="I49" s="15">
        <v>25448023.912499998</v>
      </c>
      <c r="J49" s="15">
        <v>25448023.912499998</v>
      </c>
      <c r="K49" s="15">
        <v>25448023.912499998</v>
      </c>
      <c r="L49" s="15">
        <v>25448023.912499998</v>
      </c>
      <c r="M49" s="15">
        <v>25448023.912499998</v>
      </c>
      <c r="N49" s="15">
        <v>25448023.912499998</v>
      </c>
      <c r="O49" s="15">
        <f t="shared" si="30"/>
        <v>50896047.824999996</v>
      </c>
      <c r="P49" s="15">
        <f t="shared" si="58"/>
        <v>305376286.94999999</v>
      </c>
      <c r="R49" s="2" t="s">
        <v>86</v>
      </c>
      <c r="S49" s="13" t="s">
        <v>27</v>
      </c>
      <c r="T49" s="15">
        <v>0</v>
      </c>
      <c r="U49" s="15">
        <v>0</v>
      </c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>
        <f t="shared" si="31"/>
        <v>0</v>
      </c>
      <c r="AG49" s="15">
        <f t="shared" si="32"/>
        <v>0</v>
      </c>
      <c r="AI49" s="175">
        <f t="shared" si="19"/>
        <v>1</v>
      </c>
      <c r="AJ49" s="175">
        <f t="shared" si="2"/>
        <v>1</v>
      </c>
      <c r="AK49" s="175">
        <f t="shared" si="3"/>
        <v>1</v>
      </c>
      <c r="AL49" s="175">
        <f t="shared" si="4"/>
        <v>1</v>
      </c>
      <c r="AM49" s="175">
        <f t="shared" si="5"/>
        <v>1</v>
      </c>
      <c r="AN49" s="175">
        <f t="shared" si="6"/>
        <v>1</v>
      </c>
      <c r="AO49" s="175">
        <f t="shared" si="7"/>
        <v>1</v>
      </c>
      <c r="AP49" s="175">
        <f t="shared" si="8"/>
        <v>1</v>
      </c>
      <c r="AQ49" s="175">
        <f t="shared" si="9"/>
        <v>1</v>
      </c>
      <c r="AR49" s="175">
        <f t="shared" si="10"/>
        <v>1</v>
      </c>
      <c r="AS49" s="175">
        <f t="shared" si="11"/>
        <v>1</v>
      </c>
      <c r="AT49" s="175">
        <f t="shared" si="12"/>
        <v>1</v>
      </c>
      <c r="AU49" s="175">
        <f t="shared" si="13"/>
        <v>1</v>
      </c>
      <c r="AV49" s="175">
        <f t="shared" si="14"/>
        <v>1</v>
      </c>
    </row>
    <row r="50" spans="1:48" x14ac:dyDescent="0.25">
      <c r="A50" s="2" t="s">
        <v>87</v>
      </c>
      <c r="B50" s="13" t="s">
        <v>29</v>
      </c>
      <c r="C50" s="15">
        <v>7074307.0999999987</v>
      </c>
      <c r="D50" s="15">
        <v>7074307.0999999987</v>
      </c>
      <c r="E50" s="15">
        <v>7074307.0999999987</v>
      </c>
      <c r="F50" s="15">
        <v>7074307.0999999987</v>
      </c>
      <c r="G50" s="15">
        <v>7074307.0999999987</v>
      </c>
      <c r="H50" s="15">
        <v>7074307.0999999987</v>
      </c>
      <c r="I50" s="15">
        <v>7074307.0999999987</v>
      </c>
      <c r="J50" s="15">
        <v>7074307.0999999987</v>
      </c>
      <c r="K50" s="15">
        <v>7074307.0999999987</v>
      </c>
      <c r="L50" s="15">
        <v>7074307.0999999987</v>
      </c>
      <c r="M50" s="15">
        <v>7074307.0999999987</v>
      </c>
      <c r="N50" s="15">
        <v>7074307.0999999987</v>
      </c>
      <c r="O50" s="15">
        <f t="shared" si="30"/>
        <v>14148614.199999997</v>
      </c>
      <c r="P50" s="15">
        <f t="shared" si="58"/>
        <v>84891685.199999988</v>
      </c>
      <c r="R50" s="2" t="s">
        <v>87</v>
      </c>
      <c r="S50" s="13" t="s">
        <v>29</v>
      </c>
      <c r="T50" s="15">
        <v>0</v>
      </c>
      <c r="U50" s="15">
        <v>0</v>
      </c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>
        <f t="shared" si="31"/>
        <v>0</v>
      </c>
      <c r="AG50" s="15">
        <f t="shared" si="32"/>
        <v>0</v>
      </c>
      <c r="AI50" s="175">
        <f t="shared" si="19"/>
        <v>1</v>
      </c>
      <c r="AJ50" s="175">
        <f t="shared" si="2"/>
        <v>1</v>
      </c>
      <c r="AK50" s="175">
        <f t="shared" si="3"/>
        <v>1</v>
      </c>
      <c r="AL50" s="175">
        <f t="shared" si="4"/>
        <v>1</v>
      </c>
      <c r="AM50" s="175">
        <f t="shared" si="5"/>
        <v>1</v>
      </c>
      <c r="AN50" s="175">
        <f t="shared" si="6"/>
        <v>1</v>
      </c>
      <c r="AO50" s="175">
        <f t="shared" si="7"/>
        <v>1</v>
      </c>
      <c r="AP50" s="175">
        <f t="shared" si="8"/>
        <v>1</v>
      </c>
      <c r="AQ50" s="175">
        <f t="shared" si="9"/>
        <v>1</v>
      </c>
      <c r="AR50" s="175">
        <f t="shared" si="10"/>
        <v>1</v>
      </c>
      <c r="AS50" s="175">
        <f t="shared" si="11"/>
        <v>1</v>
      </c>
      <c r="AT50" s="175">
        <f t="shared" si="12"/>
        <v>1</v>
      </c>
      <c r="AU50" s="175">
        <f t="shared" si="13"/>
        <v>1</v>
      </c>
      <c r="AV50" s="175">
        <f t="shared" si="14"/>
        <v>1</v>
      </c>
    </row>
    <row r="51" spans="1:48" x14ac:dyDescent="0.25">
      <c r="A51" s="2" t="s">
        <v>88</v>
      </c>
      <c r="B51" s="13" t="s">
        <v>31</v>
      </c>
      <c r="C51" s="15">
        <v>9839787.6500000022</v>
      </c>
      <c r="D51" s="15">
        <v>9839787.6500000022</v>
      </c>
      <c r="E51" s="15">
        <v>9839787.6500000022</v>
      </c>
      <c r="F51" s="15">
        <v>9839787.6500000022</v>
      </c>
      <c r="G51" s="15">
        <v>9839787.6500000022</v>
      </c>
      <c r="H51" s="15">
        <v>9839787.6500000022</v>
      </c>
      <c r="I51" s="15">
        <v>9839787.6500000022</v>
      </c>
      <c r="J51" s="15">
        <v>9839787.6500000022</v>
      </c>
      <c r="K51" s="15">
        <v>9839787.6500000022</v>
      </c>
      <c r="L51" s="15">
        <v>9839787.6500000022</v>
      </c>
      <c r="M51" s="15">
        <v>9839787.6500000022</v>
      </c>
      <c r="N51" s="15">
        <v>9839787.6500000022</v>
      </c>
      <c r="O51" s="15">
        <f t="shared" si="30"/>
        <v>19679575.300000004</v>
      </c>
      <c r="P51" s="15">
        <f t="shared" si="58"/>
        <v>118077451.80000006</v>
      </c>
      <c r="R51" s="2" t="s">
        <v>88</v>
      </c>
      <c r="S51" s="13" t="s">
        <v>31</v>
      </c>
      <c r="T51" s="15">
        <v>0</v>
      </c>
      <c r="U51" s="15">
        <v>0</v>
      </c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>
        <f t="shared" si="31"/>
        <v>0</v>
      </c>
      <c r="AG51" s="15">
        <f t="shared" si="32"/>
        <v>0</v>
      </c>
      <c r="AI51" s="175">
        <f t="shared" si="19"/>
        <v>1</v>
      </c>
      <c r="AJ51" s="175">
        <f t="shared" si="2"/>
        <v>1</v>
      </c>
      <c r="AK51" s="175">
        <f t="shared" si="3"/>
        <v>1</v>
      </c>
      <c r="AL51" s="175">
        <f t="shared" si="4"/>
        <v>1</v>
      </c>
      <c r="AM51" s="175">
        <f t="shared" si="5"/>
        <v>1</v>
      </c>
      <c r="AN51" s="175">
        <f t="shared" si="6"/>
        <v>1</v>
      </c>
      <c r="AO51" s="175">
        <f t="shared" si="7"/>
        <v>1</v>
      </c>
      <c r="AP51" s="175">
        <f t="shared" si="8"/>
        <v>1</v>
      </c>
      <c r="AQ51" s="175">
        <f t="shared" si="9"/>
        <v>1</v>
      </c>
      <c r="AR51" s="175">
        <f t="shared" si="10"/>
        <v>1</v>
      </c>
      <c r="AS51" s="175">
        <f t="shared" si="11"/>
        <v>1</v>
      </c>
      <c r="AT51" s="175">
        <f t="shared" si="12"/>
        <v>1</v>
      </c>
      <c r="AU51" s="175">
        <f t="shared" si="13"/>
        <v>1</v>
      </c>
      <c r="AV51" s="175">
        <f t="shared" si="14"/>
        <v>1</v>
      </c>
    </row>
    <row r="52" spans="1:48" x14ac:dyDescent="0.25">
      <c r="A52" s="2" t="s">
        <v>89</v>
      </c>
      <c r="B52" s="13" t="s">
        <v>33</v>
      </c>
      <c r="C52" s="15">
        <v>92539203.049999997</v>
      </c>
      <c r="D52" s="15">
        <v>92539203.049999997</v>
      </c>
      <c r="E52" s="15">
        <v>92539203.049999997</v>
      </c>
      <c r="F52" s="15">
        <v>92539203.049999997</v>
      </c>
      <c r="G52" s="15">
        <v>92539203.049999997</v>
      </c>
      <c r="H52" s="15">
        <v>92539203.049999997</v>
      </c>
      <c r="I52" s="15">
        <v>92539203.049999997</v>
      </c>
      <c r="J52" s="15">
        <v>92539203.049999997</v>
      </c>
      <c r="K52" s="15">
        <v>92539203.049999997</v>
      </c>
      <c r="L52" s="15">
        <v>92539203.049999997</v>
      </c>
      <c r="M52" s="15">
        <v>92539203.049999997</v>
      </c>
      <c r="N52" s="15">
        <v>92539203.049999997</v>
      </c>
      <c r="O52" s="15">
        <f t="shared" si="30"/>
        <v>185078406.09999999</v>
      </c>
      <c r="P52" s="15">
        <f t="shared" si="58"/>
        <v>1110470436.5999997</v>
      </c>
      <c r="R52" s="2" t="s">
        <v>89</v>
      </c>
      <c r="S52" s="13" t="s">
        <v>33</v>
      </c>
      <c r="T52" s="15">
        <v>250000000</v>
      </c>
      <c r="U52" s="15">
        <v>-175000000</v>
      </c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>
        <f t="shared" si="31"/>
        <v>75000000</v>
      </c>
      <c r="AG52" s="15">
        <f t="shared" si="32"/>
        <v>75000000</v>
      </c>
      <c r="AI52" s="175">
        <f t="shared" si="19"/>
        <v>-1.7015577372643043</v>
      </c>
      <c r="AJ52" s="175">
        <f t="shared" si="2"/>
        <v>2.8910904160850133</v>
      </c>
      <c r="AK52" s="175">
        <f t="shared" si="3"/>
        <v>1</v>
      </c>
      <c r="AL52" s="175">
        <f t="shared" si="4"/>
        <v>1</v>
      </c>
      <c r="AM52" s="175">
        <f t="shared" si="5"/>
        <v>1</v>
      </c>
      <c r="AN52" s="175">
        <f t="shared" si="6"/>
        <v>1</v>
      </c>
      <c r="AO52" s="175">
        <f t="shared" si="7"/>
        <v>1</v>
      </c>
      <c r="AP52" s="175">
        <f t="shared" si="8"/>
        <v>1</v>
      </c>
      <c r="AQ52" s="175">
        <f t="shared" si="9"/>
        <v>1</v>
      </c>
      <c r="AR52" s="175">
        <f t="shared" si="10"/>
        <v>1</v>
      </c>
      <c r="AS52" s="175">
        <f t="shared" si="11"/>
        <v>1</v>
      </c>
      <c r="AT52" s="175">
        <f t="shared" si="12"/>
        <v>1</v>
      </c>
      <c r="AU52" s="175">
        <f t="shared" si="13"/>
        <v>0.59476633941035439</v>
      </c>
      <c r="AV52" s="175">
        <f t="shared" si="14"/>
        <v>0.9324610565683924</v>
      </c>
    </row>
    <row r="53" spans="1:48" x14ac:dyDescent="0.25">
      <c r="A53" s="2" t="s">
        <v>90</v>
      </c>
      <c r="B53" s="13" t="s">
        <v>35</v>
      </c>
      <c r="C53" s="15">
        <v>81805624.387500033</v>
      </c>
      <c r="D53" s="15">
        <v>81805624.387500033</v>
      </c>
      <c r="E53" s="15">
        <v>94431844.387500033</v>
      </c>
      <c r="F53" s="15">
        <v>94431844.387500033</v>
      </c>
      <c r="G53" s="15">
        <v>94431844.387500033</v>
      </c>
      <c r="H53" s="15">
        <v>94431844.387500033</v>
      </c>
      <c r="I53" s="15">
        <v>81805624.387500033</v>
      </c>
      <c r="J53" s="15">
        <v>94431844.387500033</v>
      </c>
      <c r="K53" s="15">
        <v>94431844.387500033</v>
      </c>
      <c r="L53" s="15">
        <v>94431844.387500033</v>
      </c>
      <c r="M53" s="15">
        <v>94431844.387500033</v>
      </c>
      <c r="N53" s="15">
        <v>81805624.387500033</v>
      </c>
      <c r="O53" s="15">
        <f t="shared" si="30"/>
        <v>163611248.77500007</v>
      </c>
      <c r="P53" s="15">
        <f t="shared" si="58"/>
        <v>1082677252.6500003</v>
      </c>
      <c r="R53" s="2" t="s">
        <v>90</v>
      </c>
      <c r="S53" s="13" t="s">
        <v>35</v>
      </c>
      <c r="T53" s="15">
        <v>250000000</v>
      </c>
      <c r="U53" s="15">
        <v>-175000000</v>
      </c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>
        <f t="shared" si="31"/>
        <v>75000000</v>
      </c>
      <c r="AG53" s="15">
        <f t="shared" si="32"/>
        <v>75000000</v>
      </c>
      <c r="AI53" s="175">
        <f t="shared" si="19"/>
        <v>-2.0560245933187962</v>
      </c>
      <c r="AJ53" s="175">
        <f t="shared" si="2"/>
        <v>3.1392172153231575</v>
      </c>
      <c r="AK53" s="175">
        <f t="shared" si="3"/>
        <v>1</v>
      </c>
      <c r="AL53" s="175">
        <f t="shared" si="4"/>
        <v>1</v>
      </c>
      <c r="AM53" s="175">
        <f t="shared" si="5"/>
        <v>1</v>
      </c>
      <c r="AN53" s="175">
        <f t="shared" si="6"/>
        <v>1</v>
      </c>
      <c r="AO53" s="175">
        <f t="shared" si="7"/>
        <v>1</v>
      </c>
      <c r="AP53" s="175">
        <f t="shared" si="8"/>
        <v>1</v>
      </c>
      <c r="AQ53" s="175">
        <f t="shared" si="9"/>
        <v>1</v>
      </c>
      <c r="AR53" s="175">
        <f t="shared" si="10"/>
        <v>1</v>
      </c>
      <c r="AS53" s="175">
        <f t="shared" si="11"/>
        <v>1</v>
      </c>
      <c r="AT53" s="175">
        <f t="shared" si="12"/>
        <v>1</v>
      </c>
      <c r="AU53" s="175">
        <f t="shared" si="13"/>
        <v>0.54159631100218053</v>
      </c>
      <c r="AV53" s="175">
        <f t="shared" si="14"/>
        <v>0.93072727831269453</v>
      </c>
    </row>
    <row r="54" spans="1:48" x14ac:dyDescent="0.25">
      <c r="A54" s="2" t="s">
        <v>91</v>
      </c>
      <c r="B54" s="13" t="s">
        <v>92</v>
      </c>
      <c r="C54" s="15">
        <v>2312500</v>
      </c>
      <c r="D54" s="15">
        <v>2312500</v>
      </c>
      <c r="E54" s="15">
        <v>2312500</v>
      </c>
      <c r="F54" s="15">
        <v>6312500</v>
      </c>
      <c r="G54" s="15">
        <v>3312500</v>
      </c>
      <c r="H54" s="15">
        <v>2312500</v>
      </c>
      <c r="I54" s="15">
        <v>2312500</v>
      </c>
      <c r="J54" s="15">
        <v>2312500</v>
      </c>
      <c r="K54" s="15">
        <v>6312500</v>
      </c>
      <c r="L54" s="15">
        <v>2312500</v>
      </c>
      <c r="M54" s="15">
        <v>2312500</v>
      </c>
      <c r="N54" s="15">
        <v>2312500</v>
      </c>
      <c r="O54" s="15">
        <f t="shared" si="30"/>
        <v>4625000</v>
      </c>
      <c r="P54" s="15">
        <f t="shared" si="58"/>
        <v>36750000</v>
      </c>
      <c r="R54" s="2" t="s">
        <v>91</v>
      </c>
      <c r="S54" s="13" t="s">
        <v>92</v>
      </c>
      <c r="T54" s="15">
        <v>0</v>
      </c>
      <c r="U54" s="15">
        <v>0</v>
      </c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>
        <f t="shared" si="31"/>
        <v>0</v>
      </c>
      <c r="AG54" s="15">
        <f t="shared" si="32"/>
        <v>0</v>
      </c>
      <c r="AI54" s="175">
        <f t="shared" si="19"/>
        <v>1</v>
      </c>
      <c r="AJ54" s="175">
        <f t="shared" si="2"/>
        <v>1</v>
      </c>
      <c r="AK54" s="175">
        <f t="shared" si="3"/>
        <v>1</v>
      </c>
      <c r="AL54" s="175">
        <f t="shared" si="4"/>
        <v>1</v>
      </c>
      <c r="AM54" s="175">
        <f t="shared" si="5"/>
        <v>1</v>
      </c>
      <c r="AN54" s="175">
        <f t="shared" si="6"/>
        <v>1</v>
      </c>
      <c r="AO54" s="175">
        <f t="shared" si="7"/>
        <v>1</v>
      </c>
      <c r="AP54" s="175">
        <f t="shared" si="8"/>
        <v>1</v>
      </c>
      <c r="AQ54" s="175">
        <f t="shared" si="9"/>
        <v>1</v>
      </c>
      <c r="AR54" s="175">
        <f t="shared" si="10"/>
        <v>1</v>
      </c>
      <c r="AS54" s="175">
        <f t="shared" si="11"/>
        <v>1</v>
      </c>
      <c r="AT54" s="175">
        <f t="shared" si="12"/>
        <v>1</v>
      </c>
      <c r="AU54" s="175">
        <f t="shared" si="13"/>
        <v>1</v>
      </c>
      <c r="AV54" s="175">
        <f t="shared" si="14"/>
        <v>1</v>
      </c>
    </row>
    <row r="55" spans="1:48" x14ac:dyDescent="0.25">
      <c r="A55" s="3" t="s">
        <v>93</v>
      </c>
      <c r="B55" s="4" t="s">
        <v>41</v>
      </c>
      <c r="C55" s="5">
        <f t="shared" ref="C55:N55" si="60">+C56+C58+C60+C62+C64+C66</f>
        <v>558877574.88750005</v>
      </c>
      <c r="D55" s="5">
        <f t="shared" si="60"/>
        <v>624777155.88750005</v>
      </c>
      <c r="E55" s="5">
        <f t="shared" si="60"/>
        <v>599271066.88750005</v>
      </c>
      <c r="F55" s="5">
        <f t="shared" si="60"/>
        <v>594271066.88750005</v>
      </c>
      <c r="G55" s="5">
        <f t="shared" si="60"/>
        <v>612271066.88750005</v>
      </c>
      <c r="H55" s="5">
        <f t="shared" si="60"/>
        <v>625271066.88750005</v>
      </c>
      <c r="I55" s="5">
        <f t="shared" si="60"/>
        <v>584627574.88750005</v>
      </c>
      <c r="J55" s="5">
        <f t="shared" si="60"/>
        <v>609111913.88750005</v>
      </c>
      <c r="K55" s="5">
        <f t="shared" si="60"/>
        <v>610271066.88750005</v>
      </c>
      <c r="L55" s="5">
        <f t="shared" si="60"/>
        <v>594271066.88750005</v>
      </c>
      <c r="M55" s="5">
        <f t="shared" si="60"/>
        <v>594271066.88750005</v>
      </c>
      <c r="N55" s="5">
        <f t="shared" si="60"/>
        <v>558577574.88750005</v>
      </c>
      <c r="O55" s="5">
        <f t="shared" si="30"/>
        <v>1183654730.7750001</v>
      </c>
      <c r="P55" s="5">
        <f t="shared" si="58"/>
        <v>7165869262.6499987</v>
      </c>
      <c r="R55" s="3" t="s">
        <v>93</v>
      </c>
      <c r="S55" s="4" t="s">
        <v>41</v>
      </c>
      <c r="T55" s="5">
        <f t="shared" ref="T55" si="61">+T56+T58+T60+T62+T64+T66</f>
        <v>2334454092</v>
      </c>
      <c r="U55" s="5">
        <v>-1829454092</v>
      </c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>
        <f t="shared" si="31"/>
        <v>505000000</v>
      </c>
      <c r="AG55" s="5">
        <f t="shared" si="32"/>
        <v>505000000</v>
      </c>
      <c r="AI55" s="173">
        <f t="shared" si="19"/>
        <v>-3.1770401907249846</v>
      </c>
      <c r="AJ55" s="173">
        <f t="shared" si="2"/>
        <v>3.928170588121533</v>
      </c>
      <c r="AK55" s="173">
        <f t="shared" si="3"/>
        <v>1</v>
      </c>
      <c r="AL55" s="173">
        <f t="shared" si="4"/>
        <v>1</v>
      </c>
      <c r="AM55" s="173">
        <f t="shared" si="5"/>
        <v>1</v>
      </c>
      <c r="AN55" s="173">
        <f t="shared" si="6"/>
        <v>1</v>
      </c>
      <c r="AO55" s="173">
        <f t="shared" si="7"/>
        <v>1</v>
      </c>
      <c r="AP55" s="173">
        <f t="shared" si="8"/>
        <v>1</v>
      </c>
      <c r="AQ55" s="173">
        <f t="shared" si="9"/>
        <v>1</v>
      </c>
      <c r="AR55" s="173">
        <f t="shared" si="10"/>
        <v>1</v>
      </c>
      <c r="AS55" s="173">
        <f t="shared" si="11"/>
        <v>1</v>
      </c>
      <c r="AT55" s="173">
        <f t="shared" si="12"/>
        <v>1</v>
      </c>
      <c r="AU55" s="173">
        <f t="shared" si="13"/>
        <v>0.5733553147974576</v>
      </c>
      <c r="AV55" s="173">
        <f t="shared" si="14"/>
        <v>0.92952704249962181</v>
      </c>
    </row>
    <row r="56" spans="1:48" x14ac:dyDescent="0.25">
      <c r="A56" s="6" t="s">
        <v>94</v>
      </c>
      <c r="B56" s="7" t="s">
        <v>43</v>
      </c>
      <c r="C56" s="8">
        <f t="shared" ref="C56:N56" si="62">+C57</f>
        <v>137841510.3666667</v>
      </c>
      <c r="D56" s="8">
        <f t="shared" si="62"/>
        <v>137841510.3666667</v>
      </c>
      <c r="E56" s="8">
        <f t="shared" si="62"/>
        <v>149630603.3666667</v>
      </c>
      <c r="F56" s="8">
        <f t="shared" si="62"/>
        <v>149630603.3666667</v>
      </c>
      <c r="G56" s="8">
        <f t="shared" si="62"/>
        <v>149630603.3666667</v>
      </c>
      <c r="H56" s="8">
        <f t="shared" si="62"/>
        <v>149630603.3666667</v>
      </c>
      <c r="I56" s="8">
        <f t="shared" si="62"/>
        <v>137841510.3666667</v>
      </c>
      <c r="J56" s="8">
        <f t="shared" si="62"/>
        <v>149630603.3666667</v>
      </c>
      <c r="K56" s="8">
        <f t="shared" si="62"/>
        <v>149630603.3666667</v>
      </c>
      <c r="L56" s="8">
        <f t="shared" si="62"/>
        <v>149630603.3666667</v>
      </c>
      <c r="M56" s="8">
        <f t="shared" si="62"/>
        <v>149630603.3666667</v>
      </c>
      <c r="N56" s="8">
        <f t="shared" si="62"/>
        <v>137841510.3666667</v>
      </c>
      <c r="O56" s="8">
        <f t="shared" si="30"/>
        <v>275683020.73333341</v>
      </c>
      <c r="P56" s="8">
        <f t="shared" si="58"/>
        <v>1748410868.4000008</v>
      </c>
      <c r="R56" s="6" t="s">
        <v>94</v>
      </c>
      <c r="S56" s="7" t="s">
        <v>43</v>
      </c>
      <c r="T56" s="8">
        <f t="shared" ref="T56" si="63">+T57</f>
        <v>646343120</v>
      </c>
      <c r="U56" s="8">
        <v>-491343120</v>
      </c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>
        <f t="shared" si="31"/>
        <v>155000000</v>
      </c>
      <c r="AG56" s="8">
        <f t="shared" si="32"/>
        <v>155000000</v>
      </c>
      <c r="AI56" s="174">
        <f t="shared" si="19"/>
        <v>-3.6890310348507387</v>
      </c>
      <c r="AJ56" s="174">
        <f t="shared" si="2"/>
        <v>4.5645511913863812</v>
      </c>
      <c r="AK56" s="174">
        <f t="shared" si="3"/>
        <v>1</v>
      </c>
      <c r="AL56" s="174">
        <f t="shared" si="4"/>
        <v>1</v>
      </c>
      <c r="AM56" s="174">
        <f t="shared" si="5"/>
        <v>1</v>
      </c>
      <c r="AN56" s="174">
        <f t="shared" si="6"/>
        <v>1</v>
      </c>
      <c r="AO56" s="174">
        <f t="shared" si="7"/>
        <v>1</v>
      </c>
      <c r="AP56" s="174">
        <f t="shared" si="8"/>
        <v>1</v>
      </c>
      <c r="AQ56" s="174">
        <f t="shared" si="9"/>
        <v>1</v>
      </c>
      <c r="AR56" s="174">
        <f t="shared" si="10"/>
        <v>1</v>
      </c>
      <c r="AS56" s="174">
        <f t="shared" si="11"/>
        <v>1</v>
      </c>
      <c r="AT56" s="174">
        <f t="shared" si="12"/>
        <v>1</v>
      </c>
      <c r="AU56" s="174">
        <f t="shared" si="13"/>
        <v>0.43776007826782121</v>
      </c>
      <c r="AV56" s="174">
        <f t="shared" si="14"/>
        <v>0.91134806880842434</v>
      </c>
    </row>
    <row r="57" spans="1:48" x14ac:dyDescent="0.25">
      <c r="A57" s="2" t="s">
        <v>95</v>
      </c>
      <c r="B57" s="13" t="s">
        <v>43</v>
      </c>
      <c r="C57" s="15">
        <v>137841510.3666667</v>
      </c>
      <c r="D57" s="15">
        <v>137841510.3666667</v>
      </c>
      <c r="E57" s="15">
        <v>149630603.3666667</v>
      </c>
      <c r="F57" s="15">
        <v>149630603.3666667</v>
      </c>
      <c r="G57" s="15">
        <v>149630603.3666667</v>
      </c>
      <c r="H57" s="15">
        <v>149630603.3666667</v>
      </c>
      <c r="I57" s="15">
        <v>137841510.3666667</v>
      </c>
      <c r="J57" s="15">
        <v>149630603.3666667</v>
      </c>
      <c r="K57" s="15">
        <v>149630603.3666667</v>
      </c>
      <c r="L57" s="15">
        <v>149630603.3666667</v>
      </c>
      <c r="M57" s="15">
        <v>149630603.3666667</v>
      </c>
      <c r="N57" s="15">
        <v>137841510.3666667</v>
      </c>
      <c r="O57" s="15">
        <f t="shared" si="30"/>
        <v>275683020.73333341</v>
      </c>
      <c r="P57" s="15">
        <f t="shared" si="58"/>
        <v>1748410868.4000008</v>
      </c>
      <c r="R57" s="2" t="s">
        <v>95</v>
      </c>
      <c r="S57" s="13" t="s">
        <v>43</v>
      </c>
      <c r="T57" s="15">
        <v>646343120</v>
      </c>
      <c r="U57" s="15">
        <v>-491343120</v>
      </c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>
        <f t="shared" si="31"/>
        <v>155000000</v>
      </c>
      <c r="AG57" s="15">
        <f t="shared" si="32"/>
        <v>155000000</v>
      </c>
      <c r="AI57" s="175">
        <f t="shared" si="19"/>
        <v>-3.6890310348507387</v>
      </c>
      <c r="AJ57" s="175">
        <f t="shared" si="2"/>
        <v>4.5645511913863812</v>
      </c>
      <c r="AK57" s="175">
        <f t="shared" si="3"/>
        <v>1</v>
      </c>
      <c r="AL57" s="175">
        <f t="shared" si="4"/>
        <v>1</v>
      </c>
      <c r="AM57" s="175">
        <f t="shared" si="5"/>
        <v>1</v>
      </c>
      <c r="AN57" s="175">
        <f t="shared" si="6"/>
        <v>1</v>
      </c>
      <c r="AO57" s="175">
        <f t="shared" si="7"/>
        <v>1</v>
      </c>
      <c r="AP57" s="175">
        <f t="shared" si="8"/>
        <v>1</v>
      </c>
      <c r="AQ57" s="175">
        <f t="shared" si="9"/>
        <v>1</v>
      </c>
      <c r="AR57" s="175">
        <f t="shared" si="10"/>
        <v>1</v>
      </c>
      <c r="AS57" s="175">
        <f t="shared" si="11"/>
        <v>1</v>
      </c>
      <c r="AT57" s="175">
        <f t="shared" si="12"/>
        <v>1</v>
      </c>
      <c r="AU57" s="175">
        <f t="shared" si="13"/>
        <v>0.43776007826782121</v>
      </c>
      <c r="AV57" s="175">
        <f t="shared" si="14"/>
        <v>0.91134806880842434</v>
      </c>
    </row>
    <row r="58" spans="1:48" x14ac:dyDescent="0.25">
      <c r="A58" s="6" t="s">
        <v>96</v>
      </c>
      <c r="B58" s="7" t="s">
        <v>46</v>
      </c>
      <c r="C58" s="8">
        <f t="shared" ref="C58:N58" si="64">+C59</f>
        <v>87133957.841666654</v>
      </c>
      <c r="D58" s="8">
        <f t="shared" si="64"/>
        <v>87133957.841666654</v>
      </c>
      <c r="E58" s="8">
        <f t="shared" si="64"/>
        <v>98923050.841666654</v>
      </c>
      <c r="F58" s="8">
        <f t="shared" si="64"/>
        <v>98923050.841666654</v>
      </c>
      <c r="G58" s="8">
        <f t="shared" si="64"/>
        <v>98923050.841666654</v>
      </c>
      <c r="H58" s="8">
        <f t="shared" si="64"/>
        <v>98923050.841666654</v>
      </c>
      <c r="I58" s="8">
        <f t="shared" si="64"/>
        <v>87133957.841666654</v>
      </c>
      <c r="J58" s="8">
        <f t="shared" si="64"/>
        <v>98923050.841666654</v>
      </c>
      <c r="K58" s="8">
        <f t="shared" si="64"/>
        <v>98923050.841666654</v>
      </c>
      <c r="L58" s="8">
        <f t="shared" si="64"/>
        <v>98923050.841666654</v>
      </c>
      <c r="M58" s="8">
        <f t="shared" si="64"/>
        <v>98923050.841666654</v>
      </c>
      <c r="N58" s="8">
        <f t="shared" si="64"/>
        <v>87133957.841666654</v>
      </c>
      <c r="O58" s="8">
        <f t="shared" si="30"/>
        <v>174267915.68333331</v>
      </c>
      <c r="P58" s="8">
        <f t="shared" si="58"/>
        <v>1139920238.1000001</v>
      </c>
      <c r="R58" s="6" t="s">
        <v>96</v>
      </c>
      <c r="S58" s="7" t="s">
        <v>46</v>
      </c>
      <c r="T58" s="8">
        <f t="shared" ref="T58" si="65">+T59</f>
        <v>646343120</v>
      </c>
      <c r="U58" s="8">
        <v>-491343120</v>
      </c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>
        <f t="shared" si="31"/>
        <v>155000000</v>
      </c>
      <c r="AG58" s="8">
        <f t="shared" si="32"/>
        <v>155000000</v>
      </c>
      <c r="AI58" s="174">
        <f t="shared" si="19"/>
        <v>-6.4178097266565874</v>
      </c>
      <c r="AJ58" s="174">
        <f t="shared" si="2"/>
        <v>6.638939538277743</v>
      </c>
      <c r="AK58" s="174">
        <f t="shared" si="3"/>
        <v>1</v>
      </c>
      <c r="AL58" s="174">
        <f t="shared" si="4"/>
        <v>1</v>
      </c>
      <c r="AM58" s="174">
        <f t="shared" si="5"/>
        <v>1</v>
      </c>
      <c r="AN58" s="174">
        <f t="shared" si="6"/>
        <v>1</v>
      </c>
      <c r="AO58" s="174">
        <f t="shared" si="7"/>
        <v>1</v>
      </c>
      <c r="AP58" s="174">
        <f t="shared" si="8"/>
        <v>1</v>
      </c>
      <c r="AQ58" s="174">
        <f t="shared" si="9"/>
        <v>1</v>
      </c>
      <c r="AR58" s="174">
        <f t="shared" si="10"/>
        <v>1</v>
      </c>
      <c r="AS58" s="174">
        <f t="shared" si="11"/>
        <v>1</v>
      </c>
      <c r="AT58" s="174">
        <f t="shared" si="12"/>
        <v>1</v>
      </c>
      <c r="AU58" s="174">
        <f t="shared" si="13"/>
        <v>0.11056490581057692</v>
      </c>
      <c r="AV58" s="174">
        <f t="shared" si="14"/>
        <v>0.86402557405389047</v>
      </c>
    </row>
    <row r="59" spans="1:48" x14ac:dyDescent="0.25">
      <c r="A59" s="2" t="s">
        <v>97</v>
      </c>
      <c r="B59" s="13" t="s">
        <v>46</v>
      </c>
      <c r="C59" s="15">
        <v>87133957.841666654</v>
      </c>
      <c r="D59" s="15">
        <v>87133957.841666654</v>
      </c>
      <c r="E59" s="15">
        <v>98923050.841666654</v>
      </c>
      <c r="F59" s="15">
        <v>98923050.841666654</v>
      </c>
      <c r="G59" s="15">
        <v>98923050.841666654</v>
      </c>
      <c r="H59" s="15">
        <v>98923050.841666654</v>
      </c>
      <c r="I59" s="15">
        <v>87133957.841666654</v>
      </c>
      <c r="J59" s="15">
        <v>98923050.841666654</v>
      </c>
      <c r="K59" s="15">
        <v>98923050.841666654</v>
      </c>
      <c r="L59" s="15">
        <v>98923050.841666654</v>
      </c>
      <c r="M59" s="15">
        <v>98923050.841666654</v>
      </c>
      <c r="N59" s="15">
        <v>87133957.841666654</v>
      </c>
      <c r="O59" s="15">
        <f t="shared" si="30"/>
        <v>174267915.68333331</v>
      </c>
      <c r="P59" s="15">
        <f t="shared" si="58"/>
        <v>1139920238.1000001</v>
      </c>
      <c r="R59" s="2" t="s">
        <v>97</v>
      </c>
      <c r="S59" s="13" t="s">
        <v>46</v>
      </c>
      <c r="T59" s="15">
        <v>646343120</v>
      </c>
      <c r="U59" s="15">
        <v>-491343120</v>
      </c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>
        <f t="shared" si="31"/>
        <v>155000000</v>
      </c>
      <c r="AG59" s="15">
        <f t="shared" si="32"/>
        <v>155000000</v>
      </c>
      <c r="AI59" s="175">
        <f t="shared" si="19"/>
        <v>-6.4178097266565874</v>
      </c>
      <c r="AJ59" s="175">
        <f t="shared" si="2"/>
        <v>6.638939538277743</v>
      </c>
      <c r="AK59" s="175">
        <f t="shared" si="3"/>
        <v>1</v>
      </c>
      <c r="AL59" s="175">
        <f t="shared" si="4"/>
        <v>1</v>
      </c>
      <c r="AM59" s="175">
        <f t="shared" si="5"/>
        <v>1</v>
      </c>
      <c r="AN59" s="175">
        <f t="shared" si="6"/>
        <v>1</v>
      </c>
      <c r="AO59" s="175">
        <f t="shared" si="7"/>
        <v>1</v>
      </c>
      <c r="AP59" s="175">
        <f t="shared" si="8"/>
        <v>1</v>
      </c>
      <c r="AQ59" s="175">
        <f t="shared" si="9"/>
        <v>1</v>
      </c>
      <c r="AR59" s="175">
        <f t="shared" si="10"/>
        <v>1</v>
      </c>
      <c r="AS59" s="175">
        <f t="shared" si="11"/>
        <v>1</v>
      </c>
      <c r="AT59" s="175">
        <f t="shared" si="12"/>
        <v>1</v>
      </c>
      <c r="AU59" s="175">
        <f t="shared" si="13"/>
        <v>0.11056490581057692</v>
      </c>
      <c r="AV59" s="175">
        <f t="shared" si="14"/>
        <v>0.86402557405389047</v>
      </c>
    </row>
    <row r="60" spans="1:48" x14ac:dyDescent="0.25">
      <c r="A60" s="6" t="s">
        <v>98</v>
      </c>
      <c r="B60" s="7" t="s">
        <v>49</v>
      </c>
      <c r="C60" s="8">
        <f t="shared" ref="C60:N60" si="66">+C61</f>
        <v>137705210.12916669</v>
      </c>
      <c r="D60" s="8">
        <f t="shared" si="66"/>
        <v>137705210.12916669</v>
      </c>
      <c r="E60" s="8">
        <f t="shared" si="66"/>
        <v>148090516.12916669</v>
      </c>
      <c r="F60" s="8">
        <f t="shared" si="66"/>
        <v>148090516.12916669</v>
      </c>
      <c r="G60" s="8">
        <f t="shared" si="66"/>
        <v>148090516.12916669</v>
      </c>
      <c r="H60" s="8">
        <f t="shared" si="66"/>
        <v>148090516.12916669</v>
      </c>
      <c r="I60" s="8">
        <f t="shared" si="66"/>
        <v>137705210.12916669</v>
      </c>
      <c r="J60" s="8">
        <f t="shared" si="66"/>
        <v>148090516.12916669</v>
      </c>
      <c r="K60" s="8">
        <f t="shared" si="66"/>
        <v>148090516.12916669</v>
      </c>
      <c r="L60" s="8">
        <f t="shared" si="66"/>
        <v>148090516.12916669</v>
      </c>
      <c r="M60" s="8">
        <f t="shared" si="66"/>
        <v>148090516.12916669</v>
      </c>
      <c r="N60" s="8">
        <f t="shared" si="66"/>
        <v>137705210.12916669</v>
      </c>
      <c r="O60" s="8">
        <f t="shared" si="30"/>
        <v>275410420.25833338</v>
      </c>
      <c r="P60" s="8">
        <f t="shared" si="58"/>
        <v>1735544969.55</v>
      </c>
      <c r="R60" s="6" t="s">
        <v>98</v>
      </c>
      <c r="S60" s="7" t="s">
        <v>49</v>
      </c>
      <c r="T60" s="8">
        <f t="shared" ref="T60" si="67">+T61</f>
        <v>500000000</v>
      </c>
      <c r="U60" s="8">
        <v>-350000000</v>
      </c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>
        <f t="shared" si="31"/>
        <v>150000000</v>
      </c>
      <c r="AG60" s="8">
        <f t="shared" si="32"/>
        <v>150000000</v>
      </c>
      <c r="AI60" s="174">
        <f t="shared" si="19"/>
        <v>-2.630944679079338</v>
      </c>
      <c r="AJ60" s="174">
        <f t="shared" si="2"/>
        <v>3.541661275355537</v>
      </c>
      <c r="AK60" s="174">
        <f t="shared" si="3"/>
        <v>1</v>
      </c>
      <c r="AL60" s="174">
        <f t="shared" si="4"/>
        <v>1</v>
      </c>
      <c r="AM60" s="174">
        <f t="shared" si="5"/>
        <v>1</v>
      </c>
      <c r="AN60" s="174">
        <f t="shared" si="6"/>
        <v>1</v>
      </c>
      <c r="AO60" s="174">
        <f t="shared" si="7"/>
        <v>1</v>
      </c>
      <c r="AP60" s="174">
        <f t="shared" si="8"/>
        <v>1</v>
      </c>
      <c r="AQ60" s="174">
        <f t="shared" si="9"/>
        <v>1</v>
      </c>
      <c r="AR60" s="174">
        <f t="shared" si="10"/>
        <v>1</v>
      </c>
      <c r="AS60" s="174">
        <f t="shared" si="11"/>
        <v>1</v>
      </c>
      <c r="AT60" s="174">
        <f t="shared" si="12"/>
        <v>1</v>
      </c>
      <c r="AU60" s="174">
        <f t="shared" si="13"/>
        <v>0.45535829813809925</v>
      </c>
      <c r="AV60" s="174">
        <f t="shared" si="14"/>
        <v>0.9135718159818742</v>
      </c>
    </row>
    <row r="61" spans="1:48" x14ac:dyDescent="0.25">
      <c r="A61" s="2" t="s">
        <v>99</v>
      </c>
      <c r="B61" s="13" t="s">
        <v>49</v>
      </c>
      <c r="C61" s="15">
        <v>137705210.12916669</v>
      </c>
      <c r="D61" s="15">
        <v>137705210.12916669</v>
      </c>
      <c r="E61" s="15">
        <v>148090516.12916669</v>
      </c>
      <c r="F61" s="15">
        <v>148090516.12916669</v>
      </c>
      <c r="G61" s="15">
        <v>148090516.12916669</v>
      </c>
      <c r="H61" s="15">
        <v>148090516.12916669</v>
      </c>
      <c r="I61" s="15">
        <v>137705210.12916669</v>
      </c>
      <c r="J61" s="15">
        <v>148090516.12916669</v>
      </c>
      <c r="K61" s="15">
        <v>148090516.12916669</v>
      </c>
      <c r="L61" s="15">
        <v>148090516.12916669</v>
      </c>
      <c r="M61" s="15">
        <v>148090516.12916669</v>
      </c>
      <c r="N61" s="15">
        <v>137705210.12916669</v>
      </c>
      <c r="O61" s="15">
        <f t="shared" si="30"/>
        <v>275410420.25833338</v>
      </c>
      <c r="P61" s="15">
        <f t="shared" si="58"/>
        <v>1735544969.55</v>
      </c>
      <c r="R61" s="2" t="s">
        <v>99</v>
      </c>
      <c r="S61" s="13" t="s">
        <v>49</v>
      </c>
      <c r="T61" s="15">
        <v>500000000</v>
      </c>
      <c r="U61" s="15">
        <v>-350000000</v>
      </c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>
        <f t="shared" si="31"/>
        <v>150000000</v>
      </c>
      <c r="AG61" s="15">
        <f t="shared" si="32"/>
        <v>150000000</v>
      </c>
      <c r="AI61" s="175">
        <f t="shared" si="19"/>
        <v>-2.630944679079338</v>
      </c>
      <c r="AJ61" s="175">
        <f t="shared" si="2"/>
        <v>3.541661275355537</v>
      </c>
      <c r="AK61" s="175">
        <f t="shared" si="3"/>
        <v>1</v>
      </c>
      <c r="AL61" s="175">
        <f t="shared" si="4"/>
        <v>1</v>
      </c>
      <c r="AM61" s="175">
        <f t="shared" si="5"/>
        <v>1</v>
      </c>
      <c r="AN61" s="175">
        <f t="shared" si="6"/>
        <v>1</v>
      </c>
      <c r="AO61" s="175">
        <f t="shared" si="7"/>
        <v>1</v>
      </c>
      <c r="AP61" s="175">
        <f t="shared" si="8"/>
        <v>1</v>
      </c>
      <c r="AQ61" s="175">
        <f t="shared" si="9"/>
        <v>1</v>
      </c>
      <c r="AR61" s="175">
        <f t="shared" si="10"/>
        <v>1</v>
      </c>
      <c r="AS61" s="175">
        <f t="shared" si="11"/>
        <v>1</v>
      </c>
      <c r="AT61" s="175">
        <f t="shared" si="12"/>
        <v>1</v>
      </c>
      <c r="AU61" s="175">
        <f t="shared" si="13"/>
        <v>0.45535829813809925</v>
      </c>
      <c r="AV61" s="175">
        <f t="shared" si="14"/>
        <v>0.9135718159818742</v>
      </c>
    </row>
    <row r="62" spans="1:48" x14ac:dyDescent="0.25">
      <c r="A62" s="6" t="s">
        <v>102</v>
      </c>
      <c r="B62" s="7" t="s">
        <v>55</v>
      </c>
      <c r="C62" s="8">
        <f t="shared" ref="C62:N62" si="68">+C63</f>
        <v>62327974.387499996</v>
      </c>
      <c r="D62" s="8">
        <f t="shared" si="68"/>
        <v>128227555.38749999</v>
      </c>
      <c r="E62" s="8">
        <f t="shared" si="68"/>
        <v>68757974.387499988</v>
      </c>
      <c r="F62" s="8">
        <f t="shared" si="68"/>
        <v>63757974.387499996</v>
      </c>
      <c r="G62" s="8">
        <f t="shared" si="68"/>
        <v>81757974.387499988</v>
      </c>
      <c r="H62" s="8">
        <f t="shared" si="68"/>
        <v>94757974.387499988</v>
      </c>
      <c r="I62" s="8">
        <f t="shared" si="68"/>
        <v>88077974.387499988</v>
      </c>
      <c r="J62" s="8">
        <f t="shared" si="68"/>
        <v>78598821.387499988</v>
      </c>
      <c r="K62" s="8">
        <f t="shared" si="68"/>
        <v>79757974.387499988</v>
      </c>
      <c r="L62" s="8">
        <f t="shared" si="68"/>
        <v>63757974.387499996</v>
      </c>
      <c r="M62" s="8">
        <f t="shared" si="68"/>
        <v>63757974.387499996</v>
      </c>
      <c r="N62" s="8">
        <f t="shared" si="68"/>
        <v>62027974.387499996</v>
      </c>
      <c r="O62" s="8">
        <f t="shared" si="30"/>
        <v>190555529.77499998</v>
      </c>
      <c r="P62" s="8">
        <f t="shared" si="58"/>
        <v>935566120.6500001</v>
      </c>
      <c r="R62" s="6" t="s">
        <v>100</v>
      </c>
      <c r="S62" s="7" t="s">
        <v>52</v>
      </c>
      <c r="T62" s="8">
        <f t="shared" ref="T62" si="69">+T63</f>
        <v>250000000</v>
      </c>
      <c r="U62" s="8">
        <v>-225000000</v>
      </c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>
        <f t="shared" si="31"/>
        <v>25000000</v>
      </c>
      <c r="AG62" s="8">
        <f t="shared" si="32"/>
        <v>25000000</v>
      </c>
      <c r="AI62" s="174">
        <f t="shared" si="19"/>
        <v>-3.011040025875412</v>
      </c>
      <c r="AJ62" s="174">
        <f t="shared" si="2"/>
        <v>2.7546930479962475</v>
      </c>
      <c r="AK62" s="174">
        <f t="shared" si="3"/>
        <v>1</v>
      </c>
      <c r="AL62" s="174">
        <f t="shared" si="4"/>
        <v>1</v>
      </c>
      <c r="AM62" s="174">
        <f t="shared" si="5"/>
        <v>1</v>
      </c>
      <c r="AN62" s="174">
        <f t="shared" si="6"/>
        <v>1</v>
      </c>
      <c r="AO62" s="174">
        <f t="shared" si="7"/>
        <v>1</v>
      </c>
      <c r="AP62" s="174">
        <f t="shared" si="8"/>
        <v>1</v>
      </c>
      <c r="AQ62" s="174">
        <f t="shared" si="9"/>
        <v>1</v>
      </c>
      <c r="AR62" s="174">
        <f t="shared" si="10"/>
        <v>1</v>
      </c>
      <c r="AS62" s="174">
        <f t="shared" si="11"/>
        <v>1</v>
      </c>
      <c r="AT62" s="174">
        <f t="shared" si="12"/>
        <v>1</v>
      </c>
      <c r="AU62" s="174">
        <f t="shared" si="13"/>
        <v>0.86880464697340998</v>
      </c>
      <c r="AV62" s="174">
        <f t="shared" si="14"/>
        <v>0.97327821150403471</v>
      </c>
    </row>
    <row r="63" spans="1:48" x14ac:dyDescent="0.25">
      <c r="A63" s="2" t="s">
        <v>103</v>
      </c>
      <c r="B63" s="13" t="s">
        <v>55</v>
      </c>
      <c r="C63" s="15">
        <v>62327974.387499996</v>
      </c>
      <c r="D63" s="15">
        <v>128227555.38749999</v>
      </c>
      <c r="E63" s="15">
        <v>68757974.387499988</v>
      </c>
      <c r="F63" s="15">
        <v>63757974.387499996</v>
      </c>
      <c r="G63" s="15">
        <v>81757974.387499988</v>
      </c>
      <c r="H63" s="15">
        <v>94757974.387499988</v>
      </c>
      <c r="I63" s="15">
        <v>88077974.387499988</v>
      </c>
      <c r="J63" s="15">
        <v>78598821.387499988</v>
      </c>
      <c r="K63" s="15">
        <v>79757974.387499988</v>
      </c>
      <c r="L63" s="15">
        <v>63757974.387499996</v>
      </c>
      <c r="M63" s="15">
        <v>63757974.387499996</v>
      </c>
      <c r="N63" s="15">
        <v>62027974.387499996</v>
      </c>
      <c r="O63" s="15">
        <f t="shared" si="30"/>
        <v>190555529.77499998</v>
      </c>
      <c r="P63" s="15">
        <f t="shared" si="58"/>
        <v>935566120.6500001</v>
      </c>
      <c r="R63" s="2" t="s">
        <v>101</v>
      </c>
      <c r="S63" s="13" t="s">
        <v>52</v>
      </c>
      <c r="T63" s="15">
        <v>250000000</v>
      </c>
      <c r="U63" s="15">
        <v>-225000000</v>
      </c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>
        <f t="shared" si="31"/>
        <v>25000000</v>
      </c>
      <c r="AG63" s="15">
        <f t="shared" si="32"/>
        <v>25000000</v>
      </c>
      <c r="AI63" s="175">
        <f t="shared" si="19"/>
        <v>-3.011040025875412</v>
      </c>
      <c r="AJ63" s="175">
        <f t="shared" si="2"/>
        <v>2.7546930479962475</v>
      </c>
      <c r="AK63" s="175">
        <f t="shared" si="3"/>
        <v>1</v>
      </c>
      <c r="AL63" s="175">
        <f t="shared" si="4"/>
        <v>1</v>
      </c>
      <c r="AM63" s="175">
        <f t="shared" si="5"/>
        <v>1</v>
      </c>
      <c r="AN63" s="175">
        <f t="shared" si="6"/>
        <v>1</v>
      </c>
      <c r="AO63" s="175">
        <f t="shared" si="7"/>
        <v>1</v>
      </c>
      <c r="AP63" s="175">
        <f t="shared" si="8"/>
        <v>1</v>
      </c>
      <c r="AQ63" s="175">
        <f t="shared" si="9"/>
        <v>1</v>
      </c>
      <c r="AR63" s="175">
        <f t="shared" si="10"/>
        <v>1</v>
      </c>
      <c r="AS63" s="175">
        <f t="shared" si="11"/>
        <v>1</v>
      </c>
      <c r="AT63" s="175">
        <f t="shared" si="12"/>
        <v>1</v>
      </c>
      <c r="AU63" s="175">
        <f t="shared" si="13"/>
        <v>0.86880464697340998</v>
      </c>
      <c r="AV63" s="175">
        <f t="shared" si="14"/>
        <v>0.97327821150403471</v>
      </c>
    </row>
    <row r="64" spans="1:48" x14ac:dyDescent="0.25">
      <c r="A64" s="6" t="s">
        <v>100</v>
      </c>
      <c r="B64" s="7" t="s">
        <v>52</v>
      </c>
      <c r="C64" s="8">
        <f t="shared" ref="C64:N64" si="70">+C65</f>
        <v>77963843.387500003</v>
      </c>
      <c r="D64" s="8">
        <f t="shared" si="70"/>
        <v>77963843.387500003</v>
      </c>
      <c r="E64" s="8">
        <f t="shared" si="70"/>
        <v>77963843.387500003</v>
      </c>
      <c r="F64" s="8">
        <f t="shared" si="70"/>
        <v>77963843.387500003</v>
      </c>
      <c r="G64" s="8">
        <f t="shared" si="70"/>
        <v>77963843.387500003</v>
      </c>
      <c r="H64" s="8">
        <f t="shared" si="70"/>
        <v>77963843.387500003</v>
      </c>
      <c r="I64" s="8">
        <f t="shared" si="70"/>
        <v>77963843.387500003</v>
      </c>
      <c r="J64" s="8">
        <f t="shared" si="70"/>
        <v>77963843.387500003</v>
      </c>
      <c r="K64" s="8">
        <f t="shared" si="70"/>
        <v>77963843.387500003</v>
      </c>
      <c r="L64" s="8">
        <f t="shared" si="70"/>
        <v>77963843.387500003</v>
      </c>
      <c r="M64" s="8">
        <f t="shared" si="70"/>
        <v>77963843.387500003</v>
      </c>
      <c r="N64" s="8">
        <f t="shared" si="70"/>
        <v>77963843.387500003</v>
      </c>
      <c r="O64" s="8">
        <f t="shared" si="30"/>
        <v>155927686.77500001</v>
      </c>
      <c r="P64" s="8">
        <f t="shared" si="58"/>
        <v>935566120.65000021</v>
      </c>
      <c r="R64" s="6" t="s">
        <v>102</v>
      </c>
      <c r="S64" s="7" t="s">
        <v>55</v>
      </c>
      <c r="T64" s="8">
        <f t="shared" ref="T64" si="71">+T65</f>
        <v>41767852</v>
      </c>
      <c r="U64" s="8">
        <v>-41767852</v>
      </c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>
        <f t="shared" si="31"/>
        <v>0</v>
      </c>
      <c r="AG64" s="8">
        <f t="shared" si="32"/>
        <v>0</v>
      </c>
      <c r="AI64" s="174">
        <f t="shared" si="19"/>
        <v>0.46426638060410619</v>
      </c>
      <c r="AJ64" s="174">
        <f t="shared" si="2"/>
        <v>1.5357336193958939</v>
      </c>
      <c r="AK64" s="174">
        <f t="shared" si="3"/>
        <v>1</v>
      </c>
      <c r="AL64" s="174">
        <f t="shared" si="4"/>
        <v>1</v>
      </c>
      <c r="AM64" s="174">
        <f t="shared" si="5"/>
        <v>1</v>
      </c>
      <c r="AN64" s="174">
        <f t="shared" si="6"/>
        <v>1</v>
      </c>
      <c r="AO64" s="174">
        <f t="shared" si="7"/>
        <v>1</v>
      </c>
      <c r="AP64" s="174">
        <f t="shared" si="8"/>
        <v>1</v>
      </c>
      <c r="AQ64" s="174">
        <f t="shared" si="9"/>
        <v>1</v>
      </c>
      <c r="AR64" s="174">
        <f t="shared" si="10"/>
        <v>1</v>
      </c>
      <c r="AS64" s="174">
        <f t="shared" si="11"/>
        <v>1</v>
      </c>
      <c r="AT64" s="174">
        <f t="shared" si="12"/>
        <v>1</v>
      </c>
      <c r="AU64" s="174">
        <f t="shared" si="13"/>
        <v>1</v>
      </c>
      <c r="AV64" s="174">
        <f t="shared" si="14"/>
        <v>1</v>
      </c>
    </row>
    <row r="65" spans="1:48" x14ac:dyDescent="0.25">
      <c r="A65" s="2" t="s">
        <v>101</v>
      </c>
      <c r="B65" s="13" t="s">
        <v>52</v>
      </c>
      <c r="C65" s="15">
        <v>77963843.387500003</v>
      </c>
      <c r="D65" s="15">
        <v>77963843.387500003</v>
      </c>
      <c r="E65" s="15">
        <v>77963843.387500003</v>
      </c>
      <c r="F65" s="15">
        <v>77963843.387500003</v>
      </c>
      <c r="G65" s="15">
        <v>77963843.387500003</v>
      </c>
      <c r="H65" s="15">
        <v>77963843.387500003</v>
      </c>
      <c r="I65" s="15">
        <v>77963843.387500003</v>
      </c>
      <c r="J65" s="15">
        <v>77963843.387500003</v>
      </c>
      <c r="K65" s="15">
        <v>77963843.387500003</v>
      </c>
      <c r="L65" s="15">
        <v>77963843.387500003</v>
      </c>
      <c r="M65" s="15">
        <v>77963843.387500003</v>
      </c>
      <c r="N65" s="15">
        <v>77963843.387500003</v>
      </c>
      <c r="O65" s="15">
        <f t="shared" si="30"/>
        <v>155927686.77500001</v>
      </c>
      <c r="P65" s="15">
        <f t="shared" si="58"/>
        <v>935566120.65000021</v>
      </c>
      <c r="R65" s="2" t="s">
        <v>103</v>
      </c>
      <c r="S65" s="13" t="s">
        <v>55</v>
      </c>
      <c r="T65" s="15">
        <v>41767852</v>
      </c>
      <c r="U65" s="15">
        <v>-41767852</v>
      </c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>
        <f t="shared" si="31"/>
        <v>0</v>
      </c>
      <c r="AG65" s="15">
        <f t="shared" si="32"/>
        <v>0</v>
      </c>
      <c r="AI65" s="175">
        <f t="shared" si="19"/>
        <v>0.46426638060410619</v>
      </c>
      <c r="AJ65" s="175">
        <f t="shared" si="2"/>
        <v>1.5357336193958939</v>
      </c>
      <c r="AK65" s="175">
        <f t="shared" si="3"/>
        <v>1</v>
      </c>
      <c r="AL65" s="175">
        <f t="shared" si="4"/>
        <v>1</v>
      </c>
      <c r="AM65" s="175">
        <f t="shared" si="5"/>
        <v>1</v>
      </c>
      <c r="AN65" s="175">
        <f t="shared" si="6"/>
        <v>1</v>
      </c>
      <c r="AO65" s="175">
        <f t="shared" si="7"/>
        <v>1</v>
      </c>
      <c r="AP65" s="175">
        <f t="shared" si="8"/>
        <v>1</v>
      </c>
      <c r="AQ65" s="175">
        <f t="shared" si="9"/>
        <v>1</v>
      </c>
      <c r="AR65" s="175">
        <f t="shared" si="10"/>
        <v>1</v>
      </c>
      <c r="AS65" s="175">
        <f t="shared" si="11"/>
        <v>1</v>
      </c>
      <c r="AT65" s="175">
        <f t="shared" si="12"/>
        <v>1</v>
      </c>
      <c r="AU65" s="175">
        <f t="shared" si="13"/>
        <v>1</v>
      </c>
      <c r="AV65" s="175">
        <f t="shared" si="14"/>
        <v>1</v>
      </c>
    </row>
    <row r="66" spans="1:48" x14ac:dyDescent="0.25">
      <c r="A66" s="6" t="s">
        <v>104</v>
      </c>
      <c r="B66" s="7" t="s">
        <v>58</v>
      </c>
      <c r="C66" s="8">
        <f t="shared" ref="C66:N66" si="72">+C67</f>
        <v>55905078.774999999</v>
      </c>
      <c r="D66" s="8">
        <f t="shared" si="72"/>
        <v>55905078.774999999</v>
      </c>
      <c r="E66" s="8">
        <f t="shared" si="72"/>
        <v>55905078.774999999</v>
      </c>
      <c r="F66" s="8">
        <f t="shared" si="72"/>
        <v>55905078.774999999</v>
      </c>
      <c r="G66" s="8">
        <f t="shared" si="72"/>
        <v>55905078.774999999</v>
      </c>
      <c r="H66" s="8">
        <f t="shared" si="72"/>
        <v>55905078.774999999</v>
      </c>
      <c r="I66" s="8">
        <f t="shared" si="72"/>
        <v>55905078.774999999</v>
      </c>
      <c r="J66" s="8">
        <f t="shared" si="72"/>
        <v>55905078.774999999</v>
      </c>
      <c r="K66" s="8">
        <f t="shared" si="72"/>
        <v>55905078.774999999</v>
      </c>
      <c r="L66" s="8">
        <f t="shared" si="72"/>
        <v>55905078.774999999</v>
      </c>
      <c r="M66" s="8">
        <f t="shared" si="72"/>
        <v>55905078.774999999</v>
      </c>
      <c r="N66" s="8">
        <f t="shared" si="72"/>
        <v>55905078.774999999</v>
      </c>
      <c r="O66" s="8">
        <f t="shared" si="30"/>
        <v>111810157.55</v>
      </c>
      <c r="P66" s="8">
        <f t="shared" si="58"/>
        <v>670860945.29999983</v>
      </c>
      <c r="R66" s="6" t="s">
        <v>104</v>
      </c>
      <c r="S66" s="7" t="s">
        <v>58</v>
      </c>
      <c r="T66" s="8">
        <f t="shared" ref="T66" si="73">+T67</f>
        <v>250000000</v>
      </c>
      <c r="U66" s="8">
        <v>-230000000</v>
      </c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>
        <f t="shared" si="31"/>
        <v>20000000</v>
      </c>
      <c r="AG66" s="8">
        <f t="shared" si="32"/>
        <v>20000000</v>
      </c>
      <c r="AI66" s="174">
        <f t="shared" si="19"/>
        <v>-3.4718656243410329</v>
      </c>
      <c r="AJ66" s="174">
        <f t="shared" si="2"/>
        <v>5.1141163743937499</v>
      </c>
      <c r="AK66" s="174">
        <f t="shared" si="3"/>
        <v>1</v>
      </c>
      <c r="AL66" s="174">
        <f t="shared" si="4"/>
        <v>1</v>
      </c>
      <c r="AM66" s="174">
        <f t="shared" si="5"/>
        <v>1</v>
      </c>
      <c r="AN66" s="174">
        <f t="shared" si="6"/>
        <v>1</v>
      </c>
      <c r="AO66" s="174">
        <f t="shared" si="7"/>
        <v>1</v>
      </c>
      <c r="AP66" s="174">
        <f t="shared" si="8"/>
        <v>1</v>
      </c>
      <c r="AQ66" s="174">
        <f t="shared" si="9"/>
        <v>1</v>
      </c>
      <c r="AR66" s="174">
        <f t="shared" si="10"/>
        <v>1</v>
      </c>
      <c r="AS66" s="174">
        <f t="shared" si="11"/>
        <v>1</v>
      </c>
      <c r="AT66" s="174">
        <f t="shared" si="12"/>
        <v>1</v>
      </c>
      <c r="AU66" s="174">
        <f t="shared" si="13"/>
        <v>0.82112537502635863</v>
      </c>
      <c r="AV66" s="174">
        <f t="shared" si="14"/>
        <v>0.97018756250439309</v>
      </c>
    </row>
    <row r="67" spans="1:48" x14ac:dyDescent="0.25">
      <c r="A67" s="2" t="s">
        <v>105</v>
      </c>
      <c r="B67" s="13" t="s">
        <v>58</v>
      </c>
      <c r="C67" s="15">
        <v>55905078.774999999</v>
      </c>
      <c r="D67" s="15">
        <v>55905078.774999999</v>
      </c>
      <c r="E67" s="15">
        <v>55905078.774999999</v>
      </c>
      <c r="F67" s="15">
        <v>55905078.774999999</v>
      </c>
      <c r="G67" s="15">
        <v>55905078.774999999</v>
      </c>
      <c r="H67" s="15">
        <v>55905078.774999999</v>
      </c>
      <c r="I67" s="15">
        <v>55905078.774999999</v>
      </c>
      <c r="J67" s="15">
        <v>55905078.774999999</v>
      </c>
      <c r="K67" s="15">
        <v>55905078.774999999</v>
      </c>
      <c r="L67" s="15">
        <v>55905078.774999999</v>
      </c>
      <c r="M67" s="15">
        <v>55905078.774999999</v>
      </c>
      <c r="N67" s="15">
        <v>55905078.774999999</v>
      </c>
      <c r="O67" s="15">
        <f t="shared" si="30"/>
        <v>111810157.55</v>
      </c>
      <c r="P67" s="15">
        <f t="shared" si="58"/>
        <v>670860945.29999983</v>
      </c>
      <c r="R67" s="2" t="s">
        <v>105</v>
      </c>
      <c r="S67" s="13" t="s">
        <v>58</v>
      </c>
      <c r="T67" s="15">
        <v>250000000</v>
      </c>
      <c r="U67" s="15">
        <v>-230000000</v>
      </c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>
        <f t="shared" si="31"/>
        <v>20000000</v>
      </c>
      <c r="AG67" s="15">
        <f t="shared" si="32"/>
        <v>20000000</v>
      </c>
      <c r="AI67" s="175">
        <f t="shared" si="19"/>
        <v>-3.4718656243410329</v>
      </c>
      <c r="AJ67" s="175">
        <f t="shared" si="2"/>
        <v>5.1141163743937499</v>
      </c>
      <c r="AK67" s="175">
        <f t="shared" si="3"/>
        <v>1</v>
      </c>
      <c r="AL67" s="175">
        <f t="shared" si="4"/>
        <v>1</v>
      </c>
      <c r="AM67" s="175">
        <f t="shared" si="5"/>
        <v>1</v>
      </c>
      <c r="AN67" s="175">
        <f t="shared" si="6"/>
        <v>1</v>
      </c>
      <c r="AO67" s="175">
        <f t="shared" si="7"/>
        <v>1</v>
      </c>
      <c r="AP67" s="175">
        <f t="shared" si="8"/>
        <v>1</v>
      </c>
      <c r="AQ67" s="175">
        <f t="shared" si="9"/>
        <v>1</v>
      </c>
      <c r="AR67" s="175">
        <f t="shared" si="10"/>
        <v>1</v>
      </c>
      <c r="AS67" s="175">
        <f t="shared" si="11"/>
        <v>1</v>
      </c>
      <c r="AT67" s="175">
        <f t="shared" si="12"/>
        <v>1</v>
      </c>
      <c r="AU67" s="175">
        <f t="shared" si="13"/>
        <v>0.82112537502635863</v>
      </c>
      <c r="AV67" s="175">
        <f t="shared" si="14"/>
        <v>0.97018756250439309</v>
      </c>
    </row>
    <row r="68" spans="1:48" x14ac:dyDescent="0.25">
      <c r="A68" s="3" t="s">
        <v>106</v>
      </c>
      <c r="B68" s="4" t="s">
        <v>61</v>
      </c>
      <c r="C68" s="5">
        <f t="shared" ref="C68:N68" si="74">+C69</f>
        <v>133095574.23749998</v>
      </c>
      <c r="D68" s="5">
        <f t="shared" si="74"/>
        <v>133095574.23749998</v>
      </c>
      <c r="E68" s="5">
        <f t="shared" si="74"/>
        <v>133095574.23749998</v>
      </c>
      <c r="F68" s="5">
        <f t="shared" si="74"/>
        <v>133095574.23749998</v>
      </c>
      <c r="G68" s="5">
        <f t="shared" si="74"/>
        <v>133095574.23749998</v>
      </c>
      <c r="H68" s="5">
        <f t="shared" si="74"/>
        <v>133095574.23749998</v>
      </c>
      <c r="I68" s="5">
        <f t="shared" si="74"/>
        <v>133095574.23749998</v>
      </c>
      <c r="J68" s="5">
        <f t="shared" si="74"/>
        <v>133095574.23749998</v>
      </c>
      <c r="K68" s="5">
        <f t="shared" si="74"/>
        <v>133095574.23749998</v>
      </c>
      <c r="L68" s="5">
        <f t="shared" si="74"/>
        <v>133095574.23749998</v>
      </c>
      <c r="M68" s="5">
        <f t="shared" si="74"/>
        <v>133095574.23749998</v>
      </c>
      <c r="N68" s="5">
        <f t="shared" si="74"/>
        <v>133095574.23749998</v>
      </c>
      <c r="O68" s="5">
        <f t="shared" si="30"/>
        <v>266191148.47499996</v>
      </c>
      <c r="P68" s="5">
        <f t="shared" si="58"/>
        <v>1597146890.8499997</v>
      </c>
      <c r="R68" s="3" t="s">
        <v>106</v>
      </c>
      <c r="S68" s="4" t="s">
        <v>61</v>
      </c>
      <c r="T68" s="5">
        <f t="shared" ref="T68" si="75">+T69</f>
        <v>0</v>
      </c>
      <c r="U68" s="5">
        <v>0</v>
      </c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>
        <f t="shared" si="31"/>
        <v>0</v>
      </c>
      <c r="AG68" s="5">
        <f t="shared" si="32"/>
        <v>0</v>
      </c>
      <c r="AI68" s="173">
        <f t="shared" si="19"/>
        <v>1</v>
      </c>
      <c r="AJ68" s="173">
        <f t="shared" si="2"/>
        <v>1</v>
      </c>
      <c r="AK68" s="173">
        <f t="shared" si="3"/>
        <v>1</v>
      </c>
      <c r="AL68" s="173">
        <f t="shared" si="4"/>
        <v>1</v>
      </c>
      <c r="AM68" s="173">
        <f t="shared" si="5"/>
        <v>1</v>
      </c>
      <c r="AN68" s="173">
        <f t="shared" si="6"/>
        <v>1</v>
      </c>
      <c r="AO68" s="173">
        <f t="shared" si="7"/>
        <v>1</v>
      </c>
      <c r="AP68" s="173">
        <f t="shared" si="8"/>
        <v>1</v>
      </c>
      <c r="AQ68" s="173">
        <f t="shared" si="9"/>
        <v>1</v>
      </c>
      <c r="AR68" s="173">
        <f t="shared" si="10"/>
        <v>1</v>
      </c>
      <c r="AS68" s="173">
        <f t="shared" si="11"/>
        <v>1</v>
      </c>
      <c r="AT68" s="173">
        <f t="shared" si="12"/>
        <v>1</v>
      </c>
      <c r="AU68" s="173">
        <f t="shared" si="13"/>
        <v>1</v>
      </c>
      <c r="AV68" s="173">
        <f t="shared" si="14"/>
        <v>1</v>
      </c>
    </row>
    <row r="69" spans="1:48" x14ac:dyDescent="0.25">
      <c r="A69" s="6" t="s">
        <v>107</v>
      </c>
      <c r="B69" s="7" t="s">
        <v>63</v>
      </c>
      <c r="C69" s="8">
        <f t="shared" ref="C69:N69" si="76">SUM(C70:C71)</f>
        <v>133095574.23749998</v>
      </c>
      <c r="D69" s="8">
        <f t="shared" si="76"/>
        <v>133095574.23749998</v>
      </c>
      <c r="E69" s="8">
        <f t="shared" si="76"/>
        <v>133095574.23749998</v>
      </c>
      <c r="F69" s="8">
        <f t="shared" si="76"/>
        <v>133095574.23749998</v>
      </c>
      <c r="G69" s="8">
        <f t="shared" si="76"/>
        <v>133095574.23749998</v>
      </c>
      <c r="H69" s="8">
        <f t="shared" si="76"/>
        <v>133095574.23749998</v>
      </c>
      <c r="I69" s="8">
        <f t="shared" si="76"/>
        <v>133095574.23749998</v>
      </c>
      <c r="J69" s="8">
        <f t="shared" si="76"/>
        <v>133095574.23749998</v>
      </c>
      <c r="K69" s="8">
        <f t="shared" si="76"/>
        <v>133095574.23749998</v>
      </c>
      <c r="L69" s="8">
        <f t="shared" si="76"/>
        <v>133095574.23749998</v>
      </c>
      <c r="M69" s="8">
        <f t="shared" si="76"/>
        <v>133095574.23749998</v>
      </c>
      <c r="N69" s="8">
        <f t="shared" si="76"/>
        <v>133095574.23749998</v>
      </c>
      <c r="O69" s="8">
        <f t="shared" si="30"/>
        <v>266191148.47499996</v>
      </c>
      <c r="P69" s="8">
        <f t="shared" si="58"/>
        <v>1597146890.8499997</v>
      </c>
      <c r="R69" s="6" t="s">
        <v>107</v>
      </c>
      <c r="S69" s="7" t="s">
        <v>63</v>
      </c>
      <c r="T69" s="8">
        <f t="shared" ref="T69" si="77">+T70+T71</f>
        <v>0</v>
      </c>
      <c r="U69" s="8">
        <v>0</v>
      </c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>
        <f t="shared" si="31"/>
        <v>0</v>
      </c>
      <c r="AG69" s="8">
        <f t="shared" si="32"/>
        <v>0</v>
      </c>
      <c r="AI69" s="174">
        <f t="shared" si="19"/>
        <v>1</v>
      </c>
      <c r="AJ69" s="174">
        <f t="shared" ref="AJ69:AJ133" si="78">(D69-U69)/D69</f>
        <v>1</v>
      </c>
      <c r="AK69" s="174">
        <f t="shared" ref="AK69:AK133" si="79">(E69-V69)/E69</f>
        <v>1</v>
      </c>
      <c r="AL69" s="174">
        <f t="shared" ref="AL69:AL133" si="80">(F69-W69)/F69</f>
        <v>1</v>
      </c>
      <c r="AM69" s="174">
        <f t="shared" ref="AM69:AM133" si="81">(G69-X69)/G69</f>
        <v>1</v>
      </c>
      <c r="AN69" s="174">
        <f t="shared" ref="AN69:AN133" si="82">(H69-Y69)/H69</f>
        <v>1</v>
      </c>
      <c r="AO69" s="174">
        <f t="shared" ref="AO69:AO133" si="83">(I69-Z69)/I69</f>
        <v>1</v>
      </c>
      <c r="AP69" s="174">
        <f t="shared" ref="AP69:AP133" si="84">(J69-AA69)/J69</f>
        <v>1</v>
      </c>
      <c r="AQ69" s="174">
        <f t="shared" ref="AQ69:AQ133" si="85">(K69-AB69)/K69</f>
        <v>1</v>
      </c>
      <c r="AR69" s="174">
        <f t="shared" ref="AR69:AR133" si="86">(L69-AC69)/L69</f>
        <v>1</v>
      </c>
      <c r="AS69" s="174">
        <f t="shared" ref="AS69:AS133" si="87">(M69-AD69)/M69</f>
        <v>1</v>
      </c>
      <c r="AT69" s="174">
        <f t="shared" ref="AT69:AT133" si="88">(N69-AE69)/N69</f>
        <v>1</v>
      </c>
      <c r="AU69" s="174">
        <f t="shared" ref="AU69:AU133" si="89">(O69-AF69)/O69</f>
        <v>1</v>
      </c>
      <c r="AV69" s="174">
        <f t="shared" ref="AV69:AV133" si="90">(P69-AG69)/P69</f>
        <v>1</v>
      </c>
    </row>
    <row r="70" spans="1:48" x14ac:dyDescent="0.25">
      <c r="A70" s="2" t="s">
        <v>108</v>
      </c>
      <c r="B70" s="13" t="s">
        <v>65</v>
      </c>
      <c r="C70" s="15">
        <v>67470574.237499982</v>
      </c>
      <c r="D70" s="15">
        <v>67470574.237499982</v>
      </c>
      <c r="E70" s="15">
        <v>67470574.237499982</v>
      </c>
      <c r="F70" s="15">
        <v>67470574.237499982</v>
      </c>
      <c r="G70" s="15">
        <v>67470574.237499982</v>
      </c>
      <c r="H70" s="15">
        <v>67470574.237499982</v>
      </c>
      <c r="I70" s="15">
        <v>67470574.237499982</v>
      </c>
      <c r="J70" s="15">
        <v>67470574.237499982</v>
      </c>
      <c r="K70" s="15">
        <v>67470574.237499982</v>
      </c>
      <c r="L70" s="15">
        <v>67470574.237499982</v>
      </c>
      <c r="M70" s="15">
        <v>67470574.237499982</v>
      </c>
      <c r="N70" s="15">
        <v>67470574.237499982</v>
      </c>
      <c r="O70" s="15">
        <f t="shared" si="30"/>
        <v>134941148.47499996</v>
      </c>
      <c r="P70" s="15">
        <f t="shared" si="58"/>
        <v>809646890.84999955</v>
      </c>
      <c r="R70" s="2" t="s">
        <v>108</v>
      </c>
      <c r="S70" s="13" t="s">
        <v>65</v>
      </c>
      <c r="T70" s="15">
        <v>0</v>
      </c>
      <c r="U70" s="15">
        <v>0</v>
      </c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>
        <f t="shared" si="31"/>
        <v>0</v>
      </c>
      <c r="AG70" s="15">
        <f t="shared" si="32"/>
        <v>0</v>
      </c>
      <c r="AI70" s="175">
        <f t="shared" ref="AI70:AI134" si="91">(C70-T70)/C70</f>
        <v>1</v>
      </c>
      <c r="AJ70" s="175">
        <f t="shared" si="78"/>
        <v>1</v>
      </c>
      <c r="AK70" s="175">
        <f t="shared" si="79"/>
        <v>1</v>
      </c>
      <c r="AL70" s="175">
        <f t="shared" si="80"/>
        <v>1</v>
      </c>
      <c r="AM70" s="175">
        <f t="shared" si="81"/>
        <v>1</v>
      </c>
      <c r="AN70" s="175">
        <f t="shared" si="82"/>
        <v>1</v>
      </c>
      <c r="AO70" s="175">
        <f t="shared" si="83"/>
        <v>1</v>
      </c>
      <c r="AP70" s="175">
        <f t="shared" si="84"/>
        <v>1</v>
      </c>
      <c r="AQ70" s="175">
        <f t="shared" si="85"/>
        <v>1</v>
      </c>
      <c r="AR70" s="175">
        <f t="shared" si="86"/>
        <v>1</v>
      </c>
      <c r="AS70" s="175">
        <f t="shared" si="87"/>
        <v>1</v>
      </c>
      <c r="AT70" s="175">
        <f t="shared" si="88"/>
        <v>1</v>
      </c>
      <c r="AU70" s="175">
        <f t="shared" si="89"/>
        <v>1</v>
      </c>
      <c r="AV70" s="175">
        <f t="shared" si="90"/>
        <v>1</v>
      </c>
    </row>
    <row r="71" spans="1:48" x14ac:dyDescent="0.25">
      <c r="A71" s="2" t="s">
        <v>109</v>
      </c>
      <c r="B71" s="13" t="s">
        <v>67</v>
      </c>
      <c r="C71" s="15">
        <v>65625000</v>
      </c>
      <c r="D71" s="15">
        <v>65625000</v>
      </c>
      <c r="E71" s="15">
        <v>65625000</v>
      </c>
      <c r="F71" s="15">
        <v>65625000</v>
      </c>
      <c r="G71" s="15">
        <v>65625000</v>
      </c>
      <c r="H71" s="15">
        <v>65625000</v>
      </c>
      <c r="I71" s="15">
        <v>65625000</v>
      </c>
      <c r="J71" s="15">
        <v>65625000</v>
      </c>
      <c r="K71" s="15">
        <v>65625000</v>
      </c>
      <c r="L71" s="15">
        <v>65625000</v>
      </c>
      <c r="M71" s="15">
        <v>65625000</v>
      </c>
      <c r="N71" s="15">
        <v>65625000</v>
      </c>
      <c r="O71" s="15">
        <f t="shared" si="30"/>
        <v>131250000</v>
      </c>
      <c r="P71" s="15">
        <f t="shared" si="58"/>
        <v>787500000</v>
      </c>
      <c r="R71" s="2" t="s">
        <v>109</v>
      </c>
      <c r="S71" s="13" t="s">
        <v>67</v>
      </c>
      <c r="T71" s="15">
        <v>0</v>
      </c>
      <c r="U71" s="15">
        <v>0</v>
      </c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>
        <f t="shared" si="31"/>
        <v>0</v>
      </c>
      <c r="AG71" s="15">
        <f t="shared" si="32"/>
        <v>0</v>
      </c>
      <c r="AI71" s="175">
        <f t="shared" si="91"/>
        <v>1</v>
      </c>
      <c r="AJ71" s="175">
        <f t="shared" si="78"/>
        <v>1</v>
      </c>
      <c r="AK71" s="175">
        <f t="shared" si="79"/>
        <v>1</v>
      </c>
      <c r="AL71" s="175">
        <f t="shared" si="80"/>
        <v>1</v>
      </c>
      <c r="AM71" s="175">
        <f t="shared" si="81"/>
        <v>1</v>
      </c>
      <c r="AN71" s="175">
        <f t="shared" si="82"/>
        <v>1</v>
      </c>
      <c r="AO71" s="175">
        <f t="shared" si="83"/>
        <v>1</v>
      </c>
      <c r="AP71" s="175">
        <f t="shared" si="84"/>
        <v>1</v>
      </c>
      <c r="AQ71" s="175">
        <f t="shared" si="85"/>
        <v>1</v>
      </c>
      <c r="AR71" s="175">
        <f t="shared" si="86"/>
        <v>1</v>
      </c>
      <c r="AS71" s="175">
        <f t="shared" si="87"/>
        <v>1</v>
      </c>
      <c r="AT71" s="175">
        <f t="shared" si="88"/>
        <v>1</v>
      </c>
      <c r="AU71" s="175">
        <f t="shared" si="89"/>
        <v>1</v>
      </c>
      <c r="AV71" s="175">
        <f t="shared" si="90"/>
        <v>1</v>
      </c>
    </row>
    <row r="72" spans="1:48" x14ac:dyDescent="0.25">
      <c r="A72" s="3" t="s">
        <v>110</v>
      </c>
      <c r="B72" s="4" t="s">
        <v>111</v>
      </c>
      <c r="C72" s="5">
        <f t="shared" ref="C72:N72" si="92">+C73+C113</f>
        <v>1109863816.9823542</v>
      </c>
      <c r="D72" s="5">
        <f t="shared" si="92"/>
        <v>3003323420.9584103</v>
      </c>
      <c r="E72" s="5">
        <f t="shared" si="92"/>
        <v>1028153429.4740535</v>
      </c>
      <c r="F72" s="5">
        <f t="shared" si="92"/>
        <v>1221178303.4740534</v>
      </c>
      <c r="G72" s="5">
        <f t="shared" si="92"/>
        <v>614621686.4740535</v>
      </c>
      <c r="H72" s="5">
        <f t="shared" si="92"/>
        <v>575648718.29308152</v>
      </c>
      <c r="I72" s="5">
        <f t="shared" si="92"/>
        <v>659076766.40419257</v>
      </c>
      <c r="J72" s="5">
        <f t="shared" si="92"/>
        <v>638720199.29308152</v>
      </c>
      <c r="K72" s="5">
        <f t="shared" si="92"/>
        <v>552311010.29308152</v>
      </c>
      <c r="L72" s="5">
        <f t="shared" si="92"/>
        <v>537770369.29308152</v>
      </c>
      <c r="M72" s="5">
        <f t="shared" si="92"/>
        <v>527309480.39308137</v>
      </c>
      <c r="N72" s="5">
        <f t="shared" si="92"/>
        <v>365712024.39921832</v>
      </c>
      <c r="O72" s="5">
        <f t="shared" si="30"/>
        <v>4113187237.9407644</v>
      </c>
      <c r="P72" s="5">
        <f>+P73+P113</f>
        <v>10833689225.731743</v>
      </c>
      <c r="R72" s="3" t="s">
        <v>110</v>
      </c>
      <c r="S72" s="4" t="s">
        <v>111</v>
      </c>
      <c r="T72" s="5">
        <f>+T73+T113</f>
        <v>2795239885.21</v>
      </c>
      <c r="U72" s="5">
        <v>-2277648652.2600002</v>
      </c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>
        <f t="shared" si="31"/>
        <v>517591232.94999981</v>
      </c>
      <c r="AG72" s="5">
        <f t="shared" si="32"/>
        <v>517591232.94999981</v>
      </c>
      <c r="AI72" s="173">
        <f t="shared" si="91"/>
        <v>-1.5185431243358047</v>
      </c>
      <c r="AJ72" s="173">
        <f t="shared" si="78"/>
        <v>1.7583760830970261</v>
      </c>
      <c r="AK72" s="173">
        <f t="shared" si="79"/>
        <v>1</v>
      </c>
      <c r="AL72" s="173">
        <f t="shared" si="80"/>
        <v>1</v>
      </c>
      <c r="AM72" s="173">
        <f t="shared" si="81"/>
        <v>1</v>
      </c>
      <c r="AN72" s="173">
        <f t="shared" si="82"/>
        <v>1</v>
      </c>
      <c r="AO72" s="173">
        <f t="shared" si="83"/>
        <v>1</v>
      </c>
      <c r="AP72" s="173">
        <f t="shared" si="84"/>
        <v>1</v>
      </c>
      <c r="AQ72" s="173">
        <f t="shared" si="85"/>
        <v>1</v>
      </c>
      <c r="AR72" s="173">
        <f t="shared" si="86"/>
        <v>1</v>
      </c>
      <c r="AS72" s="173">
        <f t="shared" si="87"/>
        <v>1</v>
      </c>
      <c r="AT72" s="173">
        <f t="shared" si="88"/>
        <v>1</v>
      </c>
      <c r="AU72" s="173">
        <f t="shared" si="89"/>
        <v>0.87416297800021181</v>
      </c>
      <c r="AV72" s="173">
        <f t="shared" si="90"/>
        <v>0.95222391724873934</v>
      </c>
    </row>
    <row r="73" spans="1:48" x14ac:dyDescent="0.25">
      <c r="A73" s="3" t="s">
        <v>112</v>
      </c>
      <c r="B73" s="4" t="s">
        <v>113</v>
      </c>
      <c r="C73" s="5">
        <f>+C74</f>
        <v>19033333.333333336</v>
      </c>
      <c r="D73" s="5">
        <f t="shared" ref="D73:P73" si="93">+D74</f>
        <v>53960542.955989651</v>
      </c>
      <c r="E73" s="5">
        <f t="shared" si="93"/>
        <v>58933333.333333328</v>
      </c>
      <c r="F73" s="5">
        <f t="shared" si="93"/>
        <v>113033333.33333334</v>
      </c>
      <c r="G73" s="5">
        <f t="shared" si="93"/>
        <v>23033333.333333332</v>
      </c>
      <c r="H73" s="5">
        <f t="shared" si="93"/>
        <v>23033333.333333332</v>
      </c>
      <c r="I73" s="5">
        <f t="shared" si="93"/>
        <v>23233333.333333336</v>
      </c>
      <c r="J73" s="5">
        <f t="shared" si="93"/>
        <v>19061673.333333336</v>
      </c>
      <c r="K73" s="5">
        <f t="shared" si="93"/>
        <v>13033333.333333334</v>
      </c>
      <c r="L73" s="5">
        <f t="shared" si="93"/>
        <v>13033333.333333334</v>
      </c>
      <c r="M73" s="5">
        <f t="shared" si="93"/>
        <v>13033333.333333334</v>
      </c>
      <c r="N73" s="5">
        <f t="shared" si="93"/>
        <v>13033333.333333334</v>
      </c>
      <c r="O73" s="5">
        <f t="shared" si="30"/>
        <v>72993876.289322987</v>
      </c>
      <c r="P73" s="5">
        <f t="shared" si="93"/>
        <v>385455549.62265629</v>
      </c>
      <c r="R73" s="3" t="s">
        <v>112</v>
      </c>
      <c r="S73" s="4" t="s">
        <v>113</v>
      </c>
      <c r="T73" s="5">
        <f t="shared" ref="T73" si="94">+T74</f>
        <v>21767322</v>
      </c>
      <c r="U73" s="5">
        <v>-2358139</v>
      </c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>
        <f t="shared" si="31"/>
        <v>19409183</v>
      </c>
      <c r="AG73" s="5">
        <f t="shared" si="32"/>
        <v>19409183</v>
      </c>
      <c r="AI73" s="173">
        <f t="shared" si="91"/>
        <v>-0.1436421366024517</v>
      </c>
      <c r="AJ73" s="173">
        <f t="shared" si="78"/>
        <v>1.0437011725757337</v>
      </c>
      <c r="AK73" s="173">
        <f t="shared" si="79"/>
        <v>1</v>
      </c>
      <c r="AL73" s="173">
        <f t="shared" si="80"/>
        <v>1</v>
      </c>
      <c r="AM73" s="173">
        <f t="shared" si="81"/>
        <v>1</v>
      </c>
      <c r="AN73" s="173">
        <f t="shared" si="82"/>
        <v>1</v>
      </c>
      <c r="AO73" s="173">
        <f t="shared" si="83"/>
        <v>1</v>
      </c>
      <c r="AP73" s="173">
        <f t="shared" si="84"/>
        <v>1</v>
      </c>
      <c r="AQ73" s="173">
        <f t="shared" si="85"/>
        <v>1</v>
      </c>
      <c r="AR73" s="173">
        <f t="shared" si="86"/>
        <v>1</v>
      </c>
      <c r="AS73" s="173">
        <f t="shared" si="87"/>
        <v>1</v>
      </c>
      <c r="AT73" s="173">
        <f t="shared" si="88"/>
        <v>1</v>
      </c>
      <c r="AU73" s="173">
        <f t="shared" si="89"/>
        <v>0.7340984752875902</v>
      </c>
      <c r="AV73" s="173">
        <f t="shared" si="90"/>
        <v>0.94964611867957094</v>
      </c>
    </row>
    <row r="74" spans="1:48" x14ac:dyDescent="0.25">
      <c r="A74" s="3" t="s">
        <v>114</v>
      </c>
      <c r="B74" s="4" t="s">
        <v>115</v>
      </c>
      <c r="C74" s="5">
        <f t="shared" ref="C74:N74" si="95">+C75+C83+C107</f>
        <v>19033333.333333336</v>
      </c>
      <c r="D74" s="5">
        <f t="shared" si="95"/>
        <v>53960542.955989651</v>
      </c>
      <c r="E74" s="5">
        <f t="shared" si="95"/>
        <v>58933333.333333328</v>
      </c>
      <c r="F74" s="5">
        <f t="shared" si="95"/>
        <v>113033333.33333334</v>
      </c>
      <c r="G74" s="5">
        <f t="shared" si="95"/>
        <v>23033333.333333332</v>
      </c>
      <c r="H74" s="5">
        <f t="shared" si="95"/>
        <v>23033333.333333332</v>
      </c>
      <c r="I74" s="5">
        <f t="shared" si="95"/>
        <v>23233333.333333336</v>
      </c>
      <c r="J74" s="5">
        <f t="shared" si="95"/>
        <v>19061673.333333336</v>
      </c>
      <c r="K74" s="5">
        <f t="shared" si="95"/>
        <v>13033333.333333334</v>
      </c>
      <c r="L74" s="5">
        <f t="shared" si="95"/>
        <v>13033333.333333334</v>
      </c>
      <c r="M74" s="5">
        <f t="shared" si="95"/>
        <v>13033333.333333334</v>
      </c>
      <c r="N74" s="5">
        <f t="shared" si="95"/>
        <v>13033333.333333334</v>
      </c>
      <c r="O74" s="5">
        <f t="shared" si="30"/>
        <v>72993876.289322987</v>
      </c>
      <c r="P74" s="5">
        <f>+P75+P83+P107</f>
        <v>385455549.62265629</v>
      </c>
      <c r="R74" s="3" t="s">
        <v>114</v>
      </c>
      <c r="S74" s="4" t="s">
        <v>115</v>
      </c>
      <c r="T74" s="5">
        <f>+T75+T83+T107</f>
        <v>21767322</v>
      </c>
      <c r="U74" s="5">
        <v>-2358139</v>
      </c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>
        <f t="shared" si="31"/>
        <v>19409183</v>
      </c>
      <c r="AG74" s="5">
        <f t="shared" si="32"/>
        <v>19409183</v>
      </c>
      <c r="AI74" s="173">
        <f t="shared" si="91"/>
        <v>-0.1436421366024517</v>
      </c>
      <c r="AJ74" s="173">
        <f t="shared" si="78"/>
        <v>1.0437011725757337</v>
      </c>
      <c r="AK74" s="173">
        <f t="shared" si="79"/>
        <v>1</v>
      </c>
      <c r="AL74" s="173">
        <f t="shared" si="80"/>
        <v>1</v>
      </c>
      <c r="AM74" s="173">
        <f t="shared" si="81"/>
        <v>1</v>
      </c>
      <c r="AN74" s="173">
        <f t="shared" si="82"/>
        <v>1</v>
      </c>
      <c r="AO74" s="173">
        <f t="shared" si="83"/>
        <v>1</v>
      </c>
      <c r="AP74" s="173">
        <f t="shared" si="84"/>
        <v>1</v>
      </c>
      <c r="AQ74" s="173">
        <f t="shared" si="85"/>
        <v>1</v>
      </c>
      <c r="AR74" s="173">
        <f t="shared" si="86"/>
        <v>1</v>
      </c>
      <c r="AS74" s="173">
        <f t="shared" si="87"/>
        <v>1</v>
      </c>
      <c r="AT74" s="173">
        <f t="shared" si="88"/>
        <v>1</v>
      </c>
      <c r="AU74" s="173">
        <f t="shared" si="89"/>
        <v>0.7340984752875902</v>
      </c>
      <c r="AV74" s="173">
        <f t="shared" si="90"/>
        <v>0.94964611867957094</v>
      </c>
    </row>
    <row r="75" spans="1:48" x14ac:dyDescent="0.25">
      <c r="A75" s="6" t="s">
        <v>116</v>
      </c>
      <c r="B75" s="7" t="s">
        <v>117</v>
      </c>
      <c r="C75" s="8">
        <f>+C76</f>
        <v>500000</v>
      </c>
      <c r="D75" s="8">
        <f t="shared" ref="D75:P75" si="96">+D76</f>
        <v>7500000</v>
      </c>
      <c r="E75" s="8">
        <f t="shared" si="96"/>
        <v>3700000</v>
      </c>
      <c r="F75" s="8">
        <f t="shared" si="96"/>
        <v>500000</v>
      </c>
      <c r="G75" s="8">
        <f t="shared" si="96"/>
        <v>500000</v>
      </c>
      <c r="H75" s="8">
        <f t="shared" si="96"/>
        <v>500000</v>
      </c>
      <c r="I75" s="8">
        <f t="shared" si="96"/>
        <v>4700000</v>
      </c>
      <c r="J75" s="8">
        <f t="shared" si="96"/>
        <v>500000</v>
      </c>
      <c r="K75" s="8">
        <f t="shared" si="96"/>
        <v>500000</v>
      </c>
      <c r="L75" s="8">
        <f t="shared" si="96"/>
        <v>500000</v>
      </c>
      <c r="M75" s="8">
        <f t="shared" si="96"/>
        <v>500000</v>
      </c>
      <c r="N75" s="8">
        <f t="shared" si="96"/>
        <v>500000</v>
      </c>
      <c r="O75" s="8">
        <f t="shared" ref="O75:O139" si="97">+C75+D75</f>
        <v>8000000</v>
      </c>
      <c r="P75" s="8">
        <f t="shared" si="96"/>
        <v>20400000</v>
      </c>
      <c r="R75" s="6" t="s">
        <v>116</v>
      </c>
      <c r="S75" s="7" t="s">
        <v>117</v>
      </c>
      <c r="T75" s="8">
        <f t="shared" ref="T75" si="98">+T76</f>
        <v>0</v>
      </c>
      <c r="U75" s="8">
        <v>0</v>
      </c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>
        <f t="shared" ref="AF75:AF138" si="99">+T75+U75</f>
        <v>0</v>
      </c>
      <c r="AG75" s="8">
        <f t="shared" ref="AG75:AG138" si="100">SUM(T75:AE75)</f>
        <v>0</v>
      </c>
      <c r="AI75" s="174">
        <f t="shared" si="91"/>
        <v>1</v>
      </c>
      <c r="AJ75" s="174">
        <f t="shared" si="78"/>
        <v>1</v>
      </c>
      <c r="AK75" s="174">
        <f t="shared" si="79"/>
        <v>1</v>
      </c>
      <c r="AL75" s="174">
        <f t="shared" si="80"/>
        <v>1</v>
      </c>
      <c r="AM75" s="174">
        <f t="shared" si="81"/>
        <v>1</v>
      </c>
      <c r="AN75" s="174">
        <f t="shared" si="82"/>
        <v>1</v>
      </c>
      <c r="AO75" s="174">
        <f t="shared" si="83"/>
        <v>1</v>
      </c>
      <c r="AP75" s="174">
        <f t="shared" si="84"/>
        <v>1</v>
      </c>
      <c r="AQ75" s="174">
        <f t="shared" si="85"/>
        <v>1</v>
      </c>
      <c r="AR75" s="174">
        <f t="shared" si="86"/>
        <v>1</v>
      </c>
      <c r="AS75" s="174">
        <f t="shared" si="87"/>
        <v>1</v>
      </c>
      <c r="AT75" s="174">
        <f t="shared" si="88"/>
        <v>1</v>
      </c>
      <c r="AU75" s="174">
        <f t="shared" si="89"/>
        <v>1</v>
      </c>
      <c r="AV75" s="174">
        <f t="shared" si="90"/>
        <v>1</v>
      </c>
    </row>
    <row r="76" spans="1:48" x14ac:dyDescent="0.25">
      <c r="A76" s="6" t="s">
        <v>118</v>
      </c>
      <c r="B76" s="7" t="s">
        <v>119</v>
      </c>
      <c r="C76" s="8">
        <f>+C77+C82</f>
        <v>500000</v>
      </c>
      <c r="D76" s="8">
        <f t="shared" ref="D76:P76" si="101">+D77+D82</f>
        <v>7500000</v>
      </c>
      <c r="E76" s="8">
        <f t="shared" si="101"/>
        <v>3700000</v>
      </c>
      <c r="F76" s="8">
        <f t="shared" si="101"/>
        <v>500000</v>
      </c>
      <c r="G76" s="8">
        <f t="shared" si="101"/>
        <v>500000</v>
      </c>
      <c r="H76" s="8">
        <f t="shared" si="101"/>
        <v>500000</v>
      </c>
      <c r="I76" s="8">
        <f t="shared" si="101"/>
        <v>4700000</v>
      </c>
      <c r="J76" s="8">
        <f t="shared" si="101"/>
        <v>500000</v>
      </c>
      <c r="K76" s="8">
        <f t="shared" si="101"/>
        <v>500000</v>
      </c>
      <c r="L76" s="8">
        <f t="shared" si="101"/>
        <v>500000</v>
      </c>
      <c r="M76" s="8">
        <f t="shared" si="101"/>
        <v>500000</v>
      </c>
      <c r="N76" s="8">
        <f t="shared" si="101"/>
        <v>500000</v>
      </c>
      <c r="O76" s="8">
        <f t="shared" si="97"/>
        <v>8000000</v>
      </c>
      <c r="P76" s="8">
        <f t="shared" si="101"/>
        <v>20400000</v>
      </c>
      <c r="R76" s="6" t="s">
        <v>118</v>
      </c>
      <c r="S76" s="7" t="s">
        <v>119</v>
      </c>
      <c r="T76" s="8">
        <f t="shared" ref="T76" si="102">+T77+T82</f>
        <v>0</v>
      </c>
      <c r="U76" s="8">
        <v>0</v>
      </c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>
        <f t="shared" si="99"/>
        <v>0</v>
      </c>
      <c r="AG76" s="8">
        <f t="shared" si="100"/>
        <v>0</v>
      </c>
      <c r="AI76" s="174">
        <f t="shared" si="91"/>
        <v>1</v>
      </c>
      <c r="AJ76" s="174">
        <f t="shared" si="78"/>
        <v>1</v>
      </c>
      <c r="AK76" s="174">
        <f t="shared" si="79"/>
        <v>1</v>
      </c>
      <c r="AL76" s="174">
        <f t="shared" si="80"/>
        <v>1</v>
      </c>
      <c r="AM76" s="174">
        <f t="shared" si="81"/>
        <v>1</v>
      </c>
      <c r="AN76" s="174">
        <f t="shared" si="82"/>
        <v>1</v>
      </c>
      <c r="AO76" s="174">
        <f t="shared" si="83"/>
        <v>1</v>
      </c>
      <c r="AP76" s="174">
        <f t="shared" si="84"/>
        <v>1</v>
      </c>
      <c r="AQ76" s="174">
        <f t="shared" si="85"/>
        <v>1</v>
      </c>
      <c r="AR76" s="174">
        <f t="shared" si="86"/>
        <v>1</v>
      </c>
      <c r="AS76" s="174">
        <f t="shared" si="87"/>
        <v>1</v>
      </c>
      <c r="AT76" s="174">
        <f t="shared" si="88"/>
        <v>1</v>
      </c>
      <c r="AU76" s="174">
        <f t="shared" si="89"/>
        <v>1</v>
      </c>
      <c r="AV76" s="174">
        <f t="shared" si="90"/>
        <v>1</v>
      </c>
    </row>
    <row r="77" spans="1:48" x14ac:dyDescent="0.25">
      <c r="A77" s="6" t="s">
        <v>120</v>
      </c>
      <c r="B77" s="7" t="s">
        <v>121</v>
      </c>
      <c r="C77" s="8">
        <f>+C78+C79+C80+C81</f>
        <v>500000</v>
      </c>
      <c r="D77" s="8">
        <f t="shared" ref="D77:P77" si="103">+D78+D79+D80+D81</f>
        <v>6500000</v>
      </c>
      <c r="E77" s="8">
        <f t="shared" si="103"/>
        <v>3700000</v>
      </c>
      <c r="F77" s="8">
        <f t="shared" si="103"/>
        <v>500000</v>
      </c>
      <c r="G77" s="8">
        <f t="shared" si="103"/>
        <v>500000</v>
      </c>
      <c r="H77" s="8">
        <f t="shared" si="103"/>
        <v>500000</v>
      </c>
      <c r="I77" s="8">
        <f t="shared" si="103"/>
        <v>3700000</v>
      </c>
      <c r="J77" s="8">
        <f t="shared" si="103"/>
        <v>500000</v>
      </c>
      <c r="K77" s="8">
        <f t="shared" si="103"/>
        <v>500000</v>
      </c>
      <c r="L77" s="8">
        <f t="shared" si="103"/>
        <v>500000</v>
      </c>
      <c r="M77" s="8">
        <f t="shared" si="103"/>
        <v>500000</v>
      </c>
      <c r="N77" s="8">
        <f t="shared" si="103"/>
        <v>500000</v>
      </c>
      <c r="O77" s="8">
        <f t="shared" si="97"/>
        <v>7000000</v>
      </c>
      <c r="P77" s="8">
        <f t="shared" si="103"/>
        <v>18400000</v>
      </c>
      <c r="R77" s="6" t="s">
        <v>120</v>
      </c>
      <c r="S77" s="7" t="s">
        <v>121</v>
      </c>
      <c r="T77" s="8">
        <f t="shared" ref="T77" si="104">SUM(T78:T81)</f>
        <v>0</v>
      </c>
      <c r="U77" s="8">
        <v>0</v>
      </c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>
        <f t="shared" si="99"/>
        <v>0</v>
      </c>
      <c r="AG77" s="8">
        <f t="shared" si="100"/>
        <v>0</v>
      </c>
      <c r="AI77" s="174">
        <f t="shared" si="91"/>
        <v>1</v>
      </c>
      <c r="AJ77" s="174">
        <f t="shared" si="78"/>
        <v>1</v>
      </c>
      <c r="AK77" s="174">
        <f t="shared" si="79"/>
        <v>1</v>
      </c>
      <c r="AL77" s="174">
        <f t="shared" si="80"/>
        <v>1</v>
      </c>
      <c r="AM77" s="174">
        <f t="shared" si="81"/>
        <v>1</v>
      </c>
      <c r="AN77" s="174">
        <f t="shared" si="82"/>
        <v>1</v>
      </c>
      <c r="AO77" s="174">
        <f t="shared" si="83"/>
        <v>1</v>
      </c>
      <c r="AP77" s="174">
        <f t="shared" si="84"/>
        <v>1</v>
      </c>
      <c r="AQ77" s="174">
        <f t="shared" si="85"/>
        <v>1</v>
      </c>
      <c r="AR77" s="174">
        <f t="shared" si="86"/>
        <v>1</v>
      </c>
      <c r="AS77" s="174">
        <f t="shared" si="87"/>
        <v>1</v>
      </c>
      <c r="AT77" s="174">
        <f t="shared" si="88"/>
        <v>1</v>
      </c>
      <c r="AU77" s="174">
        <f t="shared" si="89"/>
        <v>1</v>
      </c>
      <c r="AV77" s="174">
        <f t="shared" si="90"/>
        <v>1</v>
      </c>
    </row>
    <row r="78" spans="1:48" x14ac:dyDescent="0.25">
      <c r="A78" s="2" t="s">
        <v>122</v>
      </c>
      <c r="B78" s="13" t="s">
        <v>123</v>
      </c>
      <c r="C78" s="15">
        <v>0</v>
      </c>
      <c r="D78" s="15">
        <v>0</v>
      </c>
      <c r="E78" s="15">
        <v>1200000</v>
      </c>
      <c r="F78" s="15">
        <v>0</v>
      </c>
      <c r="G78" s="15">
        <v>0</v>
      </c>
      <c r="H78" s="15">
        <v>0</v>
      </c>
      <c r="I78" s="15">
        <v>1200000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f t="shared" si="97"/>
        <v>0</v>
      </c>
      <c r="P78" s="15">
        <f>SUM(C78:N78)</f>
        <v>2400000</v>
      </c>
      <c r="R78" s="2" t="s">
        <v>122</v>
      </c>
      <c r="S78" s="13" t="s">
        <v>123</v>
      </c>
      <c r="T78" s="15">
        <v>0</v>
      </c>
      <c r="U78" s="15">
        <v>0</v>
      </c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>
        <f t="shared" si="99"/>
        <v>0</v>
      </c>
      <c r="AG78" s="15">
        <f t="shared" si="100"/>
        <v>0</v>
      </c>
      <c r="AI78" s="175" t="e">
        <f t="shared" si="91"/>
        <v>#DIV/0!</v>
      </c>
      <c r="AJ78" s="175" t="e">
        <f t="shared" si="78"/>
        <v>#DIV/0!</v>
      </c>
      <c r="AK78" s="175">
        <f t="shared" si="79"/>
        <v>1</v>
      </c>
      <c r="AL78" s="175" t="e">
        <f t="shared" si="80"/>
        <v>#DIV/0!</v>
      </c>
      <c r="AM78" s="175" t="e">
        <f t="shared" si="81"/>
        <v>#DIV/0!</v>
      </c>
      <c r="AN78" s="175" t="e">
        <f t="shared" si="82"/>
        <v>#DIV/0!</v>
      </c>
      <c r="AO78" s="175">
        <f t="shared" si="83"/>
        <v>1</v>
      </c>
      <c r="AP78" s="175" t="e">
        <f t="shared" si="84"/>
        <v>#DIV/0!</v>
      </c>
      <c r="AQ78" s="175" t="e">
        <f t="shared" si="85"/>
        <v>#DIV/0!</v>
      </c>
      <c r="AR78" s="175" t="e">
        <f t="shared" si="86"/>
        <v>#DIV/0!</v>
      </c>
      <c r="AS78" s="175" t="e">
        <f t="shared" si="87"/>
        <v>#DIV/0!</v>
      </c>
      <c r="AT78" s="175" t="e">
        <f t="shared" si="88"/>
        <v>#DIV/0!</v>
      </c>
      <c r="AU78" s="175" t="e">
        <f t="shared" si="89"/>
        <v>#DIV/0!</v>
      </c>
      <c r="AV78" s="175">
        <f t="shared" si="90"/>
        <v>1</v>
      </c>
    </row>
    <row r="79" spans="1:48" x14ac:dyDescent="0.25">
      <c r="A79" s="2" t="s">
        <v>124</v>
      </c>
      <c r="B79" s="13" t="s">
        <v>125</v>
      </c>
      <c r="C79" s="15">
        <v>500000</v>
      </c>
      <c r="D79" s="15">
        <v>500000</v>
      </c>
      <c r="E79" s="15">
        <v>500000</v>
      </c>
      <c r="F79" s="15">
        <v>500000</v>
      </c>
      <c r="G79" s="15">
        <v>500000</v>
      </c>
      <c r="H79" s="15">
        <v>500000</v>
      </c>
      <c r="I79" s="15">
        <v>500000</v>
      </c>
      <c r="J79" s="15">
        <v>500000</v>
      </c>
      <c r="K79" s="15">
        <v>500000</v>
      </c>
      <c r="L79" s="15">
        <v>500000</v>
      </c>
      <c r="M79" s="15">
        <v>500000</v>
      </c>
      <c r="N79" s="15">
        <v>500000</v>
      </c>
      <c r="O79" s="15">
        <f t="shared" si="97"/>
        <v>1000000</v>
      </c>
      <c r="P79" s="15">
        <f>SUM(C79:N79)</f>
        <v>6000000</v>
      </c>
      <c r="R79" s="2" t="s">
        <v>124</v>
      </c>
      <c r="S79" s="13" t="s">
        <v>125</v>
      </c>
      <c r="T79" s="15">
        <v>0</v>
      </c>
      <c r="U79" s="15">
        <v>0</v>
      </c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>
        <f t="shared" si="99"/>
        <v>0</v>
      </c>
      <c r="AG79" s="15">
        <f t="shared" si="100"/>
        <v>0</v>
      </c>
      <c r="AI79" s="175">
        <f t="shared" si="91"/>
        <v>1</v>
      </c>
      <c r="AJ79" s="175">
        <f t="shared" si="78"/>
        <v>1</v>
      </c>
      <c r="AK79" s="175">
        <f t="shared" si="79"/>
        <v>1</v>
      </c>
      <c r="AL79" s="175">
        <f t="shared" si="80"/>
        <v>1</v>
      </c>
      <c r="AM79" s="175">
        <f t="shared" si="81"/>
        <v>1</v>
      </c>
      <c r="AN79" s="175">
        <f t="shared" si="82"/>
        <v>1</v>
      </c>
      <c r="AO79" s="175">
        <f t="shared" si="83"/>
        <v>1</v>
      </c>
      <c r="AP79" s="175">
        <f t="shared" si="84"/>
        <v>1</v>
      </c>
      <c r="AQ79" s="175">
        <f t="shared" si="85"/>
        <v>1</v>
      </c>
      <c r="AR79" s="175">
        <f t="shared" si="86"/>
        <v>1</v>
      </c>
      <c r="AS79" s="175">
        <f t="shared" si="87"/>
        <v>1</v>
      </c>
      <c r="AT79" s="175">
        <f t="shared" si="88"/>
        <v>1</v>
      </c>
      <c r="AU79" s="175">
        <f t="shared" si="89"/>
        <v>1</v>
      </c>
      <c r="AV79" s="175">
        <f t="shared" si="90"/>
        <v>1</v>
      </c>
    </row>
    <row r="80" spans="1:48" x14ac:dyDescent="0.25">
      <c r="A80" s="2" t="s">
        <v>126</v>
      </c>
      <c r="B80" s="13" t="s">
        <v>127</v>
      </c>
      <c r="C80" s="15">
        <v>0</v>
      </c>
      <c r="D80" s="15">
        <v>6000000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f t="shared" si="97"/>
        <v>6000000</v>
      </c>
      <c r="P80" s="15">
        <f>SUM(C80:N80)</f>
        <v>6000000</v>
      </c>
      <c r="R80" s="2" t="s">
        <v>126</v>
      </c>
      <c r="S80" s="13" t="s">
        <v>127</v>
      </c>
      <c r="T80" s="15">
        <v>0</v>
      </c>
      <c r="U80" s="15">
        <v>0</v>
      </c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>
        <f t="shared" si="99"/>
        <v>0</v>
      </c>
      <c r="AG80" s="15">
        <f t="shared" si="100"/>
        <v>0</v>
      </c>
      <c r="AI80" s="175" t="e">
        <f t="shared" si="91"/>
        <v>#DIV/0!</v>
      </c>
      <c r="AJ80" s="175">
        <f t="shared" si="78"/>
        <v>1</v>
      </c>
      <c r="AK80" s="175" t="e">
        <f t="shared" si="79"/>
        <v>#DIV/0!</v>
      </c>
      <c r="AL80" s="175" t="e">
        <f t="shared" si="80"/>
        <v>#DIV/0!</v>
      </c>
      <c r="AM80" s="175" t="e">
        <f t="shared" si="81"/>
        <v>#DIV/0!</v>
      </c>
      <c r="AN80" s="175" t="e">
        <f t="shared" si="82"/>
        <v>#DIV/0!</v>
      </c>
      <c r="AO80" s="175" t="e">
        <f t="shared" si="83"/>
        <v>#DIV/0!</v>
      </c>
      <c r="AP80" s="175" t="e">
        <f t="shared" si="84"/>
        <v>#DIV/0!</v>
      </c>
      <c r="AQ80" s="175" t="e">
        <f t="shared" si="85"/>
        <v>#DIV/0!</v>
      </c>
      <c r="AR80" s="175" t="e">
        <f t="shared" si="86"/>
        <v>#DIV/0!</v>
      </c>
      <c r="AS80" s="175" t="e">
        <f t="shared" si="87"/>
        <v>#DIV/0!</v>
      </c>
      <c r="AT80" s="175" t="e">
        <f t="shared" si="88"/>
        <v>#DIV/0!</v>
      </c>
      <c r="AU80" s="175">
        <f t="shared" si="89"/>
        <v>1</v>
      </c>
      <c r="AV80" s="175">
        <f t="shared" si="90"/>
        <v>1</v>
      </c>
    </row>
    <row r="81" spans="1:48" x14ac:dyDescent="0.25">
      <c r="A81" s="2" t="s">
        <v>128</v>
      </c>
      <c r="B81" s="13" t="s">
        <v>129</v>
      </c>
      <c r="C81" s="15">
        <v>0</v>
      </c>
      <c r="D81" s="15">
        <v>0</v>
      </c>
      <c r="E81" s="15">
        <v>2000000</v>
      </c>
      <c r="F81" s="15">
        <v>0</v>
      </c>
      <c r="G81" s="15">
        <v>0</v>
      </c>
      <c r="H81" s="15">
        <v>0</v>
      </c>
      <c r="I81" s="15">
        <v>2000000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f t="shared" si="97"/>
        <v>0</v>
      </c>
      <c r="P81" s="15">
        <f>SUM(C81:N81)</f>
        <v>4000000</v>
      </c>
      <c r="R81" s="2" t="s">
        <v>128</v>
      </c>
      <c r="S81" s="13" t="s">
        <v>129</v>
      </c>
      <c r="T81" s="15">
        <v>0</v>
      </c>
      <c r="U81" s="15">
        <v>0</v>
      </c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>
        <f t="shared" si="99"/>
        <v>0</v>
      </c>
      <c r="AG81" s="15">
        <f t="shared" si="100"/>
        <v>0</v>
      </c>
      <c r="AI81" s="175" t="e">
        <f t="shared" si="91"/>
        <v>#DIV/0!</v>
      </c>
      <c r="AJ81" s="175" t="e">
        <f t="shared" si="78"/>
        <v>#DIV/0!</v>
      </c>
      <c r="AK81" s="175">
        <f t="shared" si="79"/>
        <v>1</v>
      </c>
      <c r="AL81" s="175" t="e">
        <f t="shared" si="80"/>
        <v>#DIV/0!</v>
      </c>
      <c r="AM81" s="175" t="e">
        <f t="shared" si="81"/>
        <v>#DIV/0!</v>
      </c>
      <c r="AN81" s="175" t="e">
        <f t="shared" si="82"/>
        <v>#DIV/0!</v>
      </c>
      <c r="AO81" s="175">
        <f t="shared" si="83"/>
        <v>1</v>
      </c>
      <c r="AP81" s="175" t="e">
        <f t="shared" si="84"/>
        <v>#DIV/0!</v>
      </c>
      <c r="AQ81" s="175" t="e">
        <f t="shared" si="85"/>
        <v>#DIV/0!</v>
      </c>
      <c r="AR81" s="175" t="e">
        <f t="shared" si="86"/>
        <v>#DIV/0!</v>
      </c>
      <c r="AS81" s="175" t="e">
        <f t="shared" si="87"/>
        <v>#DIV/0!</v>
      </c>
      <c r="AT81" s="175" t="e">
        <f t="shared" si="88"/>
        <v>#DIV/0!</v>
      </c>
      <c r="AU81" s="175" t="e">
        <f t="shared" si="89"/>
        <v>#DIV/0!</v>
      </c>
      <c r="AV81" s="175">
        <f t="shared" si="90"/>
        <v>1</v>
      </c>
    </row>
    <row r="82" spans="1:48" x14ac:dyDescent="0.25">
      <c r="A82" s="2" t="s">
        <v>130</v>
      </c>
      <c r="B82" s="13" t="s">
        <v>131</v>
      </c>
      <c r="C82" s="15">
        <v>0</v>
      </c>
      <c r="D82" s="15">
        <v>1000000</v>
      </c>
      <c r="E82" s="15">
        <v>0</v>
      </c>
      <c r="F82" s="15">
        <v>0</v>
      </c>
      <c r="G82" s="15">
        <v>0</v>
      </c>
      <c r="H82" s="15">
        <v>0</v>
      </c>
      <c r="I82" s="15">
        <v>1000000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f t="shared" si="97"/>
        <v>1000000</v>
      </c>
      <c r="P82" s="15">
        <f>SUM(C82:N82)</f>
        <v>2000000</v>
      </c>
      <c r="R82" s="2" t="s">
        <v>130</v>
      </c>
      <c r="S82" s="13" t="s">
        <v>131</v>
      </c>
      <c r="T82" s="15">
        <v>0</v>
      </c>
      <c r="U82" s="15">
        <v>0</v>
      </c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>
        <f t="shared" si="99"/>
        <v>0</v>
      </c>
      <c r="AG82" s="15">
        <f t="shared" si="100"/>
        <v>0</v>
      </c>
      <c r="AI82" s="175" t="e">
        <f t="shared" si="91"/>
        <v>#DIV/0!</v>
      </c>
      <c r="AJ82" s="175">
        <f t="shared" si="78"/>
        <v>1</v>
      </c>
      <c r="AK82" s="175" t="e">
        <f t="shared" si="79"/>
        <v>#DIV/0!</v>
      </c>
      <c r="AL82" s="175" t="e">
        <f t="shared" si="80"/>
        <v>#DIV/0!</v>
      </c>
      <c r="AM82" s="175" t="e">
        <f t="shared" si="81"/>
        <v>#DIV/0!</v>
      </c>
      <c r="AN82" s="175" t="e">
        <f t="shared" si="82"/>
        <v>#DIV/0!</v>
      </c>
      <c r="AO82" s="175">
        <f t="shared" si="83"/>
        <v>1</v>
      </c>
      <c r="AP82" s="175" t="e">
        <f t="shared" si="84"/>
        <v>#DIV/0!</v>
      </c>
      <c r="AQ82" s="175" t="e">
        <f t="shared" si="85"/>
        <v>#DIV/0!</v>
      </c>
      <c r="AR82" s="175" t="e">
        <f t="shared" si="86"/>
        <v>#DIV/0!</v>
      </c>
      <c r="AS82" s="175" t="e">
        <f t="shared" si="87"/>
        <v>#DIV/0!</v>
      </c>
      <c r="AT82" s="175" t="e">
        <f t="shared" si="88"/>
        <v>#DIV/0!</v>
      </c>
      <c r="AU82" s="175">
        <f t="shared" si="89"/>
        <v>1</v>
      </c>
      <c r="AV82" s="175">
        <f t="shared" si="90"/>
        <v>1</v>
      </c>
    </row>
    <row r="83" spans="1:48" x14ac:dyDescent="0.25">
      <c r="A83" s="6" t="s">
        <v>132</v>
      </c>
      <c r="B83" s="7" t="s">
        <v>133</v>
      </c>
      <c r="C83" s="8">
        <f t="shared" ref="C83:N83" si="105">+C84+C87+C91+C94+C99+C101+C106</f>
        <v>18533333.333333336</v>
      </c>
      <c r="D83" s="8">
        <f t="shared" si="105"/>
        <v>46460542.955989651</v>
      </c>
      <c r="E83" s="8">
        <f t="shared" si="105"/>
        <v>45233333.333333328</v>
      </c>
      <c r="F83" s="8">
        <f t="shared" si="105"/>
        <v>32533333.333333336</v>
      </c>
      <c r="G83" s="8">
        <f t="shared" si="105"/>
        <v>22533333.333333332</v>
      </c>
      <c r="H83" s="8">
        <f t="shared" si="105"/>
        <v>22533333.333333332</v>
      </c>
      <c r="I83" s="8">
        <f t="shared" si="105"/>
        <v>18533333.333333336</v>
      </c>
      <c r="J83" s="8">
        <f t="shared" si="105"/>
        <v>18561673.333333336</v>
      </c>
      <c r="K83" s="8">
        <f t="shared" si="105"/>
        <v>12533333.333333334</v>
      </c>
      <c r="L83" s="8">
        <f t="shared" si="105"/>
        <v>12533333.333333334</v>
      </c>
      <c r="M83" s="8">
        <f t="shared" si="105"/>
        <v>12533333.333333334</v>
      </c>
      <c r="N83" s="8">
        <f t="shared" si="105"/>
        <v>12533333.333333334</v>
      </c>
      <c r="O83" s="8">
        <f t="shared" si="97"/>
        <v>64993876.289322987</v>
      </c>
      <c r="P83" s="8">
        <f>+P84+P87+P91+P94+P99+P101+P106</f>
        <v>275055549.62265629</v>
      </c>
      <c r="R83" s="6" t="s">
        <v>132</v>
      </c>
      <c r="S83" s="7" t="s">
        <v>133</v>
      </c>
      <c r="T83" s="8">
        <f>+T84+T87+T91+T94+T99+T101</f>
        <v>21767322</v>
      </c>
      <c r="U83" s="8">
        <v>-13875302</v>
      </c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>
        <f t="shared" si="99"/>
        <v>7892020</v>
      </c>
      <c r="AG83" s="8">
        <f t="shared" si="100"/>
        <v>7892020</v>
      </c>
      <c r="AI83" s="174">
        <f t="shared" si="91"/>
        <v>-0.17449579136690632</v>
      </c>
      <c r="AJ83" s="174">
        <f t="shared" si="78"/>
        <v>1.2986470049035708</v>
      </c>
      <c r="AK83" s="174">
        <f t="shared" si="79"/>
        <v>1</v>
      </c>
      <c r="AL83" s="174">
        <f t="shared" si="80"/>
        <v>1</v>
      </c>
      <c r="AM83" s="174">
        <f t="shared" si="81"/>
        <v>1</v>
      </c>
      <c r="AN83" s="174">
        <f t="shared" si="82"/>
        <v>1</v>
      </c>
      <c r="AO83" s="174">
        <f t="shared" si="83"/>
        <v>1</v>
      </c>
      <c r="AP83" s="174">
        <f t="shared" si="84"/>
        <v>1</v>
      </c>
      <c r="AQ83" s="174">
        <f t="shared" si="85"/>
        <v>1</v>
      </c>
      <c r="AR83" s="174">
        <f t="shared" si="86"/>
        <v>1</v>
      </c>
      <c r="AS83" s="174">
        <f t="shared" si="87"/>
        <v>1</v>
      </c>
      <c r="AT83" s="174">
        <f t="shared" si="88"/>
        <v>1</v>
      </c>
      <c r="AU83" s="174">
        <f t="shared" si="89"/>
        <v>0.87857286792884393</v>
      </c>
      <c r="AV83" s="174">
        <f t="shared" si="90"/>
        <v>0.97130754129183394</v>
      </c>
    </row>
    <row r="84" spans="1:48" x14ac:dyDescent="0.25">
      <c r="A84" s="6" t="s">
        <v>134</v>
      </c>
      <c r="B84" s="7" t="s">
        <v>135</v>
      </c>
      <c r="C84" s="8">
        <f t="shared" ref="C84:N84" si="106">SUM(C85:C86)</f>
        <v>4666666.666666667</v>
      </c>
      <c r="D84" s="8">
        <f t="shared" si="106"/>
        <v>9622216.2893229835</v>
      </c>
      <c r="E84" s="8">
        <f t="shared" si="106"/>
        <v>4666666.666666667</v>
      </c>
      <c r="F84" s="8">
        <f t="shared" si="106"/>
        <v>4666666.666666667</v>
      </c>
      <c r="G84" s="8">
        <f t="shared" si="106"/>
        <v>4666666.666666667</v>
      </c>
      <c r="H84" s="8">
        <f t="shared" si="106"/>
        <v>4666666.666666667</v>
      </c>
      <c r="I84" s="8">
        <f t="shared" si="106"/>
        <v>4666666.666666667</v>
      </c>
      <c r="J84" s="8">
        <f t="shared" si="106"/>
        <v>4666666.666666667</v>
      </c>
      <c r="K84" s="8">
        <f t="shared" si="106"/>
        <v>4666666.666666667</v>
      </c>
      <c r="L84" s="8">
        <f t="shared" si="106"/>
        <v>4666666.666666667</v>
      </c>
      <c r="M84" s="8">
        <f t="shared" si="106"/>
        <v>4666666.666666667</v>
      </c>
      <c r="N84" s="8">
        <f t="shared" si="106"/>
        <v>4666666.666666667</v>
      </c>
      <c r="O84" s="8">
        <f t="shared" si="97"/>
        <v>14288882.955989651</v>
      </c>
      <c r="P84" s="8">
        <f>SUM(P85:P86)</f>
        <v>60955549.622656308</v>
      </c>
      <c r="R84" s="6" t="s">
        <v>134</v>
      </c>
      <c r="S84" s="7" t="s">
        <v>135</v>
      </c>
      <c r="T84" s="8">
        <f t="shared" ref="T84" si="107">+T85+T86</f>
        <v>2916214</v>
      </c>
      <c r="U84" s="8">
        <v>-2481214</v>
      </c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>
        <f t="shared" si="99"/>
        <v>435000</v>
      </c>
      <c r="AG84" s="8">
        <f t="shared" si="100"/>
        <v>435000</v>
      </c>
      <c r="AI84" s="174">
        <f t="shared" si="91"/>
        <v>0.37509700000000007</v>
      </c>
      <c r="AJ84" s="174">
        <f t="shared" si="78"/>
        <v>1.257863045830014</v>
      </c>
      <c r="AK84" s="174">
        <f t="shared" si="79"/>
        <v>1</v>
      </c>
      <c r="AL84" s="174">
        <f t="shared" si="80"/>
        <v>1</v>
      </c>
      <c r="AM84" s="174">
        <f t="shared" si="81"/>
        <v>1</v>
      </c>
      <c r="AN84" s="174">
        <f t="shared" si="82"/>
        <v>1</v>
      </c>
      <c r="AO84" s="174">
        <f t="shared" si="83"/>
        <v>1</v>
      </c>
      <c r="AP84" s="174">
        <f t="shared" si="84"/>
        <v>1</v>
      </c>
      <c r="AQ84" s="174">
        <f t="shared" si="85"/>
        <v>1</v>
      </c>
      <c r="AR84" s="174">
        <f t="shared" si="86"/>
        <v>1</v>
      </c>
      <c r="AS84" s="174">
        <f t="shared" si="87"/>
        <v>1</v>
      </c>
      <c r="AT84" s="174">
        <f t="shared" si="88"/>
        <v>1</v>
      </c>
      <c r="AU84" s="174">
        <f t="shared" si="89"/>
        <v>0.96955675252293561</v>
      </c>
      <c r="AV84" s="174">
        <f t="shared" si="90"/>
        <v>0.99286365224015116</v>
      </c>
    </row>
    <row r="85" spans="1:48" x14ac:dyDescent="0.25">
      <c r="A85" s="2" t="s">
        <v>136</v>
      </c>
      <c r="B85" s="13" t="s">
        <v>729</v>
      </c>
      <c r="C85" s="15">
        <v>0</v>
      </c>
      <c r="D85" s="15">
        <v>3000000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f t="shared" si="97"/>
        <v>3000000</v>
      </c>
      <c r="P85" s="15">
        <f t="shared" ref="P85:P106" si="108">SUM(C85:N85)</f>
        <v>3000000</v>
      </c>
      <c r="R85" s="2" t="s">
        <v>136</v>
      </c>
      <c r="S85" s="13" t="s">
        <v>137</v>
      </c>
      <c r="T85" s="15">
        <v>0</v>
      </c>
      <c r="U85" s="15">
        <v>0</v>
      </c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>
        <f t="shared" si="99"/>
        <v>0</v>
      </c>
      <c r="AG85" s="15">
        <f t="shared" si="100"/>
        <v>0</v>
      </c>
      <c r="AI85" s="175" t="e">
        <f t="shared" si="91"/>
        <v>#DIV/0!</v>
      </c>
      <c r="AJ85" s="175">
        <f t="shared" si="78"/>
        <v>1</v>
      </c>
      <c r="AK85" s="175" t="e">
        <f t="shared" si="79"/>
        <v>#DIV/0!</v>
      </c>
      <c r="AL85" s="175" t="e">
        <f t="shared" si="80"/>
        <v>#DIV/0!</v>
      </c>
      <c r="AM85" s="175" t="e">
        <f t="shared" si="81"/>
        <v>#DIV/0!</v>
      </c>
      <c r="AN85" s="175" t="e">
        <f t="shared" si="82"/>
        <v>#DIV/0!</v>
      </c>
      <c r="AO85" s="175" t="e">
        <f t="shared" si="83"/>
        <v>#DIV/0!</v>
      </c>
      <c r="AP85" s="175" t="e">
        <f t="shared" si="84"/>
        <v>#DIV/0!</v>
      </c>
      <c r="AQ85" s="175" t="e">
        <f t="shared" si="85"/>
        <v>#DIV/0!</v>
      </c>
      <c r="AR85" s="175" t="e">
        <f t="shared" si="86"/>
        <v>#DIV/0!</v>
      </c>
      <c r="AS85" s="175" t="e">
        <f t="shared" si="87"/>
        <v>#DIV/0!</v>
      </c>
      <c r="AT85" s="175" t="e">
        <f t="shared" si="88"/>
        <v>#DIV/0!</v>
      </c>
      <c r="AU85" s="175">
        <f t="shared" si="89"/>
        <v>1</v>
      </c>
      <c r="AV85" s="175">
        <f t="shared" si="90"/>
        <v>1</v>
      </c>
    </row>
    <row r="86" spans="1:48" x14ac:dyDescent="0.25">
      <c r="A86" s="2" t="s">
        <v>138</v>
      </c>
      <c r="B86" s="13" t="s">
        <v>139</v>
      </c>
      <c r="C86" s="15">
        <v>4666666.666666667</v>
      </c>
      <c r="D86" s="15">
        <v>6622216.2893229825</v>
      </c>
      <c r="E86" s="15">
        <v>4666666.666666667</v>
      </c>
      <c r="F86" s="15">
        <v>4666666.666666667</v>
      </c>
      <c r="G86" s="15">
        <v>4666666.666666667</v>
      </c>
      <c r="H86" s="15">
        <v>4666666.666666667</v>
      </c>
      <c r="I86" s="15">
        <v>4666666.666666667</v>
      </c>
      <c r="J86" s="15">
        <v>4666666.666666667</v>
      </c>
      <c r="K86" s="15">
        <v>4666666.666666667</v>
      </c>
      <c r="L86" s="15">
        <v>4666666.666666667</v>
      </c>
      <c r="M86" s="15">
        <v>4666666.666666667</v>
      </c>
      <c r="N86" s="15">
        <v>4666666.666666667</v>
      </c>
      <c r="O86" s="15">
        <f t="shared" si="97"/>
        <v>11288882.95598965</v>
      </c>
      <c r="P86" s="15">
        <f t="shared" si="108"/>
        <v>57955549.622656308</v>
      </c>
      <c r="R86" s="2" t="s">
        <v>138</v>
      </c>
      <c r="S86" s="13" t="s">
        <v>139</v>
      </c>
      <c r="T86" s="15">
        <v>2916214</v>
      </c>
      <c r="U86" s="15">
        <v>-2481214</v>
      </c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>
        <f t="shared" si="99"/>
        <v>435000</v>
      </c>
      <c r="AG86" s="15">
        <f t="shared" si="100"/>
        <v>435000</v>
      </c>
      <c r="AI86" s="175">
        <f t="shared" si="91"/>
        <v>0.37509700000000007</v>
      </c>
      <c r="AJ86" s="175">
        <f t="shared" si="78"/>
        <v>1.3746803021218847</v>
      </c>
      <c r="AK86" s="175">
        <f t="shared" si="79"/>
        <v>1</v>
      </c>
      <c r="AL86" s="175">
        <f t="shared" si="80"/>
        <v>1</v>
      </c>
      <c r="AM86" s="175">
        <f t="shared" si="81"/>
        <v>1</v>
      </c>
      <c r="AN86" s="175">
        <f t="shared" si="82"/>
        <v>1</v>
      </c>
      <c r="AO86" s="175">
        <f t="shared" si="83"/>
        <v>1</v>
      </c>
      <c r="AP86" s="175">
        <f t="shared" si="84"/>
        <v>1</v>
      </c>
      <c r="AQ86" s="175">
        <f t="shared" si="85"/>
        <v>1</v>
      </c>
      <c r="AR86" s="175">
        <f t="shared" si="86"/>
        <v>1</v>
      </c>
      <c r="AS86" s="175">
        <f t="shared" si="87"/>
        <v>1</v>
      </c>
      <c r="AT86" s="175">
        <f t="shared" si="88"/>
        <v>1</v>
      </c>
      <c r="AU86" s="175">
        <f t="shared" si="89"/>
        <v>0.96146651518171711</v>
      </c>
      <c r="AV86" s="175">
        <f t="shared" si="90"/>
        <v>0.99249424769789518</v>
      </c>
    </row>
    <row r="87" spans="1:48" x14ac:dyDescent="0.25">
      <c r="A87" s="6" t="s">
        <v>140</v>
      </c>
      <c r="B87" s="7" t="s">
        <v>141</v>
      </c>
      <c r="C87" s="8">
        <f t="shared" ref="C87:N87" si="109">SUM(C88:C90)</f>
        <v>1666666.6666666667</v>
      </c>
      <c r="D87" s="8">
        <f t="shared" si="109"/>
        <v>12638326.666666666</v>
      </c>
      <c r="E87" s="8">
        <f t="shared" si="109"/>
        <v>11666666.666666666</v>
      </c>
      <c r="F87" s="8">
        <f t="shared" si="109"/>
        <v>1666666.6666666667</v>
      </c>
      <c r="G87" s="8">
        <f t="shared" si="109"/>
        <v>11666666.666666666</v>
      </c>
      <c r="H87" s="8">
        <f t="shared" si="109"/>
        <v>11666666.666666666</v>
      </c>
      <c r="I87" s="8">
        <f t="shared" si="109"/>
        <v>1666666.6666666667</v>
      </c>
      <c r="J87" s="8">
        <f t="shared" si="109"/>
        <v>5695006.666666667</v>
      </c>
      <c r="K87" s="8">
        <f t="shared" si="109"/>
        <v>1666666.6666666667</v>
      </c>
      <c r="L87" s="8">
        <f t="shared" si="109"/>
        <v>1666666.6666666667</v>
      </c>
      <c r="M87" s="8">
        <f t="shared" si="109"/>
        <v>1666666.6666666667</v>
      </c>
      <c r="N87" s="8">
        <f t="shared" si="109"/>
        <v>1666666.6666666667</v>
      </c>
      <c r="O87" s="8">
        <f t="shared" si="97"/>
        <v>14304993.333333332</v>
      </c>
      <c r="P87" s="8">
        <f t="shared" si="108"/>
        <v>64999999.999999985</v>
      </c>
      <c r="R87" s="6" t="s">
        <v>140</v>
      </c>
      <c r="S87" s="7" t="s">
        <v>141</v>
      </c>
      <c r="T87" s="8">
        <f t="shared" ref="T87" si="110">+T88+T89+T90</f>
        <v>7900000</v>
      </c>
      <c r="U87" s="8">
        <v>-6789000</v>
      </c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>
        <f t="shared" si="99"/>
        <v>1111000</v>
      </c>
      <c r="AG87" s="8">
        <f t="shared" si="100"/>
        <v>1111000</v>
      </c>
      <c r="AI87" s="174">
        <f t="shared" si="91"/>
        <v>-3.7399999999999998</v>
      </c>
      <c r="AJ87" s="174">
        <f t="shared" si="78"/>
        <v>1.5371755438088057</v>
      </c>
      <c r="AK87" s="174">
        <f t="shared" si="79"/>
        <v>1</v>
      </c>
      <c r="AL87" s="174">
        <f t="shared" si="80"/>
        <v>1</v>
      </c>
      <c r="AM87" s="174">
        <f t="shared" si="81"/>
        <v>1</v>
      </c>
      <c r="AN87" s="174">
        <f t="shared" si="82"/>
        <v>1</v>
      </c>
      <c r="AO87" s="174">
        <f t="shared" si="83"/>
        <v>1</v>
      </c>
      <c r="AP87" s="174">
        <f t="shared" si="84"/>
        <v>1</v>
      </c>
      <c r="AQ87" s="174">
        <f t="shared" si="85"/>
        <v>1</v>
      </c>
      <c r="AR87" s="174">
        <f t="shared" si="86"/>
        <v>1</v>
      </c>
      <c r="AS87" s="174">
        <f t="shared" si="87"/>
        <v>1</v>
      </c>
      <c r="AT87" s="174">
        <f t="shared" si="88"/>
        <v>1</v>
      </c>
      <c r="AU87" s="174">
        <f t="shared" si="89"/>
        <v>0.92233481176036902</v>
      </c>
      <c r="AV87" s="174">
        <f t="shared" si="90"/>
        <v>0.98290769230769226</v>
      </c>
    </row>
    <row r="88" spans="1:48" x14ac:dyDescent="0.25">
      <c r="A88" s="2" t="s">
        <v>142</v>
      </c>
      <c r="B88" s="13" t="s">
        <v>143</v>
      </c>
      <c r="C88" s="15">
        <v>0</v>
      </c>
      <c r="D88" s="15">
        <v>5971660</v>
      </c>
      <c r="E88" s="15">
        <v>10000000</v>
      </c>
      <c r="F88" s="15">
        <v>0</v>
      </c>
      <c r="G88" s="15">
        <v>0</v>
      </c>
      <c r="H88" s="15">
        <v>10000000</v>
      </c>
      <c r="I88" s="15">
        <v>0</v>
      </c>
      <c r="J88" s="15">
        <v>4028340</v>
      </c>
      <c r="K88" s="15">
        <v>0</v>
      </c>
      <c r="L88" s="15">
        <v>0</v>
      </c>
      <c r="M88" s="15">
        <v>0</v>
      </c>
      <c r="N88" s="15">
        <v>0</v>
      </c>
      <c r="O88" s="15">
        <f t="shared" si="97"/>
        <v>5971660</v>
      </c>
      <c r="P88" s="15">
        <f t="shared" si="108"/>
        <v>30000000</v>
      </c>
      <c r="R88" s="2" t="s">
        <v>142</v>
      </c>
      <c r="S88" s="13" t="s">
        <v>143</v>
      </c>
      <c r="T88" s="15">
        <v>6500000</v>
      </c>
      <c r="U88" s="15">
        <v>-5669000</v>
      </c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>
        <f t="shared" si="99"/>
        <v>831000</v>
      </c>
      <c r="AG88" s="15">
        <f t="shared" si="100"/>
        <v>831000</v>
      </c>
      <c r="AI88" s="175" t="e">
        <f t="shared" si="91"/>
        <v>#DIV/0!</v>
      </c>
      <c r="AJ88" s="175">
        <f t="shared" si="78"/>
        <v>1.9493172752634946</v>
      </c>
      <c r="AK88" s="175">
        <f t="shared" si="79"/>
        <v>1</v>
      </c>
      <c r="AL88" s="175" t="e">
        <f t="shared" si="80"/>
        <v>#DIV/0!</v>
      </c>
      <c r="AM88" s="175" t="e">
        <f t="shared" si="81"/>
        <v>#DIV/0!</v>
      </c>
      <c r="AN88" s="175">
        <f t="shared" si="82"/>
        <v>1</v>
      </c>
      <c r="AO88" s="175" t="e">
        <f t="shared" si="83"/>
        <v>#DIV/0!</v>
      </c>
      <c r="AP88" s="175">
        <f t="shared" si="84"/>
        <v>1</v>
      </c>
      <c r="AQ88" s="175" t="e">
        <f t="shared" si="85"/>
        <v>#DIV/0!</v>
      </c>
      <c r="AR88" s="175" t="e">
        <f t="shared" si="86"/>
        <v>#DIV/0!</v>
      </c>
      <c r="AS88" s="175" t="e">
        <f t="shared" si="87"/>
        <v>#DIV/0!</v>
      </c>
      <c r="AT88" s="175" t="e">
        <f t="shared" si="88"/>
        <v>#DIV/0!</v>
      </c>
      <c r="AU88" s="175">
        <f t="shared" si="89"/>
        <v>0.86084271375128518</v>
      </c>
      <c r="AV88" s="175">
        <f t="shared" si="90"/>
        <v>0.97230000000000005</v>
      </c>
    </row>
    <row r="89" spans="1:48" x14ac:dyDescent="0.25">
      <c r="A89" s="2" t="s">
        <v>144</v>
      </c>
      <c r="B89" s="13" t="s">
        <v>145</v>
      </c>
      <c r="C89" s="15">
        <v>0</v>
      </c>
      <c r="D89" s="15">
        <v>5000000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f t="shared" si="97"/>
        <v>5000000</v>
      </c>
      <c r="P89" s="15">
        <f t="shared" si="108"/>
        <v>5000000</v>
      </c>
      <c r="R89" s="2" t="s">
        <v>144</v>
      </c>
      <c r="S89" s="13" t="s">
        <v>145</v>
      </c>
      <c r="T89" s="15">
        <v>0</v>
      </c>
      <c r="U89" s="15">
        <v>0</v>
      </c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>
        <f t="shared" si="99"/>
        <v>0</v>
      </c>
      <c r="AG89" s="15">
        <f t="shared" si="100"/>
        <v>0</v>
      </c>
      <c r="AI89" s="175" t="e">
        <f t="shared" si="91"/>
        <v>#DIV/0!</v>
      </c>
      <c r="AJ89" s="175">
        <f t="shared" si="78"/>
        <v>1</v>
      </c>
      <c r="AK89" s="175" t="e">
        <f t="shared" si="79"/>
        <v>#DIV/0!</v>
      </c>
      <c r="AL89" s="175" t="e">
        <f t="shared" si="80"/>
        <v>#DIV/0!</v>
      </c>
      <c r="AM89" s="175" t="e">
        <f t="shared" si="81"/>
        <v>#DIV/0!</v>
      </c>
      <c r="AN89" s="175" t="e">
        <f t="shared" si="82"/>
        <v>#DIV/0!</v>
      </c>
      <c r="AO89" s="175" t="e">
        <f t="shared" si="83"/>
        <v>#DIV/0!</v>
      </c>
      <c r="AP89" s="175" t="e">
        <f t="shared" si="84"/>
        <v>#DIV/0!</v>
      </c>
      <c r="AQ89" s="175" t="e">
        <f t="shared" si="85"/>
        <v>#DIV/0!</v>
      </c>
      <c r="AR89" s="175" t="e">
        <f t="shared" si="86"/>
        <v>#DIV/0!</v>
      </c>
      <c r="AS89" s="175" t="e">
        <f t="shared" si="87"/>
        <v>#DIV/0!</v>
      </c>
      <c r="AT89" s="175" t="e">
        <f t="shared" si="88"/>
        <v>#DIV/0!</v>
      </c>
      <c r="AU89" s="175">
        <f t="shared" si="89"/>
        <v>1</v>
      </c>
      <c r="AV89" s="175">
        <f t="shared" si="90"/>
        <v>1</v>
      </c>
    </row>
    <row r="90" spans="1:48" x14ac:dyDescent="0.25">
      <c r="A90" s="2" t="s">
        <v>146</v>
      </c>
      <c r="B90" s="13" t="s">
        <v>147</v>
      </c>
      <c r="C90" s="15">
        <v>1666666.6666666667</v>
      </c>
      <c r="D90" s="15">
        <v>1666666.6666666667</v>
      </c>
      <c r="E90" s="15">
        <v>1666666.6666666667</v>
      </c>
      <c r="F90" s="15">
        <v>1666666.6666666667</v>
      </c>
      <c r="G90" s="15">
        <v>11666666.666666666</v>
      </c>
      <c r="H90" s="15">
        <v>1666666.6666666667</v>
      </c>
      <c r="I90" s="15">
        <v>1666666.6666666667</v>
      </c>
      <c r="J90" s="15">
        <v>1666666.6666666667</v>
      </c>
      <c r="K90" s="15">
        <v>1666666.6666666667</v>
      </c>
      <c r="L90" s="15">
        <v>1666666.6666666667</v>
      </c>
      <c r="M90" s="15">
        <v>1666666.6666666667</v>
      </c>
      <c r="N90" s="15">
        <v>1666666.6666666667</v>
      </c>
      <c r="O90" s="15">
        <f t="shared" si="97"/>
        <v>3333333.3333333335</v>
      </c>
      <c r="P90" s="15">
        <f t="shared" si="108"/>
        <v>30000000.000000007</v>
      </c>
      <c r="R90" s="2" t="s">
        <v>146</v>
      </c>
      <c r="S90" s="13" t="s">
        <v>147</v>
      </c>
      <c r="T90" s="15">
        <v>1400000</v>
      </c>
      <c r="U90" s="15">
        <v>-1120000</v>
      </c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>
        <f t="shared" si="99"/>
        <v>280000</v>
      </c>
      <c r="AG90" s="15">
        <f t="shared" si="100"/>
        <v>280000</v>
      </c>
      <c r="AI90" s="175">
        <f t="shared" si="91"/>
        <v>0.16000000000000003</v>
      </c>
      <c r="AJ90" s="175">
        <f t="shared" si="78"/>
        <v>1.6720000000000002</v>
      </c>
      <c r="AK90" s="175">
        <f t="shared" si="79"/>
        <v>1</v>
      </c>
      <c r="AL90" s="175">
        <f t="shared" si="80"/>
        <v>1</v>
      </c>
      <c r="AM90" s="175">
        <f t="shared" si="81"/>
        <v>1</v>
      </c>
      <c r="AN90" s="175">
        <f t="shared" si="82"/>
        <v>1</v>
      </c>
      <c r="AO90" s="175">
        <f t="shared" si="83"/>
        <v>1</v>
      </c>
      <c r="AP90" s="175">
        <f t="shared" si="84"/>
        <v>1</v>
      </c>
      <c r="AQ90" s="175">
        <f t="shared" si="85"/>
        <v>1</v>
      </c>
      <c r="AR90" s="175">
        <f t="shared" si="86"/>
        <v>1</v>
      </c>
      <c r="AS90" s="175">
        <f t="shared" si="87"/>
        <v>1</v>
      </c>
      <c r="AT90" s="175">
        <f t="shared" si="88"/>
        <v>1</v>
      </c>
      <c r="AU90" s="175">
        <f t="shared" si="89"/>
        <v>0.91600000000000004</v>
      </c>
      <c r="AV90" s="175">
        <f t="shared" si="90"/>
        <v>0.9906666666666667</v>
      </c>
    </row>
    <row r="91" spans="1:48" x14ac:dyDescent="0.25">
      <c r="A91" s="6" t="s">
        <v>148</v>
      </c>
      <c r="B91" s="7" t="s">
        <v>149</v>
      </c>
      <c r="C91" s="8">
        <f t="shared" ref="C91:N91" si="111">+C92+C93</f>
        <v>3750000</v>
      </c>
      <c r="D91" s="8">
        <f t="shared" si="111"/>
        <v>3750000</v>
      </c>
      <c r="E91" s="8">
        <f t="shared" si="111"/>
        <v>18750000</v>
      </c>
      <c r="F91" s="8">
        <f t="shared" si="111"/>
        <v>3750000</v>
      </c>
      <c r="G91" s="8">
        <f t="shared" si="111"/>
        <v>3750000</v>
      </c>
      <c r="H91" s="8">
        <f t="shared" si="111"/>
        <v>3750000</v>
      </c>
      <c r="I91" s="8">
        <f t="shared" si="111"/>
        <v>3750000</v>
      </c>
      <c r="J91" s="8">
        <f t="shared" si="111"/>
        <v>3750000</v>
      </c>
      <c r="K91" s="8">
        <f t="shared" si="111"/>
        <v>3750000</v>
      </c>
      <c r="L91" s="8">
        <f t="shared" si="111"/>
        <v>3750000</v>
      </c>
      <c r="M91" s="8">
        <f t="shared" si="111"/>
        <v>3750000</v>
      </c>
      <c r="N91" s="8">
        <f t="shared" si="111"/>
        <v>3750000</v>
      </c>
      <c r="O91" s="8">
        <f t="shared" si="97"/>
        <v>7500000</v>
      </c>
      <c r="P91" s="8">
        <f t="shared" si="108"/>
        <v>60000000</v>
      </c>
      <c r="R91" s="6" t="s">
        <v>148</v>
      </c>
      <c r="S91" s="7" t="s">
        <v>149</v>
      </c>
      <c r="T91" s="8">
        <f t="shared" ref="T91" si="112">+T92+T93</f>
        <v>4300000</v>
      </c>
      <c r="U91" s="8">
        <v>-4300000</v>
      </c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>
        <f t="shared" si="99"/>
        <v>0</v>
      </c>
      <c r="AG91" s="8">
        <f t="shared" si="100"/>
        <v>0</v>
      </c>
      <c r="AI91" s="174">
        <f t="shared" si="91"/>
        <v>-0.14666666666666667</v>
      </c>
      <c r="AJ91" s="174">
        <f t="shared" si="78"/>
        <v>2.1466666666666665</v>
      </c>
      <c r="AK91" s="174">
        <f t="shared" si="79"/>
        <v>1</v>
      </c>
      <c r="AL91" s="174">
        <f t="shared" si="80"/>
        <v>1</v>
      </c>
      <c r="AM91" s="174">
        <f t="shared" si="81"/>
        <v>1</v>
      </c>
      <c r="AN91" s="174">
        <f t="shared" si="82"/>
        <v>1</v>
      </c>
      <c r="AO91" s="174">
        <f t="shared" si="83"/>
        <v>1</v>
      </c>
      <c r="AP91" s="174">
        <f t="shared" si="84"/>
        <v>1</v>
      </c>
      <c r="AQ91" s="174">
        <f t="shared" si="85"/>
        <v>1</v>
      </c>
      <c r="AR91" s="174">
        <f t="shared" si="86"/>
        <v>1</v>
      </c>
      <c r="AS91" s="174">
        <f t="shared" si="87"/>
        <v>1</v>
      </c>
      <c r="AT91" s="174">
        <f t="shared" si="88"/>
        <v>1</v>
      </c>
      <c r="AU91" s="174">
        <f t="shared" si="89"/>
        <v>1</v>
      </c>
      <c r="AV91" s="174">
        <f t="shared" si="90"/>
        <v>1</v>
      </c>
    </row>
    <row r="92" spans="1:48" x14ac:dyDescent="0.25">
      <c r="A92" s="2" t="s">
        <v>150</v>
      </c>
      <c r="B92" s="13" t="s">
        <v>151</v>
      </c>
      <c r="C92" s="15">
        <v>2500000</v>
      </c>
      <c r="D92" s="15">
        <v>2500000</v>
      </c>
      <c r="E92" s="15">
        <v>2500000</v>
      </c>
      <c r="F92" s="15">
        <v>2500000</v>
      </c>
      <c r="G92" s="15">
        <v>2500000</v>
      </c>
      <c r="H92" s="15">
        <v>2500000</v>
      </c>
      <c r="I92" s="15">
        <v>2500000</v>
      </c>
      <c r="J92" s="15">
        <v>2500000</v>
      </c>
      <c r="K92" s="15">
        <v>2500000</v>
      </c>
      <c r="L92" s="15">
        <v>2500000</v>
      </c>
      <c r="M92" s="15">
        <v>2500000</v>
      </c>
      <c r="N92" s="15">
        <v>2500000</v>
      </c>
      <c r="O92" s="15">
        <f t="shared" si="97"/>
        <v>5000000</v>
      </c>
      <c r="P92" s="15">
        <f t="shared" si="108"/>
        <v>30000000</v>
      </c>
      <c r="R92" s="2" t="s">
        <v>150</v>
      </c>
      <c r="S92" s="13" t="s">
        <v>151</v>
      </c>
      <c r="T92" s="15">
        <v>1500000</v>
      </c>
      <c r="U92" s="15">
        <v>-1500000</v>
      </c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>
        <f t="shared" si="99"/>
        <v>0</v>
      </c>
      <c r="AG92" s="15">
        <f t="shared" si="100"/>
        <v>0</v>
      </c>
      <c r="AI92" s="175">
        <f t="shared" si="91"/>
        <v>0.4</v>
      </c>
      <c r="AJ92" s="175">
        <f t="shared" si="78"/>
        <v>1.6</v>
      </c>
      <c r="AK92" s="175">
        <f t="shared" si="79"/>
        <v>1</v>
      </c>
      <c r="AL92" s="175">
        <f t="shared" si="80"/>
        <v>1</v>
      </c>
      <c r="AM92" s="175">
        <f t="shared" si="81"/>
        <v>1</v>
      </c>
      <c r="AN92" s="175">
        <f t="shared" si="82"/>
        <v>1</v>
      </c>
      <c r="AO92" s="175">
        <f t="shared" si="83"/>
        <v>1</v>
      </c>
      <c r="AP92" s="175">
        <f t="shared" si="84"/>
        <v>1</v>
      </c>
      <c r="AQ92" s="175">
        <f t="shared" si="85"/>
        <v>1</v>
      </c>
      <c r="AR92" s="175">
        <f t="shared" si="86"/>
        <v>1</v>
      </c>
      <c r="AS92" s="175">
        <f t="shared" si="87"/>
        <v>1</v>
      </c>
      <c r="AT92" s="175">
        <f t="shared" si="88"/>
        <v>1</v>
      </c>
      <c r="AU92" s="175">
        <f t="shared" si="89"/>
        <v>1</v>
      </c>
      <c r="AV92" s="175">
        <f t="shared" si="90"/>
        <v>1</v>
      </c>
    </row>
    <row r="93" spans="1:48" x14ac:dyDescent="0.25">
      <c r="A93" s="2" t="s">
        <v>152</v>
      </c>
      <c r="B93" s="13" t="s">
        <v>153</v>
      </c>
      <c r="C93" s="15">
        <v>1250000</v>
      </c>
      <c r="D93" s="15">
        <v>1250000</v>
      </c>
      <c r="E93" s="15">
        <v>16250000</v>
      </c>
      <c r="F93" s="15">
        <v>1250000</v>
      </c>
      <c r="G93" s="15">
        <v>1250000</v>
      </c>
      <c r="H93" s="15">
        <v>1250000</v>
      </c>
      <c r="I93" s="15">
        <v>1250000</v>
      </c>
      <c r="J93" s="15">
        <v>1250000</v>
      </c>
      <c r="K93" s="15">
        <v>1250000</v>
      </c>
      <c r="L93" s="15">
        <v>1250000</v>
      </c>
      <c r="M93" s="15">
        <v>1250000</v>
      </c>
      <c r="N93" s="15">
        <v>1250000</v>
      </c>
      <c r="O93" s="15">
        <f t="shared" si="97"/>
        <v>2500000</v>
      </c>
      <c r="P93" s="15">
        <f t="shared" si="108"/>
        <v>30000000</v>
      </c>
      <c r="R93" s="2" t="s">
        <v>152</v>
      </c>
      <c r="S93" s="13" t="s">
        <v>153</v>
      </c>
      <c r="T93" s="15">
        <v>2800000</v>
      </c>
      <c r="U93" s="15">
        <v>-2800000</v>
      </c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>
        <f t="shared" si="99"/>
        <v>0</v>
      </c>
      <c r="AG93" s="15">
        <f t="shared" si="100"/>
        <v>0</v>
      </c>
      <c r="AI93" s="175">
        <f t="shared" si="91"/>
        <v>-1.24</v>
      </c>
      <c r="AJ93" s="175">
        <f t="shared" si="78"/>
        <v>3.24</v>
      </c>
      <c r="AK93" s="175">
        <f t="shared" si="79"/>
        <v>1</v>
      </c>
      <c r="AL93" s="175">
        <f t="shared" si="80"/>
        <v>1</v>
      </c>
      <c r="AM93" s="175">
        <f t="shared" si="81"/>
        <v>1</v>
      </c>
      <c r="AN93" s="175">
        <f t="shared" si="82"/>
        <v>1</v>
      </c>
      <c r="AO93" s="175">
        <f t="shared" si="83"/>
        <v>1</v>
      </c>
      <c r="AP93" s="175">
        <f t="shared" si="84"/>
        <v>1</v>
      </c>
      <c r="AQ93" s="175">
        <f t="shared" si="85"/>
        <v>1</v>
      </c>
      <c r="AR93" s="175">
        <f t="shared" si="86"/>
        <v>1</v>
      </c>
      <c r="AS93" s="175">
        <f t="shared" si="87"/>
        <v>1</v>
      </c>
      <c r="AT93" s="175">
        <f t="shared" si="88"/>
        <v>1</v>
      </c>
      <c r="AU93" s="175">
        <f t="shared" si="89"/>
        <v>1</v>
      </c>
      <c r="AV93" s="175">
        <f t="shared" si="90"/>
        <v>1</v>
      </c>
    </row>
    <row r="94" spans="1:48" x14ac:dyDescent="0.25">
      <c r="A94" s="6" t="s">
        <v>154</v>
      </c>
      <c r="B94" s="7" t="s">
        <v>155</v>
      </c>
      <c r="C94" s="8">
        <f t="shared" ref="C94:N94" si="113">SUM(C95:C98)</f>
        <v>2450000</v>
      </c>
      <c r="D94" s="8">
        <f t="shared" si="113"/>
        <v>8950000</v>
      </c>
      <c r="E94" s="8">
        <f t="shared" si="113"/>
        <v>2650000</v>
      </c>
      <c r="F94" s="8">
        <f t="shared" si="113"/>
        <v>2450000</v>
      </c>
      <c r="G94" s="8">
        <f t="shared" si="113"/>
        <v>2450000</v>
      </c>
      <c r="H94" s="8">
        <f t="shared" si="113"/>
        <v>2450000</v>
      </c>
      <c r="I94" s="8">
        <f t="shared" si="113"/>
        <v>8450000</v>
      </c>
      <c r="J94" s="8">
        <f t="shared" si="113"/>
        <v>4450000</v>
      </c>
      <c r="K94" s="8">
        <f t="shared" si="113"/>
        <v>2450000</v>
      </c>
      <c r="L94" s="8">
        <f t="shared" si="113"/>
        <v>2450000</v>
      </c>
      <c r="M94" s="8">
        <f t="shared" si="113"/>
        <v>2450000</v>
      </c>
      <c r="N94" s="8">
        <f t="shared" si="113"/>
        <v>2450000</v>
      </c>
      <c r="O94" s="8">
        <f t="shared" si="97"/>
        <v>11400000</v>
      </c>
      <c r="P94" s="8">
        <f t="shared" si="108"/>
        <v>44100000</v>
      </c>
      <c r="R94" s="6" t="s">
        <v>154</v>
      </c>
      <c r="S94" s="7" t="s">
        <v>155</v>
      </c>
      <c r="T94" s="8">
        <f t="shared" ref="T94" si="114">SUM(T95:T98)</f>
        <v>4240000</v>
      </c>
      <c r="U94" s="8">
        <v>-3890000</v>
      </c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>
        <f t="shared" si="99"/>
        <v>350000</v>
      </c>
      <c r="AG94" s="8">
        <f t="shared" si="100"/>
        <v>350000</v>
      </c>
      <c r="AI94" s="174">
        <f t="shared" si="91"/>
        <v>-0.73061224489795917</v>
      </c>
      <c r="AJ94" s="174">
        <f t="shared" si="78"/>
        <v>1.4346368715083799</v>
      </c>
      <c r="AK94" s="174">
        <f t="shared" si="79"/>
        <v>1</v>
      </c>
      <c r="AL94" s="174">
        <f t="shared" si="80"/>
        <v>1</v>
      </c>
      <c r="AM94" s="174">
        <f t="shared" si="81"/>
        <v>1</v>
      </c>
      <c r="AN94" s="174">
        <f t="shared" si="82"/>
        <v>1</v>
      </c>
      <c r="AO94" s="174">
        <f t="shared" si="83"/>
        <v>1</v>
      </c>
      <c r="AP94" s="174">
        <f t="shared" si="84"/>
        <v>1</v>
      </c>
      <c r="AQ94" s="174">
        <f t="shared" si="85"/>
        <v>1</v>
      </c>
      <c r="AR94" s="174">
        <f t="shared" si="86"/>
        <v>1</v>
      </c>
      <c r="AS94" s="174">
        <f t="shared" si="87"/>
        <v>1</v>
      </c>
      <c r="AT94" s="174">
        <f t="shared" si="88"/>
        <v>1</v>
      </c>
      <c r="AU94" s="174">
        <f t="shared" si="89"/>
        <v>0.9692982456140351</v>
      </c>
      <c r="AV94" s="174">
        <f t="shared" si="90"/>
        <v>0.99206349206349209</v>
      </c>
    </row>
    <row r="95" spans="1:48" x14ac:dyDescent="0.25">
      <c r="A95" s="2" t="s">
        <v>156</v>
      </c>
      <c r="B95" s="13" t="s">
        <v>157</v>
      </c>
      <c r="C95" s="15">
        <v>0</v>
      </c>
      <c r="D95" s="15">
        <v>0</v>
      </c>
      <c r="E95" s="15">
        <v>200000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f t="shared" si="97"/>
        <v>0</v>
      </c>
      <c r="P95" s="15">
        <f t="shared" si="108"/>
        <v>200000</v>
      </c>
      <c r="R95" s="2" t="s">
        <v>156</v>
      </c>
      <c r="S95" s="13" t="s">
        <v>157</v>
      </c>
      <c r="T95" s="15">
        <v>0</v>
      </c>
      <c r="U95" s="15">
        <v>0</v>
      </c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>
        <f t="shared" si="99"/>
        <v>0</v>
      </c>
      <c r="AG95" s="15">
        <f t="shared" si="100"/>
        <v>0</v>
      </c>
      <c r="AI95" s="175" t="e">
        <f t="shared" si="91"/>
        <v>#DIV/0!</v>
      </c>
      <c r="AJ95" s="175" t="e">
        <f t="shared" si="78"/>
        <v>#DIV/0!</v>
      </c>
      <c r="AK95" s="175">
        <f t="shared" si="79"/>
        <v>1</v>
      </c>
      <c r="AL95" s="175" t="e">
        <f t="shared" si="80"/>
        <v>#DIV/0!</v>
      </c>
      <c r="AM95" s="175" t="e">
        <f t="shared" si="81"/>
        <v>#DIV/0!</v>
      </c>
      <c r="AN95" s="175" t="e">
        <f t="shared" si="82"/>
        <v>#DIV/0!</v>
      </c>
      <c r="AO95" s="175" t="e">
        <f t="shared" si="83"/>
        <v>#DIV/0!</v>
      </c>
      <c r="AP95" s="175" t="e">
        <f t="shared" si="84"/>
        <v>#DIV/0!</v>
      </c>
      <c r="AQ95" s="175" t="e">
        <f t="shared" si="85"/>
        <v>#DIV/0!</v>
      </c>
      <c r="AR95" s="175" t="e">
        <f t="shared" si="86"/>
        <v>#DIV/0!</v>
      </c>
      <c r="AS95" s="175" t="e">
        <f t="shared" si="87"/>
        <v>#DIV/0!</v>
      </c>
      <c r="AT95" s="175" t="e">
        <f t="shared" si="88"/>
        <v>#DIV/0!</v>
      </c>
      <c r="AU95" s="175" t="e">
        <f t="shared" si="89"/>
        <v>#DIV/0!</v>
      </c>
      <c r="AV95" s="175">
        <f t="shared" si="90"/>
        <v>1</v>
      </c>
    </row>
    <row r="96" spans="1:48" x14ac:dyDescent="0.25">
      <c r="A96" s="2" t="s">
        <v>158</v>
      </c>
      <c r="B96" s="13" t="s">
        <v>159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2000000</v>
      </c>
      <c r="K96" s="15">
        <v>0</v>
      </c>
      <c r="L96" s="15">
        <v>0</v>
      </c>
      <c r="M96" s="15">
        <v>0</v>
      </c>
      <c r="N96" s="15">
        <v>0</v>
      </c>
      <c r="O96" s="15">
        <f t="shared" si="97"/>
        <v>0</v>
      </c>
      <c r="P96" s="15">
        <f t="shared" si="108"/>
        <v>2000000</v>
      </c>
      <c r="R96" s="2" t="s">
        <v>158</v>
      </c>
      <c r="S96" s="13" t="s">
        <v>159</v>
      </c>
      <c r="T96" s="15">
        <v>0</v>
      </c>
      <c r="U96" s="15">
        <v>0</v>
      </c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>
        <f t="shared" si="99"/>
        <v>0</v>
      </c>
      <c r="AG96" s="15">
        <f t="shared" si="100"/>
        <v>0</v>
      </c>
      <c r="AI96" s="175" t="e">
        <f t="shared" si="91"/>
        <v>#DIV/0!</v>
      </c>
      <c r="AJ96" s="175" t="e">
        <f t="shared" si="78"/>
        <v>#DIV/0!</v>
      </c>
      <c r="AK96" s="175" t="e">
        <f t="shared" si="79"/>
        <v>#DIV/0!</v>
      </c>
      <c r="AL96" s="175" t="e">
        <f t="shared" si="80"/>
        <v>#DIV/0!</v>
      </c>
      <c r="AM96" s="175" t="e">
        <f t="shared" si="81"/>
        <v>#DIV/0!</v>
      </c>
      <c r="AN96" s="175" t="e">
        <f t="shared" si="82"/>
        <v>#DIV/0!</v>
      </c>
      <c r="AO96" s="175" t="e">
        <f t="shared" si="83"/>
        <v>#DIV/0!</v>
      </c>
      <c r="AP96" s="175">
        <f t="shared" si="84"/>
        <v>1</v>
      </c>
      <c r="AQ96" s="175" t="e">
        <f t="shared" si="85"/>
        <v>#DIV/0!</v>
      </c>
      <c r="AR96" s="175" t="e">
        <f t="shared" si="86"/>
        <v>#DIV/0!</v>
      </c>
      <c r="AS96" s="175" t="e">
        <f t="shared" si="87"/>
        <v>#DIV/0!</v>
      </c>
      <c r="AT96" s="175" t="e">
        <f t="shared" si="88"/>
        <v>#DIV/0!</v>
      </c>
      <c r="AU96" s="175" t="e">
        <f t="shared" si="89"/>
        <v>#DIV/0!</v>
      </c>
      <c r="AV96" s="175">
        <f t="shared" si="90"/>
        <v>1</v>
      </c>
    </row>
    <row r="97" spans="1:49" x14ac:dyDescent="0.25">
      <c r="A97" s="2" t="s">
        <v>160</v>
      </c>
      <c r="B97" s="13" t="s">
        <v>730</v>
      </c>
      <c r="C97" s="15">
        <v>0</v>
      </c>
      <c r="D97" s="15">
        <v>6500000</v>
      </c>
      <c r="E97" s="15">
        <v>0</v>
      </c>
      <c r="F97" s="15">
        <v>0</v>
      </c>
      <c r="G97" s="15">
        <v>0</v>
      </c>
      <c r="H97" s="15">
        <v>0</v>
      </c>
      <c r="I97" s="15">
        <v>6000000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f t="shared" si="97"/>
        <v>6500000</v>
      </c>
      <c r="P97" s="15">
        <f t="shared" si="108"/>
        <v>12500000</v>
      </c>
      <c r="R97" s="2" t="s">
        <v>160</v>
      </c>
      <c r="S97" s="13" t="s">
        <v>161</v>
      </c>
      <c r="T97" s="15">
        <v>1000000</v>
      </c>
      <c r="U97" s="15">
        <v>-1000000</v>
      </c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>
        <f t="shared" si="99"/>
        <v>0</v>
      </c>
      <c r="AG97" s="15">
        <f t="shared" si="100"/>
        <v>0</v>
      </c>
      <c r="AI97" s="175" t="e">
        <f t="shared" si="91"/>
        <v>#DIV/0!</v>
      </c>
      <c r="AJ97" s="175">
        <f t="shared" si="78"/>
        <v>1.1538461538461537</v>
      </c>
      <c r="AK97" s="175" t="e">
        <f t="shared" si="79"/>
        <v>#DIV/0!</v>
      </c>
      <c r="AL97" s="175" t="e">
        <f t="shared" si="80"/>
        <v>#DIV/0!</v>
      </c>
      <c r="AM97" s="175" t="e">
        <f t="shared" si="81"/>
        <v>#DIV/0!</v>
      </c>
      <c r="AN97" s="175" t="e">
        <f t="shared" si="82"/>
        <v>#DIV/0!</v>
      </c>
      <c r="AO97" s="175">
        <f t="shared" si="83"/>
        <v>1</v>
      </c>
      <c r="AP97" s="175" t="e">
        <f t="shared" si="84"/>
        <v>#DIV/0!</v>
      </c>
      <c r="AQ97" s="175" t="e">
        <f t="shared" si="85"/>
        <v>#DIV/0!</v>
      </c>
      <c r="AR97" s="175" t="e">
        <f t="shared" si="86"/>
        <v>#DIV/0!</v>
      </c>
      <c r="AS97" s="175" t="e">
        <f t="shared" si="87"/>
        <v>#DIV/0!</v>
      </c>
      <c r="AT97" s="175" t="e">
        <f t="shared" si="88"/>
        <v>#DIV/0!</v>
      </c>
      <c r="AU97" s="175">
        <f t="shared" si="89"/>
        <v>1</v>
      </c>
      <c r="AV97" s="175">
        <f t="shared" si="90"/>
        <v>1</v>
      </c>
    </row>
    <row r="98" spans="1:49" x14ac:dyDescent="0.25">
      <c r="A98" s="2" t="s">
        <v>162</v>
      </c>
      <c r="B98" s="13" t="s">
        <v>163</v>
      </c>
      <c r="C98" s="15">
        <v>2450000</v>
      </c>
      <c r="D98" s="15">
        <v>2450000</v>
      </c>
      <c r="E98" s="15">
        <v>2450000</v>
      </c>
      <c r="F98" s="15">
        <v>2450000</v>
      </c>
      <c r="G98" s="15">
        <v>2450000</v>
      </c>
      <c r="H98" s="15">
        <v>2450000</v>
      </c>
      <c r="I98" s="15">
        <v>2450000</v>
      </c>
      <c r="J98" s="15">
        <v>2450000</v>
      </c>
      <c r="K98" s="15">
        <v>2450000</v>
      </c>
      <c r="L98" s="15">
        <v>2450000</v>
      </c>
      <c r="M98" s="15">
        <v>2450000</v>
      </c>
      <c r="N98" s="15">
        <v>2450000</v>
      </c>
      <c r="O98" s="15">
        <f t="shared" si="97"/>
        <v>4900000</v>
      </c>
      <c r="P98" s="15">
        <f t="shared" si="108"/>
        <v>29400000</v>
      </c>
      <c r="R98" s="2" t="s">
        <v>162</v>
      </c>
      <c r="S98" s="13" t="s">
        <v>163</v>
      </c>
      <c r="T98" s="15">
        <v>3240000</v>
      </c>
      <c r="U98" s="15">
        <v>-2890000</v>
      </c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>
        <f t="shared" si="99"/>
        <v>350000</v>
      </c>
      <c r="AG98" s="15">
        <f t="shared" si="100"/>
        <v>350000</v>
      </c>
      <c r="AI98" s="175">
        <f t="shared" si="91"/>
        <v>-0.32244897959183672</v>
      </c>
      <c r="AJ98" s="175">
        <f t="shared" si="78"/>
        <v>2.1795918367346938</v>
      </c>
      <c r="AK98" s="175">
        <f t="shared" si="79"/>
        <v>1</v>
      </c>
      <c r="AL98" s="175">
        <f t="shared" si="80"/>
        <v>1</v>
      </c>
      <c r="AM98" s="175">
        <f t="shared" si="81"/>
        <v>1</v>
      </c>
      <c r="AN98" s="175">
        <f t="shared" si="82"/>
        <v>1</v>
      </c>
      <c r="AO98" s="175">
        <f t="shared" si="83"/>
        <v>1</v>
      </c>
      <c r="AP98" s="175">
        <f t="shared" si="84"/>
        <v>1</v>
      </c>
      <c r="AQ98" s="175">
        <f t="shared" si="85"/>
        <v>1</v>
      </c>
      <c r="AR98" s="175">
        <f t="shared" si="86"/>
        <v>1</v>
      </c>
      <c r="AS98" s="175">
        <f t="shared" si="87"/>
        <v>1</v>
      </c>
      <c r="AT98" s="175">
        <f t="shared" si="88"/>
        <v>1</v>
      </c>
      <c r="AU98" s="175">
        <f t="shared" si="89"/>
        <v>0.9285714285714286</v>
      </c>
      <c r="AV98" s="175">
        <f t="shared" si="90"/>
        <v>0.98809523809523814</v>
      </c>
    </row>
    <row r="99" spans="1:49" x14ac:dyDescent="0.25">
      <c r="A99" s="6" t="s">
        <v>164</v>
      </c>
      <c r="B99" s="7" t="s">
        <v>165</v>
      </c>
      <c r="C99" s="8">
        <f t="shared" ref="C99:N99" si="115">SUM(C100:C100)</f>
        <v>0</v>
      </c>
      <c r="D99" s="8">
        <f t="shared" si="115"/>
        <v>1000000</v>
      </c>
      <c r="E99" s="8">
        <f t="shared" si="115"/>
        <v>0</v>
      </c>
      <c r="F99" s="8">
        <f t="shared" si="115"/>
        <v>0</v>
      </c>
      <c r="G99" s="8">
        <f t="shared" si="115"/>
        <v>0</v>
      </c>
      <c r="H99" s="8">
        <f t="shared" si="115"/>
        <v>0</v>
      </c>
      <c r="I99" s="8">
        <f t="shared" si="115"/>
        <v>0</v>
      </c>
      <c r="J99" s="8">
        <f t="shared" si="115"/>
        <v>0</v>
      </c>
      <c r="K99" s="8">
        <f t="shared" si="115"/>
        <v>0</v>
      </c>
      <c r="L99" s="8">
        <f t="shared" si="115"/>
        <v>0</v>
      </c>
      <c r="M99" s="8">
        <f t="shared" si="115"/>
        <v>0</v>
      </c>
      <c r="N99" s="8">
        <f t="shared" si="115"/>
        <v>0</v>
      </c>
      <c r="O99" s="8">
        <f t="shared" si="97"/>
        <v>1000000</v>
      </c>
      <c r="P99" s="8">
        <f t="shared" si="108"/>
        <v>1000000</v>
      </c>
      <c r="R99" s="6" t="s">
        <v>164</v>
      </c>
      <c r="S99" s="7" t="s">
        <v>165</v>
      </c>
      <c r="T99" s="8">
        <f t="shared" ref="T99" si="116">+T100</f>
        <v>0</v>
      </c>
      <c r="U99" s="8">
        <v>0</v>
      </c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>
        <f t="shared" si="99"/>
        <v>0</v>
      </c>
      <c r="AG99" s="8">
        <f t="shared" si="100"/>
        <v>0</v>
      </c>
      <c r="AI99" s="174" t="e">
        <f t="shared" si="91"/>
        <v>#DIV/0!</v>
      </c>
      <c r="AJ99" s="174">
        <f t="shared" si="78"/>
        <v>1</v>
      </c>
      <c r="AK99" s="174" t="e">
        <f t="shared" si="79"/>
        <v>#DIV/0!</v>
      </c>
      <c r="AL99" s="174" t="e">
        <f t="shared" si="80"/>
        <v>#DIV/0!</v>
      </c>
      <c r="AM99" s="174" t="e">
        <f t="shared" si="81"/>
        <v>#DIV/0!</v>
      </c>
      <c r="AN99" s="174" t="e">
        <f t="shared" si="82"/>
        <v>#DIV/0!</v>
      </c>
      <c r="AO99" s="174" t="e">
        <f t="shared" si="83"/>
        <v>#DIV/0!</v>
      </c>
      <c r="AP99" s="174" t="e">
        <f t="shared" si="84"/>
        <v>#DIV/0!</v>
      </c>
      <c r="AQ99" s="174" t="e">
        <f t="shared" si="85"/>
        <v>#DIV/0!</v>
      </c>
      <c r="AR99" s="174" t="e">
        <f t="shared" si="86"/>
        <v>#DIV/0!</v>
      </c>
      <c r="AS99" s="174" t="e">
        <f t="shared" si="87"/>
        <v>#DIV/0!</v>
      </c>
      <c r="AT99" s="174" t="e">
        <f t="shared" si="88"/>
        <v>#DIV/0!</v>
      </c>
      <c r="AU99" s="174">
        <f t="shared" si="89"/>
        <v>1</v>
      </c>
      <c r="AV99" s="174">
        <f t="shared" si="90"/>
        <v>1</v>
      </c>
    </row>
    <row r="100" spans="1:49" x14ac:dyDescent="0.25">
      <c r="A100" s="2" t="s">
        <v>166</v>
      </c>
      <c r="B100" s="13" t="s">
        <v>731</v>
      </c>
      <c r="C100" s="15">
        <v>0</v>
      </c>
      <c r="D100" s="15">
        <v>1000000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f t="shared" si="97"/>
        <v>1000000</v>
      </c>
      <c r="P100" s="15">
        <f t="shared" si="108"/>
        <v>1000000</v>
      </c>
      <c r="R100" s="2" t="s">
        <v>166</v>
      </c>
      <c r="S100" s="13" t="s">
        <v>167</v>
      </c>
      <c r="T100" s="15">
        <v>0</v>
      </c>
      <c r="U100" s="15">
        <v>0</v>
      </c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>
        <f t="shared" si="99"/>
        <v>0</v>
      </c>
      <c r="AG100" s="15">
        <f t="shared" si="100"/>
        <v>0</v>
      </c>
      <c r="AI100" s="175" t="e">
        <f t="shared" si="91"/>
        <v>#DIV/0!</v>
      </c>
      <c r="AJ100" s="175">
        <f t="shared" si="78"/>
        <v>1</v>
      </c>
      <c r="AK100" s="175" t="e">
        <f t="shared" si="79"/>
        <v>#DIV/0!</v>
      </c>
      <c r="AL100" s="175" t="e">
        <f t="shared" si="80"/>
        <v>#DIV/0!</v>
      </c>
      <c r="AM100" s="175" t="e">
        <f t="shared" si="81"/>
        <v>#DIV/0!</v>
      </c>
      <c r="AN100" s="175" t="e">
        <f t="shared" si="82"/>
        <v>#DIV/0!</v>
      </c>
      <c r="AO100" s="175" t="e">
        <f t="shared" si="83"/>
        <v>#DIV/0!</v>
      </c>
      <c r="AP100" s="175" t="e">
        <f t="shared" si="84"/>
        <v>#DIV/0!</v>
      </c>
      <c r="AQ100" s="175" t="e">
        <f t="shared" si="85"/>
        <v>#DIV/0!</v>
      </c>
      <c r="AR100" s="175" t="e">
        <f t="shared" si="86"/>
        <v>#DIV/0!</v>
      </c>
      <c r="AS100" s="175" t="e">
        <f t="shared" si="87"/>
        <v>#DIV/0!</v>
      </c>
      <c r="AT100" s="175" t="e">
        <f t="shared" si="88"/>
        <v>#DIV/0!</v>
      </c>
      <c r="AU100" s="175">
        <f t="shared" si="89"/>
        <v>1</v>
      </c>
      <c r="AV100" s="175">
        <f t="shared" si="90"/>
        <v>1</v>
      </c>
    </row>
    <row r="101" spans="1:49" x14ac:dyDescent="0.25">
      <c r="A101" s="6" t="s">
        <v>168</v>
      </c>
      <c r="B101" s="7" t="s">
        <v>169</v>
      </c>
      <c r="C101" s="8">
        <f t="shared" ref="C101:N101" si="117">SUM(C102:C104)</f>
        <v>5000000</v>
      </c>
      <c r="D101" s="8">
        <f t="shared" si="117"/>
        <v>10500000</v>
      </c>
      <c r="E101" s="8">
        <f t="shared" si="117"/>
        <v>7500000</v>
      </c>
      <c r="F101" s="8">
        <f t="shared" si="117"/>
        <v>20000000</v>
      </c>
      <c r="G101" s="8">
        <f t="shared" si="117"/>
        <v>0</v>
      </c>
      <c r="H101" s="8">
        <f t="shared" si="117"/>
        <v>0</v>
      </c>
      <c r="I101" s="8">
        <f t="shared" si="117"/>
        <v>0</v>
      </c>
      <c r="J101" s="8">
        <f t="shared" si="117"/>
        <v>0</v>
      </c>
      <c r="K101" s="8">
        <f t="shared" si="117"/>
        <v>0</v>
      </c>
      <c r="L101" s="8">
        <f t="shared" si="117"/>
        <v>0</v>
      </c>
      <c r="M101" s="8">
        <f t="shared" si="117"/>
        <v>0</v>
      </c>
      <c r="N101" s="8">
        <f t="shared" si="117"/>
        <v>0</v>
      </c>
      <c r="O101" s="8">
        <f t="shared" si="97"/>
        <v>15500000</v>
      </c>
      <c r="P101" s="8">
        <f t="shared" si="108"/>
        <v>43000000</v>
      </c>
      <c r="R101" s="6" t="s">
        <v>168</v>
      </c>
      <c r="S101" s="7" t="s">
        <v>169</v>
      </c>
      <c r="T101" s="8">
        <f t="shared" ref="T101" si="118">SUM(T102:T104)</f>
        <v>2411108</v>
      </c>
      <c r="U101" s="8">
        <v>3584912</v>
      </c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>
        <f t="shared" si="99"/>
        <v>5996020</v>
      </c>
      <c r="AG101" s="8">
        <f t="shared" si="100"/>
        <v>5996020</v>
      </c>
      <c r="AI101" s="174">
        <f t="shared" si="91"/>
        <v>0.51777839999999997</v>
      </c>
      <c r="AJ101" s="174">
        <f t="shared" si="78"/>
        <v>0.65857980952380957</v>
      </c>
      <c r="AK101" s="174">
        <f t="shared" si="79"/>
        <v>1</v>
      </c>
      <c r="AL101" s="174">
        <f t="shared" si="80"/>
        <v>1</v>
      </c>
      <c r="AM101" s="174" t="e">
        <f t="shared" si="81"/>
        <v>#DIV/0!</v>
      </c>
      <c r="AN101" s="174" t="e">
        <f t="shared" si="82"/>
        <v>#DIV/0!</v>
      </c>
      <c r="AO101" s="174" t="e">
        <f t="shared" si="83"/>
        <v>#DIV/0!</v>
      </c>
      <c r="AP101" s="174" t="e">
        <f t="shared" si="84"/>
        <v>#DIV/0!</v>
      </c>
      <c r="AQ101" s="174" t="e">
        <f t="shared" si="85"/>
        <v>#DIV/0!</v>
      </c>
      <c r="AR101" s="174" t="e">
        <f t="shared" si="86"/>
        <v>#DIV/0!</v>
      </c>
      <c r="AS101" s="174" t="e">
        <f t="shared" si="87"/>
        <v>#DIV/0!</v>
      </c>
      <c r="AT101" s="174" t="e">
        <f t="shared" si="88"/>
        <v>#DIV/0!</v>
      </c>
      <c r="AU101" s="174">
        <f t="shared" si="89"/>
        <v>0.61316000000000004</v>
      </c>
      <c r="AV101" s="174">
        <f t="shared" si="90"/>
        <v>0.86055767441860465</v>
      </c>
    </row>
    <row r="102" spans="1:49" x14ac:dyDescent="0.25">
      <c r="A102" s="2" t="s">
        <v>170</v>
      </c>
      <c r="B102" s="13" t="s">
        <v>744</v>
      </c>
      <c r="C102" s="15">
        <v>0</v>
      </c>
      <c r="D102" s="15">
        <v>0</v>
      </c>
      <c r="E102" s="15">
        <v>0</v>
      </c>
      <c r="F102" s="15">
        <v>20000000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f t="shared" si="97"/>
        <v>0</v>
      </c>
      <c r="P102" s="15">
        <f t="shared" si="108"/>
        <v>20000000</v>
      </c>
      <c r="R102" s="2" t="s">
        <v>170</v>
      </c>
      <c r="S102" s="13" t="s">
        <v>171</v>
      </c>
      <c r="T102" s="15">
        <v>1711108</v>
      </c>
      <c r="U102" s="15">
        <v>288892</v>
      </c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>
        <f t="shared" si="99"/>
        <v>2000000</v>
      </c>
      <c r="AG102" s="15">
        <f t="shared" si="100"/>
        <v>2000000</v>
      </c>
      <c r="AI102" s="175" t="e">
        <f t="shared" si="91"/>
        <v>#DIV/0!</v>
      </c>
      <c r="AJ102" s="175" t="e">
        <f t="shared" si="78"/>
        <v>#DIV/0!</v>
      </c>
      <c r="AK102" s="175" t="e">
        <f t="shared" si="79"/>
        <v>#DIV/0!</v>
      </c>
      <c r="AL102" s="175">
        <f t="shared" si="80"/>
        <v>1</v>
      </c>
      <c r="AM102" s="175" t="e">
        <f t="shared" si="81"/>
        <v>#DIV/0!</v>
      </c>
      <c r="AN102" s="175" t="e">
        <f t="shared" si="82"/>
        <v>#DIV/0!</v>
      </c>
      <c r="AO102" s="175" t="e">
        <f t="shared" si="83"/>
        <v>#DIV/0!</v>
      </c>
      <c r="AP102" s="175" t="e">
        <f t="shared" si="84"/>
        <v>#DIV/0!</v>
      </c>
      <c r="AQ102" s="175" t="e">
        <f t="shared" si="85"/>
        <v>#DIV/0!</v>
      </c>
      <c r="AR102" s="175" t="e">
        <f t="shared" si="86"/>
        <v>#DIV/0!</v>
      </c>
      <c r="AS102" s="175" t="e">
        <f t="shared" si="87"/>
        <v>#DIV/0!</v>
      </c>
      <c r="AT102" s="175" t="e">
        <f t="shared" si="88"/>
        <v>#DIV/0!</v>
      </c>
      <c r="AU102" s="175" t="e">
        <f t="shared" si="89"/>
        <v>#DIV/0!</v>
      </c>
      <c r="AV102" s="175">
        <f t="shared" si="90"/>
        <v>0.9</v>
      </c>
    </row>
    <row r="103" spans="1:49" x14ac:dyDescent="0.25">
      <c r="A103" s="2" t="s">
        <v>172</v>
      </c>
      <c r="B103" s="13" t="s">
        <v>732</v>
      </c>
      <c r="C103" s="15">
        <v>5000000</v>
      </c>
      <c r="D103" s="15">
        <v>3000000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f t="shared" si="97"/>
        <v>8000000</v>
      </c>
      <c r="P103" s="15">
        <f t="shared" si="108"/>
        <v>8000000</v>
      </c>
      <c r="R103" s="2" t="s">
        <v>172</v>
      </c>
      <c r="S103" s="13" t="s">
        <v>173</v>
      </c>
      <c r="T103" s="15">
        <v>700000</v>
      </c>
      <c r="U103" s="15">
        <v>3296020</v>
      </c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>
        <f t="shared" si="99"/>
        <v>3996020</v>
      </c>
      <c r="AG103" s="15">
        <f t="shared" si="100"/>
        <v>3996020</v>
      </c>
      <c r="AI103" s="175">
        <f t="shared" si="91"/>
        <v>0.86</v>
      </c>
      <c r="AJ103" s="175">
        <f t="shared" si="78"/>
        <v>-9.8673333333333335E-2</v>
      </c>
      <c r="AK103" s="175" t="e">
        <f t="shared" si="79"/>
        <v>#DIV/0!</v>
      </c>
      <c r="AL103" s="175" t="e">
        <f t="shared" si="80"/>
        <v>#DIV/0!</v>
      </c>
      <c r="AM103" s="175" t="e">
        <f t="shared" si="81"/>
        <v>#DIV/0!</v>
      </c>
      <c r="AN103" s="175" t="e">
        <f t="shared" si="82"/>
        <v>#DIV/0!</v>
      </c>
      <c r="AO103" s="175" t="e">
        <f t="shared" si="83"/>
        <v>#DIV/0!</v>
      </c>
      <c r="AP103" s="175" t="e">
        <f t="shared" si="84"/>
        <v>#DIV/0!</v>
      </c>
      <c r="AQ103" s="175" t="e">
        <f t="shared" si="85"/>
        <v>#DIV/0!</v>
      </c>
      <c r="AR103" s="175" t="e">
        <f t="shared" si="86"/>
        <v>#DIV/0!</v>
      </c>
      <c r="AS103" s="175" t="e">
        <f t="shared" si="87"/>
        <v>#DIV/0!</v>
      </c>
      <c r="AT103" s="175" t="e">
        <f t="shared" si="88"/>
        <v>#DIV/0!</v>
      </c>
      <c r="AU103" s="175">
        <f t="shared" si="89"/>
        <v>0.50049750000000004</v>
      </c>
      <c r="AV103" s="175">
        <f t="shared" si="90"/>
        <v>0.50049750000000004</v>
      </c>
    </row>
    <row r="104" spans="1:49" x14ac:dyDescent="0.25">
      <c r="A104" s="2" t="s">
        <v>174</v>
      </c>
      <c r="B104" s="13" t="s">
        <v>175</v>
      </c>
      <c r="C104" s="15">
        <v>0</v>
      </c>
      <c r="D104" s="15">
        <v>7500000</v>
      </c>
      <c r="E104" s="15">
        <v>7500000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f t="shared" si="97"/>
        <v>7500000</v>
      </c>
      <c r="P104" s="15">
        <f t="shared" si="108"/>
        <v>15000000</v>
      </c>
      <c r="R104" s="2" t="s">
        <v>174</v>
      </c>
      <c r="S104" s="13" t="s">
        <v>175</v>
      </c>
      <c r="T104" s="15">
        <v>0</v>
      </c>
      <c r="U104" s="15">
        <v>0</v>
      </c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>
        <f t="shared" si="99"/>
        <v>0</v>
      </c>
      <c r="AG104" s="15">
        <f t="shared" si="100"/>
        <v>0</v>
      </c>
      <c r="AI104" s="175" t="e">
        <f t="shared" si="91"/>
        <v>#DIV/0!</v>
      </c>
      <c r="AJ104" s="175">
        <f t="shared" si="78"/>
        <v>1</v>
      </c>
      <c r="AK104" s="175">
        <f t="shared" si="79"/>
        <v>1</v>
      </c>
      <c r="AL104" s="175" t="e">
        <f t="shared" si="80"/>
        <v>#DIV/0!</v>
      </c>
      <c r="AM104" s="175" t="e">
        <f t="shared" si="81"/>
        <v>#DIV/0!</v>
      </c>
      <c r="AN104" s="175" t="e">
        <f t="shared" si="82"/>
        <v>#DIV/0!</v>
      </c>
      <c r="AO104" s="175" t="e">
        <f t="shared" si="83"/>
        <v>#DIV/0!</v>
      </c>
      <c r="AP104" s="175" t="e">
        <f t="shared" si="84"/>
        <v>#DIV/0!</v>
      </c>
      <c r="AQ104" s="175" t="e">
        <f t="shared" si="85"/>
        <v>#DIV/0!</v>
      </c>
      <c r="AR104" s="175" t="e">
        <f t="shared" si="86"/>
        <v>#DIV/0!</v>
      </c>
      <c r="AS104" s="175" t="e">
        <f t="shared" si="87"/>
        <v>#DIV/0!</v>
      </c>
      <c r="AT104" s="175" t="e">
        <f t="shared" si="88"/>
        <v>#DIV/0!</v>
      </c>
      <c r="AU104" s="175">
        <f t="shared" si="89"/>
        <v>1</v>
      </c>
      <c r="AV104" s="175">
        <f t="shared" si="90"/>
        <v>1</v>
      </c>
    </row>
    <row r="105" spans="1:49" x14ac:dyDescent="0.25">
      <c r="A105" s="6" t="s">
        <v>176</v>
      </c>
      <c r="B105" s="7" t="s">
        <v>177</v>
      </c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R105" s="2"/>
      <c r="S105" s="177"/>
      <c r="T105" s="179"/>
      <c r="U105" s="179">
        <v>0</v>
      </c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>
        <f t="shared" si="99"/>
        <v>0</v>
      </c>
      <c r="AG105" s="179">
        <f t="shared" si="100"/>
        <v>0</v>
      </c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6"/>
    </row>
    <row r="106" spans="1:49" x14ac:dyDescent="0.25">
      <c r="A106" s="2" t="s">
        <v>178</v>
      </c>
      <c r="B106" s="13" t="s">
        <v>179</v>
      </c>
      <c r="C106" s="15">
        <v>1000000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f t="shared" si="97"/>
        <v>1000000</v>
      </c>
      <c r="P106" s="15">
        <f t="shared" si="108"/>
        <v>1000000</v>
      </c>
      <c r="R106" s="2" t="s">
        <v>178</v>
      </c>
      <c r="S106" s="13" t="s">
        <v>179</v>
      </c>
      <c r="T106" s="15">
        <v>0</v>
      </c>
      <c r="U106" s="15">
        <v>0</v>
      </c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>
        <f t="shared" si="99"/>
        <v>0</v>
      </c>
      <c r="AG106" s="15">
        <f t="shared" si="100"/>
        <v>0</v>
      </c>
      <c r="AI106" s="175">
        <f t="shared" si="91"/>
        <v>1</v>
      </c>
      <c r="AJ106" s="175" t="e">
        <f t="shared" si="78"/>
        <v>#DIV/0!</v>
      </c>
      <c r="AK106" s="175" t="e">
        <f t="shared" si="79"/>
        <v>#DIV/0!</v>
      </c>
      <c r="AL106" s="175" t="e">
        <f t="shared" si="80"/>
        <v>#DIV/0!</v>
      </c>
      <c r="AM106" s="175" t="e">
        <f t="shared" si="81"/>
        <v>#DIV/0!</v>
      </c>
      <c r="AN106" s="175" t="e">
        <f t="shared" si="82"/>
        <v>#DIV/0!</v>
      </c>
      <c r="AO106" s="175" t="e">
        <f t="shared" si="83"/>
        <v>#DIV/0!</v>
      </c>
      <c r="AP106" s="175" t="e">
        <f t="shared" si="84"/>
        <v>#DIV/0!</v>
      </c>
      <c r="AQ106" s="175" t="e">
        <f t="shared" si="85"/>
        <v>#DIV/0!</v>
      </c>
      <c r="AR106" s="175" t="e">
        <f t="shared" si="86"/>
        <v>#DIV/0!</v>
      </c>
      <c r="AS106" s="175" t="e">
        <f t="shared" si="87"/>
        <v>#DIV/0!</v>
      </c>
      <c r="AT106" s="175" t="e">
        <f t="shared" si="88"/>
        <v>#DIV/0!</v>
      </c>
      <c r="AU106" s="175">
        <f t="shared" si="89"/>
        <v>1</v>
      </c>
      <c r="AV106" s="175">
        <f t="shared" si="90"/>
        <v>1</v>
      </c>
    </row>
    <row r="107" spans="1:49" x14ac:dyDescent="0.25">
      <c r="A107" s="6" t="s">
        <v>180</v>
      </c>
      <c r="B107" s="7" t="s">
        <v>181</v>
      </c>
      <c r="C107" s="8">
        <f>+C108</f>
        <v>0</v>
      </c>
      <c r="D107" s="8">
        <f t="shared" ref="D107:P107" si="119">+D108</f>
        <v>0</v>
      </c>
      <c r="E107" s="8">
        <f t="shared" si="119"/>
        <v>10000000</v>
      </c>
      <c r="F107" s="8">
        <f t="shared" si="119"/>
        <v>80000000</v>
      </c>
      <c r="G107" s="8">
        <f t="shared" si="119"/>
        <v>0</v>
      </c>
      <c r="H107" s="8">
        <f t="shared" si="119"/>
        <v>0</v>
      </c>
      <c r="I107" s="8">
        <f t="shared" si="119"/>
        <v>0</v>
      </c>
      <c r="J107" s="8">
        <f t="shared" si="119"/>
        <v>0</v>
      </c>
      <c r="K107" s="8">
        <f t="shared" si="119"/>
        <v>0</v>
      </c>
      <c r="L107" s="8">
        <f t="shared" si="119"/>
        <v>0</v>
      </c>
      <c r="M107" s="8">
        <f t="shared" si="119"/>
        <v>0</v>
      </c>
      <c r="N107" s="8">
        <f t="shared" si="119"/>
        <v>0</v>
      </c>
      <c r="O107" s="8">
        <f t="shared" si="97"/>
        <v>0</v>
      </c>
      <c r="P107" s="8">
        <f t="shared" si="119"/>
        <v>90000000</v>
      </c>
      <c r="R107" s="6" t="s">
        <v>180</v>
      </c>
      <c r="S107" s="7" t="s">
        <v>181</v>
      </c>
      <c r="T107" s="8">
        <f t="shared" ref="T107" si="120">+T108</f>
        <v>0</v>
      </c>
      <c r="U107" s="8">
        <v>11517163</v>
      </c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>
        <f t="shared" si="99"/>
        <v>11517163</v>
      </c>
      <c r="AG107" s="8">
        <f t="shared" si="100"/>
        <v>11517163</v>
      </c>
      <c r="AI107" s="174" t="e">
        <f t="shared" si="91"/>
        <v>#DIV/0!</v>
      </c>
      <c r="AJ107" s="174" t="e">
        <f t="shared" si="78"/>
        <v>#DIV/0!</v>
      </c>
      <c r="AK107" s="174">
        <f t="shared" si="79"/>
        <v>1</v>
      </c>
      <c r="AL107" s="174">
        <f t="shared" si="80"/>
        <v>1</v>
      </c>
      <c r="AM107" s="174" t="e">
        <f t="shared" si="81"/>
        <v>#DIV/0!</v>
      </c>
      <c r="AN107" s="174" t="e">
        <f t="shared" si="82"/>
        <v>#DIV/0!</v>
      </c>
      <c r="AO107" s="174" t="e">
        <f t="shared" si="83"/>
        <v>#DIV/0!</v>
      </c>
      <c r="AP107" s="174" t="e">
        <f t="shared" si="84"/>
        <v>#DIV/0!</v>
      </c>
      <c r="AQ107" s="174" t="e">
        <f t="shared" si="85"/>
        <v>#DIV/0!</v>
      </c>
      <c r="AR107" s="174" t="e">
        <f t="shared" si="86"/>
        <v>#DIV/0!</v>
      </c>
      <c r="AS107" s="174" t="e">
        <f t="shared" si="87"/>
        <v>#DIV/0!</v>
      </c>
      <c r="AT107" s="174" t="e">
        <f t="shared" si="88"/>
        <v>#DIV/0!</v>
      </c>
      <c r="AU107" s="174" t="e">
        <f t="shared" si="89"/>
        <v>#DIV/0!</v>
      </c>
      <c r="AV107" s="174">
        <f t="shared" si="90"/>
        <v>0.87203152222222224</v>
      </c>
    </row>
    <row r="108" spans="1:49" x14ac:dyDescent="0.25">
      <c r="A108" s="6" t="s">
        <v>182</v>
      </c>
      <c r="B108" s="7" t="s">
        <v>183</v>
      </c>
      <c r="C108" s="8">
        <f>+C109+C110</f>
        <v>0</v>
      </c>
      <c r="D108" s="8">
        <f t="shared" ref="D108:P108" si="121">+D109+D110</f>
        <v>0</v>
      </c>
      <c r="E108" s="8">
        <f t="shared" si="121"/>
        <v>10000000</v>
      </c>
      <c r="F108" s="8">
        <f t="shared" si="121"/>
        <v>80000000</v>
      </c>
      <c r="G108" s="8">
        <f t="shared" si="121"/>
        <v>0</v>
      </c>
      <c r="H108" s="8">
        <f t="shared" si="121"/>
        <v>0</v>
      </c>
      <c r="I108" s="8">
        <f t="shared" si="121"/>
        <v>0</v>
      </c>
      <c r="J108" s="8">
        <f t="shared" si="121"/>
        <v>0</v>
      </c>
      <c r="K108" s="8">
        <f t="shared" si="121"/>
        <v>0</v>
      </c>
      <c r="L108" s="8">
        <f t="shared" si="121"/>
        <v>0</v>
      </c>
      <c r="M108" s="8">
        <f t="shared" si="121"/>
        <v>0</v>
      </c>
      <c r="N108" s="8">
        <f t="shared" si="121"/>
        <v>0</v>
      </c>
      <c r="O108" s="8">
        <f t="shared" si="97"/>
        <v>0</v>
      </c>
      <c r="P108" s="8">
        <f t="shared" si="121"/>
        <v>90000000</v>
      </c>
      <c r="R108" s="6" t="s">
        <v>182</v>
      </c>
      <c r="S108" s="7" t="s">
        <v>183</v>
      </c>
      <c r="T108" s="8">
        <f t="shared" ref="T108" si="122">+T109+T110</f>
        <v>0</v>
      </c>
      <c r="U108" s="8">
        <v>11517163</v>
      </c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>
        <f t="shared" si="99"/>
        <v>11517163</v>
      </c>
      <c r="AG108" s="8">
        <f t="shared" si="100"/>
        <v>11517163</v>
      </c>
      <c r="AI108" s="174" t="e">
        <f t="shared" si="91"/>
        <v>#DIV/0!</v>
      </c>
      <c r="AJ108" s="174" t="e">
        <f t="shared" si="78"/>
        <v>#DIV/0!</v>
      </c>
      <c r="AK108" s="174">
        <f t="shared" si="79"/>
        <v>1</v>
      </c>
      <c r="AL108" s="174">
        <f t="shared" si="80"/>
        <v>1</v>
      </c>
      <c r="AM108" s="174" t="e">
        <f t="shared" si="81"/>
        <v>#DIV/0!</v>
      </c>
      <c r="AN108" s="174" t="e">
        <f t="shared" si="82"/>
        <v>#DIV/0!</v>
      </c>
      <c r="AO108" s="174" t="e">
        <f t="shared" si="83"/>
        <v>#DIV/0!</v>
      </c>
      <c r="AP108" s="174" t="e">
        <f t="shared" si="84"/>
        <v>#DIV/0!</v>
      </c>
      <c r="AQ108" s="174" t="e">
        <f t="shared" si="85"/>
        <v>#DIV/0!</v>
      </c>
      <c r="AR108" s="174" t="e">
        <f t="shared" si="86"/>
        <v>#DIV/0!</v>
      </c>
      <c r="AS108" s="174" t="e">
        <f t="shared" si="87"/>
        <v>#DIV/0!</v>
      </c>
      <c r="AT108" s="174" t="e">
        <f t="shared" si="88"/>
        <v>#DIV/0!</v>
      </c>
      <c r="AU108" s="174" t="e">
        <f t="shared" si="89"/>
        <v>#DIV/0!</v>
      </c>
      <c r="AV108" s="174">
        <f t="shared" si="90"/>
        <v>0.87203152222222224</v>
      </c>
    </row>
    <row r="109" spans="1:49" x14ac:dyDescent="0.25">
      <c r="A109" s="2" t="s">
        <v>184</v>
      </c>
      <c r="B109" s="13" t="s">
        <v>185</v>
      </c>
      <c r="C109" s="15">
        <v>0</v>
      </c>
      <c r="D109" s="15">
        <v>0</v>
      </c>
      <c r="E109" s="15">
        <v>10000000</v>
      </c>
      <c r="F109" s="15">
        <v>40000000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f t="shared" si="97"/>
        <v>0</v>
      </c>
      <c r="P109" s="15">
        <f>SUM(C109:N109)</f>
        <v>50000000</v>
      </c>
      <c r="R109" s="2" t="s">
        <v>184</v>
      </c>
      <c r="S109" s="13" t="s">
        <v>185</v>
      </c>
      <c r="T109" s="15">
        <v>0</v>
      </c>
      <c r="U109" s="15">
        <v>11517163</v>
      </c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>
        <f t="shared" si="99"/>
        <v>11517163</v>
      </c>
      <c r="AG109" s="15">
        <f t="shared" si="100"/>
        <v>11517163</v>
      </c>
      <c r="AI109" s="175" t="e">
        <f t="shared" si="91"/>
        <v>#DIV/0!</v>
      </c>
      <c r="AJ109" s="175" t="e">
        <f t="shared" si="78"/>
        <v>#DIV/0!</v>
      </c>
      <c r="AK109" s="175">
        <f t="shared" si="79"/>
        <v>1</v>
      </c>
      <c r="AL109" s="175">
        <f t="shared" si="80"/>
        <v>1</v>
      </c>
      <c r="AM109" s="175" t="e">
        <f t="shared" si="81"/>
        <v>#DIV/0!</v>
      </c>
      <c r="AN109" s="175" t="e">
        <f t="shared" si="82"/>
        <v>#DIV/0!</v>
      </c>
      <c r="AO109" s="175" t="e">
        <f t="shared" si="83"/>
        <v>#DIV/0!</v>
      </c>
      <c r="AP109" s="175" t="e">
        <f t="shared" si="84"/>
        <v>#DIV/0!</v>
      </c>
      <c r="AQ109" s="175" t="e">
        <f t="shared" si="85"/>
        <v>#DIV/0!</v>
      </c>
      <c r="AR109" s="175" t="e">
        <f t="shared" si="86"/>
        <v>#DIV/0!</v>
      </c>
      <c r="AS109" s="175" t="e">
        <f t="shared" si="87"/>
        <v>#DIV/0!</v>
      </c>
      <c r="AT109" s="175" t="e">
        <f t="shared" si="88"/>
        <v>#DIV/0!</v>
      </c>
      <c r="AU109" s="175" t="e">
        <f t="shared" si="89"/>
        <v>#DIV/0!</v>
      </c>
      <c r="AV109" s="175">
        <f t="shared" si="90"/>
        <v>0.76965673999999995</v>
      </c>
    </row>
    <row r="110" spans="1:49" x14ac:dyDescent="0.25">
      <c r="A110" s="6" t="s">
        <v>186</v>
      </c>
      <c r="B110" s="7" t="s">
        <v>187</v>
      </c>
      <c r="C110" s="8">
        <f>+C111</f>
        <v>0</v>
      </c>
      <c r="D110" s="8">
        <f t="shared" ref="D110:P111" si="123">+D111</f>
        <v>0</v>
      </c>
      <c r="E110" s="8">
        <f t="shared" si="123"/>
        <v>0</v>
      </c>
      <c r="F110" s="8">
        <f t="shared" si="123"/>
        <v>40000000</v>
      </c>
      <c r="G110" s="8">
        <f t="shared" si="123"/>
        <v>0</v>
      </c>
      <c r="H110" s="8">
        <f t="shared" si="123"/>
        <v>0</v>
      </c>
      <c r="I110" s="8">
        <f t="shared" si="123"/>
        <v>0</v>
      </c>
      <c r="J110" s="8">
        <f t="shared" si="123"/>
        <v>0</v>
      </c>
      <c r="K110" s="8">
        <f t="shared" si="123"/>
        <v>0</v>
      </c>
      <c r="L110" s="8">
        <f t="shared" si="123"/>
        <v>0</v>
      </c>
      <c r="M110" s="8">
        <f t="shared" si="123"/>
        <v>0</v>
      </c>
      <c r="N110" s="8">
        <f t="shared" si="123"/>
        <v>0</v>
      </c>
      <c r="O110" s="8">
        <f t="shared" si="97"/>
        <v>0</v>
      </c>
      <c r="P110" s="8">
        <f t="shared" si="123"/>
        <v>40000000</v>
      </c>
      <c r="R110" s="6" t="s">
        <v>186</v>
      </c>
      <c r="S110" s="7" t="s">
        <v>187</v>
      </c>
      <c r="T110" s="8">
        <f t="shared" ref="T110:T111" si="124">+T111</f>
        <v>0</v>
      </c>
      <c r="U110" s="8">
        <v>0</v>
      </c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>
        <f t="shared" si="99"/>
        <v>0</v>
      </c>
      <c r="AG110" s="8">
        <f t="shared" si="100"/>
        <v>0</v>
      </c>
      <c r="AI110" s="174" t="e">
        <f t="shared" si="91"/>
        <v>#DIV/0!</v>
      </c>
      <c r="AJ110" s="174" t="e">
        <f t="shared" si="78"/>
        <v>#DIV/0!</v>
      </c>
      <c r="AK110" s="174" t="e">
        <f t="shared" si="79"/>
        <v>#DIV/0!</v>
      </c>
      <c r="AL110" s="174">
        <f t="shared" si="80"/>
        <v>1</v>
      </c>
      <c r="AM110" s="174" t="e">
        <f t="shared" si="81"/>
        <v>#DIV/0!</v>
      </c>
      <c r="AN110" s="174" t="e">
        <f t="shared" si="82"/>
        <v>#DIV/0!</v>
      </c>
      <c r="AO110" s="174" t="e">
        <f t="shared" si="83"/>
        <v>#DIV/0!</v>
      </c>
      <c r="AP110" s="174" t="e">
        <f t="shared" si="84"/>
        <v>#DIV/0!</v>
      </c>
      <c r="AQ110" s="174" t="e">
        <f t="shared" si="85"/>
        <v>#DIV/0!</v>
      </c>
      <c r="AR110" s="174" t="e">
        <f t="shared" si="86"/>
        <v>#DIV/0!</v>
      </c>
      <c r="AS110" s="174" t="e">
        <f t="shared" si="87"/>
        <v>#DIV/0!</v>
      </c>
      <c r="AT110" s="174" t="e">
        <f t="shared" si="88"/>
        <v>#DIV/0!</v>
      </c>
      <c r="AU110" s="174" t="e">
        <f t="shared" si="89"/>
        <v>#DIV/0!</v>
      </c>
      <c r="AV110" s="174">
        <f t="shared" si="90"/>
        <v>1</v>
      </c>
    </row>
    <row r="111" spans="1:49" x14ac:dyDescent="0.25">
      <c r="A111" s="6" t="s">
        <v>188</v>
      </c>
      <c r="B111" s="7" t="s">
        <v>189</v>
      </c>
      <c r="C111" s="8">
        <f>+C112</f>
        <v>0</v>
      </c>
      <c r="D111" s="8">
        <f t="shared" si="123"/>
        <v>0</v>
      </c>
      <c r="E111" s="8">
        <f t="shared" si="123"/>
        <v>0</v>
      </c>
      <c r="F111" s="8">
        <f t="shared" si="123"/>
        <v>40000000</v>
      </c>
      <c r="G111" s="8">
        <f t="shared" si="123"/>
        <v>0</v>
      </c>
      <c r="H111" s="8">
        <f t="shared" si="123"/>
        <v>0</v>
      </c>
      <c r="I111" s="8">
        <f t="shared" si="123"/>
        <v>0</v>
      </c>
      <c r="J111" s="8">
        <f t="shared" si="123"/>
        <v>0</v>
      </c>
      <c r="K111" s="8">
        <f t="shared" si="123"/>
        <v>0</v>
      </c>
      <c r="L111" s="8">
        <f t="shared" si="123"/>
        <v>0</v>
      </c>
      <c r="M111" s="8">
        <f t="shared" si="123"/>
        <v>0</v>
      </c>
      <c r="N111" s="8">
        <f t="shared" si="123"/>
        <v>0</v>
      </c>
      <c r="O111" s="8">
        <f t="shared" si="97"/>
        <v>0</v>
      </c>
      <c r="P111" s="8">
        <f t="shared" si="123"/>
        <v>40000000</v>
      </c>
      <c r="R111" s="6" t="s">
        <v>188</v>
      </c>
      <c r="S111" s="7" t="s">
        <v>189</v>
      </c>
      <c r="T111" s="8">
        <f t="shared" si="124"/>
        <v>0</v>
      </c>
      <c r="U111" s="8">
        <v>0</v>
      </c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>
        <f t="shared" si="99"/>
        <v>0</v>
      </c>
      <c r="AG111" s="8">
        <f t="shared" si="100"/>
        <v>0</v>
      </c>
      <c r="AI111" s="174" t="e">
        <f t="shared" si="91"/>
        <v>#DIV/0!</v>
      </c>
      <c r="AJ111" s="174" t="e">
        <f t="shared" si="78"/>
        <v>#DIV/0!</v>
      </c>
      <c r="AK111" s="174" t="e">
        <f t="shared" si="79"/>
        <v>#DIV/0!</v>
      </c>
      <c r="AL111" s="174">
        <f t="shared" si="80"/>
        <v>1</v>
      </c>
      <c r="AM111" s="174" t="e">
        <f t="shared" si="81"/>
        <v>#DIV/0!</v>
      </c>
      <c r="AN111" s="174" t="e">
        <f t="shared" si="82"/>
        <v>#DIV/0!</v>
      </c>
      <c r="AO111" s="174" t="e">
        <f t="shared" si="83"/>
        <v>#DIV/0!</v>
      </c>
      <c r="AP111" s="174" t="e">
        <f t="shared" si="84"/>
        <v>#DIV/0!</v>
      </c>
      <c r="AQ111" s="174" t="e">
        <f t="shared" si="85"/>
        <v>#DIV/0!</v>
      </c>
      <c r="AR111" s="174" t="e">
        <f t="shared" si="86"/>
        <v>#DIV/0!</v>
      </c>
      <c r="AS111" s="174" t="e">
        <f t="shared" si="87"/>
        <v>#DIV/0!</v>
      </c>
      <c r="AT111" s="174" t="e">
        <f t="shared" si="88"/>
        <v>#DIV/0!</v>
      </c>
      <c r="AU111" s="174" t="e">
        <f t="shared" si="89"/>
        <v>#DIV/0!</v>
      </c>
      <c r="AV111" s="174">
        <f t="shared" si="90"/>
        <v>1</v>
      </c>
    </row>
    <row r="112" spans="1:49" x14ac:dyDescent="0.25">
      <c r="A112" s="2" t="s">
        <v>190</v>
      </c>
      <c r="B112" s="13" t="s">
        <v>191</v>
      </c>
      <c r="C112" s="15">
        <v>0</v>
      </c>
      <c r="D112" s="15">
        <v>0</v>
      </c>
      <c r="E112" s="15">
        <v>0</v>
      </c>
      <c r="F112" s="15">
        <v>40000000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f t="shared" si="97"/>
        <v>0</v>
      </c>
      <c r="P112" s="15">
        <f>SUM(C112:N112)</f>
        <v>40000000</v>
      </c>
      <c r="R112" s="2" t="s">
        <v>190</v>
      </c>
      <c r="S112" s="13" t="s">
        <v>191</v>
      </c>
      <c r="T112" s="15">
        <v>0</v>
      </c>
      <c r="U112" s="15">
        <v>0</v>
      </c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>
        <f t="shared" si="99"/>
        <v>0</v>
      </c>
      <c r="AG112" s="15">
        <f t="shared" si="100"/>
        <v>0</v>
      </c>
      <c r="AI112" s="175" t="e">
        <f t="shared" si="91"/>
        <v>#DIV/0!</v>
      </c>
      <c r="AJ112" s="175" t="e">
        <f t="shared" si="78"/>
        <v>#DIV/0!</v>
      </c>
      <c r="AK112" s="175" t="e">
        <f t="shared" si="79"/>
        <v>#DIV/0!</v>
      </c>
      <c r="AL112" s="175">
        <f t="shared" si="80"/>
        <v>1</v>
      </c>
      <c r="AM112" s="175" t="e">
        <f t="shared" si="81"/>
        <v>#DIV/0!</v>
      </c>
      <c r="AN112" s="175" t="e">
        <f t="shared" si="82"/>
        <v>#DIV/0!</v>
      </c>
      <c r="AO112" s="175" t="e">
        <f t="shared" si="83"/>
        <v>#DIV/0!</v>
      </c>
      <c r="AP112" s="175" t="e">
        <f t="shared" si="84"/>
        <v>#DIV/0!</v>
      </c>
      <c r="AQ112" s="175" t="e">
        <f t="shared" si="85"/>
        <v>#DIV/0!</v>
      </c>
      <c r="AR112" s="175" t="e">
        <f t="shared" si="86"/>
        <v>#DIV/0!</v>
      </c>
      <c r="AS112" s="175" t="e">
        <f t="shared" si="87"/>
        <v>#DIV/0!</v>
      </c>
      <c r="AT112" s="175" t="e">
        <f t="shared" si="88"/>
        <v>#DIV/0!</v>
      </c>
      <c r="AU112" s="175" t="e">
        <f t="shared" si="89"/>
        <v>#DIV/0!</v>
      </c>
      <c r="AV112" s="175">
        <f t="shared" si="90"/>
        <v>1</v>
      </c>
    </row>
    <row r="113" spans="1:48" x14ac:dyDescent="0.25">
      <c r="A113" s="3" t="s">
        <v>192</v>
      </c>
      <c r="B113" s="4" t="s">
        <v>193</v>
      </c>
      <c r="C113" s="5">
        <f>+C114+C204</f>
        <v>1090830483.6490209</v>
      </c>
      <c r="D113" s="5">
        <f t="shared" ref="D113:P113" si="125">+D114+D204</f>
        <v>2949362878.0024204</v>
      </c>
      <c r="E113" s="5">
        <f t="shared" si="125"/>
        <v>969220096.14072013</v>
      </c>
      <c r="F113" s="5">
        <f t="shared" si="125"/>
        <v>1108144970.1407201</v>
      </c>
      <c r="G113" s="5">
        <f t="shared" si="125"/>
        <v>591588353.14072013</v>
      </c>
      <c r="H113" s="5">
        <f t="shared" si="125"/>
        <v>552615384.95974815</v>
      </c>
      <c r="I113" s="5">
        <f t="shared" si="125"/>
        <v>635843433.07085919</v>
      </c>
      <c r="J113" s="5">
        <f t="shared" si="125"/>
        <v>619658525.95974815</v>
      </c>
      <c r="K113" s="5">
        <f t="shared" si="125"/>
        <v>539277676.95974815</v>
      </c>
      <c r="L113" s="5">
        <f t="shared" si="125"/>
        <v>524737035.95974815</v>
      </c>
      <c r="M113" s="5">
        <f t="shared" si="125"/>
        <v>514276147.05974805</v>
      </c>
      <c r="N113" s="5">
        <f t="shared" si="125"/>
        <v>352678691.06588501</v>
      </c>
      <c r="O113" s="5">
        <f t="shared" si="97"/>
        <v>4040193361.6514416</v>
      </c>
      <c r="P113" s="5">
        <f t="shared" si="125"/>
        <v>10448233676.109087</v>
      </c>
      <c r="R113" s="3" t="s">
        <v>192</v>
      </c>
      <c r="S113" s="4" t="s">
        <v>193</v>
      </c>
      <c r="T113" s="5">
        <f t="shared" ref="T113" si="126">+T114+T204</f>
        <v>2773472563.21</v>
      </c>
      <c r="U113" s="5">
        <v>-2275290513.2600002</v>
      </c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>
        <f t="shared" si="99"/>
        <v>498182049.94999981</v>
      </c>
      <c r="AG113" s="5">
        <f t="shared" si="100"/>
        <v>498182049.94999981</v>
      </c>
      <c r="AI113" s="173">
        <f t="shared" si="91"/>
        <v>-1.5425330560365749</v>
      </c>
      <c r="AJ113" s="173">
        <f t="shared" si="78"/>
        <v>1.7714515328819207</v>
      </c>
      <c r="AK113" s="173">
        <f t="shared" si="79"/>
        <v>1</v>
      </c>
      <c r="AL113" s="173">
        <f t="shared" si="80"/>
        <v>1</v>
      </c>
      <c r="AM113" s="173">
        <f t="shared" si="81"/>
        <v>1</v>
      </c>
      <c r="AN113" s="173">
        <f t="shared" si="82"/>
        <v>1</v>
      </c>
      <c r="AO113" s="173">
        <f t="shared" si="83"/>
        <v>1</v>
      </c>
      <c r="AP113" s="173">
        <f t="shared" si="84"/>
        <v>1</v>
      </c>
      <c r="AQ113" s="173">
        <f t="shared" si="85"/>
        <v>1</v>
      </c>
      <c r="AR113" s="173">
        <f t="shared" si="86"/>
        <v>1</v>
      </c>
      <c r="AS113" s="173">
        <f t="shared" si="87"/>
        <v>1</v>
      </c>
      <c r="AT113" s="173">
        <f t="shared" si="88"/>
        <v>1</v>
      </c>
      <c r="AU113" s="173">
        <f t="shared" si="89"/>
        <v>0.87669351306830368</v>
      </c>
      <c r="AV113" s="173">
        <f t="shared" si="90"/>
        <v>0.95231901722401735</v>
      </c>
    </row>
    <row r="114" spans="1:48" x14ac:dyDescent="0.25">
      <c r="A114" s="3" t="s">
        <v>194</v>
      </c>
      <c r="B114" s="4" t="s">
        <v>195</v>
      </c>
      <c r="C114" s="5">
        <f>+C115+C130+C136+C150+C190</f>
        <v>176658777.1111111</v>
      </c>
      <c r="D114" s="5">
        <f t="shared" ref="D114:P114" si="127">+D115+D130+D136+D150+D190</f>
        <v>208287217.1111111</v>
      </c>
      <c r="E114" s="5">
        <f t="shared" si="127"/>
        <v>191175756.44444445</v>
      </c>
      <c r="F114" s="5">
        <f t="shared" si="127"/>
        <v>545000621.44444442</v>
      </c>
      <c r="G114" s="5">
        <f t="shared" si="127"/>
        <v>132014110.44444445</v>
      </c>
      <c r="H114" s="5">
        <f t="shared" si="127"/>
        <v>102654110.44444445</v>
      </c>
      <c r="I114" s="5">
        <f t="shared" si="127"/>
        <v>184179221.55555552</v>
      </c>
      <c r="J114" s="5">
        <f t="shared" si="127"/>
        <v>134179112.44444445</v>
      </c>
      <c r="K114" s="5">
        <f t="shared" si="127"/>
        <v>88647031.444444448</v>
      </c>
      <c r="L114" s="5">
        <f t="shared" si="127"/>
        <v>83654112.444444448</v>
      </c>
      <c r="M114" s="5">
        <f t="shared" si="127"/>
        <v>91354113.444444448</v>
      </c>
      <c r="N114" s="5">
        <f t="shared" si="127"/>
        <v>48727666</v>
      </c>
      <c r="O114" s="5">
        <f t="shared" si="97"/>
        <v>384945994.22222221</v>
      </c>
      <c r="P114" s="5">
        <f t="shared" si="127"/>
        <v>1986531850.3333335</v>
      </c>
      <c r="R114" s="3" t="s">
        <v>194</v>
      </c>
      <c r="S114" s="4" t="s">
        <v>195</v>
      </c>
      <c r="T114" s="5">
        <f t="shared" ref="T114" si="128">+T115+T130+T136+T150+T190</f>
        <v>437214385</v>
      </c>
      <c r="U114" s="5">
        <v>-320855564</v>
      </c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>
        <f t="shared" si="99"/>
        <v>116358821</v>
      </c>
      <c r="AG114" s="5">
        <f t="shared" si="100"/>
        <v>116358821</v>
      </c>
      <c r="AI114" s="173">
        <f t="shared" si="91"/>
        <v>-1.4749089298009244</v>
      </c>
      <c r="AJ114" s="173">
        <f t="shared" si="78"/>
        <v>2.5404476974160115</v>
      </c>
      <c r="AK114" s="173">
        <f t="shared" si="79"/>
        <v>1</v>
      </c>
      <c r="AL114" s="173">
        <f t="shared" si="80"/>
        <v>1</v>
      </c>
      <c r="AM114" s="173">
        <f t="shared" si="81"/>
        <v>1</v>
      </c>
      <c r="AN114" s="173">
        <f t="shared" si="82"/>
        <v>1</v>
      </c>
      <c r="AO114" s="173">
        <f t="shared" si="83"/>
        <v>1</v>
      </c>
      <c r="AP114" s="173">
        <f t="shared" si="84"/>
        <v>1</v>
      </c>
      <c r="AQ114" s="173">
        <f t="shared" si="85"/>
        <v>1</v>
      </c>
      <c r="AR114" s="173">
        <f t="shared" si="86"/>
        <v>1</v>
      </c>
      <c r="AS114" s="173">
        <f t="shared" si="87"/>
        <v>1</v>
      </c>
      <c r="AT114" s="173">
        <f t="shared" si="88"/>
        <v>1</v>
      </c>
      <c r="AU114" s="173">
        <f t="shared" si="89"/>
        <v>0.69772689482039862</v>
      </c>
      <c r="AV114" s="173">
        <f t="shared" si="90"/>
        <v>0.94142614880276132</v>
      </c>
    </row>
    <row r="115" spans="1:48" x14ac:dyDescent="0.25">
      <c r="A115" s="6" t="s">
        <v>196</v>
      </c>
      <c r="B115" s="7" t="s">
        <v>197</v>
      </c>
      <c r="C115" s="8">
        <f>+C116+C120+C128</f>
        <v>25000000</v>
      </c>
      <c r="D115" s="8">
        <f t="shared" ref="D115:P115" si="129">+D116+D120+D128</f>
        <v>7900000</v>
      </c>
      <c r="E115" s="8">
        <f t="shared" si="129"/>
        <v>12000000</v>
      </c>
      <c r="F115" s="8">
        <f t="shared" si="129"/>
        <v>700000</v>
      </c>
      <c r="G115" s="8">
        <f t="shared" si="129"/>
        <v>5000000</v>
      </c>
      <c r="H115" s="8">
        <f t="shared" si="129"/>
        <v>2500000</v>
      </c>
      <c r="I115" s="8">
        <f t="shared" si="129"/>
        <v>10000000</v>
      </c>
      <c r="J115" s="8">
        <f t="shared" si="129"/>
        <v>10000000</v>
      </c>
      <c r="K115" s="8">
        <f t="shared" si="129"/>
        <v>0</v>
      </c>
      <c r="L115" s="8">
        <f t="shared" si="129"/>
        <v>0</v>
      </c>
      <c r="M115" s="8">
        <f t="shared" si="129"/>
        <v>0</v>
      </c>
      <c r="N115" s="8">
        <f t="shared" si="129"/>
        <v>0</v>
      </c>
      <c r="O115" s="8">
        <f t="shared" si="97"/>
        <v>32900000</v>
      </c>
      <c r="P115" s="8">
        <f t="shared" si="129"/>
        <v>73100000</v>
      </c>
      <c r="R115" s="6" t="s">
        <v>196</v>
      </c>
      <c r="S115" s="7" t="s">
        <v>197</v>
      </c>
      <c r="T115" s="8">
        <f t="shared" ref="T115" si="130">+T116+T120+T128</f>
        <v>0</v>
      </c>
      <c r="U115" s="8">
        <v>2247000</v>
      </c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>
        <f t="shared" si="99"/>
        <v>2247000</v>
      </c>
      <c r="AG115" s="8">
        <f t="shared" si="100"/>
        <v>2247000</v>
      </c>
      <c r="AI115" s="174">
        <f t="shared" si="91"/>
        <v>1</v>
      </c>
      <c r="AJ115" s="174">
        <f t="shared" si="78"/>
        <v>0.71556962025316451</v>
      </c>
      <c r="AK115" s="174">
        <f t="shared" si="79"/>
        <v>1</v>
      </c>
      <c r="AL115" s="174">
        <f t="shared" si="80"/>
        <v>1</v>
      </c>
      <c r="AM115" s="174">
        <f t="shared" si="81"/>
        <v>1</v>
      </c>
      <c r="AN115" s="174">
        <f t="shared" si="82"/>
        <v>1</v>
      </c>
      <c r="AO115" s="174">
        <f t="shared" si="83"/>
        <v>1</v>
      </c>
      <c r="AP115" s="174">
        <f t="shared" si="84"/>
        <v>1</v>
      </c>
      <c r="AQ115" s="174" t="e">
        <f t="shared" si="85"/>
        <v>#DIV/0!</v>
      </c>
      <c r="AR115" s="174" t="e">
        <f t="shared" si="86"/>
        <v>#DIV/0!</v>
      </c>
      <c r="AS115" s="174" t="e">
        <f t="shared" si="87"/>
        <v>#DIV/0!</v>
      </c>
      <c r="AT115" s="174" t="e">
        <f t="shared" si="88"/>
        <v>#DIV/0!</v>
      </c>
      <c r="AU115" s="174">
        <f t="shared" si="89"/>
        <v>0.9317021276595745</v>
      </c>
      <c r="AV115" s="174">
        <f t="shared" si="90"/>
        <v>0.96926128590971272</v>
      </c>
    </row>
    <row r="116" spans="1:48" x14ac:dyDescent="0.25">
      <c r="A116" s="6" t="s">
        <v>198</v>
      </c>
      <c r="B116" s="7" t="s">
        <v>199</v>
      </c>
      <c r="C116" s="8">
        <f>SUM(C117:C119)</f>
        <v>25000000</v>
      </c>
      <c r="D116" s="8">
        <f t="shared" ref="D116:P116" si="131">SUM(D117:D119)</f>
        <v>400000</v>
      </c>
      <c r="E116" s="8">
        <f t="shared" si="131"/>
        <v>0</v>
      </c>
      <c r="F116" s="8">
        <f t="shared" si="131"/>
        <v>400000</v>
      </c>
      <c r="G116" s="8">
        <f t="shared" si="131"/>
        <v>0</v>
      </c>
      <c r="H116" s="8">
        <f t="shared" si="131"/>
        <v>0</v>
      </c>
      <c r="I116" s="8">
        <f t="shared" si="131"/>
        <v>10000000</v>
      </c>
      <c r="J116" s="8">
        <f t="shared" si="131"/>
        <v>0</v>
      </c>
      <c r="K116" s="8">
        <f t="shared" si="131"/>
        <v>0</v>
      </c>
      <c r="L116" s="8">
        <f t="shared" si="131"/>
        <v>0</v>
      </c>
      <c r="M116" s="8">
        <f t="shared" si="131"/>
        <v>0</v>
      </c>
      <c r="N116" s="8">
        <f t="shared" si="131"/>
        <v>0</v>
      </c>
      <c r="O116" s="8">
        <f t="shared" si="97"/>
        <v>25400000</v>
      </c>
      <c r="P116" s="8">
        <f t="shared" si="131"/>
        <v>35800000</v>
      </c>
      <c r="R116" s="6" t="s">
        <v>198</v>
      </c>
      <c r="S116" s="7" t="s">
        <v>199</v>
      </c>
      <c r="T116" s="8">
        <f t="shared" ref="T116" si="132">+T117+T118+T119</f>
        <v>0</v>
      </c>
      <c r="U116" s="8">
        <v>0</v>
      </c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>
        <f t="shared" si="99"/>
        <v>0</v>
      </c>
      <c r="AG116" s="8">
        <f t="shared" si="100"/>
        <v>0</v>
      </c>
      <c r="AI116" s="174">
        <f t="shared" si="91"/>
        <v>1</v>
      </c>
      <c r="AJ116" s="174">
        <f t="shared" si="78"/>
        <v>1</v>
      </c>
      <c r="AK116" s="174" t="e">
        <f t="shared" si="79"/>
        <v>#DIV/0!</v>
      </c>
      <c r="AL116" s="174">
        <f t="shared" si="80"/>
        <v>1</v>
      </c>
      <c r="AM116" s="174" t="e">
        <f t="shared" si="81"/>
        <v>#DIV/0!</v>
      </c>
      <c r="AN116" s="174" t="e">
        <f t="shared" si="82"/>
        <v>#DIV/0!</v>
      </c>
      <c r="AO116" s="174">
        <f t="shared" si="83"/>
        <v>1</v>
      </c>
      <c r="AP116" s="174" t="e">
        <f t="shared" si="84"/>
        <v>#DIV/0!</v>
      </c>
      <c r="AQ116" s="174" t="e">
        <f t="shared" si="85"/>
        <v>#DIV/0!</v>
      </c>
      <c r="AR116" s="174" t="e">
        <f t="shared" si="86"/>
        <v>#DIV/0!</v>
      </c>
      <c r="AS116" s="174" t="e">
        <f t="shared" si="87"/>
        <v>#DIV/0!</v>
      </c>
      <c r="AT116" s="174" t="e">
        <f t="shared" si="88"/>
        <v>#DIV/0!</v>
      </c>
      <c r="AU116" s="174">
        <f t="shared" si="89"/>
        <v>1</v>
      </c>
      <c r="AV116" s="174">
        <f t="shared" si="90"/>
        <v>1</v>
      </c>
    </row>
    <row r="117" spans="1:48" x14ac:dyDescent="0.25">
      <c r="A117" s="2" t="s">
        <v>200</v>
      </c>
      <c r="B117" s="13" t="s">
        <v>201</v>
      </c>
      <c r="C117" s="15">
        <v>0</v>
      </c>
      <c r="D117" s="15">
        <v>0</v>
      </c>
      <c r="E117" s="15">
        <v>0</v>
      </c>
      <c r="F117" s="15">
        <v>400000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f t="shared" si="97"/>
        <v>0</v>
      </c>
      <c r="P117" s="15">
        <f>SUM(C117:N117)</f>
        <v>400000</v>
      </c>
      <c r="R117" s="2" t="s">
        <v>200</v>
      </c>
      <c r="S117" s="13" t="s">
        <v>201</v>
      </c>
      <c r="T117" s="15">
        <v>0</v>
      </c>
      <c r="U117" s="15">
        <v>0</v>
      </c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>
        <f t="shared" si="99"/>
        <v>0</v>
      </c>
      <c r="AG117" s="15">
        <f t="shared" si="100"/>
        <v>0</v>
      </c>
      <c r="AI117" s="175" t="e">
        <f t="shared" si="91"/>
        <v>#DIV/0!</v>
      </c>
      <c r="AJ117" s="175" t="e">
        <f t="shared" si="78"/>
        <v>#DIV/0!</v>
      </c>
      <c r="AK117" s="175" t="e">
        <f t="shared" si="79"/>
        <v>#DIV/0!</v>
      </c>
      <c r="AL117" s="175">
        <f t="shared" si="80"/>
        <v>1</v>
      </c>
      <c r="AM117" s="175" t="e">
        <f t="shared" si="81"/>
        <v>#DIV/0!</v>
      </c>
      <c r="AN117" s="175" t="e">
        <f t="shared" si="82"/>
        <v>#DIV/0!</v>
      </c>
      <c r="AO117" s="175" t="e">
        <f t="shared" si="83"/>
        <v>#DIV/0!</v>
      </c>
      <c r="AP117" s="175" t="e">
        <f t="shared" si="84"/>
        <v>#DIV/0!</v>
      </c>
      <c r="AQ117" s="175" t="e">
        <f t="shared" si="85"/>
        <v>#DIV/0!</v>
      </c>
      <c r="AR117" s="175" t="e">
        <f t="shared" si="86"/>
        <v>#DIV/0!</v>
      </c>
      <c r="AS117" s="175" t="e">
        <f t="shared" si="87"/>
        <v>#DIV/0!</v>
      </c>
      <c r="AT117" s="175" t="e">
        <f t="shared" si="88"/>
        <v>#DIV/0!</v>
      </c>
      <c r="AU117" s="175" t="e">
        <f t="shared" si="89"/>
        <v>#DIV/0!</v>
      </c>
      <c r="AV117" s="175">
        <f t="shared" si="90"/>
        <v>1</v>
      </c>
    </row>
    <row r="118" spans="1:48" x14ac:dyDescent="0.25">
      <c r="A118" s="2" t="s">
        <v>202</v>
      </c>
      <c r="B118" s="13" t="s">
        <v>203</v>
      </c>
      <c r="C118" s="15">
        <v>25000000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10000000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f t="shared" si="97"/>
        <v>25000000</v>
      </c>
      <c r="P118" s="15">
        <f>SUM(C118:N118)</f>
        <v>35000000</v>
      </c>
      <c r="R118" s="2" t="s">
        <v>202</v>
      </c>
      <c r="S118" s="13" t="s">
        <v>203</v>
      </c>
      <c r="T118" s="15">
        <v>0</v>
      </c>
      <c r="U118" s="15">
        <v>0</v>
      </c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>
        <f t="shared" si="99"/>
        <v>0</v>
      </c>
      <c r="AG118" s="15">
        <f t="shared" si="100"/>
        <v>0</v>
      </c>
      <c r="AI118" s="175">
        <f t="shared" si="91"/>
        <v>1</v>
      </c>
      <c r="AJ118" s="175" t="e">
        <f t="shared" si="78"/>
        <v>#DIV/0!</v>
      </c>
      <c r="AK118" s="175" t="e">
        <f t="shared" si="79"/>
        <v>#DIV/0!</v>
      </c>
      <c r="AL118" s="175" t="e">
        <f t="shared" si="80"/>
        <v>#DIV/0!</v>
      </c>
      <c r="AM118" s="175" t="e">
        <f t="shared" si="81"/>
        <v>#DIV/0!</v>
      </c>
      <c r="AN118" s="175" t="e">
        <f t="shared" si="82"/>
        <v>#DIV/0!</v>
      </c>
      <c r="AO118" s="175">
        <f t="shared" si="83"/>
        <v>1</v>
      </c>
      <c r="AP118" s="175" t="e">
        <f t="shared" si="84"/>
        <v>#DIV/0!</v>
      </c>
      <c r="AQ118" s="175" t="e">
        <f t="shared" si="85"/>
        <v>#DIV/0!</v>
      </c>
      <c r="AR118" s="175" t="e">
        <f t="shared" si="86"/>
        <v>#DIV/0!</v>
      </c>
      <c r="AS118" s="175" t="e">
        <f t="shared" si="87"/>
        <v>#DIV/0!</v>
      </c>
      <c r="AT118" s="175" t="e">
        <f t="shared" si="88"/>
        <v>#DIV/0!</v>
      </c>
      <c r="AU118" s="175">
        <f t="shared" si="89"/>
        <v>1</v>
      </c>
      <c r="AV118" s="175">
        <f t="shared" si="90"/>
        <v>1</v>
      </c>
    </row>
    <row r="119" spans="1:48" x14ac:dyDescent="0.25">
      <c r="A119" s="2" t="s">
        <v>204</v>
      </c>
      <c r="B119" s="13" t="s">
        <v>205</v>
      </c>
      <c r="C119" s="15">
        <v>0</v>
      </c>
      <c r="D119" s="15">
        <v>400000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f t="shared" si="97"/>
        <v>400000</v>
      </c>
      <c r="P119" s="15">
        <f>SUM(C119:N119)</f>
        <v>400000</v>
      </c>
      <c r="R119" s="2" t="s">
        <v>204</v>
      </c>
      <c r="S119" s="13" t="s">
        <v>205</v>
      </c>
      <c r="T119" s="15">
        <v>0</v>
      </c>
      <c r="U119" s="15">
        <v>0</v>
      </c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>
        <f t="shared" si="99"/>
        <v>0</v>
      </c>
      <c r="AG119" s="15">
        <f t="shared" si="100"/>
        <v>0</v>
      </c>
      <c r="AI119" s="175" t="e">
        <f t="shared" si="91"/>
        <v>#DIV/0!</v>
      </c>
      <c r="AJ119" s="175">
        <f t="shared" si="78"/>
        <v>1</v>
      </c>
      <c r="AK119" s="175" t="e">
        <f t="shared" si="79"/>
        <v>#DIV/0!</v>
      </c>
      <c r="AL119" s="175" t="e">
        <f t="shared" si="80"/>
        <v>#DIV/0!</v>
      </c>
      <c r="AM119" s="175" t="e">
        <f t="shared" si="81"/>
        <v>#DIV/0!</v>
      </c>
      <c r="AN119" s="175" t="e">
        <f t="shared" si="82"/>
        <v>#DIV/0!</v>
      </c>
      <c r="AO119" s="175" t="e">
        <f t="shared" si="83"/>
        <v>#DIV/0!</v>
      </c>
      <c r="AP119" s="175" t="e">
        <f t="shared" si="84"/>
        <v>#DIV/0!</v>
      </c>
      <c r="AQ119" s="175" t="e">
        <f t="shared" si="85"/>
        <v>#DIV/0!</v>
      </c>
      <c r="AR119" s="175" t="e">
        <f t="shared" si="86"/>
        <v>#DIV/0!</v>
      </c>
      <c r="AS119" s="175" t="e">
        <f t="shared" si="87"/>
        <v>#DIV/0!</v>
      </c>
      <c r="AT119" s="175" t="e">
        <f t="shared" si="88"/>
        <v>#DIV/0!</v>
      </c>
      <c r="AU119" s="175">
        <f t="shared" si="89"/>
        <v>1</v>
      </c>
      <c r="AV119" s="175">
        <f t="shared" si="90"/>
        <v>1</v>
      </c>
    </row>
    <row r="120" spans="1:48" x14ac:dyDescent="0.25">
      <c r="A120" s="6" t="s">
        <v>206</v>
      </c>
      <c r="B120" s="7" t="s">
        <v>207</v>
      </c>
      <c r="C120" s="8">
        <f>+C121+C127</f>
        <v>0</v>
      </c>
      <c r="D120" s="8">
        <f t="shared" ref="D120:P120" si="133">+D121+D127</f>
        <v>5000000</v>
      </c>
      <c r="E120" s="8">
        <f t="shared" si="133"/>
        <v>12000000</v>
      </c>
      <c r="F120" s="8">
        <f t="shared" si="133"/>
        <v>300000</v>
      </c>
      <c r="G120" s="8">
        <f t="shared" si="133"/>
        <v>5000000</v>
      </c>
      <c r="H120" s="8">
        <f t="shared" si="133"/>
        <v>0</v>
      </c>
      <c r="I120" s="8">
        <f t="shared" si="133"/>
        <v>0</v>
      </c>
      <c r="J120" s="8">
        <f t="shared" si="133"/>
        <v>10000000</v>
      </c>
      <c r="K120" s="8">
        <f t="shared" si="133"/>
        <v>0</v>
      </c>
      <c r="L120" s="8">
        <f t="shared" si="133"/>
        <v>0</v>
      </c>
      <c r="M120" s="8">
        <f t="shared" si="133"/>
        <v>0</v>
      </c>
      <c r="N120" s="8">
        <f t="shared" si="133"/>
        <v>0</v>
      </c>
      <c r="O120" s="8">
        <f t="shared" si="97"/>
        <v>5000000</v>
      </c>
      <c r="P120" s="8">
        <f t="shared" si="133"/>
        <v>32300000</v>
      </c>
      <c r="R120" s="6" t="s">
        <v>206</v>
      </c>
      <c r="S120" s="7" t="s">
        <v>207</v>
      </c>
      <c r="T120" s="8">
        <f t="shared" ref="T120" si="134">+T121+T127</f>
        <v>0</v>
      </c>
      <c r="U120" s="8">
        <v>2247000</v>
      </c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>
        <f t="shared" si="99"/>
        <v>2247000</v>
      </c>
      <c r="AG120" s="8">
        <f t="shared" si="100"/>
        <v>2247000</v>
      </c>
      <c r="AI120" s="174" t="e">
        <f t="shared" si="91"/>
        <v>#DIV/0!</v>
      </c>
      <c r="AJ120" s="174">
        <f t="shared" si="78"/>
        <v>0.55059999999999998</v>
      </c>
      <c r="AK120" s="174">
        <f t="shared" si="79"/>
        <v>1</v>
      </c>
      <c r="AL120" s="174">
        <f t="shared" si="80"/>
        <v>1</v>
      </c>
      <c r="AM120" s="174">
        <f t="shared" si="81"/>
        <v>1</v>
      </c>
      <c r="AN120" s="174" t="e">
        <f t="shared" si="82"/>
        <v>#DIV/0!</v>
      </c>
      <c r="AO120" s="174" t="e">
        <f t="shared" si="83"/>
        <v>#DIV/0!</v>
      </c>
      <c r="AP120" s="174">
        <f t="shared" si="84"/>
        <v>1</v>
      </c>
      <c r="AQ120" s="174" t="e">
        <f t="shared" si="85"/>
        <v>#DIV/0!</v>
      </c>
      <c r="AR120" s="174" t="e">
        <f t="shared" si="86"/>
        <v>#DIV/0!</v>
      </c>
      <c r="AS120" s="174" t="e">
        <f t="shared" si="87"/>
        <v>#DIV/0!</v>
      </c>
      <c r="AT120" s="174" t="e">
        <f t="shared" si="88"/>
        <v>#DIV/0!</v>
      </c>
      <c r="AU120" s="174">
        <f t="shared" si="89"/>
        <v>0.55059999999999998</v>
      </c>
      <c r="AV120" s="174">
        <f t="shared" si="90"/>
        <v>0.93043343653250776</v>
      </c>
    </row>
    <row r="121" spans="1:48" x14ac:dyDescent="0.25">
      <c r="A121" s="6" t="s">
        <v>208</v>
      </c>
      <c r="B121" s="7" t="s">
        <v>209</v>
      </c>
      <c r="C121" s="8">
        <f t="shared" ref="C121:N121" si="135">SUM(C122:C126)</f>
        <v>0</v>
      </c>
      <c r="D121" s="8">
        <f t="shared" si="135"/>
        <v>5000000</v>
      </c>
      <c r="E121" s="8">
        <f t="shared" si="135"/>
        <v>12000000</v>
      </c>
      <c r="F121" s="8">
        <f t="shared" si="135"/>
        <v>0</v>
      </c>
      <c r="G121" s="8">
        <f t="shared" si="135"/>
        <v>5000000</v>
      </c>
      <c r="H121" s="8">
        <f t="shared" si="135"/>
        <v>0</v>
      </c>
      <c r="I121" s="8">
        <f t="shared" si="135"/>
        <v>0</v>
      </c>
      <c r="J121" s="8">
        <f t="shared" si="135"/>
        <v>10000000</v>
      </c>
      <c r="K121" s="8">
        <f t="shared" si="135"/>
        <v>0</v>
      </c>
      <c r="L121" s="8">
        <f t="shared" si="135"/>
        <v>0</v>
      </c>
      <c r="M121" s="8">
        <f t="shared" si="135"/>
        <v>0</v>
      </c>
      <c r="N121" s="8">
        <f t="shared" si="135"/>
        <v>0</v>
      </c>
      <c r="O121" s="8">
        <f t="shared" si="97"/>
        <v>5000000</v>
      </c>
      <c r="P121" s="8">
        <f t="shared" ref="P121:P127" si="136">SUM(C121:N121)</f>
        <v>32000000</v>
      </c>
      <c r="R121" s="6" t="s">
        <v>208</v>
      </c>
      <c r="S121" s="7" t="s">
        <v>209</v>
      </c>
      <c r="T121" s="8">
        <f t="shared" ref="T121" si="137">SUM(T122:T126)</f>
        <v>0</v>
      </c>
      <c r="U121" s="8">
        <v>2247000</v>
      </c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>
        <f t="shared" si="99"/>
        <v>2247000</v>
      </c>
      <c r="AG121" s="8">
        <f t="shared" si="100"/>
        <v>2247000</v>
      </c>
      <c r="AI121" s="174" t="e">
        <f t="shared" si="91"/>
        <v>#DIV/0!</v>
      </c>
      <c r="AJ121" s="174">
        <f t="shared" si="78"/>
        <v>0.55059999999999998</v>
      </c>
      <c r="AK121" s="174">
        <f t="shared" si="79"/>
        <v>1</v>
      </c>
      <c r="AL121" s="174" t="e">
        <f t="shared" si="80"/>
        <v>#DIV/0!</v>
      </c>
      <c r="AM121" s="174">
        <f t="shared" si="81"/>
        <v>1</v>
      </c>
      <c r="AN121" s="174" t="e">
        <f t="shared" si="82"/>
        <v>#DIV/0!</v>
      </c>
      <c r="AO121" s="174" t="e">
        <f t="shared" si="83"/>
        <v>#DIV/0!</v>
      </c>
      <c r="AP121" s="174">
        <f t="shared" si="84"/>
        <v>1</v>
      </c>
      <c r="AQ121" s="174" t="e">
        <f t="shared" si="85"/>
        <v>#DIV/0!</v>
      </c>
      <c r="AR121" s="174" t="e">
        <f t="shared" si="86"/>
        <v>#DIV/0!</v>
      </c>
      <c r="AS121" s="174" t="e">
        <f t="shared" si="87"/>
        <v>#DIV/0!</v>
      </c>
      <c r="AT121" s="174" t="e">
        <f t="shared" si="88"/>
        <v>#DIV/0!</v>
      </c>
      <c r="AU121" s="174">
        <f t="shared" si="89"/>
        <v>0.55059999999999998</v>
      </c>
      <c r="AV121" s="174">
        <f t="shared" si="90"/>
        <v>0.92978125</v>
      </c>
    </row>
    <row r="122" spans="1:48" x14ac:dyDescent="0.25">
      <c r="A122" s="2" t="s">
        <v>210</v>
      </c>
      <c r="B122" s="13" t="s">
        <v>211</v>
      </c>
      <c r="C122" s="15">
        <v>0</v>
      </c>
      <c r="D122" s="15">
        <v>0</v>
      </c>
      <c r="E122" s="15">
        <v>10000000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f t="shared" si="97"/>
        <v>0</v>
      </c>
      <c r="P122" s="15">
        <f t="shared" si="136"/>
        <v>10000000</v>
      </c>
      <c r="R122" s="2" t="s">
        <v>210</v>
      </c>
      <c r="S122" s="13" t="s">
        <v>211</v>
      </c>
      <c r="T122" s="15">
        <v>0</v>
      </c>
      <c r="U122" s="15">
        <v>2247000</v>
      </c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>
        <f t="shared" si="99"/>
        <v>2247000</v>
      </c>
      <c r="AG122" s="15">
        <f t="shared" si="100"/>
        <v>2247000</v>
      </c>
      <c r="AI122" s="175" t="e">
        <f t="shared" si="91"/>
        <v>#DIV/0!</v>
      </c>
      <c r="AJ122" s="175" t="e">
        <f t="shared" si="78"/>
        <v>#DIV/0!</v>
      </c>
      <c r="AK122" s="175">
        <f t="shared" si="79"/>
        <v>1</v>
      </c>
      <c r="AL122" s="175" t="e">
        <f t="shared" si="80"/>
        <v>#DIV/0!</v>
      </c>
      <c r="AM122" s="175" t="e">
        <f t="shared" si="81"/>
        <v>#DIV/0!</v>
      </c>
      <c r="AN122" s="175" t="e">
        <f t="shared" si="82"/>
        <v>#DIV/0!</v>
      </c>
      <c r="AO122" s="175" t="e">
        <f t="shared" si="83"/>
        <v>#DIV/0!</v>
      </c>
      <c r="AP122" s="175" t="e">
        <f t="shared" si="84"/>
        <v>#DIV/0!</v>
      </c>
      <c r="AQ122" s="175" t="e">
        <f t="shared" si="85"/>
        <v>#DIV/0!</v>
      </c>
      <c r="AR122" s="175" t="e">
        <f t="shared" si="86"/>
        <v>#DIV/0!</v>
      </c>
      <c r="AS122" s="175" t="e">
        <f t="shared" si="87"/>
        <v>#DIV/0!</v>
      </c>
      <c r="AT122" s="175" t="e">
        <f t="shared" si="88"/>
        <v>#DIV/0!</v>
      </c>
      <c r="AU122" s="175" t="e">
        <f t="shared" si="89"/>
        <v>#DIV/0!</v>
      </c>
      <c r="AV122" s="175">
        <f t="shared" si="90"/>
        <v>0.77529999999999999</v>
      </c>
    </row>
    <row r="123" spans="1:48" x14ac:dyDescent="0.25">
      <c r="A123" s="2" t="s">
        <v>212</v>
      </c>
      <c r="B123" s="13" t="s">
        <v>213</v>
      </c>
      <c r="C123" s="15">
        <v>0</v>
      </c>
      <c r="D123" s="15">
        <v>0</v>
      </c>
      <c r="E123" s="15">
        <v>2000000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f t="shared" si="97"/>
        <v>0</v>
      </c>
      <c r="P123" s="15">
        <f t="shared" si="136"/>
        <v>2000000</v>
      </c>
      <c r="R123" s="2" t="s">
        <v>212</v>
      </c>
      <c r="S123" s="13" t="s">
        <v>213</v>
      </c>
      <c r="T123" s="15">
        <v>0</v>
      </c>
      <c r="U123" s="15">
        <v>0</v>
      </c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>
        <f t="shared" si="99"/>
        <v>0</v>
      </c>
      <c r="AG123" s="15">
        <f t="shared" si="100"/>
        <v>0</v>
      </c>
      <c r="AI123" s="175" t="e">
        <f t="shared" si="91"/>
        <v>#DIV/0!</v>
      </c>
      <c r="AJ123" s="175" t="e">
        <f t="shared" si="78"/>
        <v>#DIV/0!</v>
      </c>
      <c r="AK123" s="175">
        <f t="shared" si="79"/>
        <v>1</v>
      </c>
      <c r="AL123" s="175" t="e">
        <f t="shared" si="80"/>
        <v>#DIV/0!</v>
      </c>
      <c r="AM123" s="175" t="e">
        <f t="shared" si="81"/>
        <v>#DIV/0!</v>
      </c>
      <c r="AN123" s="175" t="e">
        <f t="shared" si="82"/>
        <v>#DIV/0!</v>
      </c>
      <c r="AO123" s="175" t="e">
        <f t="shared" si="83"/>
        <v>#DIV/0!</v>
      </c>
      <c r="AP123" s="175" t="e">
        <f t="shared" si="84"/>
        <v>#DIV/0!</v>
      </c>
      <c r="AQ123" s="175" t="e">
        <f t="shared" si="85"/>
        <v>#DIV/0!</v>
      </c>
      <c r="AR123" s="175" t="e">
        <f t="shared" si="86"/>
        <v>#DIV/0!</v>
      </c>
      <c r="AS123" s="175" t="e">
        <f t="shared" si="87"/>
        <v>#DIV/0!</v>
      </c>
      <c r="AT123" s="175" t="e">
        <f t="shared" si="88"/>
        <v>#DIV/0!</v>
      </c>
      <c r="AU123" s="175" t="e">
        <f t="shared" si="89"/>
        <v>#DIV/0!</v>
      </c>
      <c r="AV123" s="175">
        <f t="shared" si="90"/>
        <v>1</v>
      </c>
    </row>
    <row r="124" spans="1:48" x14ac:dyDescent="0.25">
      <c r="A124" s="2" t="s">
        <v>214</v>
      </c>
      <c r="B124" s="13" t="s">
        <v>215</v>
      </c>
      <c r="C124" s="15">
        <v>0</v>
      </c>
      <c r="D124" s="15">
        <v>0</v>
      </c>
      <c r="E124" s="15">
        <v>0</v>
      </c>
      <c r="F124" s="15">
        <v>0</v>
      </c>
      <c r="G124" s="15">
        <v>5000000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f t="shared" si="97"/>
        <v>0</v>
      </c>
      <c r="P124" s="15">
        <f t="shared" si="136"/>
        <v>5000000</v>
      </c>
      <c r="R124" s="2" t="s">
        <v>214</v>
      </c>
      <c r="S124" s="13" t="s">
        <v>215</v>
      </c>
      <c r="T124" s="15">
        <v>0</v>
      </c>
      <c r="U124" s="15">
        <v>0</v>
      </c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>
        <f t="shared" si="99"/>
        <v>0</v>
      </c>
      <c r="AG124" s="15">
        <f t="shared" si="100"/>
        <v>0</v>
      </c>
      <c r="AI124" s="175" t="e">
        <f t="shared" si="91"/>
        <v>#DIV/0!</v>
      </c>
      <c r="AJ124" s="175" t="e">
        <f t="shared" si="78"/>
        <v>#DIV/0!</v>
      </c>
      <c r="AK124" s="175" t="e">
        <f t="shared" si="79"/>
        <v>#DIV/0!</v>
      </c>
      <c r="AL124" s="175" t="e">
        <f t="shared" si="80"/>
        <v>#DIV/0!</v>
      </c>
      <c r="AM124" s="175">
        <f t="shared" si="81"/>
        <v>1</v>
      </c>
      <c r="AN124" s="175" t="e">
        <f t="shared" si="82"/>
        <v>#DIV/0!</v>
      </c>
      <c r="AO124" s="175" t="e">
        <f t="shared" si="83"/>
        <v>#DIV/0!</v>
      </c>
      <c r="AP124" s="175" t="e">
        <f t="shared" si="84"/>
        <v>#DIV/0!</v>
      </c>
      <c r="AQ124" s="175" t="e">
        <f t="shared" si="85"/>
        <v>#DIV/0!</v>
      </c>
      <c r="AR124" s="175" t="e">
        <f t="shared" si="86"/>
        <v>#DIV/0!</v>
      </c>
      <c r="AS124" s="175" t="e">
        <f t="shared" si="87"/>
        <v>#DIV/0!</v>
      </c>
      <c r="AT124" s="175" t="e">
        <f t="shared" si="88"/>
        <v>#DIV/0!</v>
      </c>
      <c r="AU124" s="175" t="e">
        <f t="shared" si="89"/>
        <v>#DIV/0!</v>
      </c>
      <c r="AV124" s="175">
        <f t="shared" si="90"/>
        <v>1</v>
      </c>
    </row>
    <row r="125" spans="1:48" x14ac:dyDescent="0.25">
      <c r="A125" s="2" t="s">
        <v>216</v>
      </c>
      <c r="B125" s="13" t="s">
        <v>217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5000000</v>
      </c>
      <c r="K125" s="15">
        <v>0</v>
      </c>
      <c r="L125" s="15">
        <v>0</v>
      </c>
      <c r="M125" s="15">
        <v>0</v>
      </c>
      <c r="N125" s="15">
        <v>0</v>
      </c>
      <c r="O125" s="15">
        <f t="shared" si="97"/>
        <v>0</v>
      </c>
      <c r="P125" s="15">
        <f t="shared" si="136"/>
        <v>5000000</v>
      </c>
      <c r="R125" s="2" t="s">
        <v>216</v>
      </c>
      <c r="S125" s="13" t="s">
        <v>217</v>
      </c>
      <c r="T125" s="15">
        <v>0</v>
      </c>
      <c r="U125" s="15">
        <v>0</v>
      </c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>
        <f t="shared" si="99"/>
        <v>0</v>
      </c>
      <c r="AG125" s="15">
        <f t="shared" si="100"/>
        <v>0</v>
      </c>
      <c r="AI125" s="175" t="e">
        <f t="shared" si="91"/>
        <v>#DIV/0!</v>
      </c>
      <c r="AJ125" s="175" t="e">
        <f t="shared" si="78"/>
        <v>#DIV/0!</v>
      </c>
      <c r="AK125" s="175" t="e">
        <f t="shared" si="79"/>
        <v>#DIV/0!</v>
      </c>
      <c r="AL125" s="175" t="e">
        <f t="shared" si="80"/>
        <v>#DIV/0!</v>
      </c>
      <c r="AM125" s="175" t="e">
        <f t="shared" si="81"/>
        <v>#DIV/0!</v>
      </c>
      <c r="AN125" s="175" t="e">
        <f t="shared" si="82"/>
        <v>#DIV/0!</v>
      </c>
      <c r="AO125" s="175" t="e">
        <f t="shared" si="83"/>
        <v>#DIV/0!</v>
      </c>
      <c r="AP125" s="175">
        <f t="shared" si="84"/>
        <v>1</v>
      </c>
      <c r="AQ125" s="175" t="e">
        <f t="shared" si="85"/>
        <v>#DIV/0!</v>
      </c>
      <c r="AR125" s="175" t="e">
        <f t="shared" si="86"/>
        <v>#DIV/0!</v>
      </c>
      <c r="AS125" s="175" t="e">
        <f t="shared" si="87"/>
        <v>#DIV/0!</v>
      </c>
      <c r="AT125" s="175" t="e">
        <f t="shared" si="88"/>
        <v>#DIV/0!</v>
      </c>
      <c r="AU125" s="175" t="e">
        <f t="shared" si="89"/>
        <v>#DIV/0!</v>
      </c>
      <c r="AV125" s="175">
        <f t="shared" si="90"/>
        <v>1</v>
      </c>
    </row>
    <row r="126" spans="1:48" x14ac:dyDescent="0.25">
      <c r="A126" s="2" t="s">
        <v>218</v>
      </c>
      <c r="B126" s="13" t="s">
        <v>219</v>
      </c>
      <c r="C126" s="15">
        <v>0</v>
      </c>
      <c r="D126" s="15">
        <v>5000000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5000000</v>
      </c>
      <c r="K126" s="15">
        <v>0</v>
      </c>
      <c r="L126" s="15">
        <v>0</v>
      </c>
      <c r="M126" s="15">
        <v>0</v>
      </c>
      <c r="N126" s="15">
        <v>0</v>
      </c>
      <c r="O126" s="15">
        <f t="shared" si="97"/>
        <v>5000000</v>
      </c>
      <c r="P126" s="15">
        <f t="shared" si="136"/>
        <v>10000000</v>
      </c>
      <c r="R126" s="2" t="s">
        <v>218</v>
      </c>
      <c r="S126" s="13" t="s">
        <v>219</v>
      </c>
      <c r="T126" s="15">
        <v>0</v>
      </c>
      <c r="U126" s="15">
        <v>0</v>
      </c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>
        <f t="shared" si="99"/>
        <v>0</v>
      </c>
      <c r="AG126" s="15">
        <f t="shared" si="100"/>
        <v>0</v>
      </c>
      <c r="AI126" s="175" t="e">
        <f t="shared" si="91"/>
        <v>#DIV/0!</v>
      </c>
      <c r="AJ126" s="175">
        <f t="shared" si="78"/>
        <v>1</v>
      </c>
      <c r="AK126" s="175" t="e">
        <f t="shared" si="79"/>
        <v>#DIV/0!</v>
      </c>
      <c r="AL126" s="175" t="e">
        <f t="shared" si="80"/>
        <v>#DIV/0!</v>
      </c>
      <c r="AM126" s="175" t="e">
        <f t="shared" si="81"/>
        <v>#DIV/0!</v>
      </c>
      <c r="AN126" s="175" t="e">
        <f t="shared" si="82"/>
        <v>#DIV/0!</v>
      </c>
      <c r="AO126" s="175" t="e">
        <f t="shared" si="83"/>
        <v>#DIV/0!</v>
      </c>
      <c r="AP126" s="175">
        <f t="shared" si="84"/>
        <v>1</v>
      </c>
      <c r="AQ126" s="175" t="e">
        <f t="shared" si="85"/>
        <v>#DIV/0!</v>
      </c>
      <c r="AR126" s="175" t="e">
        <f t="shared" si="86"/>
        <v>#DIV/0!</v>
      </c>
      <c r="AS126" s="175" t="e">
        <f t="shared" si="87"/>
        <v>#DIV/0!</v>
      </c>
      <c r="AT126" s="175" t="e">
        <f t="shared" si="88"/>
        <v>#DIV/0!</v>
      </c>
      <c r="AU126" s="175">
        <f t="shared" si="89"/>
        <v>1</v>
      </c>
      <c r="AV126" s="175">
        <f t="shared" si="90"/>
        <v>1</v>
      </c>
    </row>
    <row r="127" spans="1:48" x14ac:dyDescent="0.25">
      <c r="A127" s="2" t="s">
        <v>220</v>
      </c>
      <c r="B127" s="13" t="s">
        <v>221</v>
      </c>
      <c r="C127" s="15">
        <v>0</v>
      </c>
      <c r="D127" s="15">
        <v>0</v>
      </c>
      <c r="E127" s="15">
        <v>0</v>
      </c>
      <c r="F127" s="15">
        <v>300000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f t="shared" si="97"/>
        <v>0</v>
      </c>
      <c r="P127" s="15">
        <f t="shared" si="136"/>
        <v>300000</v>
      </c>
      <c r="R127" s="2" t="s">
        <v>220</v>
      </c>
      <c r="S127" s="13" t="s">
        <v>221</v>
      </c>
      <c r="T127" s="15">
        <v>0</v>
      </c>
      <c r="U127" s="15">
        <v>0</v>
      </c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>
        <f t="shared" si="99"/>
        <v>0</v>
      </c>
      <c r="AG127" s="15">
        <f t="shared" si="100"/>
        <v>0</v>
      </c>
      <c r="AI127" s="175" t="e">
        <f t="shared" si="91"/>
        <v>#DIV/0!</v>
      </c>
      <c r="AJ127" s="175" t="e">
        <f t="shared" si="78"/>
        <v>#DIV/0!</v>
      </c>
      <c r="AK127" s="175" t="e">
        <f t="shared" si="79"/>
        <v>#DIV/0!</v>
      </c>
      <c r="AL127" s="175">
        <f t="shared" si="80"/>
        <v>1</v>
      </c>
      <c r="AM127" s="175" t="e">
        <f t="shared" si="81"/>
        <v>#DIV/0!</v>
      </c>
      <c r="AN127" s="175" t="e">
        <f t="shared" si="82"/>
        <v>#DIV/0!</v>
      </c>
      <c r="AO127" s="175" t="e">
        <f t="shared" si="83"/>
        <v>#DIV/0!</v>
      </c>
      <c r="AP127" s="175" t="e">
        <f t="shared" si="84"/>
        <v>#DIV/0!</v>
      </c>
      <c r="AQ127" s="175" t="e">
        <f t="shared" si="85"/>
        <v>#DIV/0!</v>
      </c>
      <c r="AR127" s="175" t="e">
        <f t="shared" si="86"/>
        <v>#DIV/0!</v>
      </c>
      <c r="AS127" s="175" t="e">
        <f t="shared" si="87"/>
        <v>#DIV/0!</v>
      </c>
      <c r="AT127" s="175" t="e">
        <f t="shared" si="88"/>
        <v>#DIV/0!</v>
      </c>
      <c r="AU127" s="175" t="e">
        <f t="shared" si="89"/>
        <v>#DIV/0!</v>
      </c>
      <c r="AV127" s="175">
        <f t="shared" si="90"/>
        <v>1</v>
      </c>
    </row>
    <row r="128" spans="1:48" x14ac:dyDescent="0.25">
      <c r="A128" s="6" t="s">
        <v>222</v>
      </c>
      <c r="B128" s="7" t="s">
        <v>223</v>
      </c>
      <c r="C128" s="8">
        <f>+C129</f>
        <v>0</v>
      </c>
      <c r="D128" s="8">
        <f t="shared" ref="D128:P128" si="138">+D129</f>
        <v>2500000</v>
      </c>
      <c r="E128" s="8">
        <f t="shared" si="138"/>
        <v>0</v>
      </c>
      <c r="F128" s="8">
        <f t="shared" si="138"/>
        <v>0</v>
      </c>
      <c r="G128" s="8">
        <f t="shared" si="138"/>
        <v>0</v>
      </c>
      <c r="H128" s="8">
        <f t="shared" si="138"/>
        <v>2500000</v>
      </c>
      <c r="I128" s="8">
        <f t="shared" si="138"/>
        <v>0</v>
      </c>
      <c r="J128" s="8">
        <f t="shared" si="138"/>
        <v>0</v>
      </c>
      <c r="K128" s="8">
        <f t="shared" si="138"/>
        <v>0</v>
      </c>
      <c r="L128" s="8">
        <f t="shared" si="138"/>
        <v>0</v>
      </c>
      <c r="M128" s="8">
        <f t="shared" si="138"/>
        <v>0</v>
      </c>
      <c r="N128" s="8">
        <f t="shared" si="138"/>
        <v>0</v>
      </c>
      <c r="O128" s="8">
        <f t="shared" si="97"/>
        <v>2500000</v>
      </c>
      <c r="P128" s="8">
        <f t="shared" si="138"/>
        <v>5000000</v>
      </c>
      <c r="R128" s="6" t="s">
        <v>222</v>
      </c>
      <c r="S128" s="7" t="s">
        <v>223</v>
      </c>
      <c r="T128" s="8">
        <f t="shared" ref="T128" si="139">+T129</f>
        <v>0</v>
      </c>
      <c r="U128" s="8">
        <v>0</v>
      </c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>
        <f t="shared" si="99"/>
        <v>0</v>
      </c>
      <c r="AG128" s="8">
        <f t="shared" si="100"/>
        <v>0</v>
      </c>
      <c r="AI128" s="174" t="e">
        <f t="shared" si="91"/>
        <v>#DIV/0!</v>
      </c>
      <c r="AJ128" s="174">
        <f t="shared" si="78"/>
        <v>1</v>
      </c>
      <c r="AK128" s="174" t="e">
        <f t="shared" si="79"/>
        <v>#DIV/0!</v>
      </c>
      <c r="AL128" s="174" t="e">
        <f t="shared" si="80"/>
        <v>#DIV/0!</v>
      </c>
      <c r="AM128" s="174" t="e">
        <f t="shared" si="81"/>
        <v>#DIV/0!</v>
      </c>
      <c r="AN128" s="174">
        <f t="shared" si="82"/>
        <v>1</v>
      </c>
      <c r="AO128" s="174" t="e">
        <f t="shared" si="83"/>
        <v>#DIV/0!</v>
      </c>
      <c r="AP128" s="174" t="e">
        <f t="shared" si="84"/>
        <v>#DIV/0!</v>
      </c>
      <c r="AQ128" s="174" t="e">
        <f t="shared" si="85"/>
        <v>#DIV/0!</v>
      </c>
      <c r="AR128" s="174" t="e">
        <f t="shared" si="86"/>
        <v>#DIV/0!</v>
      </c>
      <c r="AS128" s="174" t="e">
        <f t="shared" si="87"/>
        <v>#DIV/0!</v>
      </c>
      <c r="AT128" s="174" t="e">
        <f t="shared" si="88"/>
        <v>#DIV/0!</v>
      </c>
      <c r="AU128" s="174">
        <f t="shared" si="89"/>
        <v>1</v>
      </c>
      <c r="AV128" s="174">
        <f t="shared" si="90"/>
        <v>1</v>
      </c>
    </row>
    <row r="129" spans="1:48" x14ac:dyDescent="0.25">
      <c r="A129" s="2" t="s">
        <v>224</v>
      </c>
      <c r="B129" s="13" t="s">
        <v>225</v>
      </c>
      <c r="C129" s="15">
        <v>0</v>
      </c>
      <c r="D129" s="15">
        <v>2500000</v>
      </c>
      <c r="E129" s="15">
        <v>0</v>
      </c>
      <c r="F129" s="15">
        <v>0</v>
      </c>
      <c r="G129" s="15">
        <v>0</v>
      </c>
      <c r="H129" s="15">
        <v>2500000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f t="shared" si="97"/>
        <v>2500000</v>
      </c>
      <c r="P129" s="15">
        <f>SUM(C129:N129)</f>
        <v>5000000</v>
      </c>
      <c r="R129" s="2" t="s">
        <v>224</v>
      </c>
      <c r="S129" s="13" t="s">
        <v>225</v>
      </c>
      <c r="T129" s="15">
        <v>0</v>
      </c>
      <c r="U129" s="15">
        <v>0</v>
      </c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>
        <f t="shared" si="99"/>
        <v>0</v>
      </c>
      <c r="AG129" s="15">
        <f t="shared" si="100"/>
        <v>0</v>
      </c>
      <c r="AI129" s="175" t="e">
        <f t="shared" si="91"/>
        <v>#DIV/0!</v>
      </c>
      <c r="AJ129" s="175">
        <f t="shared" si="78"/>
        <v>1</v>
      </c>
      <c r="AK129" s="175" t="e">
        <f t="shared" si="79"/>
        <v>#DIV/0!</v>
      </c>
      <c r="AL129" s="175" t="e">
        <f t="shared" si="80"/>
        <v>#DIV/0!</v>
      </c>
      <c r="AM129" s="175" t="e">
        <f t="shared" si="81"/>
        <v>#DIV/0!</v>
      </c>
      <c r="AN129" s="175">
        <f t="shared" si="82"/>
        <v>1</v>
      </c>
      <c r="AO129" s="175" t="e">
        <f t="shared" si="83"/>
        <v>#DIV/0!</v>
      </c>
      <c r="AP129" s="175" t="e">
        <f t="shared" si="84"/>
        <v>#DIV/0!</v>
      </c>
      <c r="AQ129" s="175" t="e">
        <f t="shared" si="85"/>
        <v>#DIV/0!</v>
      </c>
      <c r="AR129" s="175" t="e">
        <f t="shared" si="86"/>
        <v>#DIV/0!</v>
      </c>
      <c r="AS129" s="175" t="e">
        <f t="shared" si="87"/>
        <v>#DIV/0!</v>
      </c>
      <c r="AT129" s="175" t="e">
        <f t="shared" si="88"/>
        <v>#DIV/0!</v>
      </c>
      <c r="AU129" s="175">
        <f t="shared" si="89"/>
        <v>1</v>
      </c>
      <c r="AV129" s="175">
        <f t="shared" si="90"/>
        <v>1</v>
      </c>
    </row>
    <row r="130" spans="1:48" x14ac:dyDescent="0.25">
      <c r="A130" s="6" t="s">
        <v>226</v>
      </c>
      <c r="B130" s="7" t="s">
        <v>227</v>
      </c>
      <c r="C130" s="8">
        <f>+C131+C132+C133+C135</f>
        <v>6900000</v>
      </c>
      <c r="D130" s="8">
        <f t="shared" ref="D130:P130" si="140">+D131+D132+D133+D135</f>
        <v>3400000</v>
      </c>
      <c r="E130" s="8">
        <f t="shared" si="140"/>
        <v>1400000</v>
      </c>
      <c r="F130" s="8">
        <f t="shared" si="140"/>
        <v>7700000</v>
      </c>
      <c r="G130" s="8">
        <f t="shared" si="140"/>
        <v>2200000</v>
      </c>
      <c r="H130" s="8">
        <f t="shared" si="140"/>
        <v>2200000</v>
      </c>
      <c r="I130" s="8">
        <f t="shared" si="140"/>
        <v>1400000</v>
      </c>
      <c r="J130" s="8">
        <f t="shared" si="140"/>
        <v>7700000</v>
      </c>
      <c r="K130" s="8">
        <f t="shared" si="140"/>
        <v>2200000</v>
      </c>
      <c r="L130" s="8">
        <f t="shared" si="140"/>
        <v>2200000</v>
      </c>
      <c r="M130" s="8">
        <f t="shared" si="140"/>
        <v>6900000</v>
      </c>
      <c r="N130" s="8">
        <f t="shared" si="140"/>
        <v>1400000</v>
      </c>
      <c r="O130" s="8">
        <f t="shared" si="97"/>
        <v>10300000</v>
      </c>
      <c r="P130" s="8">
        <f t="shared" si="140"/>
        <v>45600000</v>
      </c>
      <c r="R130" s="6" t="s">
        <v>226</v>
      </c>
      <c r="S130" s="7" t="s">
        <v>227</v>
      </c>
      <c r="T130" s="8">
        <f t="shared" ref="T130" si="141">+T131+T132+T133+T135</f>
        <v>9672854</v>
      </c>
      <c r="U130" s="8">
        <v>4448628</v>
      </c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>
        <f t="shared" si="99"/>
        <v>14121482</v>
      </c>
      <c r="AG130" s="8">
        <f t="shared" si="100"/>
        <v>14121482</v>
      </c>
      <c r="AI130" s="174">
        <f t="shared" si="91"/>
        <v>-0.40186289855072466</v>
      </c>
      <c r="AJ130" s="174">
        <f t="shared" si="78"/>
        <v>-0.30842000000000003</v>
      </c>
      <c r="AK130" s="174">
        <f t="shared" si="79"/>
        <v>1</v>
      </c>
      <c r="AL130" s="174">
        <f t="shared" si="80"/>
        <v>1</v>
      </c>
      <c r="AM130" s="174">
        <f t="shared" si="81"/>
        <v>1</v>
      </c>
      <c r="AN130" s="174">
        <f t="shared" si="82"/>
        <v>1</v>
      </c>
      <c r="AO130" s="174">
        <f t="shared" si="83"/>
        <v>1</v>
      </c>
      <c r="AP130" s="174">
        <f t="shared" si="84"/>
        <v>1</v>
      </c>
      <c r="AQ130" s="174">
        <f t="shared" si="85"/>
        <v>1</v>
      </c>
      <c r="AR130" s="174">
        <f t="shared" si="86"/>
        <v>1</v>
      </c>
      <c r="AS130" s="174">
        <f t="shared" si="87"/>
        <v>1</v>
      </c>
      <c r="AT130" s="174">
        <f t="shared" si="88"/>
        <v>1</v>
      </c>
      <c r="AU130" s="174">
        <f t="shared" si="89"/>
        <v>-0.37101766990291263</v>
      </c>
      <c r="AV130" s="174">
        <f t="shared" si="90"/>
        <v>0.6903183771929825</v>
      </c>
    </row>
    <row r="131" spans="1:48" x14ac:dyDescent="0.25">
      <c r="A131" s="2" t="s">
        <v>228</v>
      </c>
      <c r="B131" s="13" t="s">
        <v>229</v>
      </c>
      <c r="C131" s="15">
        <v>1000000</v>
      </c>
      <c r="D131" s="15">
        <v>1000000</v>
      </c>
      <c r="E131" s="15">
        <v>1000000</v>
      </c>
      <c r="F131" s="15">
        <v>1000000</v>
      </c>
      <c r="G131" s="15">
        <v>1000000</v>
      </c>
      <c r="H131" s="15">
        <v>1000000</v>
      </c>
      <c r="I131" s="15">
        <v>1000000</v>
      </c>
      <c r="J131" s="15">
        <v>1000000</v>
      </c>
      <c r="K131" s="15">
        <v>1000000</v>
      </c>
      <c r="L131" s="15">
        <v>1000000</v>
      </c>
      <c r="M131" s="15">
        <v>1000000</v>
      </c>
      <c r="N131" s="15">
        <v>1000000</v>
      </c>
      <c r="O131" s="15">
        <f t="shared" si="97"/>
        <v>2000000</v>
      </c>
      <c r="P131" s="15">
        <f>SUM(C131:N131)</f>
        <v>12000000</v>
      </c>
      <c r="R131" s="2" t="s">
        <v>228</v>
      </c>
      <c r="S131" s="13" t="s">
        <v>229</v>
      </c>
      <c r="T131" s="15">
        <v>0</v>
      </c>
      <c r="U131" s="15">
        <v>0</v>
      </c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>
        <f t="shared" si="99"/>
        <v>0</v>
      </c>
      <c r="AG131" s="15">
        <f t="shared" si="100"/>
        <v>0</v>
      </c>
      <c r="AI131" s="175">
        <f t="shared" si="91"/>
        <v>1</v>
      </c>
      <c r="AJ131" s="175">
        <f t="shared" si="78"/>
        <v>1</v>
      </c>
      <c r="AK131" s="175">
        <f t="shared" si="79"/>
        <v>1</v>
      </c>
      <c r="AL131" s="175">
        <f t="shared" si="80"/>
        <v>1</v>
      </c>
      <c r="AM131" s="175">
        <f t="shared" si="81"/>
        <v>1</v>
      </c>
      <c r="AN131" s="175">
        <f t="shared" si="82"/>
        <v>1</v>
      </c>
      <c r="AO131" s="175">
        <f t="shared" si="83"/>
        <v>1</v>
      </c>
      <c r="AP131" s="175">
        <f t="shared" si="84"/>
        <v>1</v>
      </c>
      <c r="AQ131" s="175">
        <f t="shared" si="85"/>
        <v>1</v>
      </c>
      <c r="AR131" s="175">
        <f t="shared" si="86"/>
        <v>1</v>
      </c>
      <c r="AS131" s="175">
        <f t="shared" si="87"/>
        <v>1</v>
      </c>
      <c r="AT131" s="175">
        <f t="shared" si="88"/>
        <v>1</v>
      </c>
      <c r="AU131" s="175">
        <f t="shared" si="89"/>
        <v>1</v>
      </c>
      <c r="AV131" s="175">
        <f t="shared" si="90"/>
        <v>1</v>
      </c>
    </row>
    <row r="132" spans="1:48" x14ac:dyDescent="0.25">
      <c r="A132" s="2" t="s">
        <v>230</v>
      </c>
      <c r="B132" s="13" t="s">
        <v>231</v>
      </c>
      <c r="C132" s="15">
        <v>0</v>
      </c>
      <c r="D132" s="15">
        <v>2000000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f t="shared" si="97"/>
        <v>2000000</v>
      </c>
      <c r="P132" s="15">
        <f>SUM(C132:N132)</f>
        <v>2000000</v>
      </c>
      <c r="R132" s="2" t="s">
        <v>230</v>
      </c>
      <c r="S132" s="13" t="s">
        <v>231</v>
      </c>
      <c r="T132" s="15">
        <v>0</v>
      </c>
      <c r="U132" s="15">
        <v>0</v>
      </c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>
        <f t="shared" si="99"/>
        <v>0</v>
      </c>
      <c r="AG132" s="15">
        <f t="shared" si="100"/>
        <v>0</v>
      </c>
      <c r="AI132" s="175" t="e">
        <f t="shared" si="91"/>
        <v>#DIV/0!</v>
      </c>
      <c r="AJ132" s="175">
        <f t="shared" si="78"/>
        <v>1</v>
      </c>
      <c r="AK132" s="175" t="e">
        <f t="shared" si="79"/>
        <v>#DIV/0!</v>
      </c>
      <c r="AL132" s="175" t="e">
        <f t="shared" si="80"/>
        <v>#DIV/0!</v>
      </c>
      <c r="AM132" s="175" t="e">
        <f t="shared" si="81"/>
        <v>#DIV/0!</v>
      </c>
      <c r="AN132" s="175" t="e">
        <f t="shared" si="82"/>
        <v>#DIV/0!</v>
      </c>
      <c r="AO132" s="175" t="e">
        <f t="shared" si="83"/>
        <v>#DIV/0!</v>
      </c>
      <c r="AP132" s="175" t="e">
        <f t="shared" si="84"/>
        <v>#DIV/0!</v>
      </c>
      <c r="AQ132" s="175" t="e">
        <f t="shared" si="85"/>
        <v>#DIV/0!</v>
      </c>
      <c r="AR132" s="175" t="e">
        <f t="shared" si="86"/>
        <v>#DIV/0!</v>
      </c>
      <c r="AS132" s="175" t="e">
        <f t="shared" si="87"/>
        <v>#DIV/0!</v>
      </c>
      <c r="AT132" s="175" t="e">
        <f t="shared" si="88"/>
        <v>#DIV/0!</v>
      </c>
      <c r="AU132" s="175">
        <f t="shared" si="89"/>
        <v>1</v>
      </c>
      <c r="AV132" s="175">
        <f t="shared" si="90"/>
        <v>1</v>
      </c>
    </row>
    <row r="133" spans="1:48" x14ac:dyDescent="0.25">
      <c r="A133" s="6" t="s">
        <v>232</v>
      </c>
      <c r="B133" s="7" t="s">
        <v>233</v>
      </c>
      <c r="C133" s="8">
        <f>+C134</f>
        <v>400000</v>
      </c>
      <c r="D133" s="8">
        <f t="shared" ref="D133:P133" si="142">+D134</f>
        <v>400000</v>
      </c>
      <c r="E133" s="8">
        <f t="shared" si="142"/>
        <v>400000</v>
      </c>
      <c r="F133" s="8">
        <f t="shared" si="142"/>
        <v>1200000</v>
      </c>
      <c r="G133" s="8">
        <f t="shared" si="142"/>
        <v>1200000</v>
      </c>
      <c r="H133" s="8">
        <f t="shared" si="142"/>
        <v>1200000</v>
      </c>
      <c r="I133" s="8">
        <f t="shared" si="142"/>
        <v>400000</v>
      </c>
      <c r="J133" s="8">
        <f t="shared" si="142"/>
        <v>1200000</v>
      </c>
      <c r="K133" s="8">
        <f t="shared" si="142"/>
        <v>1200000</v>
      </c>
      <c r="L133" s="8">
        <f t="shared" si="142"/>
        <v>1200000</v>
      </c>
      <c r="M133" s="8">
        <f t="shared" si="142"/>
        <v>400000</v>
      </c>
      <c r="N133" s="8">
        <f t="shared" si="142"/>
        <v>400000</v>
      </c>
      <c r="O133" s="8">
        <f t="shared" si="97"/>
        <v>800000</v>
      </c>
      <c r="P133" s="8">
        <f t="shared" si="142"/>
        <v>9600000</v>
      </c>
      <c r="R133" s="6" t="s">
        <v>232</v>
      </c>
      <c r="S133" s="7" t="s">
        <v>233</v>
      </c>
      <c r="T133" s="8">
        <f t="shared" ref="T133" si="143">+T134</f>
        <v>7000000</v>
      </c>
      <c r="U133" s="8">
        <v>1041150</v>
      </c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>
        <f t="shared" si="99"/>
        <v>8041150</v>
      </c>
      <c r="AG133" s="8">
        <f t="shared" si="100"/>
        <v>8041150</v>
      </c>
      <c r="AI133" s="174">
        <f t="shared" si="91"/>
        <v>-16.5</v>
      </c>
      <c r="AJ133" s="174">
        <f t="shared" si="78"/>
        <v>-1.602875</v>
      </c>
      <c r="AK133" s="174">
        <f t="shared" si="79"/>
        <v>1</v>
      </c>
      <c r="AL133" s="174">
        <f t="shared" si="80"/>
        <v>1</v>
      </c>
      <c r="AM133" s="174">
        <f t="shared" si="81"/>
        <v>1</v>
      </c>
      <c r="AN133" s="174">
        <f t="shared" si="82"/>
        <v>1</v>
      </c>
      <c r="AO133" s="174">
        <f t="shared" si="83"/>
        <v>1</v>
      </c>
      <c r="AP133" s="174">
        <f t="shared" si="84"/>
        <v>1</v>
      </c>
      <c r="AQ133" s="174">
        <f t="shared" si="85"/>
        <v>1</v>
      </c>
      <c r="AR133" s="174">
        <f t="shared" si="86"/>
        <v>1</v>
      </c>
      <c r="AS133" s="174">
        <f t="shared" si="87"/>
        <v>1</v>
      </c>
      <c r="AT133" s="174">
        <f t="shared" si="88"/>
        <v>1</v>
      </c>
      <c r="AU133" s="174">
        <f t="shared" si="89"/>
        <v>-9.0514375000000005</v>
      </c>
      <c r="AV133" s="174">
        <f t="shared" si="90"/>
        <v>0.16238020833333333</v>
      </c>
    </row>
    <row r="134" spans="1:48" x14ac:dyDescent="0.25">
      <c r="A134" s="2" t="s">
        <v>234</v>
      </c>
      <c r="B134" s="13" t="s">
        <v>235</v>
      </c>
      <c r="C134" s="15">
        <v>400000</v>
      </c>
      <c r="D134" s="15">
        <v>400000</v>
      </c>
      <c r="E134" s="15">
        <v>400000</v>
      </c>
      <c r="F134" s="15">
        <v>1200000</v>
      </c>
      <c r="G134" s="15">
        <v>1200000</v>
      </c>
      <c r="H134" s="15">
        <v>1200000</v>
      </c>
      <c r="I134" s="15">
        <v>400000</v>
      </c>
      <c r="J134" s="15">
        <v>1200000</v>
      </c>
      <c r="K134" s="15">
        <v>1200000</v>
      </c>
      <c r="L134" s="15">
        <v>1200000</v>
      </c>
      <c r="M134" s="15">
        <v>400000</v>
      </c>
      <c r="N134" s="15">
        <v>400000</v>
      </c>
      <c r="O134" s="15">
        <f t="shared" si="97"/>
        <v>800000</v>
      </c>
      <c r="P134" s="15">
        <f>SUM(C134:N134)</f>
        <v>9600000</v>
      </c>
      <c r="R134" s="2" t="s">
        <v>234</v>
      </c>
      <c r="S134" s="13" t="s">
        <v>235</v>
      </c>
      <c r="T134" s="15">
        <v>7000000</v>
      </c>
      <c r="U134" s="15">
        <v>1041150</v>
      </c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>
        <f t="shared" si="99"/>
        <v>8041150</v>
      </c>
      <c r="AG134" s="15">
        <f t="shared" si="100"/>
        <v>8041150</v>
      </c>
      <c r="AI134" s="175">
        <f t="shared" si="91"/>
        <v>-16.5</v>
      </c>
      <c r="AJ134" s="175">
        <f t="shared" ref="AJ134:AJ197" si="144">(D134-U134)/D134</f>
        <v>-1.602875</v>
      </c>
      <c r="AK134" s="175">
        <f t="shared" ref="AK134:AK197" si="145">(E134-V134)/E134</f>
        <v>1</v>
      </c>
      <c r="AL134" s="175">
        <f t="shared" ref="AL134:AL197" si="146">(F134-W134)/F134</f>
        <v>1</v>
      </c>
      <c r="AM134" s="175">
        <f t="shared" ref="AM134:AM197" si="147">(G134-X134)/G134</f>
        <v>1</v>
      </c>
      <c r="AN134" s="175">
        <f t="shared" ref="AN134:AN197" si="148">(H134-Y134)/H134</f>
        <v>1</v>
      </c>
      <c r="AO134" s="175">
        <f t="shared" ref="AO134:AO197" si="149">(I134-Z134)/I134</f>
        <v>1</v>
      </c>
      <c r="AP134" s="175">
        <f t="shared" ref="AP134:AP197" si="150">(J134-AA134)/J134</f>
        <v>1</v>
      </c>
      <c r="AQ134" s="175">
        <f t="shared" ref="AQ134:AQ197" si="151">(K134-AB134)/K134</f>
        <v>1</v>
      </c>
      <c r="AR134" s="175">
        <f t="shared" ref="AR134:AR197" si="152">(L134-AC134)/L134</f>
        <v>1</v>
      </c>
      <c r="AS134" s="175">
        <f t="shared" ref="AS134:AS197" si="153">(M134-AD134)/M134</f>
        <v>1</v>
      </c>
      <c r="AT134" s="175">
        <f t="shared" ref="AT134:AT197" si="154">(N134-AE134)/N134</f>
        <v>1</v>
      </c>
      <c r="AU134" s="175">
        <f t="shared" ref="AU134:AU197" si="155">(O134-AF134)/O134</f>
        <v>-9.0514375000000005</v>
      </c>
      <c r="AV134" s="175">
        <f t="shared" ref="AV134:AV197" si="156">(P134-AG134)/P134</f>
        <v>0.16238020833333333</v>
      </c>
    </row>
    <row r="135" spans="1:48" x14ac:dyDescent="0.25">
      <c r="A135" s="2" t="s">
        <v>236</v>
      </c>
      <c r="B135" s="13" t="s">
        <v>237</v>
      </c>
      <c r="C135" s="15">
        <v>5500000</v>
      </c>
      <c r="D135" s="15">
        <v>0</v>
      </c>
      <c r="E135" s="15">
        <v>0</v>
      </c>
      <c r="F135" s="15">
        <v>5500000</v>
      </c>
      <c r="G135" s="15">
        <v>0</v>
      </c>
      <c r="H135" s="15">
        <v>0</v>
      </c>
      <c r="I135" s="15">
        <v>0</v>
      </c>
      <c r="J135" s="15">
        <v>5500000</v>
      </c>
      <c r="K135" s="15">
        <v>0</v>
      </c>
      <c r="L135" s="15">
        <v>0</v>
      </c>
      <c r="M135" s="15">
        <v>5500000</v>
      </c>
      <c r="N135" s="15">
        <v>0</v>
      </c>
      <c r="O135" s="15">
        <f t="shared" si="97"/>
        <v>5500000</v>
      </c>
      <c r="P135" s="15">
        <f>SUM(C135:N135)</f>
        <v>22000000</v>
      </c>
      <c r="R135" s="2" t="s">
        <v>236</v>
      </c>
      <c r="S135" s="13" t="s">
        <v>237</v>
      </c>
      <c r="T135" s="15">
        <v>2672854</v>
      </c>
      <c r="U135" s="15">
        <v>3407478</v>
      </c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>
        <f t="shared" si="99"/>
        <v>6080332</v>
      </c>
      <c r="AG135" s="15">
        <f t="shared" si="100"/>
        <v>6080332</v>
      </c>
      <c r="AI135" s="175">
        <f t="shared" ref="AI135:AI198" si="157">(C135-T135)/C135</f>
        <v>0.5140265454545454</v>
      </c>
      <c r="AJ135" s="175" t="e">
        <f t="shared" si="144"/>
        <v>#DIV/0!</v>
      </c>
      <c r="AK135" s="175" t="e">
        <f t="shared" si="145"/>
        <v>#DIV/0!</v>
      </c>
      <c r="AL135" s="175">
        <f t="shared" si="146"/>
        <v>1</v>
      </c>
      <c r="AM135" s="175" t="e">
        <f t="shared" si="147"/>
        <v>#DIV/0!</v>
      </c>
      <c r="AN135" s="175" t="e">
        <f t="shared" si="148"/>
        <v>#DIV/0!</v>
      </c>
      <c r="AO135" s="175" t="e">
        <f t="shared" si="149"/>
        <v>#DIV/0!</v>
      </c>
      <c r="AP135" s="175">
        <f t="shared" si="150"/>
        <v>1</v>
      </c>
      <c r="AQ135" s="175" t="e">
        <f t="shared" si="151"/>
        <v>#DIV/0!</v>
      </c>
      <c r="AR135" s="175" t="e">
        <f t="shared" si="152"/>
        <v>#DIV/0!</v>
      </c>
      <c r="AS135" s="175">
        <f t="shared" si="153"/>
        <v>1</v>
      </c>
      <c r="AT135" s="175" t="e">
        <f t="shared" si="154"/>
        <v>#DIV/0!</v>
      </c>
      <c r="AU135" s="175">
        <f t="shared" si="155"/>
        <v>-0.10551490909090909</v>
      </c>
      <c r="AV135" s="175">
        <f t="shared" si="156"/>
        <v>0.72362127272727272</v>
      </c>
    </row>
    <row r="136" spans="1:48" x14ac:dyDescent="0.25">
      <c r="A136" s="6" t="s">
        <v>238</v>
      </c>
      <c r="B136" s="7" t="s">
        <v>239</v>
      </c>
      <c r="C136" s="8">
        <f>+C137+C139+C144+C148+C149</f>
        <v>18124000</v>
      </c>
      <c r="D136" s="8">
        <f t="shared" ref="D136:P136" si="158">+D137+D139+D144+D148+D149</f>
        <v>30716000</v>
      </c>
      <c r="E136" s="8">
        <f t="shared" si="158"/>
        <v>21985400</v>
      </c>
      <c r="F136" s="8">
        <f t="shared" si="158"/>
        <v>340416000</v>
      </c>
      <c r="G136" s="8">
        <f t="shared" si="158"/>
        <v>18116000</v>
      </c>
      <c r="H136" s="8">
        <f t="shared" si="158"/>
        <v>18116000</v>
      </c>
      <c r="I136" s="8">
        <f t="shared" si="158"/>
        <v>28116000</v>
      </c>
      <c r="J136" s="8">
        <f t="shared" si="158"/>
        <v>18116000</v>
      </c>
      <c r="K136" s="8">
        <f t="shared" si="158"/>
        <v>18116000</v>
      </c>
      <c r="L136" s="8">
        <f t="shared" si="158"/>
        <v>18116000</v>
      </c>
      <c r="M136" s="8">
        <f t="shared" si="158"/>
        <v>27116000</v>
      </c>
      <c r="N136" s="8">
        <f t="shared" si="158"/>
        <v>9116000</v>
      </c>
      <c r="O136" s="8">
        <f t="shared" si="97"/>
        <v>48840000</v>
      </c>
      <c r="P136" s="8">
        <f t="shared" si="158"/>
        <v>566169400</v>
      </c>
      <c r="R136" s="6" t="s">
        <v>238</v>
      </c>
      <c r="S136" s="7" t="s">
        <v>239</v>
      </c>
      <c r="T136" s="8">
        <f t="shared" ref="T136" si="159">+T137+T139+T144+T148+T149</f>
        <v>151883600</v>
      </c>
      <c r="U136" s="8">
        <v>-123065417</v>
      </c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>
        <f t="shared" si="99"/>
        <v>28818183</v>
      </c>
      <c r="AG136" s="8">
        <f t="shared" si="100"/>
        <v>28818183</v>
      </c>
      <c r="AI136" s="174">
        <f t="shared" si="157"/>
        <v>-7.3802471860516441</v>
      </c>
      <c r="AJ136" s="174">
        <f t="shared" si="144"/>
        <v>5.0065573967964578</v>
      </c>
      <c r="AK136" s="174">
        <f t="shared" si="145"/>
        <v>1</v>
      </c>
      <c r="AL136" s="174">
        <f t="shared" si="146"/>
        <v>1</v>
      </c>
      <c r="AM136" s="174">
        <f t="shared" si="147"/>
        <v>1</v>
      </c>
      <c r="AN136" s="174">
        <f t="shared" si="148"/>
        <v>1</v>
      </c>
      <c r="AO136" s="174">
        <f t="shared" si="149"/>
        <v>1</v>
      </c>
      <c r="AP136" s="174">
        <f t="shared" si="150"/>
        <v>1</v>
      </c>
      <c r="AQ136" s="174">
        <f t="shared" si="151"/>
        <v>1</v>
      </c>
      <c r="AR136" s="174">
        <f t="shared" si="152"/>
        <v>1</v>
      </c>
      <c r="AS136" s="174">
        <f t="shared" si="153"/>
        <v>1</v>
      </c>
      <c r="AT136" s="174">
        <f t="shared" si="154"/>
        <v>1</v>
      </c>
      <c r="AU136" s="174">
        <f t="shared" si="155"/>
        <v>0.40994711302211301</v>
      </c>
      <c r="AV136" s="174">
        <f t="shared" si="156"/>
        <v>0.94909971644529001</v>
      </c>
    </row>
    <row r="137" spans="1:48" x14ac:dyDescent="0.25">
      <c r="A137" s="6" t="s">
        <v>240</v>
      </c>
      <c r="B137" s="7" t="s">
        <v>241</v>
      </c>
      <c r="C137" s="8">
        <f t="shared" ref="C137:N137" si="160">SUM(C138:C138)</f>
        <v>0</v>
      </c>
      <c r="D137" s="8">
        <f t="shared" si="160"/>
        <v>0</v>
      </c>
      <c r="E137" s="8">
        <f t="shared" si="160"/>
        <v>0</v>
      </c>
      <c r="F137" s="8">
        <f t="shared" si="160"/>
        <v>500000</v>
      </c>
      <c r="G137" s="8">
        <f t="shared" si="160"/>
        <v>0</v>
      </c>
      <c r="H137" s="8">
        <f t="shared" si="160"/>
        <v>0</v>
      </c>
      <c r="I137" s="8">
        <f t="shared" si="160"/>
        <v>0</v>
      </c>
      <c r="J137" s="8">
        <f t="shared" si="160"/>
        <v>0</v>
      </c>
      <c r="K137" s="8">
        <f t="shared" si="160"/>
        <v>0</v>
      </c>
      <c r="L137" s="8">
        <f t="shared" si="160"/>
        <v>0</v>
      </c>
      <c r="M137" s="8">
        <f t="shared" si="160"/>
        <v>0</v>
      </c>
      <c r="N137" s="8">
        <f t="shared" si="160"/>
        <v>0</v>
      </c>
      <c r="O137" s="8">
        <f t="shared" si="97"/>
        <v>0</v>
      </c>
      <c r="P137" s="8">
        <f t="shared" ref="P137:P143" si="161">SUM(C137:N137)</f>
        <v>500000</v>
      </c>
      <c r="R137" s="6" t="s">
        <v>240</v>
      </c>
      <c r="S137" s="7" t="s">
        <v>241</v>
      </c>
      <c r="T137" s="8">
        <f t="shared" ref="T137" si="162">+T138</f>
        <v>0</v>
      </c>
      <c r="U137" s="8">
        <v>0</v>
      </c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>
        <f t="shared" si="99"/>
        <v>0</v>
      </c>
      <c r="AG137" s="8">
        <f t="shared" si="100"/>
        <v>0</v>
      </c>
      <c r="AI137" s="174" t="e">
        <f t="shared" si="157"/>
        <v>#DIV/0!</v>
      </c>
      <c r="AJ137" s="174" t="e">
        <f t="shared" si="144"/>
        <v>#DIV/0!</v>
      </c>
      <c r="AK137" s="174" t="e">
        <f t="shared" si="145"/>
        <v>#DIV/0!</v>
      </c>
      <c r="AL137" s="174">
        <f t="shared" si="146"/>
        <v>1</v>
      </c>
      <c r="AM137" s="174" t="e">
        <f t="shared" si="147"/>
        <v>#DIV/0!</v>
      </c>
      <c r="AN137" s="174" t="e">
        <f t="shared" si="148"/>
        <v>#DIV/0!</v>
      </c>
      <c r="AO137" s="174" t="e">
        <f t="shared" si="149"/>
        <v>#DIV/0!</v>
      </c>
      <c r="AP137" s="174" t="e">
        <f t="shared" si="150"/>
        <v>#DIV/0!</v>
      </c>
      <c r="AQ137" s="174" t="e">
        <f t="shared" si="151"/>
        <v>#DIV/0!</v>
      </c>
      <c r="AR137" s="174" t="e">
        <f t="shared" si="152"/>
        <v>#DIV/0!</v>
      </c>
      <c r="AS137" s="174" t="e">
        <f t="shared" si="153"/>
        <v>#DIV/0!</v>
      </c>
      <c r="AT137" s="174" t="e">
        <f t="shared" si="154"/>
        <v>#DIV/0!</v>
      </c>
      <c r="AU137" s="174" t="e">
        <f t="shared" si="155"/>
        <v>#DIV/0!</v>
      </c>
      <c r="AV137" s="174">
        <f t="shared" si="156"/>
        <v>1</v>
      </c>
    </row>
    <row r="138" spans="1:48" x14ac:dyDescent="0.25">
      <c r="A138" s="2" t="s">
        <v>242</v>
      </c>
      <c r="B138" s="13" t="s">
        <v>243</v>
      </c>
      <c r="C138" s="15">
        <v>0</v>
      </c>
      <c r="D138" s="15">
        <v>0</v>
      </c>
      <c r="E138" s="15">
        <v>0</v>
      </c>
      <c r="F138" s="15">
        <v>500000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f t="shared" si="97"/>
        <v>0</v>
      </c>
      <c r="P138" s="15">
        <f t="shared" si="161"/>
        <v>500000</v>
      </c>
      <c r="R138" s="2" t="s">
        <v>242</v>
      </c>
      <c r="S138" s="13" t="s">
        <v>243</v>
      </c>
      <c r="T138" s="15">
        <v>0</v>
      </c>
      <c r="U138" s="15">
        <v>0</v>
      </c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>
        <f t="shared" si="99"/>
        <v>0</v>
      </c>
      <c r="AG138" s="15">
        <f t="shared" si="100"/>
        <v>0</v>
      </c>
      <c r="AI138" s="175" t="e">
        <f t="shared" si="157"/>
        <v>#DIV/0!</v>
      </c>
      <c r="AJ138" s="175" t="e">
        <f t="shared" si="144"/>
        <v>#DIV/0!</v>
      </c>
      <c r="AK138" s="175" t="e">
        <f t="shared" si="145"/>
        <v>#DIV/0!</v>
      </c>
      <c r="AL138" s="175">
        <f t="shared" si="146"/>
        <v>1</v>
      </c>
      <c r="AM138" s="175" t="e">
        <f t="shared" si="147"/>
        <v>#DIV/0!</v>
      </c>
      <c r="AN138" s="175" t="e">
        <f t="shared" si="148"/>
        <v>#DIV/0!</v>
      </c>
      <c r="AO138" s="175" t="e">
        <f t="shared" si="149"/>
        <v>#DIV/0!</v>
      </c>
      <c r="AP138" s="175" t="e">
        <f t="shared" si="150"/>
        <v>#DIV/0!</v>
      </c>
      <c r="AQ138" s="175" t="e">
        <f t="shared" si="151"/>
        <v>#DIV/0!</v>
      </c>
      <c r="AR138" s="175" t="e">
        <f t="shared" si="152"/>
        <v>#DIV/0!</v>
      </c>
      <c r="AS138" s="175" t="e">
        <f t="shared" si="153"/>
        <v>#DIV/0!</v>
      </c>
      <c r="AT138" s="175" t="e">
        <f t="shared" si="154"/>
        <v>#DIV/0!</v>
      </c>
      <c r="AU138" s="175" t="e">
        <f t="shared" si="155"/>
        <v>#DIV/0!</v>
      </c>
      <c r="AV138" s="175">
        <f t="shared" si="156"/>
        <v>1</v>
      </c>
    </row>
    <row r="139" spans="1:48" x14ac:dyDescent="0.25">
      <c r="A139" s="6" t="s">
        <v>244</v>
      </c>
      <c r="B139" s="7" t="s">
        <v>736</v>
      </c>
      <c r="C139" s="8">
        <f t="shared" ref="C139:N139" si="163">SUM(C140:C143)</f>
        <v>18124000</v>
      </c>
      <c r="D139" s="8">
        <f t="shared" si="163"/>
        <v>18716000</v>
      </c>
      <c r="E139" s="8">
        <f t="shared" si="163"/>
        <v>18116000</v>
      </c>
      <c r="F139" s="8">
        <f t="shared" si="163"/>
        <v>19616000</v>
      </c>
      <c r="G139" s="8">
        <f t="shared" si="163"/>
        <v>18116000</v>
      </c>
      <c r="H139" s="8">
        <f t="shared" si="163"/>
        <v>18116000</v>
      </c>
      <c r="I139" s="8">
        <f t="shared" si="163"/>
        <v>18116000</v>
      </c>
      <c r="J139" s="8">
        <f t="shared" si="163"/>
        <v>18116000</v>
      </c>
      <c r="K139" s="8">
        <f t="shared" si="163"/>
        <v>18116000</v>
      </c>
      <c r="L139" s="8">
        <f t="shared" si="163"/>
        <v>18116000</v>
      </c>
      <c r="M139" s="8">
        <f t="shared" si="163"/>
        <v>27116000</v>
      </c>
      <c r="N139" s="8">
        <f t="shared" si="163"/>
        <v>9116000</v>
      </c>
      <c r="O139" s="8">
        <f t="shared" si="97"/>
        <v>36840000</v>
      </c>
      <c r="P139" s="8">
        <f t="shared" si="161"/>
        <v>219500000</v>
      </c>
      <c r="R139" s="6" t="s">
        <v>244</v>
      </c>
      <c r="S139" s="7" t="s">
        <v>245</v>
      </c>
      <c r="T139" s="8">
        <f t="shared" ref="T139" si="164">SUM(T140:T143)</f>
        <v>151883600</v>
      </c>
      <c r="U139" s="8">
        <v>-123065417</v>
      </c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>
        <f t="shared" ref="AF139:AF202" si="165">+T139+U139</f>
        <v>28818183</v>
      </c>
      <c r="AG139" s="8">
        <f t="shared" ref="AG139:AG202" si="166">SUM(T139:AE139)</f>
        <v>28818183</v>
      </c>
      <c r="AI139" s="174">
        <f t="shared" si="157"/>
        <v>-7.3802471860516441</v>
      </c>
      <c r="AJ139" s="174">
        <f t="shared" si="144"/>
        <v>7.5754123210087627</v>
      </c>
      <c r="AK139" s="174">
        <f t="shared" si="145"/>
        <v>1</v>
      </c>
      <c r="AL139" s="174">
        <f t="shared" si="146"/>
        <v>1</v>
      </c>
      <c r="AM139" s="174">
        <f t="shared" si="147"/>
        <v>1</v>
      </c>
      <c r="AN139" s="174">
        <f t="shared" si="148"/>
        <v>1</v>
      </c>
      <c r="AO139" s="174">
        <f t="shared" si="149"/>
        <v>1</v>
      </c>
      <c r="AP139" s="174">
        <f t="shared" si="150"/>
        <v>1</v>
      </c>
      <c r="AQ139" s="174">
        <f t="shared" si="151"/>
        <v>1</v>
      </c>
      <c r="AR139" s="174">
        <f t="shared" si="152"/>
        <v>1</v>
      </c>
      <c r="AS139" s="174">
        <f t="shared" si="153"/>
        <v>1</v>
      </c>
      <c r="AT139" s="174">
        <f t="shared" si="154"/>
        <v>1</v>
      </c>
      <c r="AU139" s="174">
        <f t="shared" si="155"/>
        <v>0.21774747557003257</v>
      </c>
      <c r="AV139" s="174">
        <f t="shared" si="156"/>
        <v>0.86870987243735764</v>
      </c>
    </row>
    <row r="140" spans="1:48" x14ac:dyDescent="0.25">
      <c r="A140" s="2" t="s">
        <v>246</v>
      </c>
      <c r="B140" s="13" t="s">
        <v>247</v>
      </c>
      <c r="C140" s="15">
        <v>9124000</v>
      </c>
      <c r="D140" s="15">
        <v>9116000</v>
      </c>
      <c r="E140" s="15">
        <v>9116000</v>
      </c>
      <c r="F140" s="15">
        <v>9116000</v>
      </c>
      <c r="G140" s="15">
        <v>9116000</v>
      </c>
      <c r="H140" s="15">
        <v>9116000</v>
      </c>
      <c r="I140" s="15">
        <v>9116000</v>
      </c>
      <c r="J140" s="15">
        <v>9116000</v>
      </c>
      <c r="K140" s="15">
        <v>9116000</v>
      </c>
      <c r="L140" s="15">
        <v>9116000</v>
      </c>
      <c r="M140" s="15">
        <v>9116000</v>
      </c>
      <c r="N140" s="15">
        <v>9116000</v>
      </c>
      <c r="O140" s="15">
        <f t="shared" ref="O140:O203" si="167">+C140+D140</f>
        <v>18240000</v>
      </c>
      <c r="P140" s="15">
        <f t="shared" si="161"/>
        <v>109400000</v>
      </c>
      <c r="R140" s="2" t="s">
        <v>246</v>
      </c>
      <c r="S140" s="13" t="s">
        <v>247</v>
      </c>
      <c r="T140" s="15">
        <v>100000000</v>
      </c>
      <c r="U140" s="15">
        <v>-85740618</v>
      </c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>
        <f t="shared" si="165"/>
        <v>14259382</v>
      </c>
      <c r="AG140" s="15">
        <f t="shared" si="166"/>
        <v>14259382</v>
      </c>
      <c r="AI140" s="175">
        <f t="shared" si="157"/>
        <v>-9.9601052170100832</v>
      </c>
      <c r="AJ140" s="175">
        <f t="shared" si="144"/>
        <v>10.40550877577885</v>
      </c>
      <c r="AK140" s="175">
        <f t="shared" si="145"/>
        <v>1</v>
      </c>
      <c r="AL140" s="175">
        <f t="shared" si="146"/>
        <v>1</v>
      </c>
      <c r="AM140" s="175">
        <f t="shared" si="147"/>
        <v>1</v>
      </c>
      <c r="AN140" s="175">
        <f t="shared" si="148"/>
        <v>1</v>
      </c>
      <c r="AO140" s="175">
        <f t="shared" si="149"/>
        <v>1</v>
      </c>
      <c r="AP140" s="175">
        <f t="shared" si="150"/>
        <v>1</v>
      </c>
      <c r="AQ140" s="175">
        <f t="shared" si="151"/>
        <v>1</v>
      </c>
      <c r="AR140" s="175">
        <f t="shared" si="152"/>
        <v>1</v>
      </c>
      <c r="AS140" s="175">
        <f t="shared" si="153"/>
        <v>1</v>
      </c>
      <c r="AT140" s="175">
        <f t="shared" si="154"/>
        <v>1</v>
      </c>
      <c r="AU140" s="175">
        <f t="shared" si="155"/>
        <v>0.21823563596491227</v>
      </c>
      <c r="AV140" s="175">
        <f t="shared" si="156"/>
        <v>0.86965829981718468</v>
      </c>
    </row>
    <row r="141" spans="1:48" x14ac:dyDescent="0.25">
      <c r="A141" s="2" t="s">
        <v>248</v>
      </c>
      <c r="B141" s="13" t="s">
        <v>249</v>
      </c>
      <c r="C141" s="15">
        <v>0</v>
      </c>
      <c r="D141" s="15">
        <v>200000</v>
      </c>
      <c r="E141" s="15">
        <v>0</v>
      </c>
      <c r="F141" s="15">
        <v>200000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f t="shared" si="167"/>
        <v>200000</v>
      </c>
      <c r="P141" s="15">
        <f t="shared" si="161"/>
        <v>400000</v>
      </c>
      <c r="R141" s="2" t="s">
        <v>248</v>
      </c>
      <c r="S141" s="13" t="s">
        <v>249</v>
      </c>
      <c r="T141" s="15">
        <v>200000</v>
      </c>
      <c r="U141" s="15">
        <v>-200000</v>
      </c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>
        <f t="shared" si="165"/>
        <v>0</v>
      </c>
      <c r="AG141" s="15">
        <f t="shared" si="166"/>
        <v>0</v>
      </c>
      <c r="AI141" s="175" t="e">
        <f t="shared" si="157"/>
        <v>#DIV/0!</v>
      </c>
      <c r="AJ141" s="175">
        <f t="shared" si="144"/>
        <v>2</v>
      </c>
      <c r="AK141" s="175" t="e">
        <f t="shared" si="145"/>
        <v>#DIV/0!</v>
      </c>
      <c r="AL141" s="175">
        <f t="shared" si="146"/>
        <v>1</v>
      </c>
      <c r="AM141" s="175" t="e">
        <f t="shared" si="147"/>
        <v>#DIV/0!</v>
      </c>
      <c r="AN141" s="175" t="e">
        <f t="shared" si="148"/>
        <v>#DIV/0!</v>
      </c>
      <c r="AO141" s="175" t="e">
        <f t="shared" si="149"/>
        <v>#DIV/0!</v>
      </c>
      <c r="AP141" s="175" t="e">
        <f t="shared" si="150"/>
        <v>#DIV/0!</v>
      </c>
      <c r="AQ141" s="175" t="e">
        <f t="shared" si="151"/>
        <v>#DIV/0!</v>
      </c>
      <c r="AR141" s="175" t="e">
        <f t="shared" si="152"/>
        <v>#DIV/0!</v>
      </c>
      <c r="AS141" s="175" t="e">
        <f t="shared" si="153"/>
        <v>#DIV/0!</v>
      </c>
      <c r="AT141" s="175" t="e">
        <f t="shared" si="154"/>
        <v>#DIV/0!</v>
      </c>
      <c r="AU141" s="175">
        <f t="shared" si="155"/>
        <v>1</v>
      </c>
      <c r="AV141" s="175">
        <f t="shared" si="156"/>
        <v>1</v>
      </c>
    </row>
    <row r="142" spans="1:48" x14ac:dyDescent="0.25">
      <c r="A142" s="2" t="s">
        <v>250</v>
      </c>
      <c r="B142" s="13" t="s">
        <v>251</v>
      </c>
      <c r="C142" s="15">
        <v>0</v>
      </c>
      <c r="D142" s="15">
        <v>400000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f t="shared" si="167"/>
        <v>400000</v>
      </c>
      <c r="P142" s="15">
        <f t="shared" si="161"/>
        <v>400000</v>
      </c>
      <c r="R142" s="2" t="s">
        <v>250</v>
      </c>
      <c r="S142" s="13" t="s">
        <v>251</v>
      </c>
      <c r="T142" s="15">
        <v>300000</v>
      </c>
      <c r="U142" s="15">
        <v>-300000</v>
      </c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>
        <f t="shared" si="165"/>
        <v>0</v>
      </c>
      <c r="AG142" s="15">
        <f t="shared" si="166"/>
        <v>0</v>
      </c>
      <c r="AI142" s="175" t="e">
        <f t="shared" si="157"/>
        <v>#DIV/0!</v>
      </c>
      <c r="AJ142" s="175">
        <f t="shared" si="144"/>
        <v>1.75</v>
      </c>
      <c r="AK142" s="175" t="e">
        <f t="shared" si="145"/>
        <v>#DIV/0!</v>
      </c>
      <c r="AL142" s="175" t="e">
        <f t="shared" si="146"/>
        <v>#DIV/0!</v>
      </c>
      <c r="AM142" s="175" t="e">
        <f t="shared" si="147"/>
        <v>#DIV/0!</v>
      </c>
      <c r="AN142" s="175" t="e">
        <f t="shared" si="148"/>
        <v>#DIV/0!</v>
      </c>
      <c r="AO142" s="175" t="e">
        <f t="shared" si="149"/>
        <v>#DIV/0!</v>
      </c>
      <c r="AP142" s="175" t="e">
        <f t="shared" si="150"/>
        <v>#DIV/0!</v>
      </c>
      <c r="AQ142" s="175" t="e">
        <f t="shared" si="151"/>
        <v>#DIV/0!</v>
      </c>
      <c r="AR142" s="175" t="e">
        <f t="shared" si="152"/>
        <v>#DIV/0!</v>
      </c>
      <c r="AS142" s="175" t="e">
        <f t="shared" si="153"/>
        <v>#DIV/0!</v>
      </c>
      <c r="AT142" s="175" t="e">
        <f t="shared" si="154"/>
        <v>#DIV/0!</v>
      </c>
      <c r="AU142" s="175">
        <f t="shared" si="155"/>
        <v>1</v>
      </c>
      <c r="AV142" s="175">
        <f t="shared" si="156"/>
        <v>1</v>
      </c>
    </row>
    <row r="143" spans="1:48" x14ac:dyDescent="0.25">
      <c r="A143" s="2" t="s">
        <v>252</v>
      </c>
      <c r="B143" s="13" t="s">
        <v>737</v>
      </c>
      <c r="C143" s="15">
        <v>9000000</v>
      </c>
      <c r="D143" s="15">
        <v>9000000</v>
      </c>
      <c r="E143" s="15">
        <v>9000000</v>
      </c>
      <c r="F143" s="15">
        <v>10300000</v>
      </c>
      <c r="G143" s="15">
        <v>9000000</v>
      </c>
      <c r="H143" s="15">
        <v>9000000</v>
      </c>
      <c r="I143" s="15">
        <v>9000000</v>
      </c>
      <c r="J143" s="15">
        <v>9000000</v>
      </c>
      <c r="K143" s="15">
        <v>9000000</v>
      </c>
      <c r="L143" s="15">
        <v>9000000</v>
      </c>
      <c r="M143" s="15">
        <v>18000000</v>
      </c>
      <c r="N143" s="15">
        <v>0</v>
      </c>
      <c r="O143" s="15">
        <f t="shared" si="167"/>
        <v>18000000</v>
      </c>
      <c r="P143" s="15">
        <f t="shared" si="161"/>
        <v>109300000</v>
      </c>
      <c r="R143" s="2" t="s">
        <v>252</v>
      </c>
      <c r="S143" s="13" t="s">
        <v>253</v>
      </c>
      <c r="T143" s="15">
        <v>51383600</v>
      </c>
      <c r="U143" s="15">
        <v>-36824799</v>
      </c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>
        <f t="shared" si="165"/>
        <v>14558801</v>
      </c>
      <c r="AG143" s="15">
        <f t="shared" si="166"/>
        <v>14558801</v>
      </c>
      <c r="AI143" s="175">
        <f t="shared" si="157"/>
        <v>-4.7092888888888886</v>
      </c>
      <c r="AJ143" s="175">
        <f t="shared" si="144"/>
        <v>5.091644333333333</v>
      </c>
      <c r="AK143" s="175">
        <f t="shared" si="145"/>
        <v>1</v>
      </c>
      <c r="AL143" s="175">
        <f t="shared" si="146"/>
        <v>1</v>
      </c>
      <c r="AM143" s="175">
        <f t="shared" si="147"/>
        <v>1</v>
      </c>
      <c r="AN143" s="175">
        <f t="shared" si="148"/>
        <v>1</v>
      </c>
      <c r="AO143" s="175">
        <f t="shared" si="149"/>
        <v>1</v>
      </c>
      <c r="AP143" s="175">
        <f t="shared" si="150"/>
        <v>1</v>
      </c>
      <c r="AQ143" s="175">
        <f t="shared" si="151"/>
        <v>1</v>
      </c>
      <c r="AR143" s="175">
        <f t="shared" si="152"/>
        <v>1</v>
      </c>
      <c r="AS143" s="175">
        <f t="shared" si="153"/>
        <v>1</v>
      </c>
      <c r="AT143" s="175" t="e">
        <f t="shared" si="154"/>
        <v>#DIV/0!</v>
      </c>
      <c r="AU143" s="175">
        <f t="shared" si="155"/>
        <v>0.19117772222222223</v>
      </c>
      <c r="AV143" s="175">
        <f t="shared" si="156"/>
        <v>0.86679962488563589</v>
      </c>
    </row>
    <row r="144" spans="1:48" x14ac:dyDescent="0.25">
      <c r="A144" s="6" t="s">
        <v>254</v>
      </c>
      <c r="B144" s="7" t="s">
        <v>255</v>
      </c>
      <c r="C144" s="8">
        <f>+C145+C146+C147</f>
        <v>0</v>
      </c>
      <c r="D144" s="8">
        <f t="shared" ref="D144:P144" si="168">+D145+D146+D147</f>
        <v>0</v>
      </c>
      <c r="E144" s="8">
        <f t="shared" si="168"/>
        <v>0</v>
      </c>
      <c r="F144" s="8">
        <f t="shared" si="168"/>
        <v>300000</v>
      </c>
      <c r="G144" s="8">
        <f t="shared" si="168"/>
        <v>0</v>
      </c>
      <c r="H144" s="8">
        <f t="shared" si="168"/>
        <v>0</v>
      </c>
      <c r="I144" s="8">
        <f t="shared" si="168"/>
        <v>0</v>
      </c>
      <c r="J144" s="8">
        <f t="shared" si="168"/>
        <v>0</v>
      </c>
      <c r="K144" s="8">
        <f t="shared" si="168"/>
        <v>0</v>
      </c>
      <c r="L144" s="8">
        <f t="shared" si="168"/>
        <v>0</v>
      </c>
      <c r="M144" s="8">
        <f t="shared" si="168"/>
        <v>0</v>
      </c>
      <c r="N144" s="8">
        <f t="shared" si="168"/>
        <v>0</v>
      </c>
      <c r="O144" s="8">
        <f t="shared" si="167"/>
        <v>0</v>
      </c>
      <c r="P144" s="8">
        <f t="shared" si="168"/>
        <v>300000</v>
      </c>
      <c r="R144" s="6" t="s">
        <v>254</v>
      </c>
      <c r="S144" s="7" t="s">
        <v>255</v>
      </c>
      <c r="T144" s="8">
        <f t="shared" ref="T144" si="169">+T145+T146+T147</f>
        <v>0</v>
      </c>
      <c r="U144" s="8">
        <v>0</v>
      </c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>
        <f t="shared" si="165"/>
        <v>0</v>
      </c>
      <c r="AG144" s="8">
        <f t="shared" si="166"/>
        <v>0</v>
      </c>
      <c r="AI144" s="174" t="e">
        <f t="shared" si="157"/>
        <v>#DIV/0!</v>
      </c>
      <c r="AJ144" s="174" t="e">
        <f t="shared" si="144"/>
        <v>#DIV/0!</v>
      </c>
      <c r="AK144" s="174" t="e">
        <f t="shared" si="145"/>
        <v>#DIV/0!</v>
      </c>
      <c r="AL144" s="174">
        <f t="shared" si="146"/>
        <v>1</v>
      </c>
      <c r="AM144" s="174" t="e">
        <f t="shared" si="147"/>
        <v>#DIV/0!</v>
      </c>
      <c r="AN144" s="174" t="e">
        <f t="shared" si="148"/>
        <v>#DIV/0!</v>
      </c>
      <c r="AO144" s="174" t="e">
        <f t="shared" si="149"/>
        <v>#DIV/0!</v>
      </c>
      <c r="AP144" s="174" t="e">
        <f t="shared" si="150"/>
        <v>#DIV/0!</v>
      </c>
      <c r="AQ144" s="174" t="e">
        <f t="shared" si="151"/>
        <v>#DIV/0!</v>
      </c>
      <c r="AR144" s="174" t="e">
        <f t="shared" si="152"/>
        <v>#DIV/0!</v>
      </c>
      <c r="AS144" s="174" t="e">
        <f t="shared" si="153"/>
        <v>#DIV/0!</v>
      </c>
      <c r="AT144" s="174" t="e">
        <f t="shared" si="154"/>
        <v>#DIV/0!</v>
      </c>
      <c r="AU144" s="174" t="e">
        <f t="shared" si="155"/>
        <v>#DIV/0!</v>
      </c>
      <c r="AV144" s="174">
        <f t="shared" si="156"/>
        <v>1</v>
      </c>
    </row>
    <row r="145" spans="1:48" x14ac:dyDescent="0.25">
      <c r="A145" s="2" t="s">
        <v>256</v>
      </c>
      <c r="B145" s="13" t="s">
        <v>257</v>
      </c>
      <c r="C145" s="15">
        <v>0</v>
      </c>
      <c r="D145" s="15">
        <v>0</v>
      </c>
      <c r="E145" s="15">
        <v>0</v>
      </c>
      <c r="F145" s="15">
        <v>100000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f t="shared" si="167"/>
        <v>0</v>
      </c>
      <c r="P145" s="15">
        <f>SUM(C145:N145)</f>
        <v>100000</v>
      </c>
      <c r="R145" s="2" t="s">
        <v>256</v>
      </c>
      <c r="S145" s="13" t="s">
        <v>257</v>
      </c>
      <c r="T145" s="15">
        <v>0</v>
      </c>
      <c r="U145" s="15">
        <v>0</v>
      </c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>
        <f t="shared" si="165"/>
        <v>0</v>
      </c>
      <c r="AG145" s="15">
        <f t="shared" si="166"/>
        <v>0</v>
      </c>
      <c r="AI145" s="175" t="e">
        <f t="shared" si="157"/>
        <v>#DIV/0!</v>
      </c>
      <c r="AJ145" s="175" t="e">
        <f t="shared" si="144"/>
        <v>#DIV/0!</v>
      </c>
      <c r="AK145" s="175" t="e">
        <f t="shared" si="145"/>
        <v>#DIV/0!</v>
      </c>
      <c r="AL145" s="175">
        <f t="shared" si="146"/>
        <v>1</v>
      </c>
      <c r="AM145" s="175" t="e">
        <f t="shared" si="147"/>
        <v>#DIV/0!</v>
      </c>
      <c r="AN145" s="175" t="e">
        <f t="shared" si="148"/>
        <v>#DIV/0!</v>
      </c>
      <c r="AO145" s="175" t="e">
        <f t="shared" si="149"/>
        <v>#DIV/0!</v>
      </c>
      <c r="AP145" s="175" t="e">
        <f t="shared" si="150"/>
        <v>#DIV/0!</v>
      </c>
      <c r="AQ145" s="175" t="e">
        <f t="shared" si="151"/>
        <v>#DIV/0!</v>
      </c>
      <c r="AR145" s="175" t="e">
        <f t="shared" si="152"/>
        <v>#DIV/0!</v>
      </c>
      <c r="AS145" s="175" t="e">
        <f t="shared" si="153"/>
        <v>#DIV/0!</v>
      </c>
      <c r="AT145" s="175" t="e">
        <f t="shared" si="154"/>
        <v>#DIV/0!</v>
      </c>
      <c r="AU145" s="175" t="e">
        <f t="shared" si="155"/>
        <v>#DIV/0!</v>
      </c>
      <c r="AV145" s="175">
        <f t="shared" si="156"/>
        <v>1</v>
      </c>
    </row>
    <row r="146" spans="1:48" x14ac:dyDescent="0.25">
      <c r="A146" s="2" t="s">
        <v>258</v>
      </c>
      <c r="B146" s="13" t="s">
        <v>259</v>
      </c>
      <c r="C146" s="15">
        <v>0</v>
      </c>
      <c r="D146" s="15">
        <v>0</v>
      </c>
      <c r="E146" s="15">
        <v>0</v>
      </c>
      <c r="F146" s="15">
        <v>100000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f t="shared" si="167"/>
        <v>0</v>
      </c>
      <c r="P146" s="15">
        <f>SUM(C146:N146)</f>
        <v>100000</v>
      </c>
      <c r="R146" s="2" t="s">
        <v>258</v>
      </c>
      <c r="S146" s="13" t="s">
        <v>259</v>
      </c>
      <c r="T146" s="15">
        <v>0</v>
      </c>
      <c r="U146" s="15">
        <v>0</v>
      </c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>
        <f t="shared" si="165"/>
        <v>0</v>
      </c>
      <c r="AG146" s="15">
        <f t="shared" si="166"/>
        <v>0</v>
      </c>
      <c r="AI146" s="175" t="e">
        <f t="shared" si="157"/>
        <v>#DIV/0!</v>
      </c>
      <c r="AJ146" s="175" t="e">
        <f t="shared" si="144"/>
        <v>#DIV/0!</v>
      </c>
      <c r="AK146" s="175" t="e">
        <f t="shared" si="145"/>
        <v>#DIV/0!</v>
      </c>
      <c r="AL146" s="175">
        <f t="shared" si="146"/>
        <v>1</v>
      </c>
      <c r="AM146" s="175" t="e">
        <f t="shared" si="147"/>
        <v>#DIV/0!</v>
      </c>
      <c r="AN146" s="175" t="e">
        <f t="shared" si="148"/>
        <v>#DIV/0!</v>
      </c>
      <c r="AO146" s="175" t="e">
        <f t="shared" si="149"/>
        <v>#DIV/0!</v>
      </c>
      <c r="AP146" s="175" t="e">
        <f t="shared" si="150"/>
        <v>#DIV/0!</v>
      </c>
      <c r="AQ146" s="175" t="e">
        <f t="shared" si="151"/>
        <v>#DIV/0!</v>
      </c>
      <c r="AR146" s="175" t="e">
        <f t="shared" si="152"/>
        <v>#DIV/0!</v>
      </c>
      <c r="AS146" s="175" t="e">
        <f t="shared" si="153"/>
        <v>#DIV/0!</v>
      </c>
      <c r="AT146" s="175" t="e">
        <f t="shared" si="154"/>
        <v>#DIV/0!</v>
      </c>
      <c r="AU146" s="175" t="e">
        <f t="shared" si="155"/>
        <v>#DIV/0!</v>
      </c>
      <c r="AV146" s="175">
        <f t="shared" si="156"/>
        <v>1</v>
      </c>
    </row>
    <row r="147" spans="1:48" x14ac:dyDescent="0.25">
      <c r="A147" s="2" t="s">
        <v>260</v>
      </c>
      <c r="B147" s="13" t="s">
        <v>261</v>
      </c>
      <c r="C147" s="15">
        <v>0</v>
      </c>
      <c r="D147" s="15">
        <v>0</v>
      </c>
      <c r="E147" s="15">
        <v>0</v>
      </c>
      <c r="F147" s="15">
        <v>100000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f t="shared" si="167"/>
        <v>0</v>
      </c>
      <c r="P147" s="15">
        <f>SUM(C147:N147)</f>
        <v>100000</v>
      </c>
      <c r="R147" s="2" t="s">
        <v>260</v>
      </c>
      <c r="S147" s="13" t="s">
        <v>261</v>
      </c>
      <c r="T147" s="15">
        <v>0</v>
      </c>
      <c r="U147" s="15">
        <v>0</v>
      </c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>
        <f t="shared" si="165"/>
        <v>0</v>
      </c>
      <c r="AG147" s="15">
        <f t="shared" si="166"/>
        <v>0</v>
      </c>
      <c r="AI147" s="175" t="e">
        <f t="shared" si="157"/>
        <v>#DIV/0!</v>
      </c>
      <c r="AJ147" s="175" t="e">
        <f t="shared" si="144"/>
        <v>#DIV/0!</v>
      </c>
      <c r="AK147" s="175" t="e">
        <f t="shared" si="145"/>
        <v>#DIV/0!</v>
      </c>
      <c r="AL147" s="175">
        <f t="shared" si="146"/>
        <v>1</v>
      </c>
      <c r="AM147" s="175" t="e">
        <f t="shared" si="147"/>
        <v>#DIV/0!</v>
      </c>
      <c r="AN147" s="175" t="e">
        <f t="shared" si="148"/>
        <v>#DIV/0!</v>
      </c>
      <c r="AO147" s="175" t="e">
        <f t="shared" si="149"/>
        <v>#DIV/0!</v>
      </c>
      <c r="AP147" s="175" t="e">
        <f t="shared" si="150"/>
        <v>#DIV/0!</v>
      </c>
      <c r="AQ147" s="175" t="e">
        <f t="shared" si="151"/>
        <v>#DIV/0!</v>
      </c>
      <c r="AR147" s="175" t="e">
        <f t="shared" si="152"/>
        <v>#DIV/0!</v>
      </c>
      <c r="AS147" s="175" t="e">
        <f t="shared" si="153"/>
        <v>#DIV/0!</v>
      </c>
      <c r="AT147" s="175" t="e">
        <f t="shared" si="154"/>
        <v>#DIV/0!</v>
      </c>
      <c r="AU147" s="175" t="e">
        <f t="shared" si="155"/>
        <v>#DIV/0!</v>
      </c>
      <c r="AV147" s="175">
        <f t="shared" si="156"/>
        <v>1</v>
      </c>
    </row>
    <row r="148" spans="1:48" x14ac:dyDescent="0.25">
      <c r="A148" s="2" t="s">
        <v>262</v>
      </c>
      <c r="B148" s="13" t="s">
        <v>263</v>
      </c>
      <c r="C148" s="15">
        <v>0</v>
      </c>
      <c r="D148" s="15">
        <v>2000000</v>
      </c>
      <c r="E148" s="15">
        <v>600000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f t="shared" si="167"/>
        <v>2000000</v>
      </c>
      <c r="P148" s="15">
        <f>SUM(C148:N148)</f>
        <v>2600000</v>
      </c>
      <c r="R148" s="2" t="s">
        <v>262</v>
      </c>
      <c r="S148" s="13" t="s">
        <v>263</v>
      </c>
      <c r="T148" s="15">
        <v>0</v>
      </c>
      <c r="U148" s="15">
        <v>0</v>
      </c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>
        <f t="shared" si="165"/>
        <v>0</v>
      </c>
      <c r="AG148" s="15">
        <f t="shared" si="166"/>
        <v>0</v>
      </c>
      <c r="AI148" s="175" t="e">
        <f t="shared" si="157"/>
        <v>#DIV/0!</v>
      </c>
      <c r="AJ148" s="175">
        <f t="shared" si="144"/>
        <v>1</v>
      </c>
      <c r="AK148" s="175">
        <f t="shared" si="145"/>
        <v>1</v>
      </c>
      <c r="AL148" s="175" t="e">
        <f t="shared" si="146"/>
        <v>#DIV/0!</v>
      </c>
      <c r="AM148" s="175" t="e">
        <f t="shared" si="147"/>
        <v>#DIV/0!</v>
      </c>
      <c r="AN148" s="175" t="e">
        <f t="shared" si="148"/>
        <v>#DIV/0!</v>
      </c>
      <c r="AO148" s="175" t="e">
        <f t="shared" si="149"/>
        <v>#DIV/0!</v>
      </c>
      <c r="AP148" s="175" t="e">
        <f t="shared" si="150"/>
        <v>#DIV/0!</v>
      </c>
      <c r="AQ148" s="175" t="e">
        <f t="shared" si="151"/>
        <v>#DIV/0!</v>
      </c>
      <c r="AR148" s="175" t="e">
        <f t="shared" si="152"/>
        <v>#DIV/0!</v>
      </c>
      <c r="AS148" s="175" t="e">
        <f t="shared" si="153"/>
        <v>#DIV/0!</v>
      </c>
      <c r="AT148" s="175" t="e">
        <f t="shared" si="154"/>
        <v>#DIV/0!</v>
      </c>
      <c r="AU148" s="175">
        <f t="shared" si="155"/>
        <v>1</v>
      </c>
      <c r="AV148" s="175">
        <f t="shared" si="156"/>
        <v>1</v>
      </c>
    </row>
    <row r="149" spans="1:48" x14ac:dyDescent="0.25">
      <c r="A149" s="2" t="s">
        <v>264</v>
      </c>
      <c r="B149" s="13" t="s">
        <v>265</v>
      </c>
      <c r="C149" s="15">
        <v>0</v>
      </c>
      <c r="D149" s="15">
        <v>10000000</v>
      </c>
      <c r="E149" s="15">
        <v>3269400</v>
      </c>
      <c r="F149" s="15">
        <v>320000000</v>
      </c>
      <c r="G149" s="15">
        <v>0</v>
      </c>
      <c r="H149" s="15">
        <v>0</v>
      </c>
      <c r="I149" s="15">
        <v>10000000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f t="shared" si="167"/>
        <v>10000000</v>
      </c>
      <c r="P149" s="15">
        <f>SUM(C149:N149)</f>
        <v>343269400</v>
      </c>
      <c r="R149" s="2" t="s">
        <v>264</v>
      </c>
      <c r="S149" s="13" t="s">
        <v>265</v>
      </c>
      <c r="T149" s="15">
        <v>0</v>
      </c>
      <c r="U149" s="15">
        <v>0</v>
      </c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>
        <f t="shared" si="165"/>
        <v>0</v>
      </c>
      <c r="AG149" s="15">
        <f t="shared" si="166"/>
        <v>0</v>
      </c>
      <c r="AI149" s="175" t="e">
        <f t="shared" si="157"/>
        <v>#DIV/0!</v>
      </c>
      <c r="AJ149" s="175">
        <f t="shared" si="144"/>
        <v>1</v>
      </c>
      <c r="AK149" s="175">
        <f t="shared" si="145"/>
        <v>1</v>
      </c>
      <c r="AL149" s="175">
        <f t="shared" si="146"/>
        <v>1</v>
      </c>
      <c r="AM149" s="175" t="e">
        <f t="shared" si="147"/>
        <v>#DIV/0!</v>
      </c>
      <c r="AN149" s="175" t="e">
        <f t="shared" si="148"/>
        <v>#DIV/0!</v>
      </c>
      <c r="AO149" s="175">
        <f t="shared" si="149"/>
        <v>1</v>
      </c>
      <c r="AP149" s="175" t="e">
        <f t="shared" si="150"/>
        <v>#DIV/0!</v>
      </c>
      <c r="AQ149" s="175" t="e">
        <f t="shared" si="151"/>
        <v>#DIV/0!</v>
      </c>
      <c r="AR149" s="175" t="e">
        <f t="shared" si="152"/>
        <v>#DIV/0!</v>
      </c>
      <c r="AS149" s="175" t="e">
        <f t="shared" si="153"/>
        <v>#DIV/0!</v>
      </c>
      <c r="AT149" s="175" t="e">
        <f t="shared" si="154"/>
        <v>#DIV/0!</v>
      </c>
      <c r="AU149" s="175">
        <f t="shared" si="155"/>
        <v>1</v>
      </c>
      <c r="AV149" s="175">
        <f t="shared" si="156"/>
        <v>1</v>
      </c>
    </row>
    <row r="150" spans="1:48" x14ac:dyDescent="0.25">
      <c r="A150" s="6" t="s">
        <v>266</v>
      </c>
      <c r="B150" s="7" t="s">
        <v>267</v>
      </c>
      <c r="C150" s="8">
        <f>+C151+C152+C159+C163+C169+C175+C180+C185</f>
        <v>124934777.1111111</v>
      </c>
      <c r="D150" s="8">
        <f t="shared" ref="D150:P150" si="170">+D151+D152+D159+D163+D169+D175+D180+D185</f>
        <v>141071217.1111111</v>
      </c>
      <c r="E150" s="8">
        <f t="shared" si="170"/>
        <v>145840356.44444445</v>
      </c>
      <c r="F150" s="8">
        <f t="shared" si="170"/>
        <v>170484621.44444445</v>
      </c>
      <c r="G150" s="8">
        <f t="shared" si="170"/>
        <v>100498110.44444445</v>
      </c>
      <c r="H150" s="8">
        <f t="shared" si="170"/>
        <v>74638110.444444448</v>
      </c>
      <c r="I150" s="8">
        <f t="shared" si="170"/>
        <v>133463221.55555551</v>
      </c>
      <c r="J150" s="8">
        <f t="shared" si="170"/>
        <v>96163112.444444448</v>
      </c>
      <c r="K150" s="8">
        <f t="shared" si="170"/>
        <v>58881031.444444448</v>
      </c>
      <c r="L150" s="8">
        <f t="shared" si="170"/>
        <v>63138112.444444448</v>
      </c>
      <c r="M150" s="8">
        <f t="shared" si="170"/>
        <v>57138113.444444448</v>
      </c>
      <c r="N150" s="8">
        <f t="shared" si="170"/>
        <v>38011666</v>
      </c>
      <c r="O150" s="8">
        <f t="shared" si="167"/>
        <v>266005994.22222221</v>
      </c>
      <c r="P150" s="8">
        <f t="shared" si="170"/>
        <v>1204262450.3333335</v>
      </c>
      <c r="R150" s="6" t="s">
        <v>266</v>
      </c>
      <c r="S150" s="7" t="s">
        <v>267</v>
      </c>
      <c r="T150" s="8">
        <f t="shared" ref="T150" si="171">+T151+T152+T159+T163+T169+T175+T180+T185</f>
        <v>275457231</v>
      </c>
      <c r="U150" s="8">
        <v>-204335775</v>
      </c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>
        <f t="shared" si="165"/>
        <v>71121456</v>
      </c>
      <c r="AG150" s="8">
        <f t="shared" si="166"/>
        <v>71121456</v>
      </c>
      <c r="AI150" s="174">
        <f t="shared" si="157"/>
        <v>-1.2048082797235979</v>
      </c>
      <c r="AJ150" s="174">
        <f t="shared" si="144"/>
        <v>2.4484582977621878</v>
      </c>
      <c r="AK150" s="174">
        <f t="shared" si="145"/>
        <v>1</v>
      </c>
      <c r="AL150" s="174">
        <f t="shared" si="146"/>
        <v>1</v>
      </c>
      <c r="AM150" s="174">
        <f t="shared" si="147"/>
        <v>1</v>
      </c>
      <c r="AN150" s="174">
        <f t="shared" si="148"/>
        <v>1</v>
      </c>
      <c r="AO150" s="174">
        <f t="shared" si="149"/>
        <v>1</v>
      </c>
      <c r="AP150" s="174">
        <f t="shared" si="150"/>
        <v>1</v>
      </c>
      <c r="AQ150" s="174">
        <f t="shared" si="151"/>
        <v>1</v>
      </c>
      <c r="AR150" s="174">
        <f t="shared" si="152"/>
        <v>1</v>
      </c>
      <c r="AS150" s="174">
        <f t="shared" si="153"/>
        <v>1</v>
      </c>
      <c r="AT150" s="174">
        <f t="shared" si="154"/>
        <v>1</v>
      </c>
      <c r="AU150" s="174">
        <f t="shared" si="155"/>
        <v>0.73263213030987218</v>
      </c>
      <c r="AV150" s="174">
        <f t="shared" si="156"/>
        <v>0.94094189685951435</v>
      </c>
    </row>
    <row r="151" spans="1:48" x14ac:dyDescent="0.25">
      <c r="A151" s="2" t="s">
        <v>268</v>
      </c>
      <c r="B151" s="13" t="s">
        <v>269</v>
      </c>
      <c r="C151" s="15">
        <v>0</v>
      </c>
      <c r="D151" s="15">
        <v>0</v>
      </c>
      <c r="E151" s="15">
        <v>3125000</v>
      </c>
      <c r="F151" s="15">
        <v>0</v>
      </c>
      <c r="G151" s="15">
        <v>0</v>
      </c>
      <c r="H151" s="15">
        <v>0</v>
      </c>
      <c r="I151" s="15">
        <v>0</v>
      </c>
      <c r="J151" s="15">
        <v>2875000</v>
      </c>
      <c r="K151" s="15">
        <v>0</v>
      </c>
      <c r="L151" s="15">
        <v>0</v>
      </c>
      <c r="M151" s="15">
        <v>0</v>
      </c>
      <c r="N151" s="15">
        <v>0</v>
      </c>
      <c r="O151" s="15">
        <f t="shared" si="167"/>
        <v>0</v>
      </c>
      <c r="P151" s="15">
        <f t="shared" ref="P151:P168" si="172">SUM(C151:N151)</f>
        <v>6000000</v>
      </c>
      <c r="R151" s="2" t="s">
        <v>268</v>
      </c>
      <c r="S151" s="13" t="s">
        <v>269</v>
      </c>
      <c r="T151" s="15">
        <v>1000000</v>
      </c>
      <c r="U151" s="15">
        <v>-1000000</v>
      </c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>
        <f t="shared" si="165"/>
        <v>0</v>
      </c>
      <c r="AG151" s="15">
        <f t="shared" si="166"/>
        <v>0</v>
      </c>
      <c r="AI151" s="175" t="e">
        <f t="shared" si="157"/>
        <v>#DIV/0!</v>
      </c>
      <c r="AJ151" s="175" t="e">
        <f t="shared" si="144"/>
        <v>#DIV/0!</v>
      </c>
      <c r="AK151" s="175">
        <f t="shared" si="145"/>
        <v>1</v>
      </c>
      <c r="AL151" s="175" t="e">
        <f t="shared" si="146"/>
        <v>#DIV/0!</v>
      </c>
      <c r="AM151" s="175" t="e">
        <f t="shared" si="147"/>
        <v>#DIV/0!</v>
      </c>
      <c r="AN151" s="175" t="e">
        <f t="shared" si="148"/>
        <v>#DIV/0!</v>
      </c>
      <c r="AO151" s="175" t="e">
        <f t="shared" si="149"/>
        <v>#DIV/0!</v>
      </c>
      <c r="AP151" s="175">
        <f t="shared" si="150"/>
        <v>1</v>
      </c>
      <c r="AQ151" s="175" t="e">
        <f t="shared" si="151"/>
        <v>#DIV/0!</v>
      </c>
      <c r="AR151" s="175" t="e">
        <f t="shared" si="152"/>
        <v>#DIV/0!</v>
      </c>
      <c r="AS151" s="175" t="e">
        <f t="shared" si="153"/>
        <v>#DIV/0!</v>
      </c>
      <c r="AT151" s="175" t="e">
        <f t="shared" si="154"/>
        <v>#DIV/0!</v>
      </c>
      <c r="AU151" s="175" t="e">
        <f t="shared" si="155"/>
        <v>#DIV/0!</v>
      </c>
      <c r="AV151" s="175">
        <f t="shared" si="156"/>
        <v>1</v>
      </c>
    </row>
    <row r="152" spans="1:48" x14ac:dyDescent="0.25">
      <c r="A152" s="6" t="s">
        <v>270</v>
      </c>
      <c r="B152" s="7" t="s">
        <v>271</v>
      </c>
      <c r="C152" s="8">
        <f t="shared" ref="C152:N152" si="173">SUM(C153:C158)</f>
        <v>1608333.3333333333</v>
      </c>
      <c r="D152" s="8">
        <f t="shared" si="173"/>
        <v>21258333.333333332</v>
      </c>
      <c r="E152" s="8">
        <f t="shared" si="173"/>
        <v>17455579.333333336</v>
      </c>
      <c r="F152" s="8">
        <f t="shared" si="173"/>
        <v>55401087.333333336</v>
      </c>
      <c r="G152" s="8">
        <f t="shared" si="173"/>
        <v>5278333.333333333</v>
      </c>
      <c r="H152" s="8">
        <f t="shared" si="173"/>
        <v>2278333.333333333</v>
      </c>
      <c r="I152" s="8">
        <f t="shared" si="173"/>
        <v>18678333.333333336</v>
      </c>
      <c r="J152" s="8">
        <f t="shared" si="173"/>
        <v>5028333.333333333</v>
      </c>
      <c r="K152" s="8">
        <f t="shared" si="173"/>
        <v>2528333.333333333</v>
      </c>
      <c r="L152" s="8">
        <f t="shared" si="173"/>
        <v>2278333.333333333</v>
      </c>
      <c r="M152" s="8">
        <f t="shared" si="173"/>
        <v>2278333.333333333</v>
      </c>
      <c r="N152" s="8">
        <f t="shared" si="173"/>
        <v>2278333.333333333</v>
      </c>
      <c r="O152" s="8">
        <f t="shared" si="167"/>
        <v>22866666.666666664</v>
      </c>
      <c r="P152" s="8">
        <f t="shared" si="172"/>
        <v>136350000</v>
      </c>
      <c r="R152" s="6" t="s">
        <v>270</v>
      </c>
      <c r="S152" s="7" t="s">
        <v>271</v>
      </c>
      <c r="T152" s="8">
        <f t="shared" ref="T152" si="174">SUM(T153:T158)</f>
        <v>7814600</v>
      </c>
      <c r="U152" s="8">
        <v>-5936720</v>
      </c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>
        <f t="shared" si="165"/>
        <v>1877880</v>
      </c>
      <c r="AG152" s="8">
        <f t="shared" si="166"/>
        <v>1877880</v>
      </c>
      <c r="AI152" s="174">
        <f t="shared" si="157"/>
        <v>-3.8588186528497412</v>
      </c>
      <c r="AJ152" s="174">
        <f t="shared" si="144"/>
        <v>1.2792655429243434</v>
      </c>
      <c r="AK152" s="174">
        <f t="shared" si="145"/>
        <v>1</v>
      </c>
      <c r="AL152" s="174">
        <f t="shared" si="146"/>
        <v>1</v>
      </c>
      <c r="AM152" s="174">
        <f t="shared" si="147"/>
        <v>1</v>
      </c>
      <c r="AN152" s="174">
        <f t="shared" si="148"/>
        <v>1</v>
      </c>
      <c r="AO152" s="174">
        <f t="shared" si="149"/>
        <v>1</v>
      </c>
      <c r="AP152" s="174">
        <f t="shared" si="150"/>
        <v>1</v>
      </c>
      <c r="AQ152" s="174">
        <f t="shared" si="151"/>
        <v>1</v>
      </c>
      <c r="AR152" s="174">
        <f t="shared" si="152"/>
        <v>1</v>
      </c>
      <c r="AS152" s="174">
        <f t="shared" si="153"/>
        <v>1</v>
      </c>
      <c r="AT152" s="174">
        <f t="shared" si="154"/>
        <v>1</v>
      </c>
      <c r="AU152" s="174">
        <f t="shared" si="155"/>
        <v>0.91787696793002915</v>
      </c>
      <c r="AV152" s="174">
        <f t="shared" si="156"/>
        <v>0.98622750275027504</v>
      </c>
    </row>
    <row r="153" spans="1:48" x14ac:dyDescent="0.25">
      <c r="A153" s="2" t="s">
        <v>272</v>
      </c>
      <c r="B153" s="13" t="s">
        <v>273</v>
      </c>
      <c r="C153" s="15">
        <v>0</v>
      </c>
      <c r="D153" s="15">
        <v>10000000</v>
      </c>
      <c r="E153" s="15">
        <v>9297246</v>
      </c>
      <c r="F153" s="15">
        <v>6792754</v>
      </c>
      <c r="G153" s="15">
        <v>3670000</v>
      </c>
      <c r="H153" s="15">
        <v>670000</v>
      </c>
      <c r="I153" s="15">
        <v>12270000</v>
      </c>
      <c r="J153" s="15">
        <v>2620000</v>
      </c>
      <c r="K153" s="15">
        <v>670000</v>
      </c>
      <c r="L153" s="15">
        <v>670000</v>
      </c>
      <c r="M153" s="15">
        <v>670000</v>
      </c>
      <c r="N153" s="15">
        <v>670000</v>
      </c>
      <c r="O153" s="15">
        <f t="shared" si="167"/>
        <v>10000000</v>
      </c>
      <c r="P153" s="15">
        <f t="shared" si="172"/>
        <v>48000000</v>
      </c>
      <c r="R153" s="2" t="s">
        <v>272</v>
      </c>
      <c r="S153" s="13" t="s">
        <v>273</v>
      </c>
      <c r="T153" s="15">
        <v>4214600</v>
      </c>
      <c r="U153" s="15">
        <v>-3836720</v>
      </c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>
        <f t="shared" si="165"/>
        <v>377880</v>
      </c>
      <c r="AG153" s="15">
        <f t="shared" si="166"/>
        <v>377880</v>
      </c>
      <c r="AI153" s="175" t="e">
        <f t="shared" si="157"/>
        <v>#DIV/0!</v>
      </c>
      <c r="AJ153" s="175">
        <f t="shared" si="144"/>
        <v>1.383672</v>
      </c>
      <c r="AK153" s="175">
        <f t="shared" si="145"/>
        <v>1</v>
      </c>
      <c r="AL153" s="175">
        <f t="shared" si="146"/>
        <v>1</v>
      </c>
      <c r="AM153" s="175">
        <f t="shared" si="147"/>
        <v>1</v>
      </c>
      <c r="AN153" s="175">
        <f t="shared" si="148"/>
        <v>1</v>
      </c>
      <c r="AO153" s="175">
        <f t="shared" si="149"/>
        <v>1</v>
      </c>
      <c r="AP153" s="175">
        <f t="shared" si="150"/>
        <v>1</v>
      </c>
      <c r="AQ153" s="175">
        <f t="shared" si="151"/>
        <v>1</v>
      </c>
      <c r="AR153" s="175">
        <f t="shared" si="152"/>
        <v>1</v>
      </c>
      <c r="AS153" s="175">
        <f t="shared" si="153"/>
        <v>1</v>
      </c>
      <c r="AT153" s="175">
        <f t="shared" si="154"/>
        <v>1</v>
      </c>
      <c r="AU153" s="175">
        <f t="shared" si="155"/>
        <v>0.96221199999999996</v>
      </c>
      <c r="AV153" s="175">
        <f t="shared" si="156"/>
        <v>0.99212750000000005</v>
      </c>
    </row>
    <row r="154" spans="1:48" x14ac:dyDescent="0.25">
      <c r="A154" s="2" t="s">
        <v>274</v>
      </c>
      <c r="B154" s="13" t="s">
        <v>275</v>
      </c>
      <c r="C154" s="15">
        <v>1208333.3333333333</v>
      </c>
      <c r="D154" s="15">
        <v>6208333.333333333</v>
      </c>
      <c r="E154" s="15">
        <v>1208333.3333333333</v>
      </c>
      <c r="F154" s="15">
        <v>46208333.333333336</v>
      </c>
      <c r="G154" s="15">
        <v>1208333.3333333333</v>
      </c>
      <c r="H154" s="15">
        <v>1208333.3333333333</v>
      </c>
      <c r="I154" s="15">
        <v>1208333.3333333333</v>
      </c>
      <c r="J154" s="15">
        <v>1208333.3333333333</v>
      </c>
      <c r="K154" s="15">
        <v>1208333.3333333333</v>
      </c>
      <c r="L154" s="15">
        <v>1208333.3333333333</v>
      </c>
      <c r="M154" s="15">
        <v>1208333.3333333333</v>
      </c>
      <c r="N154" s="15">
        <v>1208333.3333333333</v>
      </c>
      <c r="O154" s="15">
        <f t="shared" si="167"/>
        <v>7416666.666666666</v>
      </c>
      <c r="P154" s="15">
        <f t="shared" si="172"/>
        <v>64500000.000000022</v>
      </c>
      <c r="R154" s="2" t="s">
        <v>274</v>
      </c>
      <c r="S154" s="13" t="s">
        <v>275</v>
      </c>
      <c r="T154" s="15">
        <v>0</v>
      </c>
      <c r="U154" s="15">
        <v>0</v>
      </c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>
        <f t="shared" si="165"/>
        <v>0</v>
      </c>
      <c r="AG154" s="15">
        <f t="shared" si="166"/>
        <v>0</v>
      </c>
      <c r="AI154" s="175">
        <f t="shared" si="157"/>
        <v>1</v>
      </c>
      <c r="AJ154" s="175">
        <f t="shared" si="144"/>
        <v>1</v>
      </c>
      <c r="AK154" s="175">
        <f t="shared" si="145"/>
        <v>1</v>
      </c>
      <c r="AL154" s="175">
        <f t="shared" si="146"/>
        <v>1</v>
      </c>
      <c r="AM154" s="175">
        <f t="shared" si="147"/>
        <v>1</v>
      </c>
      <c r="AN154" s="175">
        <f t="shared" si="148"/>
        <v>1</v>
      </c>
      <c r="AO154" s="175">
        <f t="shared" si="149"/>
        <v>1</v>
      </c>
      <c r="AP154" s="175">
        <f t="shared" si="150"/>
        <v>1</v>
      </c>
      <c r="AQ154" s="175">
        <f t="shared" si="151"/>
        <v>1</v>
      </c>
      <c r="AR154" s="175">
        <f t="shared" si="152"/>
        <v>1</v>
      </c>
      <c r="AS154" s="175">
        <f t="shared" si="153"/>
        <v>1</v>
      </c>
      <c r="AT154" s="175">
        <f t="shared" si="154"/>
        <v>1</v>
      </c>
      <c r="AU154" s="175">
        <f t="shared" si="155"/>
        <v>1</v>
      </c>
      <c r="AV154" s="175">
        <f t="shared" si="156"/>
        <v>1</v>
      </c>
    </row>
    <row r="155" spans="1:48" x14ac:dyDescent="0.25">
      <c r="A155" s="2" t="s">
        <v>276</v>
      </c>
      <c r="B155" s="13" t="s">
        <v>738</v>
      </c>
      <c r="C155" s="15">
        <v>0</v>
      </c>
      <c r="D155" s="15">
        <v>4650000</v>
      </c>
      <c r="E155" s="15">
        <v>0</v>
      </c>
      <c r="F155" s="15">
        <v>0</v>
      </c>
      <c r="G155" s="15">
        <v>0</v>
      </c>
      <c r="H155" s="15">
        <v>0</v>
      </c>
      <c r="I155" s="15">
        <v>4800000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f t="shared" si="167"/>
        <v>4650000</v>
      </c>
      <c r="P155" s="15">
        <f t="shared" si="172"/>
        <v>9450000</v>
      </c>
      <c r="R155" s="2" t="s">
        <v>276</v>
      </c>
      <c r="S155" s="13" t="s">
        <v>277</v>
      </c>
      <c r="T155" s="15">
        <v>0</v>
      </c>
      <c r="U155" s="15">
        <v>0</v>
      </c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>
        <f t="shared" si="165"/>
        <v>0</v>
      </c>
      <c r="AG155" s="15">
        <f t="shared" si="166"/>
        <v>0</v>
      </c>
      <c r="AI155" s="175" t="e">
        <f t="shared" si="157"/>
        <v>#DIV/0!</v>
      </c>
      <c r="AJ155" s="175">
        <f t="shared" si="144"/>
        <v>1</v>
      </c>
      <c r="AK155" s="175" t="e">
        <f t="shared" si="145"/>
        <v>#DIV/0!</v>
      </c>
      <c r="AL155" s="175" t="e">
        <f t="shared" si="146"/>
        <v>#DIV/0!</v>
      </c>
      <c r="AM155" s="175" t="e">
        <f t="shared" si="147"/>
        <v>#DIV/0!</v>
      </c>
      <c r="AN155" s="175" t="e">
        <f t="shared" si="148"/>
        <v>#DIV/0!</v>
      </c>
      <c r="AO155" s="175">
        <f t="shared" si="149"/>
        <v>1</v>
      </c>
      <c r="AP155" s="175" t="e">
        <f t="shared" si="150"/>
        <v>#DIV/0!</v>
      </c>
      <c r="AQ155" s="175" t="e">
        <f t="shared" si="151"/>
        <v>#DIV/0!</v>
      </c>
      <c r="AR155" s="175" t="e">
        <f t="shared" si="152"/>
        <v>#DIV/0!</v>
      </c>
      <c r="AS155" s="175" t="e">
        <f t="shared" si="153"/>
        <v>#DIV/0!</v>
      </c>
      <c r="AT155" s="175" t="e">
        <f t="shared" si="154"/>
        <v>#DIV/0!</v>
      </c>
      <c r="AU155" s="175">
        <f t="shared" si="155"/>
        <v>1</v>
      </c>
      <c r="AV155" s="175">
        <f t="shared" si="156"/>
        <v>1</v>
      </c>
    </row>
    <row r="156" spans="1:48" x14ac:dyDescent="0.25">
      <c r="A156" s="2" t="s">
        <v>278</v>
      </c>
      <c r="B156" s="13" t="s">
        <v>279</v>
      </c>
      <c r="C156" s="15">
        <v>0</v>
      </c>
      <c r="D156" s="15">
        <v>0</v>
      </c>
      <c r="E156" s="15">
        <v>550000</v>
      </c>
      <c r="F156" s="15">
        <v>500000</v>
      </c>
      <c r="G156" s="15">
        <v>0</v>
      </c>
      <c r="H156" s="15">
        <v>0</v>
      </c>
      <c r="I156" s="15">
        <v>0</v>
      </c>
      <c r="J156" s="15">
        <v>800000</v>
      </c>
      <c r="K156" s="15">
        <v>250000</v>
      </c>
      <c r="L156" s="15">
        <v>0</v>
      </c>
      <c r="M156" s="15">
        <v>0</v>
      </c>
      <c r="N156" s="15">
        <v>0</v>
      </c>
      <c r="O156" s="15">
        <f t="shared" si="167"/>
        <v>0</v>
      </c>
      <c r="P156" s="15">
        <f t="shared" si="172"/>
        <v>2100000</v>
      </c>
      <c r="R156" s="2" t="s">
        <v>278</v>
      </c>
      <c r="S156" s="13" t="s">
        <v>279</v>
      </c>
      <c r="T156" s="15">
        <v>0</v>
      </c>
      <c r="U156" s="15">
        <v>0</v>
      </c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>
        <f t="shared" si="165"/>
        <v>0</v>
      </c>
      <c r="AG156" s="15">
        <f t="shared" si="166"/>
        <v>0</v>
      </c>
      <c r="AI156" s="175" t="e">
        <f t="shared" si="157"/>
        <v>#DIV/0!</v>
      </c>
      <c r="AJ156" s="175" t="e">
        <f t="shared" si="144"/>
        <v>#DIV/0!</v>
      </c>
      <c r="AK156" s="175">
        <f t="shared" si="145"/>
        <v>1</v>
      </c>
      <c r="AL156" s="175">
        <f t="shared" si="146"/>
        <v>1</v>
      </c>
      <c r="AM156" s="175" t="e">
        <f t="shared" si="147"/>
        <v>#DIV/0!</v>
      </c>
      <c r="AN156" s="175" t="e">
        <f t="shared" si="148"/>
        <v>#DIV/0!</v>
      </c>
      <c r="AO156" s="175" t="e">
        <f t="shared" si="149"/>
        <v>#DIV/0!</v>
      </c>
      <c r="AP156" s="175">
        <f t="shared" si="150"/>
        <v>1</v>
      </c>
      <c r="AQ156" s="175">
        <f t="shared" si="151"/>
        <v>1</v>
      </c>
      <c r="AR156" s="175" t="e">
        <f t="shared" si="152"/>
        <v>#DIV/0!</v>
      </c>
      <c r="AS156" s="175" t="e">
        <f t="shared" si="153"/>
        <v>#DIV/0!</v>
      </c>
      <c r="AT156" s="175" t="e">
        <f t="shared" si="154"/>
        <v>#DIV/0!</v>
      </c>
      <c r="AU156" s="175" t="e">
        <f t="shared" si="155"/>
        <v>#DIV/0!</v>
      </c>
      <c r="AV156" s="175">
        <f t="shared" si="156"/>
        <v>1</v>
      </c>
    </row>
    <row r="157" spans="1:48" x14ac:dyDescent="0.25">
      <c r="A157" s="2" t="s">
        <v>280</v>
      </c>
      <c r="B157" s="13" t="s">
        <v>739</v>
      </c>
      <c r="C157" s="15">
        <v>400000</v>
      </c>
      <c r="D157" s="15">
        <v>400000</v>
      </c>
      <c r="E157" s="15">
        <v>400000</v>
      </c>
      <c r="F157" s="15">
        <v>400000</v>
      </c>
      <c r="G157" s="15">
        <v>400000</v>
      </c>
      <c r="H157" s="15">
        <v>400000</v>
      </c>
      <c r="I157" s="15">
        <v>400000</v>
      </c>
      <c r="J157" s="15">
        <v>400000</v>
      </c>
      <c r="K157" s="15">
        <v>400000</v>
      </c>
      <c r="L157" s="15">
        <v>400000</v>
      </c>
      <c r="M157" s="15">
        <v>400000</v>
      </c>
      <c r="N157" s="15">
        <v>400000</v>
      </c>
      <c r="O157" s="15">
        <f t="shared" si="167"/>
        <v>800000</v>
      </c>
      <c r="P157" s="15">
        <f t="shared" si="172"/>
        <v>4800000</v>
      </c>
      <c r="R157" s="2" t="s">
        <v>280</v>
      </c>
      <c r="S157" s="13" t="s">
        <v>281</v>
      </c>
      <c r="T157" s="15">
        <v>1500000</v>
      </c>
      <c r="U157" s="15">
        <v>-1500000</v>
      </c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>
        <f t="shared" si="165"/>
        <v>0</v>
      </c>
      <c r="AG157" s="15">
        <f t="shared" si="166"/>
        <v>0</v>
      </c>
      <c r="AI157" s="175">
        <f t="shared" si="157"/>
        <v>-2.75</v>
      </c>
      <c r="AJ157" s="175">
        <f t="shared" si="144"/>
        <v>4.75</v>
      </c>
      <c r="AK157" s="175">
        <f t="shared" si="145"/>
        <v>1</v>
      </c>
      <c r="AL157" s="175">
        <f t="shared" si="146"/>
        <v>1</v>
      </c>
      <c r="AM157" s="175">
        <f t="shared" si="147"/>
        <v>1</v>
      </c>
      <c r="AN157" s="175">
        <f t="shared" si="148"/>
        <v>1</v>
      </c>
      <c r="AO157" s="175">
        <f t="shared" si="149"/>
        <v>1</v>
      </c>
      <c r="AP157" s="175">
        <f t="shared" si="150"/>
        <v>1</v>
      </c>
      <c r="AQ157" s="175">
        <f t="shared" si="151"/>
        <v>1</v>
      </c>
      <c r="AR157" s="175">
        <f t="shared" si="152"/>
        <v>1</v>
      </c>
      <c r="AS157" s="175">
        <f t="shared" si="153"/>
        <v>1</v>
      </c>
      <c r="AT157" s="175">
        <f t="shared" si="154"/>
        <v>1</v>
      </c>
      <c r="AU157" s="175">
        <f t="shared" si="155"/>
        <v>1</v>
      </c>
      <c r="AV157" s="175">
        <f t="shared" si="156"/>
        <v>1</v>
      </c>
    </row>
    <row r="158" spans="1:48" x14ac:dyDescent="0.25">
      <c r="A158" s="2" t="s">
        <v>282</v>
      </c>
      <c r="B158" s="13" t="s">
        <v>740</v>
      </c>
      <c r="C158" s="15">
        <v>0</v>
      </c>
      <c r="D158" s="15">
        <v>0</v>
      </c>
      <c r="E158" s="15">
        <v>6000000</v>
      </c>
      <c r="F158" s="15">
        <v>1500000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f t="shared" si="167"/>
        <v>0</v>
      </c>
      <c r="P158" s="15">
        <f t="shared" si="172"/>
        <v>7500000</v>
      </c>
      <c r="R158" s="2" t="s">
        <v>282</v>
      </c>
      <c r="S158" s="13" t="s">
        <v>283</v>
      </c>
      <c r="T158" s="15">
        <v>2100000</v>
      </c>
      <c r="U158" s="15">
        <v>-600000</v>
      </c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>
        <f t="shared" si="165"/>
        <v>1500000</v>
      </c>
      <c r="AG158" s="15">
        <f t="shared" si="166"/>
        <v>1500000</v>
      </c>
      <c r="AI158" s="175" t="e">
        <f t="shared" si="157"/>
        <v>#DIV/0!</v>
      </c>
      <c r="AJ158" s="175" t="e">
        <f t="shared" si="144"/>
        <v>#DIV/0!</v>
      </c>
      <c r="AK158" s="175">
        <f t="shared" si="145"/>
        <v>1</v>
      </c>
      <c r="AL158" s="175">
        <f t="shared" si="146"/>
        <v>1</v>
      </c>
      <c r="AM158" s="175" t="e">
        <f t="shared" si="147"/>
        <v>#DIV/0!</v>
      </c>
      <c r="AN158" s="175" t="e">
        <f t="shared" si="148"/>
        <v>#DIV/0!</v>
      </c>
      <c r="AO158" s="175" t="e">
        <f t="shared" si="149"/>
        <v>#DIV/0!</v>
      </c>
      <c r="AP158" s="175" t="e">
        <f t="shared" si="150"/>
        <v>#DIV/0!</v>
      </c>
      <c r="AQ158" s="175" t="e">
        <f t="shared" si="151"/>
        <v>#DIV/0!</v>
      </c>
      <c r="AR158" s="175" t="e">
        <f t="shared" si="152"/>
        <v>#DIV/0!</v>
      </c>
      <c r="AS158" s="175" t="e">
        <f t="shared" si="153"/>
        <v>#DIV/0!</v>
      </c>
      <c r="AT158" s="175" t="e">
        <f t="shared" si="154"/>
        <v>#DIV/0!</v>
      </c>
      <c r="AU158" s="175" t="e">
        <f t="shared" si="155"/>
        <v>#DIV/0!</v>
      </c>
      <c r="AV158" s="175">
        <f t="shared" si="156"/>
        <v>0.8</v>
      </c>
    </row>
    <row r="159" spans="1:48" x14ac:dyDescent="0.25">
      <c r="A159" s="6" t="s">
        <v>284</v>
      </c>
      <c r="B159" s="7" t="s">
        <v>285</v>
      </c>
      <c r="C159" s="8">
        <f t="shared" ref="C159:N159" si="175">SUM(C160:C162)</f>
        <v>3166666</v>
      </c>
      <c r="D159" s="8">
        <f t="shared" si="175"/>
        <v>6366666</v>
      </c>
      <c r="E159" s="8">
        <f t="shared" si="175"/>
        <v>6799999.333333334</v>
      </c>
      <c r="F159" s="8">
        <f t="shared" si="175"/>
        <v>6199999.333333334</v>
      </c>
      <c r="G159" s="8">
        <f t="shared" si="175"/>
        <v>6199999.333333334</v>
      </c>
      <c r="H159" s="8">
        <f t="shared" si="175"/>
        <v>6199999.333333334</v>
      </c>
      <c r="I159" s="8">
        <f t="shared" si="175"/>
        <v>6699999.333333334</v>
      </c>
      <c r="J159" s="8">
        <f t="shared" si="175"/>
        <v>6200001.333333334</v>
      </c>
      <c r="K159" s="8">
        <f t="shared" si="175"/>
        <v>6200000.333333334</v>
      </c>
      <c r="L159" s="8">
        <f t="shared" si="175"/>
        <v>6200001.333333334</v>
      </c>
      <c r="M159" s="8">
        <f t="shared" si="175"/>
        <v>6200002.333333334</v>
      </c>
      <c r="N159" s="8">
        <f t="shared" si="175"/>
        <v>6199999.333333334</v>
      </c>
      <c r="O159" s="8">
        <f t="shared" si="167"/>
        <v>9533332</v>
      </c>
      <c r="P159" s="8">
        <f t="shared" si="172"/>
        <v>72633333.333333343</v>
      </c>
      <c r="R159" s="6" t="s">
        <v>284</v>
      </c>
      <c r="S159" s="7" t="s">
        <v>285</v>
      </c>
      <c r="T159" s="8">
        <f t="shared" ref="T159" si="176">+T160+T161+T162</f>
        <v>55300000</v>
      </c>
      <c r="U159" s="8">
        <v>-55300000</v>
      </c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>
        <f t="shared" si="165"/>
        <v>0</v>
      </c>
      <c r="AG159" s="8">
        <f t="shared" si="166"/>
        <v>0</v>
      </c>
      <c r="AI159" s="174">
        <f t="shared" si="157"/>
        <v>-16.463161571191911</v>
      </c>
      <c r="AJ159" s="174">
        <f t="shared" si="144"/>
        <v>9.6858647838601861</v>
      </c>
      <c r="AK159" s="174">
        <f t="shared" si="145"/>
        <v>1</v>
      </c>
      <c r="AL159" s="174">
        <f t="shared" si="146"/>
        <v>1</v>
      </c>
      <c r="AM159" s="174">
        <f t="shared" si="147"/>
        <v>1</v>
      </c>
      <c r="AN159" s="174">
        <f t="shared" si="148"/>
        <v>1</v>
      </c>
      <c r="AO159" s="174">
        <f t="shared" si="149"/>
        <v>1</v>
      </c>
      <c r="AP159" s="174">
        <f t="shared" si="150"/>
        <v>1</v>
      </c>
      <c r="AQ159" s="174">
        <f t="shared" si="151"/>
        <v>1</v>
      </c>
      <c r="AR159" s="174">
        <f t="shared" si="152"/>
        <v>1</v>
      </c>
      <c r="AS159" s="174">
        <f t="shared" si="153"/>
        <v>1</v>
      </c>
      <c r="AT159" s="174">
        <f t="shared" si="154"/>
        <v>1</v>
      </c>
      <c r="AU159" s="174">
        <f t="shared" si="155"/>
        <v>1</v>
      </c>
      <c r="AV159" s="174">
        <f t="shared" si="156"/>
        <v>1</v>
      </c>
    </row>
    <row r="160" spans="1:48" x14ac:dyDescent="0.25">
      <c r="A160" s="2" t="s">
        <v>286</v>
      </c>
      <c r="B160" s="13" t="s">
        <v>741</v>
      </c>
      <c r="C160" s="15">
        <v>2666666</v>
      </c>
      <c r="D160" s="15">
        <v>2666666</v>
      </c>
      <c r="E160" s="15">
        <v>2666666</v>
      </c>
      <c r="F160" s="15">
        <v>2666666</v>
      </c>
      <c r="G160" s="15">
        <v>2666666</v>
      </c>
      <c r="H160" s="15">
        <v>2666666</v>
      </c>
      <c r="I160" s="15">
        <v>2666666</v>
      </c>
      <c r="J160" s="15">
        <v>2666668</v>
      </c>
      <c r="K160" s="15">
        <v>2666667</v>
      </c>
      <c r="L160" s="15">
        <v>2666668</v>
      </c>
      <c r="M160" s="15">
        <v>2666669</v>
      </c>
      <c r="N160" s="15">
        <v>2666666</v>
      </c>
      <c r="O160" s="15">
        <f t="shared" si="167"/>
        <v>5333332</v>
      </c>
      <c r="P160" s="15">
        <f t="shared" si="172"/>
        <v>32000000</v>
      </c>
      <c r="R160" s="2" t="s">
        <v>286</v>
      </c>
      <c r="S160" s="13" t="s">
        <v>287</v>
      </c>
      <c r="T160" s="15">
        <v>32000000</v>
      </c>
      <c r="U160" s="15">
        <v>-32000000</v>
      </c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>
        <f t="shared" si="165"/>
        <v>0</v>
      </c>
      <c r="AG160" s="15">
        <f t="shared" si="166"/>
        <v>0</v>
      </c>
      <c r="AI160" s="175">
        <f t="shared" si="157"/>
        <v>-11.000003000000749</v>
      </c>
      <c r="AJ160" s="175">
        <f t="shared" si="144"/>
        <v>13.000003000000749</v>
      </c>
      <c r="AK160" s="175">
        <f t="shared" si="145"/>
        <v>1</v>
      </c>
      <c r="AL160" s="175">
        <f t="shared" si="146"/>
        <v>1</v>
      </c>
      <c r="AM160" s="175">
        <f t="shared" si="147"/>
        <v>1</v>
      </c>
      <c r="AN160" s="175">
        <f t="shared" si="148"/>
        <v>1</v>
      </c>
      <c r="AO160" s="175">
        <f t="shared" si="149"/>
        <v>1</v>
      </c>
      <c r="AP160" s="175">
        <f t="shared" si="150"/>
        <v>1</v>
      </c>
      <c r="AQ160" s="175">
        <f t="shared" si="151"/>
        <v>1</v>
      </c>
      <c r="AR160" s="175">
        <f t="shared" si="152"/>
        <v>1</v>
      </c>
      <c r="AS160" s="175">
        <f t="shared" si="153"/>
        <v>1</v>
      </c>
      <c r="AT160" s="175">
        <f t="shared" si="154"/>
        <v>1</v>
      </c>
      <c r="AU160" s="175">
        <f t="shared" si="155"/>
        <v>1</v>
      </c>
      <c r="AV160" s="175">
        <f t="shared" si="156"/>
        <v>1</v>
      </c>
    </row>
    <row r="161" spans="1:48" x14ac:dyDescent="0.25">
      <c r="A161" s="2" t="s">
        <v>288</v>
      </c>
      <c r="B161" s="13" t="s">
        <v>804</v>
      </c>
      <c r="C161" s="15">
        <v>200000</v>
      </c>
      <c r="D161" s="15">
        <v>3700000</v>
      </c>
      <c r="E161" s="15">
        <v>4133333.3333333335</v>
      </c>
      <c r="F161" s="15">
        <v>3533333.3333333335</v>
      </c>
      <c r="G161" s="15">
        <v>3533333.3333333335</v>
      </c>
      <c r="H161" s="15">
        <v>3533333.3333333335</v>
      </c>
      <c r="I161" s="15">
        <v>4033333.3333333335</v>
      </c>
      <c r="J161" s="15">
        <v>3533333.3333333335</v>
      </c>
      <c r="K161" s="15">
        <v>3533333.3333333335</v>
      </c>
      <c r="L161" s="15">
        <v>3533333.3333333335</v>
      </c>
      <c r="M161" s="15">
        <v>3533333.3333333335</v>
      </c>
      <c r="N161" s="15">
        <v>3533333.3333333335</v>
      </c>
      <c r="O161" s="15">
        <f t="shared" si="167"/>
        <v>3900000</v>
      </c>
      <c r="P161" s="15">
        <f t="shared" si="172"/>
        <v>40333333.333333336</v>
      </c>
      <c r="R161" s="2" t="s">
        <v>288</v>
      </c>
      <c r="S161" s="13" t="s">
        <v>289</v>
      </c>
      <c r="T161" s="15">
        <v>23300000</v>
      </c>
      <c r="U161" s="15">
        <v>-23300000</v>
      </c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>
        <f t="shared" si="165"/>
        <v>0</v>
      </c>
      <c r="AG161" s="15">
        <f t="shared" si="166"/>
        <v>0</v>
      </c>
      <c r="AI161" s="175">
        <f t="shared" si="157"/>
        <v>-115.5</v>
      </c>
      <c r="AJ161" s="175">
        <f t="shared" si="144"/>
        <v>7.2972972972972974</v>
      </c>
      <c r="AK161" s="175">
        <f t="shared" si="145"/>
        <v>1</v>
      </c>
      <c r="AL161" s="175">
        <f t="shared" si="146"/>
        <v>1</v>
      </c>
      <c r="AM161" s="175">
        <f t="shared" si="147"/>
        <v>1</v>
      </c>
      <c r="AN161" s="175">
        <f t="shared" si="148"/>
        <v>1</v>
      </c>
      <c r="AO161" s="175">
        <f t="shared" si="149"/>
        <v>1</v>
      </c>
      <c r="AP161" s="175">
        <f t="shared" si="150"/>
        <v>1</v>
      </c>
      <c r="AQ161" s="175">
        <f t="shared" si="151"/>
        <v>1</v>
      </c>
      <c r="AR161" s="175">
        <f t="shared" si="152"/>
        <v>1</v>
      </c>
      <c r="AS161" s="175">
        <f t="shared" si="153"/>
        <v>1</v>
      </c>
      <c r="AT161" s="175">
        <f t="shared" si="154"/>
        <v>1</v>
      </c>
      <c r="AU161" s="175">
        <f t="shared" si="155"/>
        <v>1</v>
      </c>
      <c r="AV161" s="175">
        <f t="shared" si="156"/>
        <v>1</v>
      </c>
    </row>
    <row r="162" spans="1:48" x14ac:dyDescent="0.25">
      <c r="A162" s="2" t="s">
        <v>290</v>
      </c>
      <c r="B162" s="13" t="s">
        <v>1121</v>
      </c>
      <c r="C162" s="15">
        <v>300000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f t="shared" si="167"/>
        <v>300000</v>
      </c>
      <c r="P162" s="15">
        <f t="shared" si="172"/>
        <v>300000</v>
      </c>
      <c r="R162" s="2" t="s">
        <v>290</v>
      </c>
      <c r="S162" s="13" t="s">
        <v>291</v>
      </c>
      <c r="T162" s="15">
        <v>0</v>
      </c>
      <c r="U162" s="15">
        <v>0</v>
      </c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>
        <f t="shared" si="165"/>
        <v>0</v>
      </c>
      <c r="AG162" s="15">
        <f t="shared" si="166"/>
        <v>0</v>
      </c>
      <c r="AI162" s="175">
        <f t="shared" si="157"/>
        <v>1</v>
      </c>
      <c r="AJ162" s="175" t="e">
        <f t="shared" si="144"/>
        <v>#DIV/0!</v>
      </c>
      <c r="AK162" s="175" t="e">
        <f t="shared" si="145"/>
        <v>#DIV/0!</v>
      </c>
      <c r="AL162" s="175" t="e">
        <f t="shared" si="146"/>
        <v>#DIV/0!</v>
      </c>
      <c r="AM162" s="175" t="e">
        <f t="shared" si="147"/>
        <v>#DIV/0!</v>
      </c>
      <c r="AN162" s="175" t="e">
        <f t="shared" si="148"/>
        <v>#DIV/0!</v>
      </c>
      <c r="AO162" s="175" t="e">
        <f t="shared" si="149"/>
        <v>#DIV/0!</v>
      </c>
      <c r="AP162" s="175" t="e">
        <f t="shared" si="150"/>
        <v>#DIV/0!</v>
      </c>
      <c r="AQ162" s="175" t="e">
        <f t="shared" si="151"/>
        <v>#DIV/0!</v>
      </c>
      <c r="AR162" s="175" t="e">
        <f t="shared" si="152"/>
        <v>#DIV/0!</v>
      </c>
      <c r="AS162" s="175" t="e">
        <f t="shared" si="153"/>
        <v>#DIV/0!</v>
      </c>
      <c r="AT162" s="175" t="e">
        <f t="shared" si="154"/>
        <v>#DIV/0!</v>
      </c>
      <c r="AU162" s="175">
        <f t="shared" si="155"/>
        <v>1</v>
      </c>
      <c r="AV162" s="175">
        <f t="shared" si="156"/>
        <v>1</v>
      </c>
    </row>
    <row r="163" spans="1:48" x14ac:dyDescent="0.25">
      <c r="A163" s="6" t="s">
        <v>292</v>
      </c>
      <c r="B163" s="7" t="s">
        <v>293</v>
      </c>
      <c r="C163" s="8">
        <f t="shared" ref="C163:N163" si="177">SUM(C164:C168)</f>
        <v>60800000</v>
      </c>
      <c r="D163" s="8">
        <f t="shared" si="177"/>
        <v>20786440</v>
      </c>
      <c r="E163" s="8">
        <f t="shared" si="177"/>
        <v>75000000</v>
      </c>
      <c r="F163" s="8">
        <f t="shared" si="177"/>
        <v>64487328</v>
      </c>
      <c r="G163" s="8">
        <f t="shared" si="177"/>
        <v>51500000</v>
      </c>
      <c r="H163" s="8">
        <f t="shared" si="177"/>
        <v>24000000</v>
      </c>
      <c r="I163" s="8">
        <f t="shared" si="177"/>
        <v>40500000</v>
      </c>
      <c r="J163" s="8">
        <f t="shared" si="177"/>
        <v>45000000</v>
      </c>
      <c r="K163" s="8">
        <f t="shared" si="177"/>
        <v>16500000</v>
      </c>
      <c r="L163" s="8">
        <f t="shared" si="177"/>
        <v>16500000</v>
      </c>
      <c r="M163" s="8">
        <f t="shared" si="177"/>
        <v>16500000</v>
      </c>
      <c r="N163" s="8">
        <f t="shared" si="177"/>
        <v>16500000</v>
      </c>
      <c r="O163" s="8">
        <f t="shared" si="167"/>
        <v>81586440</v>
      </c>
      <c r="P163" s="8">
        <f t="shared" si="172"/>
        <v>448073768</v>
      </c>
      <c r="R163" s="6" t="s">
        <v>292</v>
      </c>
      <c r="S163" s="7" t="s">
        <v>293</v>
      </c>
      <c r="T163" s="8">
        <f t="shared" ref="T163" si="178">SUM(T164:T168)</f>
        <v>151743786</v>
      </c>
      <c r="U163" s="8">
        <v>-93968710</v>
      </c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>
        <f t="shared" si="165"/>
        <v>57775076</v>
      </c>
      <c r="AG163" s="8">
        <f t="shared" si="166"/>
        <v>57775076</v>
      </c>
      <c r="AI163" s="174">
        <f t="shared" si="157"/>
        <v>-1.4957859539473684</v>
      </c>
      <c r="AJ163" s="174">
        <f t="shared" si="144"/>
        <v>5.5206735737336459</v>
      </c>
      <c r="AK163" s="174">
        <f t="shared" si="145"/>
        <v>1</v>
      </c>
      <c r="AL163" s="174">
        <f t="shared" si="146"/>
        <v>1</v>
      </c>
      <c r="AM163" s="174">
        <f t="shared" si="147"/>
        <v>1</v>
      </c>
      <c r="AN163" s="174">
        <f t="shared" si="148"/>
        <v>1</v>
      </c>
      <c r="AO163" s="174">
        <f t="shared" si="149"/>
        <v>1</v>
      </c>
      <c r="AP163" s="174">
        <f t="shared" si="150"/>
        <v>1</v>
      </c>
      <c r="AQ163" s="174">
        <f t="shared" si="151"/>
        <v>1</v>
      </c>
      <c r="AR163" s="174">
        <f t="shared" si="152"/>
        <v>1</v>
      </c>
      <c r="AS163" s="174">
        <f t="shared" si="153"/>
        <v>1</v>
      </c>
      <c r="AT163" s="174">
        <f t="shared" si="154"/>
        <v>1</v>
      </c>
      <c r="AU163" s="174">
        <f t="shared" si="155"/>
        <v>0.29185443071177025</v>
      </c>
      <c r="AV163" s="174">
        <f t="shared" si="156"/>
        <v>0.87105900830150806</v>
      </c>
    </row>
    <row r="164" spans="1:48" x14ac:dyDescent="0.25">
      <c r="A164" s="2" t="s">
        <v>294</v>
      </c>
      <c r="B164" s="13" t="s">
        <v>295</v>
      </c>
      <c r="C164" s="15">
        <v>24000000</v>
      </c>
      <c r="D164" s="15">
        <v>8286440</v>
      </c>
      <c r="E164" s="15">
        <v>24000000</v>
      </c>
      <c r="F164" s="15">
        <v>33713560</v>
      </c>
      <c r="G164" s="15">
        <v>34000000</v>
      </c>
      <c r="H164" s="15">
        <v>4000000</v>
      </c>
      <c r="I164" s="15">
        <v>18000000</v>
      </c>
      <c r="J164" s="15">
        <v>9000000</v>
      </c>
      <c r="K164" s="15">
        <v>4000000</v>
      </c>
      <c r="L164" s="15">
        <v>4000000</v>
      </c>
      <c r="M164" s="15">
        <v>4000000</v>
      </c>
      <c r="N164" s="15">
        <v>4000000</v>
      </c>
      <c r="O164" s="15">
        <f t="shared" si="167"/>
        <v>32286440</v>
      </c>
      <c r="P164" s="15">
        <f t="shared" si="172"/>
        <v>171000000</v>
      </c>
      <c r="R164" s="2" t="s">
        <v>294</v>
      </c>
      <c r="S164" s="13" t="s">
        <v>295</v>
      </c>
      <c r="T164" s="15">
        <v>1600000</v>
      </c>
      <c r="U164" s="15">
        <v>-1600000</v>
      </c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>
        <f t="shared" si="165"/>
        <v>0</v>
      </c>
      <c r="AG164" s="15">
        <f t="shared" si="166"/>
        <v>0</v>
      </c>
      <c r="AI164" s="175">
        <f t="shared" si="157"/>
        <v>0.93333333333333335</v>
      </c>
      <c r="AJ164" s="175">
        <f t="shared" si="144"/>
        <v>1.1930865365585221</v>
      </c>
      <c r="AK164" s="175">
        <f t="shared" si="145"/>
        <v>1</v>
      </c>
      <c r="AL164" s="175">
        <f t="shared" si="146"/>
        <v>1</v>
      </c>
      <c r="AM164" s="175">
        <f t="shared" si="147"/>
        <v>1</v>
      </c>
      <c r="AN164" s="175">
        <f t="shared" si="148"/>
        <v>1</v>
      </c>
      <c r="AO164" s="175">
        <f t="shared" si="149"/>
        <v>1</v>
      </c>
      <c r="AP164" s="175">
        <f t="shared" si="150"/>
        <v>1</v>
      </c>
      <c r="AQ164" s="175">
        <f t="shared" si="151"/>
        <v>1</v>
      </c>
      <c r="AR164" s="175">
        <f t="shared" si="152"/>
        <v>1</v>
      </c>
      <c r="AS164" s="175">
        <f t="shared" si="153"/>
        <v>1</v>
      </c>
      <c r="AT164" s="175">
        <f t="shared" si="154"/>
        <v>1</v>
      </c>
      <c r="AU164" s="175">
        <f t="shared" si="155"/>
        <v>1</v>
      </c>
      <c r="AV164" s="175">
        <f t="shared" si="156"/>
        <v>1</v>
      </c>
    </row>
    <row r="165" spans="1:48" x14ac:dyDescent="0.25">
      <c r="A165" s="2" t="s">
        <v>296</v>
      </c>
      <c r="B165" s="13" t="s">
        <v>297</v>
      </c>
      <c r="C165" s="15">
        <v>15000000</v>
      </c>
      <c r="D165" s="15">
        <v>0</v>
      </c>
      <c r="E165" s="15">
        <v>5000000</v>
      </c>
      <c r="F165" s="15">
        <v>8273768</v>
      </c>
      <c r="G165" s="15">
        <v>5000000</v>
      </c>
      <c r="H165" s="15">
        <v>7500000</v>
      </c>
      <c r="I165" s="15">
        <v>5000000</v>
      </c>
      <c r="J165" s="15">
        <v>5000000</v>
      </c>
      <c r="K165" s="15">
        <v>0</v>
      </c>
      <c r="L165" s="15">
        <v>0</v>
      </c>
      <c r="M165" s="15">
        <v>0</v>
      </c>
      <c r="N165" s="15">
        <v>0</v>
      </c>
      <c r="O165" s="15">
        <f t="shared" si="167"/>
        <v>15000000</v>
      </c>
      <c r="P165" s="15">
        <f t="shared" si="172"/>
        <v>50773768</v>
      </c>
      <c r="R165" s="2" t="s">
        <v>296</v>
      </c>
      <c r="S165" s="13" t="s">
        <v>297</v>
      </c>
      <c r="T165" s="15">
        <v>143786</v>
      </c>
      <c r="U165" s="15">
        <v>-16337</v>
      </c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>
        <f t="shared" si="165"/>
        <v>127449</v>
      </c>
      <c r="AG165" s="15">
        <f t="shared" si="166"/>
        <v>127449</v>
      </c>
      <c r="AI165" s="175">
        <f t="shared" si="157"/>
        <v>0.99041426666666665</v>
      </c>
      <c r="AJ165" s="175" t="e">
        <f t="shared" si="144"/>
        <v>#DIV/0!</v>
      </c>
      <c r="AK165" s="175">
        <f t="shared" si="145"/>
        <v>1</v>
      </c>
      <c r="AL165" s="175">
        <f t="shared" si="146"/>
        <v>1</v>
      </c>
      <c r="AM165" s="175">
        <f t="shared" si="147"/>
        <v>1</v>
      </c>
      <c r="AN165" s="175">
        <f t="shared" si="148"/>
        <v>1</v>
      </c>
      <c r="AO165" s="175">
        <f t="shared" si="149"/>
        <v>1</v>
      </c>
      <c r="AP165" s="175">
        <f t="shared" si="150"/>
        <v>1</v>
      </c>
      <c r="AQ165" s="175" t="e">
        <f t="shared" si="151"/>
        <v>#DIV/0!</v>
      </c>
      <c r="AR165" s="175" t="e">
        <f t="shared" si="152"/>
        <v>#DIV/0!</v>
      </c>
      <c r="AS165" s="175" t="e">
        <f t="shared" si="153"/>
        <v>#DIV/0!</v>
      </c>
      <c r="AT165" s="175" t="e">
        <f t="shared" si="154"/>
        <v>#DIV/0!</v>
      </c>
      <c r="AU165" s="175">
        <f t="shared" si="155"/>
        <v>0.99150340000000003</v>
      </c>
      <c r="AV165" s="175">
        <f t="shared" si="156"/>
        <v>0.99748986523907379</v>
      </c>
    </row>
    <row r="166" spans="1:48" x14ac:dyDescent="0.25">
      <c r="A166" s="2" t="s">
        <v>298</v>
      </c>
      <c r="B166" s="13" t="s">
        <v>299</v>
      </c>
      <c r="C166" s="15">
        <v>1300000</v>
      </c>
      <c r="D166" s="15">
        <v>0</v>
      </c>
      <c r="E166" s="15">
        <v>5000000</v>
      </c>
      <c r="F166" s="15">
        <v>0</v>
      </c>
      <c r="G166" s="15">
        <v>0</v>
      </c>
      <c r="H166" s="15">
        <v>0</v>
      </c>
      <c r="I166" s="15">
        <v>5000000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f t="shared" si="167"/>
        <v>1300000</v>
      </c>
      <c r="P166" s="15">
        <f t="shared" si="172"/>
        <v>11300000</v>
      </c>
      <c r="R166" s="2" t="s">
        <v>298</v>
      </c>
      <c r="S166" s="13" t="s">
        <v>299</v>
      </c>
      <c r="T166" s="15">
        <v>0</v>
      </c>
      <c r="U166" s="15">
        <v>0</v>
      </c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>
        <f t="shared" si="165"/>
        <v>0</v>
      </c>
      <c r="AG166" s="15">
        <f t="shared" si="166"/>
        <v>0</v>
      </c>
      <c r="AI166" s="175">
        <f t="shared" si="157"/>
        <v>1</v>
      </c>
      <c r="AJ166" s="175" t="e">
        <f t="shared" si="144"/>
        <v>#DIV/0!</v>
      </c>
      <c r="AK166" s="175">
        <f t="shared" si="145"/>
        <v>1</v>
      </c>
      <c r="AL166" s="175" t="e">
        <f t="shared" si="146"/>
        <v>#DIV/0!</v>
      </c>
      <c r="AM166" s="175" t="e">
        <f t="shared" si="147"/>
        <v>#DIV/0!</v>
      </c>
      <c r="AN166" s="175" t="e">
        <f t="shared" si="148"/>
        <v>#DIV/0!</v>
      </c>
      <c r="AO166" s="175">
        <f t="shared" si="149"/>
        <v>1</v>
      </c>
      <c r="AP166" s="175" t="e">
        <f t="shared" si="150"/>
        <v>#DIV/0!</v>
      </c>
      <c r="AQ166" s="175" t="e">
        <f t="shared" si="151"/>
        <v>#DIV/0!</v>
      </c>
      <c r="AR166" s="175" t="e">
        <f t="shared" si="152"/>
        <v>#DIV/0!</v>
      </c>
      <c r="AS166" s="175" t="e">
        <f t="shared" si="153"/>
        <v>#DIV/0!</v>
      </c>
      <c r="AT166" s="175" t="e">
        <f t="shared" si="154"/>
        <v>#DIV/0!</v>
      </c>
      <c r="AU166" s="175">
        <f t="shared" si="155"/>
        <v>1</v>
      </c>
      <c r="AV166" s="175">
        <f t="shared" si="156"/>
        <v>1</v>
      </c>
    </row>
    <row r="167" spans="1:48" x14ac:dyDescent="0.25">
      <c r="A167" s="2" t="s">
        <v>300</v>
      </c>
      <c r="B167" s="13" t="s">
        <v>301</v>
      </c>
      <c r="C167" s="15">
        <v>8000000</v>
      </c>
      <c r="D167" s="15">
        <v>0</v>
      </c>
      <c r="E167" s="15">
        <v>28500000</v>
      </c>
      <c r="F167" s="15">
        <v>10000000</v>
      </c>
      <c r="G167" s="15">
        <v>0</v>
      </c>
      <c r="H167" s="15">
        <v>0</v>
      </c>
      <c r="I167" s="15">
        <v>0</v>
      </c>
      <c r="J167" s="15">
        <v>18500000</v>
      </c>
      <c r="K167" s="15">
        <v>0</v>
      </c>
      <c r="L167" s="15">
        <v>0</v>
      </c>
      <c r="M167" s="15">
        <v>0</v>
      </c>
      <c r="N167" s="15">
        <v>0</v>
      </c>
      <c r="O167" s="15">
        <f t="shared" si="167"/>
        <v>8000000</v>
      </c>
      <c r="P167" s="15">
        <f t="shared" si="172"/>
        <v>65000000</v>
      </c>
      <c r="R167" s="2" t="s">
        <v>300</v>
      </c>
      <c r="S167" s="13" t="s">
        <v>301</v>
      </c>
      <c r="T167" s="15">
        <v>0</v>
      </c>
      <c r="U167" s="15">
        <v>0</v>
      </c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>
        <f t="shared" si="165"/>
        <v>0</v>
      </c>
      <c r="AG167" s="15">
        <f t="shared" si="166"/>
        <v>0</v>
      </c>
      <c r="AI167" s="175">
        <f t="shared" si="157"/>
        <v>1</v>
      </c>
      <c r="AJ167" s="175" t="e">
        <f t="shared" si="144"/>
        <v>#DIV/0!</v>
      </c>
      <c r="AK167" s="175">
        <f t="shared" si="145"/>
        <v>1</v>
      </c>
      <c r="AL167" s="175">
        <f t="shared" si="146"/>
        <v>1</v>
      </c>
      <c r="AM167" s="175" t="e">
        <f t="shared" si="147"/>
        <v>#DIV/0!</v>
      </c>
      <c r="AN167" s="175" t="e">
        <f t="shared" si="148"/>
        <v>#DIV/0!</v>
      </c>
      <c r="AO167" s="175" t="e">
        <f t="shared" si="149"/>
        <v>#DIV/0!</v>
      </c>
      <c r="AP167" s="175">
        <f t="shared" si="150"/>
        <v>1</v>
      </c>
      <c r="AQ167" s="175" t="e">
        <f t="shared" si="151"/>
        <v>#DIV/0!</v>
      </c>
      <c r="AR167" s="175" t="e">
        <f t="shared" si="152"/>
        <v>#DIV/0!</v>
      </c>
      <c r="AS167" s="175" t="e">
        <f t="shared" si="153"/>
        <v>#DIV/0!</v>
      </c>
      <c r="AT167" s="175" t="e">
        <f t="shared" si="154"/>
        <v>#DIV/0!</v>
      </c>
      <c r="AU167" s="175">
        <f t="shared" si="155"/>
        <v>1</v>
      </c>
      <c r="AV167" s="175">
        <f t="shared" si="156"/>
        <v>1</v>
      </c>
    </row>
    <row r="168" spans="1:48" x14ac:dyDescent="0.25">
      <c r="A168" s="2" t="s">
        <v>302</v>
      </c>
      <c r="B168" s="13" t="s">
        <v>303</v>
      </c>
      <c r="C168" s="15">
        <v>12500000</v>
      </c>
      <c r="D168" s="15">
        <v>12500000</v>
      </c>
      <c r="E168" s="15">
        <v>12500000</v>
      </c>
      <c r="F168" s="15">
        <v>12500000</v>
      </c>
      <c r="G168" s="15">
        <v>12500000</v>
      </c>
      <c r="H168" s="15">
        <v>12500000</v>
      </c>
      <c r="I168" s="15">
        <v>12500000</v>
      </c>
      <c r="J168" s="15">
        <v>12500000</v>
      </c>
      <c r="K168" s="15">
        <v>12500000</v>
      </c>
      <c r="L168" s="15">
        <v>12500000</v>
      </c>
      <c r="M168" s="15">
        <v>12500000</v>
      </c>
      <c r="N168" s="15">
        <v>12500000</v>
      </c>
      <c r="O168" s="15">
        <f t="shared" si="167"/>
        <v>25000000</v>
      </c>
      <c r="P168" s="15">
        <f t="shared" si="172"/>
        <v>150000000</v>
      </c>
      <c r="R168" s="2" t="s">
        <v>302</v>
      </c>
      <c r="S168" s="13" t="s">
        <v>303</v>
      </c>
      <c r="T168" s="15">
        <v>150000000</v>
      </c>
      <c r="U168" s="15">
        <v>-92352373</v>
      </c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>
        <f t="shared" si="165"/>
        <v>57647627</v>
      </c>
      <c r="AG168" s="15">
        <f t="shared" si="166"/>
        <v>57647627</v>
      </c>
      <c r="AI168" s="175">
        <f t="shared" si="157"/>
        <v>-11</v>
      </c>
      <c r="AJ168" s="175">
        <f t="shared" si="144"/>
        <v>8.3881898400000008</v>
      </c>
      <c r="AK168" s="175">
        <f t="shared" si="145"/>
        <v>1</v>
      </c>
      <c r="AL168" s="175">
        <f t="shared" si="146"/>
        <v>1</v>
      </c>
      <c r="AM168" s="175">
        <f t="shared" si="147"/>
        <v>1</v>
      </c>
      <c r="AN168" s="175">
        <f t="shared" si="148"/>
        <v>1</v>
      </c>
      <c r="AO168" s="175">
        <f t="shared" si="149"/>
        <v>1</v>
      </c>
      <c r="AP168" s="175">
        <f t="shared" si="150"/>
        <v>1</v>
      </c>
      <c r="AQ168" s="175">
        <f t="shared" si="151"/>
        <v>1</v>
      </c>
      <c r="AR168" s="175">
        <f t="shared" si="152"/>
        <v>1</v>
      </c>
      <c r="AS168" s="175">
        <f t="shared" si="153"/>
        <v>1</v>
      </c>
      <c r="AT168" s="175">
        <f t="shared" si="154"/>
        <v>1</v>
      </c>
      <c r="AU168" s="175">
        <f t="shared" si="155"/>
        <v>-1.3059050800000001</v>
      </c>
      <c r="AV168" s="175">
        <f t="shared" si="156"/>
        <v>0.6156824866666667</v>
      </c>
    </row>
    <row r="169" spans="1:48" x14ac:dyDescent="0.25">
      <c r="A169" s="6" t="s">
        <v>304</v>
      </c>
      <c r="B169" s="7" t="s">
        <v>305</v>
      </c>
      <c r="C169" s="8">
        <f t="shared" ref="C169:N169" si="179">SUM(C170:C174)</f>
        <v>45659777.777777776</v>
      </c>
      <c r="D169" s="8">
        <f t="shared" si="179"/>
        <v>55459777.777777776</v>
      </c>
      <c r="E169" s="8">
        <f t="shared" si="179"/>
        <v>26459777.777777776</v>
      </c>
      <c r="F169" s="8">
        <f t="shared" si="179"/>
        <v>28796206.777777776</v>
      </c>
      <c r="G169" s="8">
        <f t="shared" si="179"/>
        <v>24159777.777777776</v>
      </c>
      <c r="H169" s="8">
        <f t="shared" si="179"/>
        <v>26159777.777777776</v>
      </c>
      <c r="I169" s="8">
        <f t="shared" si="179"/>
        <v>50384888.888888836</v>
      </c>
      <c r="J169" s="8">
        <f t="shared" si="179"/>
        <v>26159777.777777776</v>
      </c>
      <c r="K169" s="8">
        <f t="shared" si="179"/>
        <v>25652697.777777776</v>
      </c>
      <c r="L169" s="8">
        <f t="shared" si="179"/>
        <v>26159777.777777776</v>
      </c>
      <c r="M169" s="8">
        <f t="shared" si="179"/>
        <v>24159777.777777776</v>
      </c>
      <c r="N169" s="8">
        <f t="shared" si="179"/>
        <v>5033333.3333333321</v>
      </c>
      <c r="O169" s="8">
        <f t="shared" si="167"/>
        <v>101119555.55555555</v>
      </c>
      <c r="P169" s="8">
        <f>SUM(P170:P174)</f>
        <v>364245349</v>
      </c>
      <c r="R169" s="6" t="s">
        <v>304</v>
      </c>
      <c r="S169" s="7" t="s">
        <v>305</v>
      </c>
      <c r="T169" s="8">
        <f t="shared" ref="T169" si="180">SUM(T170:T174)</f>
        <v>54898845</v>
      </c>
      <c r="U169" s="8">
        <v>-43430345</v>
      </c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>
        <f t="shared" si="165"/>
        <v>11468500</v>
      </c>
      <c r="AG169" s="8">
        <f t="shared" si="166"/>
        <v>11468500</v>
      </c>
      <c r="AI169" s="174">
        <f t="shared" si="157"/>
        <v>-0.20234586482632422</v>
      </c>
      <c r="AJ169" s="174">
        <f t="shared" si="144"/>
        <v>1.7830962679659734</v>
      </c>
      <c r="AK169" s="174">
        <f t="shared" si="145"/>
        <v>1</v>
      </c>
      <c r="AL169" s="174">
        <f t="shared" si="146"/>
        <v>1</v>
      </c>
      <c r="AM169" s="174">
        <f t="shared" si="147"/>
        <v>1</v>
      </c>
      <c r="AN169" s="174">
        <f t="shared" si="148"/>
        <v>1</v>
      </c>
      <c r="AO169" s="174">
        <f t="shared" si="149"/>
        <v>1</v>
      </c>
      <c r="AP169" s="174">
        <f t="shared" si="150"/>
        <v>1</v>
      </c>
      <c r="AQ169" s="174">
        <f t="shared" si="151"/>
        <v>1</v>
      </c>
      <c r="AR169" s="174">
        <f t="shared" si="152"/>
        <v>1</v>
      </c>
      <c r="AS169" s="174">
        <f t="shared" si="153"/>
        <v>1</v>
      </c>
      <c r="AT169" s="174">
        <f t="shared" si="154"/>
        <v>1</v>
      </c>
      <c r="AU169" s="174">
        <f t="shared" si="155"/>
        <v>0.88658474676840171</v>
      </c>
      <c r="AV169" s="174">
        <f t="shared" si="156"/>
        <v>0.96851435431780897</v>
      </c>
    </row>
    <row r="170" spans="1:48" x14ac:dyDescent="0.25">
      <c r="A170" s="2" t="s">
        <v>306</v>
      </c>
      <c r="B170" s="13" t="s">
        <v>307</v>
      </c>
      <c r="C170" s="15">
        <v>4033333.3333333326</v>
      </c>
      <c r="D170" s="15">
        <v>4033333.3333333326</v>
      </c>
      <c r="E170" s="15">
        <v>4033333.3333333326</v>
      </c>
      <c r="F170" s="15">
        <v>4033333.3333333326</v>
      </c>
      <c r="G170" s="15">
        <v>4033333.3333333326</v>
      </c>
      <c r="H170" s="15">
        <v>4033333.3333333326</v>
      </c>
      <c r="I170" s="15">
        <v>4033333.3333333326</v>
      </c>
      <c r="J170" s="15">
        <v>4033333.3333333326</v>
      </c>
      <c r="K170" s="15">
        <v>4033333.3333333326</v>
      </c>
      <c r="L170" s="15">
        <v>4033333.3333333326</v>
      </c>
      <c r="M170" s="15">
        <v>4033333.3333333326</v>
      </c>
      <c r="N170" s="15">
        <v>4033333.3333333326</v>
      </c>
      <c r="O170" s="15">
        <f t="shared" si="167"/>
        <v>8066666.6666666651</v>
      </c>
      <c r="P170" s="15">
        <f t="shared" ref="P170:P184" si="181">SUM(C170:N170)</f>
        <v>48400000</v>
      </c>
      <c r="R170" s="2" t="s">
        <v>306</v>
      </c>
      <c r="S170" s="13" t="s">
        <v>307</v>
      </c>
      <c r="T170" s="15">
        <v>2271808</v>
      </c>
      <c r="U170" s="15">
        <v>-2271808</v>
      </c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>
        <f t="shared" si="165"/>
        <v>0</v>
      </c>
      <c r="AG170" s="15">
        <f t="shared" si="166"/>
        <v>0</v>
      </c>
      <c r="AI170" s="175">
        <f t="shared" si="157"/>
        <v>0.43674181818181806</v>
      </c>
      <c r="AJ170" s="175">
        <f t="shared" si="144"/>
        <v>1.5632581818181819</v>
      </c>
      <c r="AK170" s="175">
        <f t="shared" si="145"/>
        <v>1</v>
      </c>
      <c r="AL170" s="175">
        <f t="shared" si="146"/>
        <v>1</v>
      </c>
      <c r="AM170" s="175">
        <f t="shared" si="147"/>
        <v>1</v>
      </c>
      <c r="AN170" s="175">
        <f t="shared" si="148"/>
        <v>1</v>
      </c>
      <c r="AO170" s="175">
        <f t="shared" si="149"/>
        <v>1</v>
      </c>
      <c r="AP170" s="175">
        <f t="shared" si="150"/>
        <v>1</v>
      </c>
      <c r="AQ170" s="175">
        <f t="shared" si="151"/>
        <v>1</v>
      </c>
      <c r="AR170" s="175">
        <f t="shared" si="152"/>
        <v>1</v>
      </c>
      <c r="AS170" s="175">
        <f t="shared" si="153"/>
        <v>1</v>
      </c>
      <c r="AT170" s="175">
        <f t="shared" si="154"/>
        <v>1</v>
      </c>
      <c r="AU170" s="175">
        <f t="shared" si="155"/>
        <v>1</v>
      </c>
      <c r="AV170" s="175">
        <f t="shared" si="156"/>
        <v>1</v>
      </c>
    </row>
    <row r="171" spans="1:48" x14ac:dyDescent="0.25">
      <c r="A171" s="2" t="s">
        <v>308</v>
      </c>
      <c r="B171" s="13" t="s">
        <v>805</v>
      </c>
      <c r="C171" s="15">
        <v>20126444.444444444</v>
      </c>
      <c r="D171" s="15">
        <v>32626444.444444444</v>
      </c>
      <c r="E171" s="15">
        <v>20126444.444444444</v>
      </c>
      <c r="F171" s="15">
        <v>20326444.444444444</v>
      </c>
      <c r="G171" s="15">
        <v>20126444.444444444</v>
      </c>
      <c r="H171" s="15">
        <v>20126444.444444444</v>
      </c>
      <c r="I171" s="15">
        <v>29851555.555555504</v>
      </c>
      <c r="J171" s="15">
        <v>20126444.444444444</v>
      </c>
      <c r="K171" s="15">
        <v>20126444.444444444</v>
      </c>
      <c r="L171" s="15">
        <v>20126444.444444444</v>
      </c>
      <c r="M171" s="15">
        <v>20126444.444444444</v>
      </c>
      <c r="N171" s="15">
        <v>1000000</v>
      </c>
      <c r="O171" s="15">
        <f t="shared" si="167"/>
        <v>52752888.888888888</v>
      </c>
      <c r="P171" s="15">
        <f t="shared" si="181"/>
        <v>244815999.99999997</v>
      </c>
      <c r="R171" s="2" t="s">
        <v>308</v>
      </c>
      <c r="S171" s="13" t="s">
        <v>309</v>
      </c>
      <c r="T171" s="15">
        <v>51127037</v>
      </c>
      <c r="U171" s="15">
        <v>-41158537</v>
      </c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>
        <f t="shared" si="165"/>
        <v>9968500</v>
      </c>
      <c r="AG171" s="15">
        <f t="shared" si="166"/>
        <v>9968500</v>
      </c>
      <c r="AI171" s="175">
        <f t="shared" si="157"/>
        <v>-1.5402915622343187</v>
      </c>
      <c r="AJ171" s="175">
        <f t="shared" si="144"/>
        <v>2.2615085002622277</v>
      </c>
      <c r="AK171" s="175">
        <f t="shared" si="145"/>
        <v>1</v>
      </c>
      <c r="AL171" s="175">
        <f t="shared" si="146"/>
        <v>1</v>
      </c>
      <c r="AM171" s="175">
        <f t="shared" si="147"/>
        <v>1</v>
      </c>
      <c r="AN171" s="175">
        <f t="shared" si="148"/>
        <v>1</v>
      </c>
      <c r="AO171" s="175">
        <f t="shared" si="149"/>
        <v>1</v>
      </c>
      <c r="AP171" s="175">
        <f t="shared" si="150"/>
        <v>1</v>
      </c>
      <c r="AQ171" s="175">
        <f t="shared" si="151"/>
        <v>1</v>
      </c>
      <c r="AR171" s="175">
        <f t="shared" si="152"/>
        <v>1</v>
      </c>
      <c r="AS171" s="175">
        <f t="shared" si="153"/>
        <v>1</v>
      </c>
      <c r="AT171" s="175">
        <f t="shared" si="154"/>
        <v>1</v>
      </c>
      <c r="AU171" s="175">
        <f t="shared" si="155"/>
        <v>0.81103404552883884</v>
      </c>
      <c r="AV171" s="175">
        <f t="shared" si="156"/>
        <v>0.95928166459708519</v>
      </c>
    </row>
    <row r="172" spans="1:48" x14ac:dyDescent="0.25">
      <c r="A172" s="2" t="s">
        <v>310</v>
      </c>
      <c r="B172" s="13" t="s">
        <v>311</v>
      </c>
      <c r="C172" s="15">
        <v>20000000</v>
      </c>
      <c r="D172" s="15">
        <v>16700000</v>
      </c>
      <c r="E172" s="15">
        <v>2200000</v>
      </c>
      <c r="F172" s="15">
        <v>2436429</v>
      </c>
      <c r="G172" s="15">
        <v>0</v>
      </c>
      <c r="H172" s="15">
        <v>0</v>
      </c>
      <c r="I172" s="15">
        <v>16500000</v>
      </c>
      <c r="J172" s="15">
        <v>0</v>
      </c>
      <c r="K172" s="15">
        <v>1492920</v>
      </c>
      <c r="L172" s="15">
        <v>0</v>
      </c>
      <c r="M172" s="15">
        <v>0</v>
      </c>
      <c r="N172" s="15">
        <v>0</v>
      </c>
      <c r="O172" s="15">
        <f t="shared" si="167"/>
        <v>36700000</v>
      </c>
      <c r="P172" s="15">
        <f t="shared" si="181"/>
        <v>59329349</v>
      </c>
      <c r="R172" s="2" t="s">
        <v>310</v>
      </c>
      <c r="S172" s="13" t="s">
        <v>311</v>
      </c>
      <c r="T172" s="15">
        <v>1500000</v>
      </c>
      <c r="U172" s="15">
        <v>0</v>
      </c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>
        <f t="shared" si="165"/>
        <v>1500000</v>
      </c>
      <c r="AG172" s="15">
        <f t="shared" si="166"/>
        <v>1500000</v>
      </c>
      <c r="AI172" s="175">
        <f t="shared" si="157"/>
        <v>0.92500000000000004</v>
      </c>
      <c r="AJ172" s="175">
        <f t="shared" si="144"/>
        <v>1</v>
      </c>
      <c r="AK172" s="175">
        <f t="shared" si="145"/>
        <v>1</v>
      </c>
      <c r="AL172" s="175">
        <f t="shared" si="146"/>
        <v>1</v>
      </c>
      <c r="AM172" s="175" t="e">
        <f t="shared" si="147"/>
        <v>#DIV/0!</v>
      </c>
      <c r="AN172" s="175" t="e">
        <f t="shared" si="148"/>
        <v>#DIV/0!</v>
      </c>
      <c r="AO172" s="175">
        <f t="shared" si="149"/>
        <v>1</v>
      </c>
      <c r="AP172" s="175" t="e">
        <f t="shared" si="150"/>
        <v>#DIV/0!</v>
      </c>
      <c r="AQ172" s="175">
        <f t="shared" si="151"/>
        <v>1</v>
      </c>
      <c r="AR172" s="175" t="e">
        <f t="shared" si="152"/>
        <v>#DIV/0!</v>
      </c>
      <c r="AS172" s="175" t="e">
        <f t="shared" si="153"/>
        <v>#DIV/0!</v>
      </c>
      <c r="AT172" s="175" t="e">
        <f t="shared" si="154"/>
        <v>#DIV/0!</v>
      </c>
      <c r="AU172" s="175">
        <f t="shared" si="155"/>
        <v>0.95912806539509532</v>
      </c>
      <c r="AV172" s="175">
        <f t="shared" si="156"/>
        <v>0.97471740335461965</v>
      </c>
    </row>
    <row r="173" spans="1:48" x14ac:dyDescent="0.25">
      <c r="A173" s="2" t="s">
        <v>312</v>
      </c>
      <c r="B173" s="13" t="s">
        <v>313</v>
      </c>
      <c r="C173" s="15">
        <v>1500000</v>
      </c>
      <c r="D173" s="15">
        <v>100000</v>
      </c>
      <c r="E173" s="15">
        <v>100000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f t="shared" si="167"/>
        <v>1600000</v>
      </c>
      <c r="P173" s="15">
        <f t="shared" si="181"/>
        <v>1700000</v>
      </c>
      <c r="R173" s="2" t="s">
        <v>312</v>
      </c>
      <c r="S173" s="13" t="s">
        <v>313</v>
      </c>
      <c r="T173" s="15">
        <v>0</v>
      </c>
      <c r="U173" s="15">
        <v>0</v>
      </c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>
        <f t="shared" si="165"/>
        <v>0</v>
      </c>
      <c r="AG173" s="15">
        <f t="shared" si="166"/>
        <v>0</v>
      </c>
      <c r="AI173" s="175">
        <f t="shared" si="157"/>
        <v>1</v>
      </c>
      <c r="AJ173" s="175">
        <f t="shared" si="144"/>
        <v>1</v>
      </c>
      <c r="AK173" s="175">
        <f t="shared" si="145"/>
        <v>1</v>
      </c>
      <c r="AL173" s="175" t="e">
        <f t="shared" si="146"/>
        <v>#DIV/0!</v>
      </c>
      <c r="AM173" s="175" t="e">
        <f t="shared" si="147"/>
        <v>#DIV/0!</v>
      </c>
      <c r="AN173" s="175" t="e">
        <f t="shared" si="148"/>
        <v>#DIV/0!</v>
      </c>
      <c r="AO173" s="175" t="e">
        <f t="shared" si="149"/>
        <v>#DIV/0!</v>
      </c>
      <c r="AP173" s="175" t="e">
        <f t="shared" si="150"/>
        <v>#DIV/0!</v>
      </c>
      <c r="AQ173" s="175" t="e">
        <f t="shared" si="151"/>
        <v>#DIV/0!</v>
      </c>
      <c r="AR173" s="175" t="e">
        <f t="shared" si="152"/>
        <v>#DIV/0!</v>
      </c>
      <c r="AS173" s="175" t="e">
        <f t="shared" si="153"/>
        <v>#DIV/0!</v>
      </c>
      <c r="AT173" s="175" t="e">
        <f t="shared" si="154"/>
        <v>#DIV/0!</v>
      </c>
      <c r="AU173" s="175">
        <f t="shared" si="155"/>
        <v>1</v>
      </c>
      <c r="AV173" s="175">
        <f t="shared" si="156"/>
        <v>1</v>
      </c>
    </row>
    <row r="174" spans="1:48" x14ac:dyDescent="0.25">
      <c r="A174" s="2" t="s">
        <v>314</v>
      </c>
      <c r="B174" s="13" t="s">
        <v>315</v>
      </c>
      <c r="C174" s="15">
        <v>0</v>
      </c>
      <c r="D174" s="15">
        <v>2000000</v>
      </c>
      <c r="E174" s="15">
        <v>0</v>
      </c>
      <c r="F174" s="15">
        <v>2000000</v>
      </c>
      <c r="G174" s="15">
        <v>0</v>
      </c>
      <c r="H174" s="15">
        <v>2000000</v>
      </c>
      <c r="I174" s="15">
        <v>0</v>
      </c>
      <c r="J174" s="15">
        <v>2000000</v>
      </c>
      <c r="K174" s="15">
        <v>0</v>
      </c>
      <c r="L174" s="15">
        <v>2000000</v>
      </c>
      <c r="M174" s="15">
        <v>0</v>
      </c>
      <c r="N174" s="15">
        <v>0</v>
      </c>
      <c r="O174" s="15">
        <f t="shared" si="167"/>
        <v>2000000</v>
      </c>
      <c r="P174" s="15">
        <f t="shared" si="181"/>
        <v>10000000</v>
      </c>
      <c r="R174" s="2" t="s">
        <v>314</v>
      </c>
      <c r="S174" s="13" t="s">
        <v>315</v>
      </c>
      <c r="T174" s="15">
        <v>0</v>
      </c>
      <c r="U174" s="15">
        <v>0</v>
      </c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>
        <f t="shared" si="165"/>
        <v>0</v>
      </c>
      <c r="AG174" s="15">
        <f t="shared" si="166"/>
        <v>0</v>
      </c>
      <c r="AI174" s="175" t="e">
        <f t="shared" si="157"/>
        <v>#DIV/0!</v>
      </c>
      <c r="AJ174" s="175">
        <f t="shared" si="144"/>
        <v>1</v>
      </c>
      <c r="AK174" s="175" t="e">
        <f t="shared" si="145"/>
        <v>#DIV/0!</v>
      </c>
      <c r="AL174" s="175">
        <f t="shared" si="146"/>
        <v>1</v>
      </c>
      <c r="AM174" s="175" t="e">
        <f t="shared" si="147"/>
        <v>#DIV/0!</v>
      </c>
      <c r="AN174" s="175">
        <f t="shared" si="148"/>
        <v>1</v>
      </c>
      <c r="AO174" s="175" t="e">
        <f t="shared" si="149"/>
        <v>#DIV/0!</v>
      </c>
      <c r="AP174" s="175">
        <f t="shared" si="150"/>
        <v>1</v>
      </c>
      <c r="AQ174" s="175" t="e">
        <f t="shared" si="151"/>
        <v>#DIV/0!</v>
      </c>
      <c r="AR174" s="175">
        <f t="shared" si="152"/>
        <v>1</v>
      </c>
      <c r="AS174" s="175" t="e">
        <f t="shared" si="153"/>
        <v>#DIV/0!</v>
      </c>
      <c r="AT174" s="175" t="e">
        <f t="shared" si="154"/>
        <v>#DIV/0!</v>
      </c>
      <c r="AU174" s="175">
        <f t="shared" si="155"/>
        <v>1</v>
      </c>
      <c r="AV174" s="175">
        <f t="shared" si="156"/>
        <v>1</v>
      </c>
    </row>
    <row r="175" spans="1:48" x14ac:dyDescent="0.25">
      <c r="A175" s="6" t="s">
        <v>316</v>
      </c>
      <c r="B175" s="7" t="s">
        <v>317</v>
      </c>
      <c r="C175" s="8">
        <f t="shared" ref="C175:N175" si="182">SUM(C176:C179)</f>
        <v>2000000</v>
      </c>
      <c r="D175" s="8">
        <f t="shared" si="182"/>
        <v>17000000</v>
      </c>
      <c r="E175" s="8">
        <f t="shared" si="182"/>
        <v>2000000</v>
      </c>
      <c r="F175" s="8">
        <f t="shared" si="182"/>
        <v>4300000</v>
      </c>
      <c r="G175" s="8">
        <f t="shared" si="182"/>
        <v>4000000</v>
      </c>
      <c r="H175" s="8">
        <f t="shared" si="182"/>
        <v>10000000</v>
      </c>
      <c r="I175" s="8">
        <f t="shared" si="182"/>
        <v>3000000</v>
      </c>
      <c r="J175" s="8">
        <f t="shared" si="182"/>
        <v>4900000</v>
      </c>
      <c r="K175" s="8">
        <f t="shared" si="182"/>
        <v>2000000</v>
      </c>
      <c r="L175" s="8">
        <f t="shared" si="182"/>
        <v>2000000</v>
      </c>
      <c r="M175" s="8">
        <f t="shared" si="182"/>
        <v>2000000</v>
      </c>
      <c r="N175" s="8">
        <f t="shared" si="182"/>
        <v>2000000</v>
      </c>
      <c r="O175" s="8">
        <f t="shared" si="167"/>
        <v>19000000</v>
      </c>
      <c r="P175" s="8">
        <f t="shared" si="181"/>
        <v>55200000</v>
      </c>
      <c r="R175" s="6" t="s">
        <v>316</v>
      </c>
      <c r="S175" s="7" t="s">
        <v>317</v>
      </c>
      <c r="T175" s="8">
        <f t="shared" ref="T175" si="183">SUM(T176:T179)</f>
        <v>1200000</v>
      </c>
      <c r="U175" s="8">
        <v>-1200000</v>
      </c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>
        <f t="shared" si="165"/>
        <v>0</v>
      </c>
      <c r="AG175" s="8">
        <f t="shared" si="166"/>
        <v>0</v>
      </c>
      <c r="AI175" s="174">
        <f t="shared" si="157"/>
        <v>0.4</v>
      </c>
      <c r="AJ175" s="174">
        <f t="shared" si="144"/>
        <v>1.0705882352941176</v>
      </c>
      <c r="AK175" s="174">
        <f t="shared" si="145"/>
        <v>1</v>
      </c>
      <c r="AL175" s="174">
        <f t="shared" si="146"/>
        <v>1</v>
      </c>
      <c r="AM175" s="174">
        <f t="shared" si="147"/>
        <v>1</v>
      </c>
      <c r="AN175" s="174">
        <f t="shared" si="148"/>
        <v>1</v>
      </c>
      <c r="AO175" s="174">
        <f t="shared" si="149"/>
        <v>1</v>
      </c>
      <c r="AP175" s="174">
        <f t="shared" si="150"/>
        <v>1</v>
      </c>
      <c r="AQ175" s="174">
        <f t="shared" si="151"/>
        <v>1</v>
      </c>
      <c r="AR175" s="174">
        <f t="shared" si="152"/>
        <v>1</v>
      </c>
      <c r="AS175" s="174">
        <f t="shared" si="153"/>
        <v>1</v>
      </c>
      <c r="AT175" s="174">
        <f t="shared" si="154"/>
        <v>1</v>
      </c>
      <c r="AU175" s="174">
        <f t="shared" si="155"/>
        <v>1</v>
      </c>
      <c r="AV175" s="174">
        <f t="shared" si="156"/>
        <v>1</v>
      </c>
    </row>
    <row r="176" spans="1:48" x14ac:dyDescent="0.25">
      <c r="A176" s="2" t="s">
        <v>318</v>
      </c>
      <c r="B176" s="13" t="s">
        <v>319</v>
      </c>
      <c r="C176" s="15">
        <v>0</v>
      </c>
      <c r="D176" s="15">
        <v>4000000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f t="shared" si="167"/>
        <v>4000000</v>
      </c>
      <c r="P176" s="15">
        <f t="shared" si="181"/>
        <v>4000000</v>
      </c>
      <c r="R176" s="2" t="s">
        <v>318</v>
      </c>
      <c r="S176" s="13" t="s">
        <v>319</v>
      </c>
      <c r="T176" s="15">
        <v>0</v>
      </c>
      <c r="U176" s="15">
        <v>0</v>
      </c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>
        <f t="shared" si="165"/>
        <v>0</v>
      </c>
      <c r="AG176" s="15">
        <f t="shared" si="166"/>
        <v>0</v>
      </c>
      <c r="AI176" s="175" t="e">
        <f t="shared" si="157"/>
        <v>#DIV/0!</v>
      </c>
      <c r="AJ176" s="175">
        <f t="shared" si="144"/>
        <v>1</v>
      </c>
      <c r="AK176" s="175" t="e">
        <f t="shared" si="145"/>
        <v>#DIV/0!</v>
      </c>
      <c r="AL176" s="175" t="e">
        <f t="shared" si="146"/>
        <v>#DIV/0!</v>
      </c>
      <c r="AM176" s="175" t="e">
        <f t="shared" si="147"/>
        <v>#DIV/0!</v>
      </c>
      <c r="AN176" s="175" t="e">
        <f t="shared" si="148"/>
        <v>#DIV/0!</v>
      </c>
      <c r="AO176" s="175" t="e">
        <f t="shared" si="149"/>
        <v>#DIV/0!</v>
      </c>
      <c r="AP176" s="175" t="e">
        <f t="shared" si="150"/>
        <v>#DIV/0!</v>
      </c>
      <c r="AQ176" s="175" t="e">
        <f t="shared" si="151"/>
        <v>#DIV/0!</v>
      </c>
      <c r="AR176" s="175" t="e">
        <f t="shared" si="152"/>
        <v>#DIV/0!</v>
      </c>
      <c r="AS176" s="175" t="e">
        <f t="shared" si="153"/>
        <v>#DIV/0!</v>
      </c>
      <c r="AT176" s="175" t="e">
        <f t="shared" si="154"/>
        <v>#DIV/0!</v>
      </c>
      <c r="AU176" s="175">
        <f t="shared" si="155"/>
        <v>1</v>
      </c>
      <c r="AV176" s="175">
        <f t="shared" si="156"/>
        <v>1</v>
      </c>
    </row>
    <row r="177" spans="1:48" x14ac:dyDescent="0.25">
      <c r="A177" s="2" t="s">
        <v>320</v>
      </c>
      <c r="B177" s="13" t="s">
        <v>321</v>
      </c>
      <c r="C177" s="15">
        <v>0</v>
      </c>
      <c r="D177" s="15">
        <v>1000000</v>
      </c>
      <c r="E177" s="15">
        <v>0</v>
      </c>
      <c r="F177" s="15">
        <v>0</v>
      </c>
      <c r="G177" s="15">
        <v>0</v>
      </c>
      <c r="H177" s="15">
        <v>0</v>
      </c>
      <c r="I177" s="15">
        <v>1000000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f t="shared" si="167"/>
        <v>1000000</v>
      </c>
      <c r="P177" s="15">
        <f t="shared" si="181"/>
        <v>2000000</v>
      </c>
      <c r="R177" s="2" t="s">
        <v>320</v>
      </c>
      <c r="S177" s="13" t="s">
        <v>321</v>
      </c>
      <c r="T177" s="15">
        <v>0</v>
      </c>
      <c r="U177" s="15">
        <v>0</v>
      </c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>
        <f t="shared" si="165"/>
        <v>0</v>
      </c>
      <c r="AG177" s="15">
        <f t="shared" si="166"/>
        <v>0</v>
      </c>
      <c r="AI177" s="175" t="e">
        <f t="shared" si="157"/>
        <v>#DIV/0!</v>
      </c>
      <c r="AJ177" s="175">
        <f t="shared" si="144"/>
        <v>1</v>
      </c>
      <c r="AK177" s="175" t="e">
        <f t="shared" si="145"/>
        <v>#DIV/0!</v>
      </c>
      <c r="AL177" s="175" t="e">
        <f t="shared" si="146"/>
        <v>#DIV/0!</v>
      </c>
      <c r="AM177" s="175" t="e">
        <f t="shared" si="147"/>
        <v>#DIV/0!</v>
      </c>
      <c r="AN177" s="175" t="e">
        <f t="shared" si="148"/>
        <v>#DIV/0!</v>
      </c>
      <c r="AO177" s="175">
        <f t="shared" si="149"/>
        <v>1</v>
      </c>
      <c r="AP177" s="175" t="e">
        <f t="shared" si="150"/>
        <v>#DIV/0!</v>
      </c>
      <c r="AQ177" s="175" t="e">
        <f t="shared" si="151"/>
        <v>#DIV/0!</v>
      </c>
      <c r="AR177" s="175" t="e">
        <f t="shared" si="152"/>
        <v>#DIV/0!</v>
      </c>
      <c r="AS177" s="175" t="e">
        <f t="shared" si="153"/>
        <v>#DIV/0!</v>
      </c>
      <c r="AT177" s="175" t="e">
        <f t="shared" si="154"/>
        <v>#DIV/0!</v>
      </c>
      <c r="AU177" s="175">
        <f t="shared" si="155"/>
        <v>1</v>
      </c>
      <c r="AV177" s="175">
        <f t="shared" si="156"/>
        <v>1</v>
      </c>
    </row>
    <row r="178" spans="1:48" x14ac:dyDescent="0.25">
      <c r="A178" s="2" t="s">
        <v>322</v>
      </c>
      <c r="B178" s="13" t="s">
        <v>323</v>
      </c>
      <c r="C178" s="15">
        <v>2000000</v>
      </c>
      <c r="D178" s="15">
        <v>2000000</v>
      </c>
      <c r="E178" s="15">
        <v>2000000</v>
      </c>
      <c r="F178" s="15">
        <v>2300000</v>
      </c>
      <c r="G178" s="15">
        <v>2000000</v>
      </c>
      <c r="H178" s="15">
        <v>2000000</v>
      </c>
      <c r="I178" s="15">
        <v>2000000</v>
      </c>
      <c r="J178" s="15">
        <v>2000000</v>
      </c>
      <c r="K178" s="15">
        <v>2000000</v>
      </c>
      <c r="L178" s="15">
        <v>2000000</v>
      </c>
      <c r="M178" s="15">
        <v>2000000</v>
      </c>
      <c r="N178" s="15">
        <v>2000000</v>
      </c>
      <c r="O178" s="15">
        <f t="shared" si="167"/>
        <v>4000000</v>
      </c>
      <c r="P178" s="15">
        <f t="shared" si="181"/>
        <v>24300000</v>
      </c>
      <c r="R178" s="2" t="s">
        <v>322</v>
      </c>
      <c r="S178" s="13" t="s">
        <v>323</v>
      </c>
      <c r="T178" s="15">
        <v>700000</v>
      </c>
      <c r="U178" s="15">
        <v>-700000</v>
      </c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>
        <f t="shared" si="165"/>
        <v>0</v>
      </c>
      <c r="AG178" s="15">
        <f t="shared" si="166"/>
        <v>0</v>
      </c>
      <c r="AI178" s="175">
        <f t="shared" si="157"/>
        <v>0.65</v>
      </c>
      <c r="AJ178" s="175">
        <f t="shared" si="144"/>
        <v>1.35</v>
      </c>
      <c r="AK178" s="175">
        <f t="shared" si="145"/>
        <v>1</v>
      </c>
      <c r="AL178" s="175">
        <f t="shared" si="146"/>
        <v>1</v>
      </c>
      <c r="AM178" s="175">
        <f t="shared" si="147"/>
        <v>1</v>
      </c>
      <c r="AN178" s="175">
        <f t="shared" si="148"/>
        <v>1</v>
      </c>
      <c r="AO178" s="175">
        <f t="shared" si="149"/>
        <v>1</v>
      </c>
      <c r="AP178" s="175">
        <f t="shared" si="150"/>
        <v>1</v>
      </c>
      <c r="AQ178" s="175">
        <f t="shared" si="151"/>
        <v>1</v>
      </c>
      <c r="AR178" s="175">
        <f t="shared" si="152"/>
        <v>1</v>
      </c>
      <c r="AS178" s="175">
        <f t="shared" si="153"/>
        <v>1</v>
      </c>
      <c r="AT178" s="175">
        <f t="shared" si="154"/>
        <v>1</v>
      </c>
      <c r="AU178" s="175">
        <f t="shared" si="155"/>
        <v>1</v>
      </c>
      <c r="AV178" s="175">
        <f t="shared" si="156"/>
        <v>1</v>
      </c>
    </row>
    <row r="179" spans="1:48" x14ac:dyDescent="0.25">
      <c r="A179" s="2" t="s">
        <v>324</v>
      </c>
      <c r="B179" s="13" t="s">
        <v>325</v>
      </c>
      <c r="C179" s="15">
        <v>0</v>
      </c>
      <c r="D179" s="15">
        <v>10000000</v>
      </c>
      <c r="E179" s="15">
        <v>0</v>
      </c>
      <c r="F179" s="15">
        <v>2000000</v>
      </c>
      <c r="G179" s="15">
        <v>2000000</v>
      </c>
      <c r="H179" s="15">
        <v>8000000</v>
      </c>
      <c r="I179" s="15">
        <v>0</v>
      </c>
      <c r="J179" s="15">
        <v>2900000</v>
      </c>
      <c r="K179" s="15">
        <v>0</v>
      </c>
      <c r="L179" s="15">
        <v>0</v>
      </c>
      <c r="M179" s="15">
        <v>0</v>
      </c>
      <c r="N179" s="15">
        <v>0</v>
      </c>
      <c r="O179" s="15">
        <f t="shared" si="167"/>
        <v>10000000</v>
      </c>
      <c r="P179" s="15">
        <f t="shared" si="181"/>
        <v>24900000</v>
      </c>
      <c r="R179" s="2" t="s">
        <v>324</v>
      </c>
      <c r="S179" s="13" t="s">
        <v>325</v>
      </c>
      <c r="T179" s="15">
        <v>500000</v>
      </c>
      <c r="U179" s="15">
        <v>-500000</v>
      </c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>
        <f t="shared" si="165"/>
        <v>0</v>
      </c>
      <c r="AG179" s="15">
        <f t="shared" si="166"/>
        <v>0</v>
      </c>
      <c r="AI179" s="175" t="e">
        <f t="shared" si="157"/>
        <v>#DIV/0!</v>
      </c>
      <c r="AJ179" s="175">
        <f t="shared" si="144"/>
        <v>1.05</v>
      </c>
      <c r="AK179" s="175" t="e">
        <f t="shared" si="145"/>
        <v>#DIV/0!</v>
      </c>
      <c r="AL179" s="175">
        <f t="shared" si="146"/>
        <v>1</v>
      </c>
      <c r="AM179" s="175">
        <f t="shared" si="147"/>
        <v>1</v>
      </c>
      <c r="AN179" s="175">
        <f t="shared" si="148"/>
        <v>1</v>
      </c>
      <c r="AO179" s="175" t="e">
        <f t="shared" si="149"/>
        <v>#DIV/0!</v>
      </c>
      <c r="AP179" s="175">
        <f t="shared" si="150"/>
        <v>1</v>
      </c>
      <c r="AQ179" s="175" t="e">
        <f t="shared" si="151"/>
        <v>#DIV/0!</v>
      </c>
      <c r="AR179" s="175" t="e">
        <f t="shared" si="152"/>
        <v>#DIV/0!</v>
      </c>
      <c r="AS179" s="175" t="e">
        <f t="shared" si="153"/>
        <v>#DIV/0!</v>
      </c>
      <c r="AT179" s="175" t="e">
        <f t="shared" si="154"/>
        <v>#DIV/0!</v>
      </c>
      <c r="AU179" s="175">
        <f t="shared" si="155"/>
        <v>1</v>
      </c>
      <c r="AV179" s="175">
        <f t="shared" si="156"/>
        <v>1</v>
      </c>
    </row>
    <row r="180" spans="1:48" x14ac:dyDescent="0.25">
      <c r="A180" s="6" t="s">
        <v>326</v>
      </c>
      <c r="B180" s="7" t="s">
        <v>327</v>
      </c>
      <c r="C180" s="8">
        <f t="shared" ref="C180:N180" si="184">SUM(C181:C184)</f>
        <v>11700000</v>
      </c>
      <c r="D180" s="8">
        <f t="shared" si="184"/>
        <v>9200000</v>
      </c>
      <c r="E180" s="8">
        <f t="shared" si="184"/>
        <v>15000000</v>
      </c>
      <c r="F180" s="8">
        <f t="shared" si="184"/>
        <v>6300000</v>
      </c>
      <c r="G180" s="8">
        <f t="shared" si="184"/>
        <v>6000000</v>
      </c>
      <c r="H180" s="8">
        <f t="shared" si="184"/>
        <v>6000000</v>
      </c>
      <c r="I180" s="8">
        <f t="shared" si="184"/>
        <v>14200000</v>
      </c>
      <c r="J180" s="8">
        <f t="shared" si="184"/>
        <v>6000000</v>
      </c>
      <c r="K180" s="8">
        <f t="shared" si="184"/>
        <v>6000000</v>
      </c>
      <c r="L180" s="8">
        <f t="shared" si="184"/>
        <v>6000000</v>
      </c>
      <c r="M180" s="8">
        <f t="shared" si="184"/>
        <v>6000000</v>
      </c>
      <c r="N180" s="8">
        <f t="shared" si="184"/>
        <v>6000000</v>
      </c>
      <c r="O180" s="8">
        <f t="shared" si="167"/>
        <v>20900000</v>
      </c>
      <c r="P180" s="8">
        <f t="shared" si="181"/>
        <v>98400000</v>
      </c>
      <c r="R180" s="6" t="s">
        <v>326</v>
      </c>
      <c r="S180" s="7" t="s">
        <v>327</v>
      </c>
      <c r="T180" s="8">
        <f t="shared" ref="T180" si="185">SUM(T181:T184)</f>
        <v>2500000</v>
      </c>
      <c r="U180" s="8">
        <v>-2500000</v>
      </c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>
        <f t="shared" si="165"/>
        <v>0</v>
      </c>
      <c r="AG180" s="8">
        <f t="shared" si="166"/>
        <v>0</v>
      </c>
      <c r="AI180" s="174">
        <f t="shared" si="157"/>
        <v>0.78632478632478631</v>
      </c>
      <c r="AJ180" s="174">
        <f t="shared" si="144"/>
        <v>1.2717391304347827</v>
      </c>
      <c r="AK180" s="174">
        <f t="shared" si="145"/>
        <v>1</v>
      </c>
      <c r="AL180" s="174">
        <f t="shared" si="146"/>
        <v>1</v>
      </c>
      <c r="AM180" s="174">
        <f t="shared" si="147"/>
        <v>1</v>
      </c>
      <c r="AN180" s="174">
        <f t="shared" si="148"/>
        <v>1</v>
      </c>
      <c r="AO180" s="174">
        <f t="shared" si="149"/>
        <v>1</v>
      </c>
      <c r="AP180" s="174">
        <f t="shared" si="150"/>
        <v>1</v>
      </c>
      <c r="AQ180" s="174">
        <f t="shared" si="151"/>
        <v>1</v>
      </c>
      <c r="AR180" s="174">
        <f t="shared" si="152"/>
        <v>1</v>
      </c>
      <c r="AS180" s="174">
        <f t="shared" si="153"/>
        <v>1</v>
      </c>
      <c r="AT180" s="174">
        <f t="shared" si="154"/>
        <v>1</v>
      </c>
      <c r="AU180" s="174">
        <f t="shared" si="155"/>
        <v>1</v>
      </c>
      <c r="AV180" s="174">
        <f t="shared" si="156"/>
        <v>1</v>
      </c>
    </row>
    <row r="181" spans="1:48" x14ac:dyDescent="0.25">
      <c r="A181" s="2" t="s">
        <v>328</v>
      </c>
      <c r="B181" s="13" t="s">
        <v>329</v>
      </c>
      <c r="C181" s="15">
        <v>2700000</v>
      </c>
      <c r="D181" s="15">
        <v>5200000</v>
      </c>
      <c r="E181" s="15">
        <v>7000000</v>
      </c>
      <c r="F181" s="15">
        <v>2300000</v>
      </c>
      <c r="G181" s="15">
        <v>2000000</v>
      </c>
      <c r="H181" s="15">
        <v>2000000</v>
      </c>
      <c r="I181" s="15">
        <v>10200000</v>
      </c>
      <c r="J181" s="15">
        <v>2000000</v>
      </c>
      <c r="K181" s="15">
        <v>2000000</v>
      </c>
      <c r="L181" s="15">
        <v>2000000</v>
      </c>
      <c r="M181" s="15">
        <v>2000000</v>
      </c>
      <c r="N181" s="15">
        <v>2000000</v>
      </c>
      <c r="O181" s="15">
        <f t="shared" si="167"/>
        <v>7900000</v>
      </c>
      <c r="P181" s="15">
        <f t="shared" si="181"/>
        <v>41400000</v>
      </c>
      <c r="R181" s="2" t="s">
        <v>328</v>
      </c>
      <c r="S181" s="13" t="s">
        <v>329</v>
      </c>
      <c r="T181" s="15">
        <v>500000</v>
      </c>
      <c r="U181" s="15">
        <v>-500000</v>
      </c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>
        <f t="shared" si="165"/>
        <v>0</v>
      </c>
      <c r="AG181" s="15">
        <f t="shared" si="166"/>
        <v>0</v>
      </c>
      <c r="AI181" s="175">
        <f t="shared" si="157"/>
        <v>0.81481481481481477</v>
      </c>
      <c r="AJ181" s="175">
        <f t="shared" si="144"/>
        <v>1.0961538461538463</v>
      </c>
      <c r="AK181" s="175">
        <f t="shared" si="145"/>
        <v>1</v>
      </c>
      <c r="AL181" s="175">
        <f t="shared" si="146"/>
        <v>1</v>
      </c>
      <c r="AM181" s="175">
        <f t="shared" si="147"/>
        <v>1</v>
      </c>
      <c r="AN181" s="175">
        <f t="shared" si="148"/>
        <v>1</v>
      </c>
      <c r="AO181" s="175">
        <f t="shared" si="149"/>
        <v>1</v>
      </c>
      <c r="AP181" s="175">
        <f t="shared" si="150"/>
        <v>1</v>
      </c>
      <c r="AQ181" s="175">
        <f t="shared" si="151"/>
        <v>1</v>
      </c>
      <c r="AR181" s="175">
        <f t="shared" si="152"/>
        <v>1</v>
      </c>
      <c r="AS181" s="175">
        <f t="shared" si="153"/>
        <v>1</v>
      </c>
      <c r="AT181" s="175">
        <f t="shared" si="154"/>
        <v>1</v>
      </c>
      <c r="AU181" s="175">
        <f t="shared" si="155"/>
        <v>1</v>
      </c>
      <c r="AV181" s="175">
        <f t="shared" si="156"/>
        <v>1</v>
      </c>
    </row>
    <row r="182" spans="1:48" x14ac:dyDescent="0.25">
      <c r="A182" s="2" t="s">
        <v>330</v>
      </c>
      <c r="B182" s="13" t="s">
        <v>331</v>
      </c>
      <c r="C182" s="15">
        <v>5000000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f t="shared" si="167"/>
        <v>5000000</v>
      </c>
      <c r="P182" s="15">
        <f t="shared" si="181"/>
        <v>5000000</v>
      </c>
      <c r="R182" s="2" t="s">
        <v>330</v>
      </c>
      <c r="S182" s="13" t="s">
        <v>331</v>
      </c>
      <c r="T182" s="15">
        <v>0</v>
      </c>
      <c r="U182" s="15">
        <v>0</v>
      </c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>
        <f t="shared" si="165"/>
        <v>0</v>
      </c>
      <c r="AG182" s="15">
        <f t="shared" si="166"/>
        <v>0</v>
      </c>
      <c r="AI182" s="175">
        <f t="shared" si="157"/>
        <v>1</v>
      </c>
      <c r="AJ182" s="175" t="e">
        <f t="shared" si="144"/>
        <v>#DIV/0!</v>
      </c>
      <c r="AK182" s="175" t="e">
        <f t="shared" si="145"/>
        <v>#DIV/0!</v>
      </c>
      <c r="AL182" s="175" t="e">
        <f t="shared" si="146"/>
        <v>#DIV/0!</v>
      </c>
      <c r="AM182" s="175" t="e">
        <f t="shared" si="147"/>
        <v>#DIV/0!</v>
      </c>
      <c r="AN182" s="175" t="e">
        <f t="shared" si="148"/>
        <v>#DIV/0!</v>
      </c>
      <c r="AO182" s="175" t="e">
        <f t="shared" si="149"/>
        <v>#DIV/0!</v>
      </c>
      <c r="AP182" s="175" t="e">
        <f t="shared" si="150"/>
        <v>#DIV/0!</v>
      </c>
      <c r="AQ182" s="175" t="e">
        <f t="shared" si="151"/>
        <v>#DIV/0!</v>
      </c>
      <c r="AR182" s="175" t="e">
        <f t="shared" si="152"/>
        <v>#DIV/0!</v>
      </c>
      <c r="AS182" s="175" t="e">
        <f t="shared" si="153"/>
        <v>#DIV/0!</v>
      </c>
      <c r="AT182" s="175" t="e">
        <f t="shared" si="154"/>
        <v>#DIV/0!</v>
      </c>
      <c r="AU182" s="175">
        <f t="shared" si="155"/>
        <v>1</v>
      </c>
      <c r="AV182" s="175">
        <f t="shared" si="156"/>
        <v>1</v>
      </c>
    </row>
    <row r="183" spans="1:48" x14ac:dyDescent="0.25">
      <c r="A183" s="2" t="s">
        <v>332</v>
      </c>
      <c r="B183" s="13" t="s">
        <v>333</v>
      </c>
      <c r="C183" s="15">
        <v>4000000</v>
      </c>
      <c r="D183" s="15">
        <v>4000000</v>
      </c>
      <c r="E183" s="15">
        <v>6000000</v>
      </c>
      <c r="F183" s="15">
        <v>4000000</v>
      </c>
      <c r="G183" s="15">
        <v>4000000</v>
      </c>
      <c r="H183" s="15">
        <v>4000000</v>
      </c>
      <c r="I183" s="15">
        <v>4000000</v>
      </c>
      <c r="J183" s="15">
        <v>4000000</v>
      </c>
      <c r="K183" s="15">
        <v>4000000</v>
      </c>
      <c r="L183" s="15">
        <v>4000000</v>
      </c>
      <c r="M183" s="15">
        <v>4000000</v>
      </c>
      <c r="N183" s="15">
        <v>4000000</v>
      </c>
      <c r="O183" s="15">
        <f t="shared" si="167"/>
        <v>8000000</v>
      </c>
      <c r="P183" s="15">
        <f t="shared" si="181"/>
        <v>50000000</v>
      </c>
      <c r="R183" s="2" t="s">
        <v>332</v>
      </c>
      <c r="S183" s="13" t="s">
        <v>333</v>
      </c>
      <c r="T183" s="15">
        <v>2000000</v>
      </c>
      <c r="U183" s="15">
        <v>-2000000</v>
      </c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>
        <f t="shared" si="165"/>
        <v>0</v>
      </c>
      <c r="AG183" s="15">
        <f t="shared" si="166"/>
        <v>0</v>
      </c>
      <c r="AI183" s="175">
        <f t="shared" si="157"/>
        <v>0.5</v>
      </c>
      <c r="AJ183" s="175">
        <f t="shared" si="144"/>
        <v>1.5</v>
      </c>
      <c r="AK183" s="175">
        <f t="shared" si="145"/>
        <v>1</v>
      </c>
      <c r="AL183" s="175">
        <f t="shared" si="146"/>
        <v>1</v>
      </c>
      <c r="AM183" s="175">
        <f t="shared" si="147"/>
        <v>1</v>
      </c>
      <c r="AN183" s="175">
        <f t="shared" si="148"/>
        <v>1</v>
      </c>
      <c r="AO183" s="175">
        <f t="shared" si="149"/>
        <v>1</v>
      </c>
      <c r="AP183" s="175">
        <f t="shared" si="150"/>
        <v>1</v>
      </c>
      <c r="AQ183" s="175">
        <f t="shared" si="151"/>
        <v>1</v>
      </c>
      <c r="AR183" s="175">
        <f t="shared" si="152"/>
        <v>1</v>
      </c>
      <c r="AS183" s="175">
        <f t="shared" si="153"/>
        <v>1</v>
      </c>
      <c r="AT183" s="175">
        <f t="shared" si="154"/>
        <v>1</v>
      </c>
      <c r="AU183" s="175">
        <f t="shared" si="155"/>
        <v>1</v>
      </c>
      <c r="AV183" s="175">
        <f t="shared" si="156"/>
        <v>1</v>
      </c>
    </row>
    <row r="184" spans="1:48" x14ac:dyDescent="0.25">
      <c r="A184" s="2" t="s">
        <v>334</v>
      </c>
      <c r="B184" s="13" t="s">
        <v>742</v>
      </c>
      <c r="C184" s="15">
        <v>0</v>
      </c>
      <c r="D184" s="15">
        <v>0</v>
      </c>
      <c r="E184" s="15">
        <v>2000000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f t="shared" si="167"/>
        <v>0</v>
      </c>
      <c r="P184" s="15">
        <f t="shared" si="181"/>
        <v>2000000</v>
      </c>
      <c r="R184" s="2" t="s">
        <v>334</v>
      </c>
      <c r="S184" s="13" t="s">
        <v>335</v>
      </c>
      <c r="T184" s="15">
        <v>0</v>
      </c>
      <c r="U184" s="15">
        <v>0</v>
      </c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>
        <f t="shared" si="165"/>
        <v>0</v>
      </c>
      <c r="AG184" s="15">
        <f t="shared" si="166"/>
        <v>0</v>
      </c>
      <c r="AI184" s="175" t="e">
        <f t="shared" si="157"/>
        <v>#DIV/0!</v>
      </c>
      <c r="AJ184" s="175" t="e">
        <f t="shared" si="144"/>
        <v>#DIV/0!</v>
      </c>
      <c r="AK184" s="175">
        <f t="shared" si="145"/>
        <v>1</v>
      </c>
      <c r="AL184" s="175" t="e">
        <f t="shared" si="146"/>
        <v>#DIV/0!</v>
      </c>
      <c r="AM184" s="175" t="e">
        <f t="shared" si="147"/>
        <v>#DIV/0!</v>
      </c>
      <c r="AN184" s="175" t="e">
        <f t="shared" si="148"/>
        <v>#DIV/0!</v>
      </c>
      <c r="AO184" s="175" t="e">
        <f t="shared" si="149"/>
        <v>#DIV/0!</v>
      </c>
      <c r="AP184" s="175" t="e">
        <f t="shared" si="150"/>
        <v>#DIV/0!</v>
      </c>
      <c r="AQ184" s="175" t="e">
        <f t="shared" si="151"/>
        <v>#DIV/0!</v>
      </c>
      <c r="AR184" s="175" t="e">
        <f t="shared" si="152"/>
        <v>#DIV/0!</v>
      </c>
      <c r="AS184" s="175" t="e">
        <f t="shared" si="153"/>
        <v>#DIV/0!</v>
      </c>
      <c r="AT184" s="175" t="e">
        <f t="shared" si="154"/>
        <v>#DIV/0!</v>
      </c>
      <c r="AU184" s="175" t="e">
        <f t="shared" si="155"/>
        <v>#DIV/0!</v>
      </c>
      <c r="AV184" s="175">
        <f t="shared" si="156"/>
        <v>1</v>
      </c>
    </row>
    <row r="185" spans="1:48" x14ac:dyDescent="0.25">
      <c r="A185" s="6" t="s">
        <v>336</v>
      </c>
      <c r="B185" s="7" t="s">
        <v>337</v>
      </c>
      <c r="C185" s="8">
        <f>+C186</f>
        <v>0</v>
      </c>
      <c r="D185" s="8">
        <f t="shared" ref="D185:P185" si="186">+D186</f>
        <v>11000000</v>
      </c>
      <c r="E185" s="8">
        <f t="shared" si="186"/>
        <v>0</v>
      </c>
      <c r="F185" s="8">
        <f t="shared" si="186"/>
        <v>5000000</v>
      </c>
      <c r="G185" s="8">
        <f t="shared" si="186"/>
        <v>3360000</v>
      </c>
      <c r="H185" s="8">
        <f t="shared" si="186"/>
        <v>0</v>
      </c>
      <c r="I185" s="8">
        <f t="shared" si="186"/>
        <v>0</v>
      </c>
      <c r="J185" s="8">
        <f t="shared" si="186"/>
        <v>0</v>
      </c>
      <c r="K185" s="8">
        <f t="shared" si="186"/>
        <v>0</v>
      </c>
      <c r="L185" s="8">
        <f t="shared" si="186"/>
        <v>4000000</v>
      </c>
      <c r="M185" s="8">
        <f t="shared" si="186"/>
        <v>0</v>
      </c>
      <c r="N185" s="8">
        <f t="shared" si="186"/>
        <v>0</v>
      </c>
      <c r="O185" s="8">
        <f t="shared" si="167"/>
        <v>11000000</v>
      </c>
      <c r="P185" s="8">
        <f t="shared" si="186"/>
        <v>23360000</v>
      </c>
      <c r="R185" s="6" t="s">
        <v>336</v>
      </c>
      <c r="S185" s="7" t="s">
        <v>337</v>
      </c>
      <c r="T185" s="8">
        <f t="shared" ref="T185" si="187">SUM(T186:T189)</f>
        <v>1000000</v>
      </c>
      <c r="U185" s="8">
        <v>-1000000</v>
      </c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>
        <f t="shared" si="165"/>
        <v>0</v>
      </c>
      <c r="AG185" s="8">
        <f t="shared" si="166"/>
        <v>0</v>
      </c>
      <c r="AI185" s="174" t="e">
        <f t="shared" si="157"/>
        <v>#DIV/0!</v>
      </c>
      <c r="AJ185" s="174">
        <f t="shared" si="144"/>
        <v>1.0909090909090908</v>
      </c>
      <c r="AK185" s="174" t="e">
        <f t="shared" si="145"/>
        <v>#DIV/0!</v>
      </c>
      <c r="AL185" s="174">
        <f t="shared" si="146"/>
        <v>1</v>
      </c>
      <c r="AM185" s="174">
        <f t="shared" si="147"/>
        <v>1</v>
      </c>
      <c r="AN185" s="174" t="e">
        <f t="shared" si="148"/>
        <v>#DIV/0!</v>
      </c>
      <c r="AO185" s="174" t="e">
        <f t="shared" si="149"/>
        <v>#DIV/0!</v>
      </c>
      <c r="AP185" s="174" t="e">
        <f t="shared" si="150"/>
        <v>#DIV/0!</v>
      </c>
      <c r="AQ185" s="174" t="e">
        <f t="shared" si="151"/>
        <v>#DIV/0!</v>
      </c>
      <c r="AR185" s="174">
        <f t="shared" si="152"/>
        <v>1</v>
      </c>
      <c r="AS185" s="174" t="e">
        <f t="shared" si="153"/>
        <v>#DIV/0!</v>
      </c>
      <c r="AT185" s="174" t="e">
        <f t="shared" si="154"/>
        <v>#DIV/0!</v>
      </c>
      <c r="AU185" s="174">
        <f t="shared" si="155"/>
        <v>1</v>
      </c>
      <c r="AV185" s="174">
        <f t="shared" si="156"/>
        <v>1</v>
      </c>
    </row>
    <row r="186" spans="1:48" x14ac:dyDescent="0.25">
      <c r="A186" s="6" t="s">
        <v>338</v>
      </c>
      <c r="B186" s="7" t="s">
        <v>121</v>
      </c>
      <c r="C186" s="8">
        <f>+C187+C188+C189</f>
        <v>0</v>
      </c>
      <c r="D186" s="8">
        <f t="shared" ref="D186:P186" si="188">+D187+D188+D189</f>
        <v>11000000</v>
      </c>
      <c r="E186" s="8">
        <f t="shared" si="188"/>
        <v>0</v>
      </c>
      <c r="F186" s="8">
        <f t="shared" si="188"/>
        <v>5000000</v>
      </c>
      <c r="G186" s="8">
        <f t="shared" si="188"/>
        <v>3360000</v>
      </c>
      <c r="H186" s="8">
        <f t="shared" si="188"/>
        <v>0</v>
      </c>
      <c r="I186" s="8">
        <f t="shared" si="188"/>
        <v>0</v>
      </c>
      <c r="J186" s="8">
        <f t="shared" si="188"/>
        <v>0</v>
      </c>
      <c r="K186" s="8">
        <f t="shared" si="188"/>
        <v>0</v>
      </c>
      <c r="L186" s="8">
        <f t="shared" si="188"/>
        <v>4000000</v>
      </c>
      <c r="M186" s="8">
        <f t="shared" si="188"/>
        <v>0</v>
      </c>
      <c r="N186" s="8">
        <f t="shared" si="188"/>
        <v>0</v>
      </c>
      <c r="O186" s="8">
        <f t="shared" si="167"/>
        <v>11000000</v>
      </c>
      <c r="P186" s="8">
        <f t="shared" si="188"/>
        <v>23360000</v>
      </c>
      <c r="R186" s="6" t="s">
        <v>338</v>
      </c>
      <c r="S186" s="7" t="s">
        <v>121</v>
      </c>
      <c r="T186" s="8">
        <v>500000</v>
      </c>
      <c r="U186" s="8">
        <v>-500000</v>
      </c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>
        <f t="shared" si="165"/>
        <v>0</v>
      </c>
      <c r="AG186" s="8">
        <f t="shared" si="166"/>
        <v>0</v>
      </c>
      <c r="AI186" s="174" t="e">
        <f t="shared" si="157"/>
        <v>#DIV/0!</v>
      </c>
      <c r="AJ186" s="174">
        <f t="shared" si="144"/>
        <v>1.0454545454545454</v>
      </c>
      <c r="AK186" s="174" t="e">
        <f t="shared" si="145"/>
        <v>#DIV/0!</v>
      </c>
      <c r="AL186" s="174">
        <f t="shared" si="146"/>
        <v>1</v>
      </c>
      <c r="AM186" s="174">
        <f t="shared" si="147"/>
        <v>1</v>
      </c>
      <c r="AN186" s="174" t="e">
        <f t="shared" si="148"/>
        <v>#DIV/0!</v>
      </c>
      <c r="AO186" s="174" t="e">
        <f t="shared" si="149"/>
        <v>#DIV/0!</v>
      </c>
      <c r="AP186" s="174" t="e">
        <f t="shared" si="150"/>
        <v>#DIV/0!</v>
      </c>
      <c r="AQ186" s="174" t="e">
        <f t="shared" si="151"/>
        <v>#DIV/0!</v>
      </c>
      <c r="AR186" s="174">
        <f t="shared" si="152"/>
        <v>1</v>
      </c>
      <c r="AS186" s="174" t="e">
        <f t="shared" si="153"/>
        <v>#DIV/0!</v>
      </c>
      <c r="AT186" s="174" t="e">
        <f t="shared" si="154"/>
        <v>#DIV/0!</v>
      </c>
      <c r="AU186" s="174">
        <f t="shared" si="155"/>
        <v>1</v>
      </c>
      <c r="AV186" s="174">
        <f t="shared" si="156"/>
        <v>1</v>
      </c>
    </row>
    <row r="187" spans="1:48" x14ac:dyDescent="0.25">
      <c r="A187" s="2" t="s">
        <v>339</v>
      </c>
      <c r="B187" s="13" t="s">
        <v>123</v>
      </c>
      <c r="C187" s="15">
        <v>0</v>
      </c>
      <c r="D187" s="15">
        <v>0</v>
      </c>
      <c r="E187" s="15">
        <v>0</v>
      </c>
      <c r="F187" s="15">
        <v>0</v>
      </c>
      <c r="G187" s="15">
        <v>3360000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f t="shared" si="167"/>
        <v>0</v>
      </c>
      <c r="P187" s="15">
        <f>SUM(C187:N187)</f>
        <v>3360000</v>
      </c>
      <c r="R187" s="2" t="s">
        <v>339</v>
      </c>
      <c r="S187" s="13" t="s">
        <v>123</v>
      </c>
      <c r="T187" s="15">
        <v>0</v>
      </c>
      <c r="U187" s="15">
        <v>0</v>
      </c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>
        <f t="shared" si="165"/>
        <v>0</v>
      </c>
      <c r="AG187" s="15">
        <f t="shared" si="166"/>
        <v>0</v>
      </c>
      <c r="AI187" s="175" t="e">
        <f t="shared" si="157"/>
        <v>#DIV/0!</v>
      </c>
      <c r="AJ187" s="175" t="e">
        <f t="shared" si="144"/>
        <v>#DIV/0!</v>
      </c>
      <c r="AK187" s="175" t="e">
        <f t="shared" si="145"/>
        <v>#DIV/0!</v>
      </c>
      <c r="AL187" s="175" t="e">
        <f t="shared" si="146"/>
        <v>#DIV/0!</v>
      </c>
      <c r="AM187" s="175">
        <f t="shared" si="147"/>
        <v>1</v>
      </c>
      <c r="AN187" s="175" t="e">
        <f t="shared" si="148"/>
        <v>#DIV/0!</v>
      </c>
      <c r="AO187" s="175" t="e">
        <f t="shared" si="149"/>
        <v>#DIV/0!</v>
      </c>
      <c r="AP187" s="175" t="e">
        <f t="shared" si="150"/>
        <v>#DIV/0!</v>
      </c>
      <c r="AQ187" s="175" t="e">
        <f t="shared" si="151"/>
        <v>#DIV/0!</v>
      </c>
      <c r="AR187" s="175" t="e">
        <f t="shared" si="152"/>
        <v>#DIV/0!</v>
      </c>
      <c r="AS187" s="175" t="e">
        <f t="shared" si="153"/>
        <v>#DIV/0!</v>
      </c>
      <c r="AT187" s="175" t="e">
        <f t="shared" si="154"/>
        <v>#DIV/0!</v>
      </c>
      <c r="AU187" s="175" t="e">
        <f t="shared" si="155"/>
        <v>#DIV/0!</v>
      </c>
      <c r="AV187" s="175">
        <f t="shared" si="156"/>
        <v>1</v>
      </c>
    </row>
    <row r="188" spans="1:48" x14ac:dyDescent="0.25">
      <c r="A188" s="2" t="s">
        <v>340</v>
      </c>
      <c r="B188" s="13" t="s">
        <v>125</v>
      </c>
      <c r="C188" s="15">
        <v>0</v>
      </c>
      <c r="D188" s="15">
        <v>6000000</v>
      </c>
      <c r="E188" s="15">
        <v>0</v>
      </c>
      <c r="F188" s="15">
        <v>5000000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4000000</v>
      </c>
      <c r="M188" s="15">
        <v>0</v>
      </c>
      <c r="N188" s="15">
        <v>0</v>
      </c>
      <c r="O188" s="15">
        <f t="shared" si="167"/>
        <v>6000000</v>
      </c>
      <c r="P188" s="15">
        <f>SUM(C188:N188)</f>
        <v>15000000</v>
      </c>
      <c r="R188" s="2" t="s">
        <v>340</v>
      </c>
      <c r="S188" s="13" t="s">
        <v>125</v>
      </c>
      <c r="T188" s="15">
        <v>500000</v>
      </c>
      <c r="U188" s="15">
        <v>-500000</v>
      </c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>
        <f t="shared" si="165"/>
        <v>0</v>
      </c>
      <c r="AG188" s="15">
        <f t="shared" si="166"/>
        <v>0</v>
      </c>
      <c r="AI188" s="175" t="e">
        <f t="shared" si="157"/>
        <v>#DIV/0!</v>
      </c>
      <c r="AJ188" s="175">
        <f t="shared" si="144"/>
        <v>1.0833333333333333</v>
      </c>
      <c r="AK188" s="175" t="e">
        <f t="shared" si="145"/>
        <v>#DIV/0!</v>
      </c>
      <c r="AL188" s="175">
        <f t="shared" si="146"/>
        <v>1</v>
      </c>
      <c r="AM188" s="175" t="e">
        <f t="shared" si="147"/>
        <v>#DIV/0!</v>
      </c>
      <c r="AN188" s="175" t="e">
        <f t="shared" si="148"/>
        <v>#DIV/0!</v>
      </c>
      <c r="AO188" s="175" t="e">
        <f t="shared" si="149"/>
        <v>#DIV/0!</v>
      </c>
      <c r="AP188" s="175" t="e">
        <f t="shared" si="150"/>
        <v>#DIV/0!</v>
      </c>
      <c r="AQ188" s="175" t="e">
        <f t="shared" si="151"/>
        <v>#DIV/0!</v>
      </c>
      <c r="AR188" s="175">
        <f t="shared" si="152"/>
        <v>1</v>
      </c>
      <c r="AS188" s="175" t="e">
        <f t="shared" si="153"/>
        <v>#DIV/0!</v>
      </c>
      <c r="AT188" s="175" t="e">
        <f t="shared" si="154"/>
        <v>#DIV/0!</v>
      </c>
      <c r="AU188" s="175">
        <f t="shared" si="155"/>
        <v>1</v>
      </c>
      <c r="AV188" s="175">
        <f t="shared" si="156"/>
        <v>1</v>
      </c>
    </row>
    <row r="189" spans="1:48" x14ac:dyDescent="0.25">
      <c r="A189" s="2" t="s">
        <v>341</v>
      </c>
      <c r="B189" s="13" t="s">
        <v>127</v>
      </c>
      <c r="C189" s="15">
        <v>0</v>
      </c>
      <c r="D189" s="15">
        <v>5000000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f t="shared" si="167"/>
        <v>5000000</v>
      </c>
      <c r="P189" s="15">
        <f>SUM(C189:N189)</f>
        <v>5000000</v>
      </c>
      <c r="R189" s="2" t="s">
        <v>341</v>
      </c>
      <c r="S189" s="13" t="s">
        <v>127</v>
      </c>
      <c r="T189" s="15">
        <v>0</v>
      </c>
      <c r="U189" s="15">
        <v>0</v>
      </c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>
        <f t="shared" si="165"/>
        <v>0</v>
      </c>
      <c r="AG189" s="15">
        <f t="shared" si="166"/>
        <v>0</v>
      </c>
      <c r="AI189" s="175" t="e">
        <f t="shared" si="157"/>
        <v>#DIV/0!</v>
      </c>
      <c r="AJ189" s="175">
        <f t="shared" si="144"/>
        <v>1</v>
      </c>
      <c r="AK189" s="175" t="e">
        <f t="shared" si="145"/>
        <v>#DIV/0!</v>
      </c>
      <c r="AL189" s="175" t="e">
        <f t="shared" si="146"/>
        <v>#DIV/0!</v>
      </c>
      <c r="AM189" s="175" t="e">
        <f t="shared" si="147"/>
        <v>#DIV/0!</v>
      </c>
      <c r="AN189" s="175" t="e">
        <f t="shared" si="148"/>
        <v>#DIV/0!</v>
      </c>
      <c r="AO189" s="175" t="e">
        <f t="shared" si="149"/>
        <v>#DIV/0!</v>
      </c>
      <c r="AP189" s="175" t="e">
        <f t="shared" si="150"/>
        <v>#DIV/0!</v>
      </c>
      <c r="AQ189" s="175" t="e">
        <f t="shared" si="151"/>
        <v>#DIV/0!</v>
      </c>
      <c r="AR189" s="175" t="e">
        <f t="shared" si="152"/>
        <v>#DIV/0!</v>
      </c>
      <c r="AS189" s="175" t="e">
        <f t="shared" si="153"/>
        <v>#DIV/0!</v>
      </c>
      <c r="AT189" s="175" t="e">
        <f t="shared" si="154"/>
        <v>#DIV/0!</v>
      </c>
      <c r="AU189" s="175">
        <f t="shared" si="155"/>
        <v>1</v>
      </c>
      <c r="AV189" s="175">
        <f t="shared" si="156"/>
        <v>1</v>
      </c>
    </row>
    <row r="190" spans="1:48" x14ac:dyDescent="0.25">
      <c r="A190" s="6" t="s">
        <v>342</v>
      </c>
      <c r="B190" s="7" t="s">
        <v>343</v>
      </c>
      <c r="C190" s="8">
        <f>+C191+C196+C199</f>
        <v>1700000</v>
      </c>
      <c r="D190" s="8">
        <f t="shared" ref="D190:P190" si="189">+D191+D196+D199</f>
        <v>25200000</v>
      </c>
      <c r="E190" s="8">
        <f t="shared" si="189"/>
        <v>9950000</v>
      </c>
      <c r="F190" s="8">
        <f t="shared" si="189"/>
        <v>25700000</v>
      </c>
      <c r="G190" s="8">
        <f t="shared" si="189"/>
        <v>6200000</v>
      </c>
      <c r="H190" s="8">
        <f t="shared" si="189"/>
        <v>5200000</v>
      </c>
      <c r="I190" s="8">
        <f t="shared" si="189"/>
        <v>11200000</v>
      </c>
      <c r="J190" s="8">
        <f t="shared" si="189"/>
        <v>2200000</v>
      </c>
      <c r="K190" s="8">
        <f t="shared" si="189"/>
        <v>9450000</v>
      </c>
      <c r="L190" s="8">
        <f t="shared" si="189"/>
        <v>200000</v>
      </c>
      <c r="M190" s="8">
        <f t="shared" si="189"/>
        <v>200000</v>
      </c>
      <c r="N190" s="8">
        <f t="shared" si="189"/>
        <v>200000</v>
      </c>
      <c r="O190" s="8">
        <f t="shared" si="167"/>
        <v>26900000</v>
      </c>
      <c r="P190" s="8">
        <f t="shared" si="189"/>
        <v>97400000</v>
      </c>
      <c r="R190" s="6" t="s">
        <v>342</v>
      </c>
      <c r="S190" s="7" t="s">
        <v>343</v>
      </c>
      <c r="T190" s="8">
        <f t="shared" ref="T190" si="190">+T191+T196+T199</f>
        <v>200700</v>
      </c>
      <c r="U190" s="8">
        <v>-150000</v>
      </c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>
        <f t="shared" si="165"/>
        <v>50700</v>
      </c>
      <c r="AG190" s="8">
        <f t="shared" si="166"/>
        <v>50700</v>
      </c>
      <c r="AI190" s="174">
        <f t="shared" si="157"/>
        <v>0.88194117647058823</v>
      </c>
      <c r="AJ190" s="174">
        <f t="shared" si="144"/>
        <v>1.0059523809523809</v>
      </c>
      <c r="AK190" s="174">
        <f t="shared" si="145"/>
        <v>1</v>
      </c>
      <c r="AL190" s="174">
        <f t="shared" si="146"/>
        <v>1</v>
      </c>
      <c r="AM190" s="174">
        <f t="shared" si="147"/>
        <v>1</v>
      </c>
      <c r="AN190" s="174">
        <f t="shared" si="148"/>
        <v>1</v>
      </c>
      <c r="AO190" s="174">
        <f t="shared" si="149"/>
        <v>1</v>
      </c>
      <c r="AP190" s="174">
        <f t="shared" si="150"/>
        <v>1</v>
      </c>
      <c r="AQ190" s="174">
        <f t="shared" si="151"/>
        <v>1</v>
      </c>
      <c r="AR190" s="174">
        <f t="shared" si="152"/>
        <v>1</v>
      </c>
      <c r="AS190" s="174">
        <f t="shared" si="153"/>
        <v>1</v>
      </c>
      <c r="AT190" s="174">
        <f t="shared" si="154"/>
        <v>1</v>
      </c>
      <c r="AU190" s="174">
        <f t="shared" si="155"/>
        <v>0.99811524163568777</v>
      </c>
      <c r="AV190" s="174">
        <f t="shared" si="156"/>
        <v>0.99947946611909655</v>
      </c>
    </row>
    <row r="191" spans="1:48" x14ac:dyDescent="0.25">
      <c r="A191" s="6" t="s">
        <v>344</v>
      </c>
      <c r="B191" s="7" t="s">
        <v>141</v>
      </c>
      <c r="C191" s="8">
        <f>SUM(C192:C195)</f>
        <v>1700000</v>
      </c>
      <c r="D191" s="8">
        <f t="shared" ref="D191:P191" si="191">SUM(D192:D195)</f>
        <v>15200000</v>
      </c>
      <c r="E191" s="8">
        <f t="shared" si="191"/>
        <v>200000</v>
      </c>
      <c r="F191" s="8">
        <f t="shared" si="191"/>
        <v>200000</v>
      </c>
      <c r="G191" s="8">
        <f t="shared" si="191"/>
        <v>200000</v>
      </c>
      <c r="H191" s="8">
        <f t="shared" si="191"/>
        <v>200000</v>
      </c>
      <c r="I191" s="8">
        <f t="shared" si="191"/>
        <v>10200000</v>
      </c>
      <c r="J191" s="8">
        <f t="shared" si="191"/>
        <v>200000</v>
      </c>
      <c r="K191" s="8">
        <f t="shared" si="191"/>
        <v>200000</v>
      </c>
      <c r="L191" s="8">
        <f t="shared" si="191"/>
        <v>200000</v>
      </c>
      <c r="M191" s="8">
        <f t="shared" si="191"/>
        <v>200000</v>
      </c>
      <c r="N191" s="8">
        <f t="shared" si="191"/>
        <v>200000</v>
      </c>
      <c r="O191" s="8">
        <f t="shared" si="167"/>
        <v>16900000</v>
      </c>
      <c r="P191" s="8">
        <f t="shared" si="191"/>
        <v>28900000</v>
      </c>
      <c r="R191" s="6" t="s">
        <v>344</v>
      </c>
      <c r="S191" s="7" t="s">
        <v>141</v>
      </c>
      <c r="T191" s="8">
        <f t="shared" ref="T191" si="192">SUM(T192:T195)</f>
        <v>0</v>
      </c>
      <c r="U191" s="8">
        <v>0</v>
      </c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>
        <f t="shared" si="165"/>
        <v>0</v>
      </c>
      <c r="AG191" s="8">
        <f t="shared" si="166"/>
        <v>0</v>
      </c>
      <c r="AI191" s="174">
        <f t="shared" si="157"/>
        <v>1</v>
      </c>
      <c r="AJ191" s="174">
        <f t="shared" si="144"/>
        <v>1</v>
      </c>
      <c r="AK191" s="174">
        <f t="shared" si="145"/>
        <v>1</v>
      </c>
      <c r="AL191" s="174">
        <f t="shared" si="146"/>
        <v>1</v>
      </c>
      <c r="AM191" s="174">
        <f t="shared" si="147"/>
        <v>1</v>
      </c>
      <c r="AN191" s="174">
        <f t="shared" si="148"/>
        <v>1</v>
      </c>
      <c r="AO191" s="174">
        <f t="shared" si="149"/>
        <v>1</v>
      </c>
      <c r="AP191" s="174">
        <f t="shared" si="150"/>
        <v>1</v>
      </c>
      <c r="AQ191" s="174">
        <f t="shared" si="151"/>
        <v>1</v>
      </c>
      <c r="AR191" s="174">
        <f t="shared" si="152"/>
        <v>1</v>
      </c>
      <c r="AS191" s="174">
        <f t="shared" si="153"/>
        <v>1</v>
      </c>
      <c r="AT191" s="174">
        <f t="shared" si="154"/>
        <v>1</v>
      </c>
      <c r="AU191" s="174">
        <f t="shared" si="155"/>
        <v>1</v>
      </c>
      <c r="AV191" s="174">
        <f t="shared" si="156"/>
        <v>1</v>
      </c>
    </row>
    <row r="192" spans="1:48" x14ac:dyDescent="0.25">
      <c r="A192" s="2" t="s">
        <v>345</v>
      </c>
      <c r="B192" s="13" t="s">
        <v>346</v>
      </c>
      <c r="C192" s="15">
        <v>0</v>
      </c>
      <c r="D192" s="15">
        <v>5000000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f t="shared" si="167"/>
        <v>5000000</v>
      </c>
      <c r="P192" s="15">
        <f t="shared" ref="P192:P203" si="193">SUM(C192:N192)</f>
        <v>5000000</v>
      </c>
      <c r="R192" s="2" t="s">
        <v>345</v>
      </c>
      <c r="S192" s="13" t="s">
        <v>346</v>
      </c>
      <c r="T192" s="15">
        <v>0</v>
      </c>
      <c r="U192" s="15">
        <v>0</v>
      </c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>
        <f t="shared" si="165"/>
        <v>0</v>
      </c>
      <c r="AG192" s="15">
        <f t="shared" si="166"/>
        <v>0</v>
      </c>
      <c r="AI192" s="175" t="e">
        <f t="shared" si="157"/>
        <v>#DIV/0!</v>
      </c>
      <c r="AJ192" s="175">
        <f t="shared" si="144"/>
        <v>1</v>
      </c>
      <c r="AK192" s="175" t="e">
        <f t="shared" si="145"/>
        <v>#DIV/0!</v>
      </c>
      <c r="AL192" s="175" t="e">
        <f t="shared" si="146"/>
        <v>#DIV/0!</v>
      </c>
      <c r="AM192" s="175" t="e">
        <f t="shared" si="147"/>
        <v>#DIV/0!</v>
      </c>
      <c r="AN192" s="175" t="e">
        <f t="shared" si="148"/>
        <v>#DIV/0!</v>
      </c>
      <c r="AO192" s="175" t="e">
        <f t="shared" si="149"/>
        <v>#DIV/0!</v>
      </c>
      <c r="AP192" s="175" t="e">
        <f t="shared" si="150"/>
        <v>#DIV/0!</v>
      </c>
      <c r="AQ192" s="175" t="e">
        <f t="shared" si="151"/>
        <v>#DIV/0!</v>
      </c>
      <c r="AR192" s="175" t="e">
        <f t="shared" si="152"/>
        <v>#DIV/0!</v>
      </c>
      <c r="AS192" s="175" t="e">
        <f t="shared" si="153"/>
        <v>#DIV/0!</v>
      </c>
      <c r="AT192" s="175" t="e">
        <f t="shared" si="154"/>
        <v>#DIV/0!</v>
      </c>
      <c r="AU192" s="175">
        <f t="shared" si="155"/>
        <v>1</v>
      </c>
      <c r="AV192" s="175">
        <f t="shared" si="156"/>
        <v>1</v>
      </c>
    </row>
    <row r="193" spans="1:48" x14ac:dyDescent="0.25">
      <c r="A193" s="2" t="s">
        <v>347</v>
      </c>
      <c r="B193" s="13" t="s">
        <v>348</v>
      </c>
      <c r="C193" s="15">
        <v>1500000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f t="shared" si="167"/>
        <v>1500000</v>
      </c>
      <c r="P193" s="15">
        <f t="shared" si="193"/>
        <v>1500000</v>
      </c>
      <c r="R193" s="2" t="s">
        <v>347</v>
      </c>
      <c r="S193" s="13" t="s">
        <v>348</v>
      </c>
      <c r="T193" s="15">
        <v>0</v>
      </c>
      <c r="U193" s="15">
        <v>0</v>
      </c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>
        <f t="shared" si="165"/>
        <v>0</v>
      </c>
      <c r="AG193" s="15">
        <f t="shared" si="166"/>
        <v>0</v>
      </c>
      <c r="AI193" s="175">
        <f t="shared" si="157"/>
        <v>1</v>
      </c>
      <c r="AJ193" s="175" t="e">
        <f t="shared" si="144"/>
        <v>#DIV/0!</v>
      </c>
      <c r="AK193" s="175" t="e">
        <f t="shared" si="145"/>
        <v>#DIV/0!</v>
      </c>
      <c r="AL193" s="175" t="e">
        <f t="shared" si="146"/>
        <v>#DIV/0!</v>
      </c>
      <c r="AM193" s="175" t="e">
        <f t="shared" si="147"/>
        <v>#DIV/0!</v>
      </c>
      <c r="AN193" s="175" t="e">
        <f t="shared" si="148"/>
        <v>#DIV/0!</v>
      </c>
      <c r="AO193" s="175" t="e">
        <f t="shared" si="149"/>
        <v>#DIV/0!</v>
      </c>
      <c r="AP193" s="175" t="e">
        <f t="shared" si="150"/>
        <v>#DIV/0!</v>
      </c>
      <c r="AQ193" s="175" t="e">
        <f t="shared" si="151"/>
        <v>#DIV/0!</v>
      </c>
      <c r="AR193" s="175" t="e">
        <f t="shared" si="152"/>
        <v>#DIV/0!</v>
      </c>
      <c r="AS193" s="175" t="e">
        <f t="shared" si="153"/>
        <v>#DIV/0!</v>
      </c>
      <c r="AT193" s="175" t="e">
        <f t="shared" si="154"/>
        <v>#DIV/0!</v>
      </c>
      <c r="AU193" s="175">
        <f t="shared" si="155"/>
        <v>1</v>
      </c>
      <c r="AV193" s="175">
        <f t="shared" si="156"/>
        <v>1</v>
      </c>
    </row>
    <row r="194" spans="1:48" x14ac:dyDescent="0.25">
      <c r="A194" s="2" t="s">
        <v>349</v>
      </c>
      <c r="B194" s="13" t="s">
        <v>145</v>
      </c>
      <c r="C194" s="15">
        <v>200000</v>
      </c>
      <c r="D194" s="15">
        <v>200000</v>
      </c>
      <c r="E194" s="15">
        <v>200000</v>
      </c>
      <c r="F194" s="15">
        <v>200000</v>
      </c>
      <c r="G194" s="15">
        <v>200000</v>
      </c>
      <c r="H194" s="15">
        <v>200000</v>
      </c>
      <c r="I194" s="15">
        <v>200000</v>
      </c>
      <c r="J194" s="15">
        <v>200000</v>
      </c>
      <c r="K194" s="15">
        <v>200000</v>
      </c>
      <c r="L194" s="15">
        <v>200000</v>
      </c>
      <c r="M194" s="15">
        <v>200000</v>
      </c>
      <c r="N194" s="15">
        <v>200000</v>
      </c>
      <c r="O194" s="15">
        <f t="shared" si="167"/>
        <v>400000</v>
      </c>
      <c r="P194" s="15">
        <f t="shared" si="193"/>
        <v>2400000</v>
      </c>
      <c r="R194" s="2" t="s">
        <v>349</v>
      </c>
      <c r="S194" s="13" t="s">
        <v>145</v>
      </c>
      <c r="T194" s="15">
        <v>0</v>
      </c>
      <c r="U194" s="15">
        <v>0</v>
      </c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>
        <f t="shared" si="165"/>
        <v>0</v>
      </c>
      <c r="AG194" s="15">
        <f t="shared" si="166"/>
        <v>0</v>
      </c>
      <c r="AI194" s="175">
        <f t="shared" si="157"/>
        <v>1</v>
      </c>
      <c r="AJ194" s="175">
        <f t="shared" si="144"/>
        <v>1</v>
      </c>
      <c r="AK194" s="175">
        <f t="shared" si="145"/>
        <v>1</v>
      </c>
      <c r="AL194" s="175">
        <f t="shared" si="146"/>
        <v>1</v>
      </c>
      <c r="AM194" s="175">
        <f t="shared" si="147"/>
        <v>1</v>
      </c>
      <c r="AN194" s="175">
        <f t="shared" si="148"/>
        <v>1</v>
      </c>
      <c r="AO194" s="175">
        <f t="shared" si="149"/>
        <v>1</v>
      </c>
      <c r="AP194" s="175">
        <f t="shared" si="150"/>
        <v>1</v>
      </c>
      <c r="AQ194" s="175">
        <f t="shared" si="151"/>
        <v>1</v>
      </c>
      <c r="AR194" s="175">
        <f t="shared" si="152"/>
        <v>1</v>
      </c>
      <c r="AS194" s="175">
        <f t="shared" si="153"/>
        <v>1</v>
      </c>
      <c r="AT194" s="175">
        <f t="shared" si="154"/>
        <v>1</v>
      </c>
      <c r="AU194" s="175">
        <f t="shared" si="155"/>
        <v>1</v>
      </c>
      <c r="AV194" s="175">
        <f t="shared" si="156"/>
        <v>1</v>
      </c>
    </row>
    <row r="195" spans="1:48" x14ac:dyDescent="0.25">
      <c r="A195" s="2" t="s">
        <v>350</v>
      </c>
      <c r="B195" s="13" t="s">
        <v>147</v>
      </c>
      <c r="C195" s="15">
        <v>0</v>
      </c>
      <c r="D195" s="15">
        <v>10000000</v>
      </c>
      <c r="E195" s="15">
        <v>0</v>
      </c>
      <c r="F195" s="15">
        <v>0</v>
      </c>
      <c r="G195" s="15">
        <v>0</v>
      </c>
      <c r="H195" s="15">
        <v>0</v>
      </c>
      <c r="I195" s="15">
        <v>10000000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f t="shared" si="167"/>
        <v>10000000</v>
      </c>
      <c r="P195" s="15">
        <f t="shared" si="193"/>
        <v>20000000</v>
      </c>
      <c r="R195" s="2" t="s">
        <v>350</v>
      </c>
      <c r="S195" s="13" t="s">
        <v>147</v>
      </c>
      <c r="T195" s="15">
        <v>0</v>
      </c>
      <c r="U195" s="15">
        <v>0</v>
      </c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>
        <f t="shared" si="165"/>
        <v>0</v>
      </c>
      <c r="AG195" s="15">
        <f t="shared" si="166"/>
        <v>0</v>
      </c>
      <c r="AI195" s="175" t="e">
        <f t="shared" si="157"/>
        <v>#DIV/0!</v>
      </c>
      <c r="AJ195" s="175">
        <f t="shared" si="144"/>
        <v>1</v>
      </c>
      <c r="AK195" s="175" t="e">
        <f t="shared" si="145"/>
        <v>#DIV/0!</v>
      </c>
      <c r="AL195" s="175" t="e">
        <f t="shared" si="146"/>
        <v>#DIV/0!</v>
      </c>
      <c r="AM195" s="175" t="e">
        <f t="shared" si="147"/>
        <v>#DIV/0!</v>
      </c>
      <c r="AN195" s="175" t="e">
        <f t="shared" si="148"/>
        <v>#DIV/0!</v>
      </c>
      <c r="AO195" s="175">
        <f t="shared" si="149"/>
        <v>1</v>
      </c>
      <c r="AP195" s="175" t="e">
        <f t="shared" si="150"/>
        <v>#DIV/0!</v>
      </c>
      <c r="AQ195" s="175" t="e">
        <f t="shared" si="151"/>
        <v>#DIV/0!</v>
      </c>
      <c r="AR195" s="175" t="e">
        <f t="shared" si="152"/>
        <v>#DIV/0!</v>
      </c>
      <c r="AS195" s="175" t="e">
        <f t="shared" si="153"/>
        <v>#DIV/0!</v>
      </c>
      <c r="AT195" s="175" t="e">
        <f t="shared" si="154"/>
        <v>#DIV/0!</v>
      </c>
      <c r="AU195" s="175">
        <f t="shared" si="155"/>
        <v>1</v>
      </c>
      <c r="AV195" s="175">
        <f t="shared" si="156"/>
        <v>1</v>
      </c>
    </row>
    <row r="196" spans="1:48" x14ac:dyDescent="0.25">
      <c r="A196" s="6" t="s">
        <v>351</v>
      </c>
      <c r="B196" s="7" t="s">
        <v>149</v>
      </c>
      <c r="C196" s="8">
        <f t="shared" ref="C196:N196" si="194">+C197+C198</f>
        <v>0</v>
      </c>
      <c r="D196" s="8">
        <f t="shared" si="194"/>
        <v>0</v>
      </c>
      <c r="E196" s="8">
        <f t="shared" si="194"/>
        <v>9750000</v>
      </c>
      <c r="F196" s="8">
        <f t="shared" si="194"/>
        <v>20500000</v>
      </c>
      <c r="G196" s="8">
        <f t="shared" si="194"/>
        <v>6000000</v>
      </c>
      <c r="H196" s="8">
        <f t="shared" si="194"/>
        <v>0</v>
      </c>
      <c r="I196" s="8">
        <f t="shared" si="194"/>
        <v>0</v>
      </c>
      <c r="J196" s="8">
        <f t="shared" si="194"/>
        <v>2000000</v>
      </c>
      <c r="K196" s="8">
        <f t="shared" si="194"/>
        <v>6750000</v>
      </c>
      <c r="L196" s="8">
        <f t="shared" si="194"/>
        <v>0</v>
      </c>
      <c r="M196" s="8">
        <f t="shared" si="194"/>
        <v>0</v>
      </c>
      <c r="N196" s="8">
        <f t="shared" si="194"/>
        <v>0</v>
      </c>
      <c r="O196" s="8">
        <f t="shared" si="167"/>
        <v>0</v>
      </c>
      <c r="P196" s="8">
        <f t="shared" si="193"/>
        <v>45000000</v>
      </c>
      <c r="R196" s="6" t="s">
        <v>351</v>
      </c>
      <c r="S196" s="7" t="s">
        <v>149</v>
      </c>
      <c r="T196" s="8">
        <f t="shared" ref="T196" si="195">SUM(T197:T198)</f>
        <v>150000</v>
      </c>
      <c r="U196" s="8">
        <v>-150000</v>
      </c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>
        <f t="shared" si="165"/>
        <v>0</v>
      </c>
      <c r="AG196" s="8">
        <f t="shared" si="166"/>
        <v>0</v>
      </c>
      <c r="AI196" s="174" t="e">
        <f t="shared" si="157"/>
        <v>#DIV/0!</v>
      </c>
      <c r="AJ196" s="174" t="e">
        <f t="shared" si="144"/>
        <v>#DIV/0!</v>
      </c>
      <c r="AK196" s="174">
        <f t="shared" si="145"/>
        <v>1</v>
      </c>
      <c r="AL196" s="174">
        <f t="shared" si="146"/>
        <v>1</v>
      </c>
      <c r="AM196" s="174">
        <f t="shared" si="147"/>
        <v>1</v>
      </c>
      <c r="AN196" s="174" t="e">
        <f t="shared" si="148"/>
        <v>#DIV/0!</v>
      </c>
      <c r="AO196" s="174" t="e">
        <f t="shared" si="149"/>
        <v>#DIV/0!</v>
      </c>
      <c r="AP196" s="174">
        <f t="shared" si="150"/>
        <v>1</v>
      </c>
      <c r="AQ196" s="174">
        <f t="shared" si="151"/>
        <v>1</v>
      </c>
      <c r="AR196" s="174" t="e">
        <f t="shared" si="152"/>
        <v>#DIV/0!</v>
      </c>
      <c r="AS196" s="174" t="e">
        <f t="shared" si="153"/>
        <v>#DIV/0!</v>
      </c>
      <c r="AT196" s="174" t="e">
        <f t="shared" si="154"/>
        <v>#DIV/0!</v>
      </c>
      <c r="AU196" s="174" t="e">
        <f t="shared" si="155"/>
        <v>#DIV/0!</v>
      </c>
      <c r="AV196" s="174">
        <f t="shared" si="156"/>
        <v>1</v>
      </c>
    </row>
    <row r="197" spans="1:48" x14ac:dyDescent="0.25">
      <c r="A197" s="2" t="s">
        <v>352</v>
      </c>
      <c r="B197" s="13" t="s">
        <v>151</v>
      </c>
      <c r="C197" s="15">
        <v>0</v>
      </c>
      <c r="D197" s="15">
        <v>0</v>
      </c>
      <c r="E197" s="15">
        <v>9750000</v>
      </c>
      <c r="F197" s="15">
        <v>5000000</v>
      </c>
      <c r="G197" s="15">
        <v>0</v>
      </c>
      <c r="H197" s="15">
        <v>0</v>
      </c>
      <c r="I197" s="15">
        <v>0</v>
      </c>
      <c r="J197" s="15">
        <v>2000000</v>
      </c>
      <c r="K197" s="15">
        <v>4250000</v>
      </c>
      <c r="L197" s="15">
        <v>0</v>
      </c>
      <c r="M197" s="15">
        <v>0</v>
      </c>
      <c r="N197" s="15">
        <v>0</v>
      </c>
      <c r="O197" s="15">
        <f t="shared" si="167"/>
        <v>0</v>
      </c>
      <c r="P197" s="15">
        <f t="shared" si="193"/>
        <v>21000000</v>
      </c>
      <c r="R197" s="2" t="s">
        <v>352</v>
      </c>
      <c r="S197" s="13" t="s">
        <v>151</v>
      </c>
      <c r="T197" s="15">
        <v>0</v>
      </c>
      <c r="U197" s="15">
        <v>0</v>
      </c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>
        <f t="shared" si="165"/>
        <v>0</v>
      </c>
      <c r="AG197" s="15">
        <f t="shared" si="166"/>
        <v>0</v>
      </c>
      <c r="AI197" s="175" t="e">
        <f t="shared" si="157"/>
        <v>#DIV/0!</v>
      </c>
      <c r="AJ197" s="175" t="e">
        <f t="shared" si="144"/>
        <v>#DIV/0!</v>
      </c>
      <c r="AK197" s="175">
        <f t="shared" si="145"/>
        <v>1</v>
      </c>
      <c r="AL197" s="175">
        <f t="shared" si="146"/>
        <v>1</v>
      </c>
      <c r="AM197" s="175" t="e">
        <f t="shared" si="147"/>
        <v>#DIV/0!</v>
      </c>
      <c r="AN197" s="175" t="e">
        <f t="shared" si="148"/>
        <v>#DIV/0!</v>
      </c>
      <c r="AO197" s="175" t="e">
        <f t="shared" si="149"/>
        <v>#DIV/0!</v>
      </c>
      <c r="AP197" s="175">
        <f t="shared" si="150"/>
        <v>1</v>
      </c>
      <c r="AQ197" s="175">
        <f t="shared" si="151"/>
        <v>1</v>
      </c>
      <c r="AR197" s="175" t="e">
        <f t="shared" si="152"/>
        <v>#DIV/0!</v>
      </c>
      <c r="AS197" s="175" t="e">
        <f t="shared" si="153"/>
        <v>#DIV/0!</v>
      </c>
      <c r="AT197" s="175" t="e">
        <f t="shared" si="154"/>
        <v>#DIV/0!</v>
      </c>
      <c r="AU197" s="175" t="e">
        <f t="shared" si="155"/>
        <v>#DIV/0!</v>
      </c>
      <c r="AV197" s="175">
        <f t="shared" si="156"/>
        <v>1</v>
      </c>
    </row>
    <row r="198" spans="1:48" x14ac:dyDescent="0.25">
      <c r="A198" s="2" t="s">
        <v>353</v>
      </c>
      <c r="B198" s="13" t="s">
        <v>153</v>
      </c>
      <c r="C198" s="15">
        <v>0</v>
      </c>
      <c r="D198" s="15">
        <v>0</v>
      </c>
      <c r="E198" s="15">
        <v>0</v>
      </c>
      <c r="F198" s="15">
        <v>15500000</v>
      </c>
      <c r="G198" s="15">
        <v>6000000</v>
      </c>
      <c r="H198" s="15">
        <v>0</v>
      </c>
      <c r="I198" s="15">
        <v>0</v>
      </c>
      <c r="J198" s="15">
        <v>0</v>
      </c>
      <c r="K198" s="15">
        <v>2500000</v>
      </c>
      <c r="L198" s="15">
        <v>0</v>
      </c>
      <c r="M198" s="15">
        <v>0</v>
      </c>
      <c r="N198" s="15">
        <v>0</v>
      </c>
      <c r="O198" s="15">
        <f t="shared" si="167"/>
        <v>0</v>
      </c>
      <c r="P198" s="15">
        <f t="shared" si="193"/>
        <v>24000000</v>
      </c>
      <c r="R198" s="2" t="s">
        <v>353</v>
      </c>
      <c r="S198" s="13" t="s">
        <v>153</v>
      </c>
      <c r="T198" s="15">
        <v>150000</v>
      </c>
      <c r="U198" s="15">
        <v>-150000</v>
      </c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>
        <f t="shared" si="165"/>
        <v>0</v>
      </c>
      <c r="AG198" s="15">
        <f t="shared" si="166"/>
        <v>0</v>
      </c>
      <c r="AI198" s="175" t="e">
        <f t="shared" si="157"/>
        <v>#DIV/0!</v>
      </c>
      <c r="AJ198" s="175" t="e">
        <f t="shared" ref="AJ198:AJ263" si="196">(D198-U198)/D198</f>
        <v>#DIV/0!</v>
      </c>
      <c r="AK198" s="175" t="e">
        <f t="shared" ref="AK198:AK263" si="197">(E198-V198)/E198</f>
        <v>#DIV/0!</v>
      </c>
      <c r="AL198" s="175">
        <f t="shared" ref="AL198:AL263" si="198">(F198-W198)/F198</f>
        <v>1</v>
      </c>
      <c r="AM198" s="175">
        <f t="shared" ref="AM198:AM263" si="199">(G198-X198)/G198</f>
        <v>1</v>
      </c>
      <c r="AN198" s="175" t="e">
        <f t="shared" ref="AN198:AN263" si="200">(H198-Y198)/H198</f>
        <v>#DIV/0!</v>
      </c>
      <c r="AO198" s="175" t="e">
        <f t="shared" ref="AO198:AO263" si="201">(I198-Z198)/I198</f>
        <v>#DIV/0!</v>
      </c>
      <c r="AP198" s="175" t="e">
        <f t="shared" ref="AP198:AP263" si="202">(J198-AA198)/J198</f>
        <v>#DIV/0!</v>
      </c>
      <c r="AQ198" s="175">
        <f t="shared" ref="AQ198:AQ263" si="203">(K198-AB198)/K198</f>
        <v>1</v>
      </c>
      <c r="AR198" s="175" t="e">
        <f t="shared" ref="AR198:AR263" si="204">(L198-AC198)/L198</f>
        <v>#DIV/0!</v>
      </c>
      <c r="AS198" s="175" t="e">
        <f t="shared" ref="AS198:AS263" si="205">(M198-AD198)/M198</f>
        <v>#DIV/0!</v>
      </c>
      <c r="AT198" s="175" t="e">
        <f t="shared" ref="AT198:AT263" si="206">(N198-AE198)/N198</f>
        <v>#DIV/0!</v>
      </c>
      <c r="AU198" s="175" t="e">
        <f t="shared" ref="AU198:AU263" si="207">(O198-AF198)/O198</f>
        <v>#DIV/0!</v>
      </c>
      <c r="AV198" s="175">
        <f t="shared" ref="AV198:AV263" si="208">(P198-AG198)/P198</f>
        <v>1</v>
      </c>
    </row>
    <row r="199" spans="1:48" x14ac:dyDescent="0.25">
      <c r="A199" s="6" t="s">
        <v>354</v>
      </c>
      <c r="B199" s="7" t="s">
        <v>155</v>
      </c>
      <c r="C199" s="8">
        <f t="shared" ref="C199:N199" si="209">SUM(C200:C203)</f>
        <v>0</v>
      </c>
      <c r="D199" s="8">
        <f t="shared" si="209"/>
        <v>10000000</v>
      </c>
      <c r="E199" s="8">
        <f t="shared" si="209"/>
        <v>0</v>
      </c>
      <c r="F199" s="8">
        <f t="shared" si="209"/>
        <v>5000000</v>
      </c>
      <c r="G199" s="8">
        <f t="shared" si="209"/>
        <v>0</v>
      </c>
      <c r="H199" s="8">
        <f t="shared" si="209"/>
        <v>5000000</v>
      </c>
      <c r="I199" s="8">
        <f t="shared" si="209"/>
        <v>1000000</v>
      </c>
      <c r="J199" s="8">
        <f t="shared" si="209"/>
        <v>0</v>
      </c>
      <c r="K199" s="8">
        <f t="shared" si="209"/>
        <v>2500000</v>
      </c>
      <c r="L199" s="8">
        <f t="shared" si="209"/>
        <v>0</v>
      </c>
      <c r="M199" s="8">
        <f t="shared" si="209"/>
        <v>0</v>
      </c>
      <c r="N199" s="8">
        <f t="shared" si="209"/>
        <v>0</v>
      </c>
      <c r="O199" s="8">
        <f t="shared" si="167"/>
        <v>10000000</v>
      </c>
      <c r="P199" s="8">
        <f t="shared" si="193"/>
        <v>23500000</v>
      </c>
      <c r="R199" s="6" t="s">
        <v>354</v>
      </c>
      <c r="S199" s="7" t="s">
        <v>155</v>
      </c>
      <c r="T199" s="8">
        <f t="shared" ref="T199" si="210">SUM(T200:T203)</f>
        <v>50700</v>
      </c>
      <c r="U199" s="8">
        <v>0</v>
      </c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>
        <f t="shared" si="165"/>
        <v>50700</v>
      </c>
      <c r="AG199" s="8">
        <f t="shared" si="166"/>
        <v>50700</v>
      </c>
      <c r="AI199" s="174" t="e">
        <f t="shared" ref="AI199:AI264" si="211">(C199-T199)/C199</f>
        <v>#DIV/0!</v>
      </c>
      <c r="AJ199" s="174">
        <f t="shared" si="196"/>
        <v>1</v>
      </c>
      <c r="AK199" s="174" t="e">
        <f t="shared" si="197"/>
        <v>#DIV/0!</v>
      </c>
      <c r="AL199" s="174">
        <f t="shared" si="198"/>
        <v>1</v>
      </c>
      <c r="AM199" s="174" t="e">
        <f t="shared" si="199"/>
        <v>#DIV/0!</v>
      </c>
      <c r="AN199" s="174">
        <f t="shared" si="200"/>
        <v>1</v>
      </c>
      <c r="AO199" s="174">
        <f t="shared" si="201"/>
        <v>1</v>
      </c>
      <c r="AP199" s="174" t="e">
        <f t="shared" si="202"/>
        <v>#DIV/0!</v>
      </c>
      <c r="AQ199" s="174">
        <f t="shared" si="203"/>
        <v>1</v>
      </c>
      <c r="AR199" s="174" t="e">
        <f t="shared" si="204"/>
        <v>#DIV/0!</v>
      </c>
      <c r="AS199" s="174" t="e">
        <f t="shared" si="205"/>
        <v>#DIV/0!</v>
      </c>
      <c r="AT199" s="174" t="e">
        <f t="shared" si="206"/>
        <v>#DIV/0!</v>
      </c>
      <c r="AU199" s="174">
        <f t="shared" si="207"/>
        <v>0.99492999999999998</v>
      </c>
      <c r="AV199" s="174">
        <f t="shared" si="208"/>
        <v>0.9978425531914894</v>
      </c>
    </row>
    <row r="200" spans="1:48" x14ac:dyDescent="0.25">
      <c r="A200" s="2" t="s">
        <v>355</v>
      </c>
      <c r="B200" s="13" t="s">
        <v>356</v>
      </c>
      <c r="C200" s="15">
        <v>0</v>
      </c>
      <c r="D200" s="15">
        <v>2000000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f t="shared" si="167"/>
        <v>2000000</v>
      </c>
      <c r="P200" s="15">
        <f t="shared" si="193"/>
        <v>2000000</v>
      </c>
      <c r="R200" s="2" t="s">
        <v>355</v>
      </c>
      <c r="S200" s="13" t="s">
        <v>356</v>
      </c>
      <c r="T200" s="15">
        <v>0</v>
      </c>
      <c r="U200" s="15">
        <v>0</v>
      </c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>
        <f t="shared" si="165"/>
        <v>0</v>
      </c>
      <c r="AG200" s="15">
        <f t="shared" si="166"/>
        <v>0</v>
      </c>
      <c r="AI200" s="175" t="e">
        <f t="shared" si="211"/>
        <v>#DIV/0!</v>
      </c>
      <c r="AJ200" s="175">
        <f t="shared" si="196"/>
        <v>1</v>
      </c>
      <c r="AK200" s="175" t="e">
        <f t="shared" si="197"/>
        <v>#DIV/0!</v>
      </c>
      <c r="AL200" s="175" t="e">
        <f t="shared" si="198"/>
        <v>#DIV/0!</v>
      </c>
      <c r="AM200" s="175" t="e">
        <f t="shared" si="199"/>
        <v>#DIV/0!</v>
      </c>
      <c r="AN200" s="175" t="e">
        <f t="shared" si="200"/>
        <v>#DIV/0!</v>
      </c>
      <c r="AO200" s="175" t="e">
        <f t="shared" si="201"/>
        <v>#DIV/0!</v>
      </c>
      <c r="AP200" s="175" t="e">
        <f t="shared" si="202"/>
        <v>#DIV/0!</v>
      </c>
      <c r="AQ200" s="175" t="e">
        <f t="shared" si="203"/>
        <v>#DIV/0!</v>
      </c>
      <c r="AR200" s="175" t="e">
        <f t="shared" si="204"/>
        <v>#DIV/0!</v>
      </c>
      <c r="AS200" s="175" t="e">
        <f t="shared" si="205"/>
        <v>#DIV/0!</v>
      </c>
      <c r="AT200" s="175" t="e">
        <f t="shared" si="206"/>
        <v>#DIV/0!</v>
      </c>
      <c r="AU200" s="175">
        <f t="shared" si="207"/>
        <v>1</v>
      </c>
      <c r="AV200" s="175">
        <f t="shared" si="208"/>
        <v>1</v>
      </c>
    </row>
    <row r="201" spans="1:48" x14ac:dyDescent="0.25">
      <c r="A201" s="2" t="s">
        <v>357</v>
      </c>
      <c r="B201" s="13" t="s">
        <v>159</v>
      </c>
      <c r="C201" s="15">
        <v>0</v>
      </c>
      <c r="D201" s="15">
        <v>2000000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f t="shared" si="167"/>
        <v>2000000</v>
      </c>
      <c r="P201" s="15">
        <f t="shared" si="193"/>
        <v>2000000</v>
      </c>
      <c r="R201" s="2" t="s">
        <v>357</v>
      </c>
      <c r="S201" s="13" t="s">
        <v>159</v>
      </c>
      <c r="T201" s="15">
        <v>0</v>
      </c>
      <c r="U201" s="15">
        <v>0</v>
      </c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>
        <f t="shared" si="165"/>
        <v>0</v>
      </c>
      <c r="AG201" s="15">
        <f t="shared" si="166"/>
        <v>0</v>
      </c>
      <c r="AI201" s="175" t="e">
        <f t="shared" si="211"/>
        <v>#DIV/0!</v>
      </c>
      <c r="AJ201" s="175">
        <f t="shared" si="196"/>
        <v>1</v>
      </c>
      <c r="AK201" s="175" t="e">
        <f t="shared" si="197"/>
        <v>#DIV/0!</v>
      </c>
      <c r="AL201" s="175" t="e">
        <f t="shared" si="198"/>
        <v>#DIV/0!</v>
      </c>
      <c r="AM201" s="175" t="e">
        <f t="shared" si="199"/>
        <v>#DIV/0!</v>
      </c>
      <c r="AN201" s="175" t="e">
        <f t="shared" si="200"/>
        <v>#DIV/0!</v>
      </c>
      <c r="AO201" s="175" t="e">
        <f t="shared" si="201"/>
        <v>#DIV/0!</v>
      </c>
      <c r="AP201" s="175" t="e">
        <f t="shared" si="202"/>
        <v>#DIV/0!</v>
      </c>
      <c r="AQ201" s="175" t="e">
        <f t="shared" si="203"/>
        <v>#DIV/0!</v>
      </c>
      <c r="AR201" s="175" t="e">
        <f t="shared" si="204"/>
        <v>#DIV/0!</v>
      </c>
      <c r="AS201" s="175" t="e">
        <f t="shared" si="205"/>
        <v>#DIV/0!</v>
      </c>
      <c r="AT201" s="175" t="e">
        <f t="shared" si="206"/>
        <v>#DIV/0!</v>
      </c>
      <c r="AU201" s="175">
        <f t="shared" si="207"/>
        <v>1</v>
      </c>
      <c r="AV201" s="175">
        <f t="shared" si="208"/>
        <v>1</v>
      </c>
    </row>
    <row r="202" spans="1:48" x14ac:dyDescent="0.25">
      <c r="A202" s="2" t="s">
        <v>358</v>
      </c>
      <c r="B202" s="13" t="s">
        <v>730</v>
      </c>
      <c r="C202" s="15">
        <v>0</v>
      </c>
      <c r="D202" s="15">
        <v>500000</v>
      </c>
      <c r="E202" s="15">
        <v>0</v>
      </c>
      <c r="F202" s="15">
        <v>0</v>
      </c>
      <c r="G202" s="15">
        <v>0</v>
      </c>
      <c r="H202" s="15">
        <v>0</v>
      </c>
      <c r="I202" s="15">
        <v>500000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f t="shared" si="167"/>
        <v>500000</v>
      </c>
      <c r="P202" s="15">
        <f t="shared" si="193"/>
        <v>1000000</v>
      </c>
      <c r="R202" s="2" t="s">
        <v>358</v>
      </c>
      <c r="S202" s="13" t="s">
        <v>161</v>
      </c>
      <c r="T202" s="15">
        <v>0</v>
      </c>
      <c r="U202" s="15">
        <v>0</v>
      </c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>
        <f t="shared" si="165"/>
        <v>0</v>
      </c>
      <c r="AG202" s="15">
        <f t="shared" si="166"/>
        <v>0</v>
      </c>
      <c r="AI202" s="175" t="e">
        <f t="shared" si="211"/>
        <v>#DIV/0!</v>
      </c>
      <c r="AJ202" s="175">
        <f t="shared" si="196"/>
        <v>1</v>
      </c>
      <c r="AK202" s="175" t="e">
        <f t="shared" si="197"/>
        <v>#DIV/0!</v>
      </c>
      <c r="AL202" s="175" t="e">
        <f t="shared" si="198"/>
        <v>#DIV/0!</v>
      </c>
      <c r="AM202" s="175" t="e">
        <f t="shared" si="199"/>
        <v>#DIV/0!</v>
      </c>
      <c r="AN202" s="175" t="e">
        <f t="shared" si="200"/>
        <v>#DIV/0!</v>
      </c>
      <c r="AO202" s="175">
        <f t="shared" si="201"/>
        <v>1</v>
      </c>
      <c r="AP202" s="175" t="e">
        <f t="shared" si="202"/>
        <v>#DIV/0!</v>
      </c>
      <c r="AQ202" s="175" t="e">
        <f t="shared" si="203"/>
        <v>#DIV/0!</v>
      </c>
      <c r="AR202" s="175" t="e">
        <f t="shared" si="204"/>
        <v>#DIV/0!</v>
      </c>
      <c r="AS202" s="175" t="e">
        <f t="shared" si="205"/>
        <v>#DIV/0!</v>
      </c>
      <c r="AT202" s="175" t="e">
        <f t="shared" si="206"/>
        <v>#DIV/0!</v>
      </c>
      <c r="AU202" s="175">
        <f t="shared" si="207"/>
        <v>1</v>
      </c>
      <c r="AV202" s="175">
        <f t="shared" si="208"/>
        <v>1</v>
      </c>
    </row>
    <row r="203" spans="1:48" x14ac:dyDescent="0.25">
      <c r="A203" s="2" t="s">
        <v>359</v>
      </c>
      <c r="B203" s="13" t="s">
        <v>163</v>
      </c>
      <c r="C203" s="15">
        <v>0</v>
      </c>
      <c r="D203" s="15">
        <v>5500000</v>
      </c>
      <c r="E203" s="15">
        <v>0</v>
      </c>
      <c r="F203" s="15">
        <v>5000000</v>
      </c>
      <c r="G203" s="15">
        <v>0</v>
      </c>
      <c r="H203" s="15">
        <v>5000000</v>
      </c>
      <c r="I203" s="15">
        <v>500000</v>
      </c>
      <c r="J203" s="15">
        <v>0</v>
      </c>
      <c r="K203" s="15">
        <v>2500000</v>
      </c>
      <c r="L203" s="15">
        <v>0</v>
      </c>
      <c r="M203" s="15">
        <v>0</v>
      </c>
      <c r="N203" s="15">
        <v>0</v>
      </c>
      <c r="O203" s="15">
        <f t="shared" si="167"/>
        <v>5500000</v>
      </c>
      <c r="P203" s="15">
        <f t="shared" si="193"/>
        <v>18500000</v>
      </c>
      <c r="R203" s="2" t="s">
        <v>359</v>
      </c>
      <c r="S203" s="13" t="s">
        <v>163</v>
      </c>
      <c r="T203" s="15">
        <v>50700</v>
      </c>
      <c r="U203" s="15">
        <v>0</v>
      </c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>
        <f t="shared" ref="AF203:AF266" si="212">+T203+U203</f>
        <v>50700</v>
      </c>
      <c r="AG203" s="15">
        <f t="shared" ref="AG203:AG266" si="213">SUM(T203:AE203)</f>
        <v>50700</v>
      </c>
      <c r="AI203" s="175" t="e">
        <f t="shared" si="211"/>
        <v>#DIV/0!</v>
      </c>
      <c r="AJ203" s="175">
        <f t="shared" si="196"/>
        <v>1</v>
      </c>
      <c r="AK203" s="175" t="e">
        <f t="shared" si="197"/>
        <v>#DIV/0!</v>
      </c>
      <c r="AL203" s="175">
        <f t="shared" si="198"/>
        <v>1</v>
      </c>
      <c r="AM203" s="175" t="e">
        <f t="shared" si="199"/>
        <v>#DIV/0!</v>
      </c>
      <c r="AN203" s="175">
        <f t="shared" si="200"/>
        <v>1</v>
      </c>
      <c r="AO203" s="175">
        <f t="shared" si="201"/>
        <v>1</v>
      </c>
      <c r="AP203" s="175" t="e">
        <f t="shared" si="202"/>
        <v>#DIV/0!</v>
      </c>
      <c r="AQ203" s="175">
        <f t="shared" si="203"/>
        <v>1</v>
      </c>
      <c r="AR203" s="175" t="e">
        <f t="shared" si="204"/>
        <v>#DIV/0!</v>
      </c>
      <c r="AS203" s="175" t="e">
        <f t="shared" si="205"/>
        <v>#DIV/0!</v>
      </c>
      <c r="AT203" s="175" t="e">
        <f t="shared" si="206"/>
        <v>#DIV/0!</v>
      </c>
      <c r="AU203" s="175">
        <f t="shared" si="207"/>
        <v>0.99078181818181821</v>
      </c>
      <c r="AV203" s="175">
        <f t="shared" si="208"/>
        <v>0.99725945945945949</v>
      </c>
    </row>
    <row r="204" spans="1:48" x14ac:dyDescent="0.25">
      <c r="A204" s="3" t="s">
        <v>360</v>
      </c>
      <c r="B204" s="4" t="s">
        <v>361</v>
      </c>
      <c r="C204" s="5">
        <f t="shared" ref="C204:N204" si="214">+C205+C220+C237+C267+C275</f>
        <v>914171706.53790987</v>
      </c>
      <c r="D204" s="5">
        <f t="shared" si="214"/>
        <v>2741075660.8913093</v>
      </c>
      <c r="E204" s="5">
        <f t="shared" si="214"/>
        <v>778044339.69627571</v>
      </c>
      <c r="F204" s="5">
        <f t="shared" si="214"/>
        <v>563144348.69627571</v>
      </c>
      <c r="G204" s="5">
        <f t="shared" si="214"/>
        <v>459574242.69627565</v>
      </c>
      <c r="H204" s="5">
        <f t="shared" si="214"/>
        <v>449961274.51530367</v>
      </c>
      <c r="I204" s="5">
        <f t="shared" si="214"/>
        <v>451664211.51530367</v>
      </c>
      <c r="J204" s="5">
        <f t="shared" si="214"/>
        <v>485479413.51530373</v>
      </c>
      <c r="K204" s="5">
        <f t="shared" si="214"/>
        <v>450630645.51530367</v>
      </c>
      <c r="L204" s="5">
        <f t="shared" si="214"/>
        <v>441082923.51530367</v>
      </c>
      <c r="M204" s="5">
        <f t="shared" si="214"/>
        <v>422922033.61530364</v>
      </c>
      <c r="N204" s="5">
        <f t="shared" si="214"/>
        <v>303951025.06588501</v>
      </c>
      <c r="O204" s="5">
        <f t="shared" ref="O204:O269" si="215">+C204+D204</f>
        <v>3655247367.4292192</v>
      </c>
      <c r="P204" s="5">
        <f>+P205+P220+P237+P267+P275</f>
        <v>8461701825.775754</v>
      </c>
      <c r="R204" s="3" t="s">
        <v>360</v>
      </c>
      <c r="S204" s="4" t="s">
        <v>361</v>
      </c>
      <c r="T204" s="5">
        <f>+T205+T220+T237+T267</f>
        <v>2336258178.21</v>
      </c>
      <c r="U204" s="5">
        <v>-1954434949.26</v>
      </c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>
        <f t="shared" si="212"/>
        <v>381823228.95000005</v>
      </c>
      <c r="AG204" s="5">
        <f t="shared" si="213"/>
        <v>381823228.95000005</v>
      </c>
      <c r="AI204" s="173">
        <f t="shared" si="211"/>
        <v>-1.5556010555803801</v>
      </c>
      <c r="AJ204" s="173">
        <f t="shared" si="196"/>
        <v>1.7130175124843072</v>
      </c>
      <c r="AK204" s="173">
        <f t="shared" si="197"/>
        <v>1</v>
      </c>
      <c r="AL204" s="173">
        <f t="shared" si="198"/>
        <v>1</v>
      </c>
      <c r="AM204" s="173">
        <f t="shared" si="199"/>
        <v>1</v>
      </c>
      <c r="AN204" s="173">
        <f t="shared" si="200"/>
        <v>1</v>
      </c>
      <c r="AO204" s="173">
        <f t="shared" si="201"/>
        <v>1</v>
      </c>
      <c r="AP204" s="173">
        <f t="shared" si="202"/>
        <v>1</v>
      </c>
      <c r="AQ204" s="173">
        <f t="shared" si="203"/>
        <v>1</v>
      </c>
      <c r="AR204" s="173">
        <f t="shared" si="204"/>
        <v>1</v>
      </c>
      <c r="AS204" s="173">
        <f t="shared" si="205"/>
        <v>1</v>
      </c>
      <c r="AT204" s="173">
        <f t="shared" si="206"/>
        <v>1</v>
      </c>
      <c r="AU204" s="173">
        <f t="shared" si="207"/>
        <v>0.89554106998275718</v>
      </c>
      <c r="AV204" s="173">
        <f t="shared" si="208"/>
        <v>0.95487630776743959</v>
      </c>
    </row>
    <row r="205" spans="1:48" x14ac:dyDescent="0.25">
      <c r="A205" s="6" t="s">
        <v>362</v>
      </c>
      <c r="B205" s="7" t="s">
        <v>745</v>
      </c>
      <c r="C205" s="8">
        <f>+C206+C211+C214+C217+C216+C213</f>
        <v>110273525.12785494</v>
      </c>
      <c r="D205" s="8">
        <f t="shared" ref="D205:P205" si="216">+D206+D211+D214+D217+D216+D213</f>
        <v>83374199.384520814</v>
      </c>
      <c r="E205" s="8">
        <f t="shared" si="216"/>
        <v>96734896.384520814</v>
      </c>
      <c r="F205" s="8">
        <f t="shared" si="216"/>
        <v>112919315.38452081</v>
      </c>
      <c r="G205" s="8">
        <f t="shared" si="216"/>
        <v>81714896.384520814</v>
      </c>
      <c r="H205" s="8">
        <f t="shared" si="216"/>
        <v>81646757.384520814</v>
      </c>
      <c r="I205" s="8">
        <f t="shared" si="216"/>
        <v>100182390.38452081</v>
      </c>
      <c r="J205" s="8">
        <f t="shared" si="216"/>
        <v>81714896.384520814</v>
      </c>
      <c r="K205" s="8">
        <f t="shared" si="216"/>
        <v>83048824.384520814</v>
      </c>
      <c r="L205" s="8">
        <f t="shared" si="216"/>
        <v>89734896.384520814</v>
      </c>
      <c r="M205" s="8">
        <f t="shared" si="216"/>
        <v>81714896.384520814</v>
      </c>
      <c r="N205" s="8">
        <f t="shared" si="216"/>
        <v>78567374.380556673</v>
      </c>
      <c r="O205" s="8">
        <f t="shared" si="215"/>
        <v>193647724.51237577</v>
      </c>
      <c r="P205" s="8">
        <f t="shared" si="216"/>
        <v>1081626868.3536198</v>
      </c>
      <c r="R205" s="6" t="s">
        <v>362</v>
      </c>
      <c r="S205" s="7" t="s">
        <v>363</v>
      </c>
      <c r="T205" s="8">
        <f t="shared" ref="T205" si="217">+T206+T211+T214+T217+T216</f>
        <v>174322917</v>
      </c>
      <c r="U205" s="8">
        <v>-40810420</v>
      </c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>
        <f t="shared" si="212"/>
        <v>133512497</v>
      </c>
      <c r="AG205" s="8">
        <f t="shared" si="213"/>
        <v>133512497</v>
      </c>
      <c r="AI205" s="174">
        <f t="shared" si="211"/>
        <v>-0.58082292914717271</v>
      </c>
      <c r="AJ205" s="174">
        <f t="shared" si="196"/>
        <v>1.4894850001711299</v>
      </c>
      <c r="AK205" s="174">
        <f t="shared" si="197"/>
        <v>1</v>
      </c>
      <c r="AL205" s="174">
        <f t="shared" si="198"/>
        <v>1</v>
      </c>
      <c r="AM205" s="174">
        <f t="shared" si="199"/>
        <v>1</v>
      </c>
      <c r="AN205" s="174">
        <f t="shared" si="200"/>
        <v>1</v>
      </c>
      <c r="AO205" s="174">
        <f t="shared" si="201"/>
        <v>1</v>
      </c>
      <c r="AP205" s="174">
        <f t="shared" si="202"/>
        <v>1</v>
      </c>
      <c r="AQ205" s="174">
        <f t="shared" si="203"/>
        <v>1</v>
      </c>
      <c r="AR205" s="174">
        <f t="shared" si="204"/>
        <v>1</v>
      </c>
      <c r="AS205" s="174">
        <f t="shared" si="205"/>
        <v>1</v>
      </c>
      <c r="AT205" s="174">
        <f t="shared" si="206"/>
        <v>1</v>
      </c>
      <c r="AU205" s="174">
        <f t="shared" si="207"/>
        <v>0.31053929326462398</v>
      </c>
      <c r="AV205" s="174">
        <f t="shared" si="208"/>
        <v>0.87656325771268628</v>
      </c>
    </row>
    <row r="206" spans="1:48" x14ac:dyDescent="0.25">
      <c r="A206" s="6" t="s">
        <v>364</v>
      </c>
      <c r="B206" s="7" t="s">
        <v>365</v>
      </c>
      <c r="C206" s="8">
        <f t="shared" ref="C206:N206" si="218">+C207+C208+C209+C210</f>
        <v>21495260.739369988</v>
      </c>
      <c r="D206" s="8">
        <f t="shared" si="218"/>
        <v>2500000</v>
      </c>
      <c r="E206" s="8">
        <f t="shared" si="218"/>
        <v>17860697</v>
      </c>
      <c r="F206" s="8">
        <f t="shared" si="218"/>
        <v>26045116</v>
      </c>
      <c r="G206" s="8">
        <f t="shared" si="218"/>
        <v>2840697</v>
      </c>
      <c r="H206" s="8">
        <f t="shared" si="218"/>
        <v>2772558</v>
      </c>
      <c r="I206" s="8">
        <f t="shared" si="218"/>
        <v>8308191</v>
      </c>
      <c r="J206" s="8">
        <f t="shared" si="218"/>
        <v>2840697</v>
      </c>
      <c r="K206" s="8">
        <f t="shared" si="218"/>
        <v>2681705</v>
      </c>
      <c r="L206" s="8">
        <f t="shared" si="218"/>
        <v>10860697</v>
      </c>
      <c r="M206" s="8">
        <f t="shared" si="218"/>
        <v>2840697</v>
      </c>
      <c r="N206" s="8">
        <f t="shared" si="218"/>
        <v>3045116</v>
      </c>
      <c r="O206" s="8">
        <f t="shared" si="215"/>
        <v>23995260.739369988</v>
      </c>
      <c r="P206" s="8">
        <f>+P207+P208+P209+P210</f>
        <v>104091431.73936999</v>
      </c>
      <c r="R206" s="6" t="s">
        <v>364</v>
      </c>
      <c r="S206" s="7" t="s">
        <v>365</v>
      </c>
      <c r="T206" s="8">
        <f t="shared" ref="T206" si="219">SUM(T207:T210)</f>
        <v>76000000</v>
      </c>
      <c r="U206" s="8">
        <v>-66780000</v>
      </c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>
        <f t="shared" si="212"/>
        <v>9220000</v>
      </c>
      <c r="AG206" s="8">
        <f t="shared" si="213"/>
        <v>9220000</v>
      </c>
      <c r="AI206" s="174">
        <f t="shared" si="211"/>
        <v>-2.5356630897154453</v>
      </c>
      <c r="AJ206" s="174">
        <f t="shared" si="196"/>
        <v>27.712</v>
      </c>
      <c r="AK206" s="174">
        <f t="shared" si="197"/>
        <v>1</v>
      </c>
      <c r="AL206" s="174">
        <f t="shared" si="198"/>
        <v>1</v>
      </c>
      <c r="AM206" s="174">
        <f t="shared" si="199"/>
        <v>1</v>
      </c>
      <c r="AN206" s="174">
        <f t="shared" si="200"/>
        <v>1</v>
      </c>
      <c r="AO206" s="174">
        <f t="shared" si="201"/>
        <v>1</v>
      </c>
      <c r="AP206" s="174">
        <f t="shared" si="202"/>
        <v>1</v>
      </c>
      <c r="AQ206" s="174">
        <f t="shared" si="203"/>
        <v>1</v>
      </c>
      <c r="AR206" s="174">
        <f t="shared" si="204"/>
        <v>1</v>
      </c>
      <c r="AS206" s="174">
        <f t="shared" si="205"/>
        <v>1</v>
      </c>
      <c r="AT206" s="174">
        <f t="shared" si="206"/>
        <v>1</v>
      </c>
      <c r="AU206" s="174">
        <f t="shared" si="207"/>
        <v>0.6157574572685357</v>
      </c>
      <c r="AV206" s="174">
        <f t="shared" si="208"/>
        <v>0.91142402553280699</v>
      </c>
    </row>
    <row r="207" spans="1:48" x14ac:dyDescent="0.25">
      <c r="A207" s="2" t="s">
        <v>366</v>
      </c>
      <c r="B207" s="13" t="s">
        <v>367</v>
      </c>
      <c r="C207" s="15">
        <v>18995260.739369988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f t="shared" si="215"/>
        <v>18995260.739369988</v>
      </c>
      <c r="P207" s="15">
        <f>SUM(C207:N207)</f>
        <v>18995260.739369988</v>
      </c>
      <c r="R207" s="2" t="s">
        <v>366</v>
      </c>
      <c r="S207" s="13" t="s">
        <v>367</v>
      </c>
      <c r="T207" s="15">
        <v>8995261</v>
      </c>
      <c r="U207" s="15">
        <v>-8995261</v>
      </c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>
        <f t="shared" si="212"/>
        <v>0</v>
      </c>
      <c r="AG207" s="15">
        <f t="shared" si="213"/>
        <v>0</v>
      </c>
      <c r="AI207" s="175">
        <f t="shared" si="211"/>
        <v>0.52644708996511813</v>
      </c>
      <c r="AJ207" s="175" t="e">
        <f t="shared" si="196"/>
        <v>#DIV/0!</v>
      </c>
      <c r="AK207" s="175" t="e">
        <f t="shared" si="197"/>
        <v>#DIV/0!</v>
      </c>
      <c r="AL207" s="175" t="e">
        <f t="shared" si="198"/>
        <v>#DIV/0!</v>
      </c>
      <c r="AM207" s="175" t="e">
        <f t="shared" si="199"/>
        <v>#DIV/0!</v>
      </c>
      <c r="AN207" s="175" t="e">
        <f t="shared" si="200"/>
        <v>#DIV/0!</v>
      </c>
      <c r="AO207" s="175" t="e">
        <f t="shared" si="201"/>
        <v>#DIV/0!</v>
      </c>
      <c r="AP207" s="175" t="e">
        <f t="shared" si="202"/>
        <v>#DIV/0!</v>
      </c>
      <c r="AQ207" s="175" t="e">
        <f t="shared" si="203"/>
        <v>#DIV/0!</v>
      </c>
      <c r="AR207" s="175" t="e">
        <f t="shared" si="204"/>
        <v>#DIV/0!</v>
      </c>
      <c r="AS207" s="175" t="e">
        <f t="shared" si="205"/>
        <v>#DIV/0!</v>
      </c>
      <c r="AT207" s="175" t="e">
        <f t="shared" si="206"/>
        <v>#DIV/0!</v>
      </c>
      <c r="AU207" s="175">
        <f t="shared" si="207"/>
        <v>1</v>
      </c>
      <c r="AV207" s="175">
        <f t="shared" si="208"/>
        <v>1</v>
      </c>
    </row>
    <row r="208" spans="1:48" x14ac:dyDescent="0.25">
      <c r="A208" s="2" t="s">
        <v>368</v>
      </c>
      <c r="B208" s="13" t="s">
        <v>369</v>
      </c>
      <c r="C208" s="15">
        <v>0</v>
      </c>
      <c r="D208" s="15">
        <v>0</v>
      </c>
      <c r="E208" s="15">
        <v>0</v>
      </c>
      <c r="F208" s="15">
        <v>3000000</v>
      </c>
      <c r="G208" s="15">
        <v>0</v>
      </c>
      <c r="H208" s="15">
        <v>0</v>
      </c>
      <c r="I208" s="15">
        <v>2500000</v>
      </c>
      <c r="J208" s="15">
        <v>0</v>
      </c>
      <c r="K208" s="15">
        <v>0</v>
      </c>
      <c r="L208" s="15">
        <v>3000000</v>
      </c>
      <c r="M208" s="15">
        <v>0</v>
      </c>
      <c r="N208" s="15">
        <v>0</v>
      </c>
      <c r="O208" s="15">
        <f t="shared" si="215"/>
        <v>0</v>
      </c>
      <c r="P208" s="15">
        <f>SUM(C208:N208)</f>
        <v>8500000</v>
      </c>
      <c r="R208" s="2" t="s">
        <v>368</v>
      </c>
      <c r="S208" s="13" t="s">
        <v>369</v>
      </c>
      <c r="T208" s="15">
        <v>8500000</v>
      </c>
      <c r="U208" s="15">
        <v>-3500000</v>
      </c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>
        <f t="shared" si="212"/>
        <v>5000000</v>
      </c>
      <c r="AG208" s="15">
        <f t="shared" si="213"/>
        <v>5000000</v>
      </c>
      <c r="AI208" s="175" t="e">
        <f t="shared" si="211"/>
        <v>#DIV/0!</v>
      </c>
      <c r="AJ208" s="175" t="e">
        <f t="shared" si="196"/>
        <v>#DIV/0!</v>
      </c>
      <c r="AK208" s="175" t="e">
        <f t="shared" si="197"/>
        <v>#DIV/0!</v>
      </c>
      <c r="AL208" s="175">
        <f t="shared" si="198"/>
        <v>1</v>
      </c>
      <c r="AM208" s="175" t="e">
        <f t="shared" si="199"/>
        <v>#DIV/0!</v>
      </c>
      <c r="AN208" s="175" t="e">
        <f t="shared" si="200"/>
        <v>#DIV/0!</v>
      </c>
      <c r="AO208" s="175">
        <f t="shared" si="201"/>
        <v>1</v>
      </c>
      <c r="AP208" s="175" t="e">
        <f t="shared" si="202"/>
        <v>#DIV/0!</v>
      </c>
      <c r="AQ208" s="175" t="e">
        <f t="shared" si="203"/>
        <v>#DIV/0!</v>
      </c>
      <c r="AR208" s="175">
        <f t="shared" si="204"/>
        <v>1</v>
      </c>
      <c r="AS208" s="175" t="e">
        <f t="shared" si="205"/>
        <v>#DIV/0!</v>
      </c>
      <c r="AT208" s="175" t="e">
        <f t="shared" si="206"/>
        <v>#DIV/0!</v>
      </c>
      <c r="AU208" s="175" t="e">
        <f t="shared" si="207"/>
        <v>#DIV/0!</v>
      </c>
      <c r="AV208" s="175">
        <f t="shared" si="208"/>
        <v>0.41176470588235292</v>
      </c>
    </row>
    <row r="209" spans="1:48" x14ac:dyDescent="0.25">
      <c r="A209" s="2" t="s">
        <v>370</v>
      </c>
      <c r="B209" s="13" t="s">
        <v>371</v>
      </c>
      <c r="C209" s="15">
        <v>2500000</v>
      </c>
      <c r="D209" s="15">
        <v>2500000</v>
      </c>
      <c r="E209" s="15">
        <v>12860697</v>
      </c>
      <c r="F209" s="15">
        <v>18045116</v>
      </c>
      <c r="G209" s="15">
        <v>2840697</v>
      </c>
      <c r="H209" s="15">
        <v>2772558</v>
      </c>
      <c r="I209" s="15">
        <v>5808191</v>
      </c>
      <c r="J209" s="15">
        <v>2840697</v>
      </c>
      <c r="K209" s="15">
        <v>2681705</v>
      </c>
      <c r="L209" s="15">
        <v>7860697</v>
      </c>
      <c r="M209" s="15">
        <v>2840697</v>
      </c>
      <c r="N209" s="15">
        <v>3045116</v>
      </c>
      <c r="O209" s="15">
        <f t="shared" si="215"/>
        <v>5000000</v>
      </c>
      <c r="P209" s="15">
        <f>SUM(C209:N209)</f>
        <v>66596171</v>
      </c>
      <c r="R209" s="2" t="s">
        <v>370</v>
      </c>
      <c r="S209" s="13" t="s">
        <v>371</v>
      </c>
      <c r="T209" s="15">
        <v>56596171</v>
      </c>
      <c r="U209" s="15">
        <v>-52376171</v>
      </c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>
        <f t="shared" si="212"/>
        <v>4220000</v>
      </c>
      <c r="AG209" s="15">
        <f t="shared" si="213"/>
        <v>4220000</v>
      </c>
      <c r="AI209" s="175">
        <f t="shared" si="211"/>
        <v>-21.638468400000001</v>
      </c>
      <c r="AJ209" s="175">
        <f t="shared" si="196"/>
        <v>21.950468399999998</v>
      </c>
      <c r="AK209" s="175">
        <f t="shared" si="197"/>
        <v>1</v>
      </c>
      <c r="AL209" s="175">
        <f t="shared" si="198"/>
        <v>1</v>
      </c>
      <c r="AM209" s="175">
        <f t="shared" si="199"/>
        <v>1</v>
      </c>
      <c r="AN209" s="175">
        <f t="shared" si="200"/>
        <v>1</v>
      </c>
      <c r="AO209" s="175">
        <f t="shared" si="201"/>
        <v>1</v>
      </c>
      <c r="AP209" s="175">
        <f t="shared" si="202"/>
        <v>1</v>
      </c>
      <c r="AQ209" s="175">
        <f t="shared" si="203"/>
        <v>1</v>
      </c>
      <c r="AR209" s="175">
        <f t="shared" si="204"/>
        <v>1</v>
      </c>
      <c r="AS209" s="175">
        <f t="shared" si="205"/>
        <v>1</v>
      </c>
      <c r="AT209" s="175">
        <f t="shared" si="206"/>
        <v>1</v>
      </c>
      <c r="AU209" s="175">
        <f t="shared" si="207"/>
        <v>0.156</v>
      </c>
      <c r="AV209" s="175">
        <f t="shared" si="208"/>
        <v>0.9366329935094917</v>
      </c>
    </row>
    <row r="210" spans="1:48" x14ac:dyDescent="0.25">
      <c r="A210" s="2" t="s">
        <v>372</v>
      </c>
      <c r="B210" s="13" t="s">
        <v>373</v>
      </c>
      <c r="C210" s="15">
        <v>0</v>
      </c>
      <c r="D210" s="15">
        <v>0</v>
      </c>
      <c r="E210" s="15">
        <v>5000000</v>
      </c>
      <c r="F210" s="15">
        <v>5000000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f t="shared" si="215"/>
        <v>0</v>
      </c>
      <c r="P210" s="15">
        <f>SUM(C210:N210)</f>
        <v>10000000</v>
      </c>
      <c r="R210" s="2" t="s">
        <v>372</v>
      </c>
      <c r="S210" s="13" t="s">
        <v>373</v>
      </c>
      <c r="T210" s="15">
        <v>1908568</v>
      </c>
      <c r="U210" s="15">
        <v>-1908568</v>
      </c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>
        <f t="shared" si="212"/>
        <v>0</v>
      </c>
      <c r="AG210" s="15">
        <f t="shared" si="213"/>
        <v>0</v>
      </c>
      <c r="AI210" s="175" t="e">
        <f t="shared" si="211"/>
        <v>#DIV/0!</v>
      </c>
      <c r="AJ210" s="175" t="e">
        <f t="shared" si="196"/>
        <v>#DIV/0!</v>
      </c>
      <c r="AK210" s="175">
        <f t="shared" si="197"/>
        <v>1</v>
      </c>
      <c r="AL210" s="175">
        <f t="shared" si="198"/>
        <v>1</v>
      </c>
      <c r="AM210" s="175" t="e">
        <f t="shared" si="199"/>
        <v>#DIV/0!</v>
      </c>
      <c r="AN210" s="175" t="e">
        <f t="shared" si="200"/>
        <v>#DIV/0!</v>
      </c>
      <c r="AO210" s="175" t="e">
        <f t="shared" si="201"/>
        <v>#DIV/0!</v>
      </c>
      <c r="AP210" s="175" t="e">
        <f t="shared" si="202"/>
        <v>#DIV/0!</v>
      </c>
      <c r="AQ210" s="175" t="e">
        <f t="shared" si="203"/>
        <v>#DIV/0!</v>
      </c>
      <c r="AR210" s="175" t="e">
        <f t="shared" si="204"/>
        <v>#DIV/0!</v>
      </c>
      <c r="AS210" s="175" t="e">
        <f t="shared" si="205"/>
        <v>#DIV/0!</v>
      </c>
      <c r="AT210" s="175" t="e">
        <f t="shared" si="206"/>
        <v>#DIV/0!</v>
      </c>
      <c r="AU210" s="175" t="e">
        <f t="shared" si="207"/>
        <v>#DIV/0!</v>
      </c>
      <c r="AV210" s="175">
        <f t="shared" si="208"/>
        <v>1</v>
      </c>
    </row>
    <row r="211" spans="1:48" x14ac:dyDescent="0.25">
      <c r="A211" s="6" t="s">
        <v>374</v>
      </c>
      <c r="B211" s="7" t="s">
        <v>375</v>
      </c>
      <c r="C211" s="8">
        <f>+C212</f>
        <v>6552124</v>
      </c>
      <c r="D211" s="8">
        <f t="shared" ref="D211:P211" si="220">+D212</f>
        <v>0</v>
      </c>
      <c r="E211" s="8">
        <f t="shared" si="220"/>
        <v>0</v>
      </c>
      <c r="F211" s="8">
        <f t="shared" si="220"/>
        <v>8000000</v>
      </c>
      <c r="G211" s="8">
        <f t="shared" si="220"/>
        <v>0</v>
      </c>
      <c r="H211" s="8">
        <f t="shared" si="220"/>
        <v>0</v>
      </c>
      <c r="I211" s="8">
        <f t="shared" si="220"/>
        <v>0</v>
      </c>
      <c r="J211" s="8">
        <f t="shared" si="220"/>
        <v>0</v>
      </c>
      <c r="K211" s="8">
        <f t="shared" si="220"/>
        <v>1492920</v>
      </c>
      <c r="L211" s="8">
        <f t="shared" si="220"/>
        <v>0</v>
      </c>
      <c r="M211" s="8">
        <f t="shared" si="220"/>
        <v>0</v>
      </c>
      <c r="N211" s="8">
        <f t="shared" si="220"/>
        <v>0</v>
      </c>
      <c r="O211" s="8">
        <f t="shared" si="215"/>
        <v>6552124</v>
      </c>
      <c r="P211" s="8">
        <f t="shared" si="220"/>
        <v>16045044</v>
      </c>
      <c r="R211" s="6" t="s">
        <v>374</v>
      </c>
      <c r="S211" s="7" t="s">
        <v>375</v>
      </c>
      <c r="T211" s="8">
        <f t="shared" ref="T211" si="221">+T212</f>
        <v>2900000</v>
      </c>
      <c r="U211" s="8">
        <v>-1920000</v>
      </c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>
        <f t="shared" si="212"/>
        <v>980000</v>
      </c>
      <c r="AG211" s="8">
        <f t="shared" si="213"/>
        <v>980000</v>
      </c>
      <c r="AI211" s="174">
        <f t="shared" si="211"/>
        <v>0.5573954339081495</v>
      </c>
      <c r="AJ211" s="174" t="e">
        <f t="shared" si="196"/>
        <v>#DIV/0!</v>
      </c>
      <c r="AK211" s="174" t="e">
        <f t="shared" si="197"/>
        <v>#DIV/0!</v>
      </c>
      <c r="AL211" s="174">
        <f t="shared" si="198"/>
        <v>1</v>
      </c>
      <c r="AM211" s="174" t="e">
        <f t="shared" si="199"/>
        <v>#DIV/0!</v>
      </c>
      <c r="AN211" s="174" t="e">
        <f t="shared" si="200"/>
        <v>#DIV/0!</v>
      </c>
      <c r="AO211" s="174" t="e">
        <f t="shared" si="201"/>
        <v>#DIV/0!</v>
      </c>
      <c r="AP211" s="174" t="e">
        <f t="shared" si="202"/>
        <v>#DIV/0!</v>
      </c>
      <c r="AQ211" s="174">
        <f t="shared" si="203"/>
        <v>1</v>
      </c>
      <c r="AR211" s="174" t="e">
        <f t="shared" si="204"/>
        <v>#DIV/0!</v>
      </c>
      <c r="AS211" s="174" t="e">
        <f t="shared" si="205"/>
        <v>#DIV/0!</v>
      </c>
      <c r="AT211" s="174" t="e">
        <f t="shared" si="206"/>
        <v>#DIV/0!</v>
      </c>
      <c r="AU211" s="174">
        <f t="shared" si="207"/>
        <v>0.85043018111378843</v>
      </c>
      <c r="AV211" s="174">
        <f t="shared" si="208"/>
        <v>0.93892194998031786</v>
      </c>
    </row>
    <row r="212" spans="1:48" x14ac:dyDescent="0.25">
      <c r="A212" s="2" t="s">
        <v>376</v>
      </c>
      <c r="B212" s="13" t="s">
        <v>377</v>
      </c>
      <c r="C212" s="15">
        <v>6552124</v>
      </c>
      <c r="D212" s="15">
        <v>0</v>
      </c>
      <c r="E212" s="15">
        <v>0</v>
      </c>
      <c r="F212" s="15">
        <v>8000000</v>
      </c>
      <c r="G212" s="15">
        <v>0</v>
      </c>
      <c r="H212" s="15">
        <v>0</v>
      </c>
      <c r="I212" s="15">
        <v>0</v>
      </c>
      <c r="J212" s="15">
        <v>0</v>
      </c>
      <c r="K212" s="15">
        <v>1492920</v>
      </c>
      <c r="L212" s="15">
        <v>0</v>
      </c>
      <c r="M212" s="15">
        <v>0</v>
      </c>
      <c r="N212" s="15">
        <v>0</v>
      </c>
      <c r="O212" s="15">
        <f t="shared" si="215"/>
        <v>6552124</v>
      </c>
      <c r="P212" s="15">
        <f t="shared" ref="P212:P219" si="222">SUM(C212:N212)</f>
        <v>16045044</v>
      </c>
      <c r="R212" s="2" t="s">
        <v>376</v>
      </c>
      <c r="S212" s="13" t="s">
        <v>377</v>
      </c>
      <c r="T212" s="15">
        <v>2900000</v>
      </c>
      <c r="U212" s="15">
        <v>-1920000</v>
      </c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>
        <f t="shared" si="212"/>
        <v>980000</v>
      </c>
      <c r="AG212" s="15">
        <f t="shared" si="213"/>
        <v>980000</v>
      </c>
      <c r="AI212" s="175">
        <f t="shared" si="211"/>
        <v>0.5573954339081495</v>
      </c>
      <c r="AJ212" s="175" t="e">
        <f t="shared" si="196"/>
        <v>#DIV/0!</v>
      </c>
      <c r="AK212" s="175" t="e">
        <f t="shared" si="197"/>
        <v>#DIV/0!</v>
      </c>
      <c r="AL212" s="175">
        <f t="shared" si="198"/>
        <v>1</v>
      </c>
      <c r="AM212" s="175" t="e">
        <f t="shared" si="199"/>
        <v>#DIV/0!</v>
      </c>
      <c r="AN212" s="175" t="e">
        <f t="shared" si="200"/>
        <v>#DIV/0!</v>
      </c>
      <c r="AO212" s="175" t="e">
        <f t="shared" si="201"/>
        <v>#DIV/0!</v>
      </c>
      <c r="AP212" s="175" t="e">
        <f t="shared" si="202"/>
        <v>#DIV/0!</v>
      </c>
      <c r="AQ212" s="175">
        <f t="shared" si="203"/>
        <v>1</v>
      </c>
      <c r="AR212" s="175" t="e">
        <f t="shared" si="204"/>
        <v>#DIV/0!</v>
      </c>
      <c r="AS212" s="175" t="e">
        <f t="shared" si="205"/>
        <v>#DIV/0!</v>
      </c>
      <c r="AT212" s="175" t="e">
        <f t="shared" si="206"/>
        <v>#DIV/0!</v>
      </c>
      <c r="AU212" s="175">
        <f t="shared" si="207"/>
        <v>0.85043018111378843</v>
      </c>
      <c r="AV212" s="175">
        <f t="shared" si="208"/>
        <v>0.93892194998031786</v>
      </c>
    </row>
    <row r="213" spans="1:48" x14ac:dyDescent="0.25">
      <c r="A213" s="2" t="s">
        <v>378</v>
      </c>
      <c r="B213" s="13" t="s">
        <v>379</v>
      </c>
      <c r="C213" s="15">
        <v>0</v>
      </c>
      <c r="D213" s="15">
        <v>2000000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f t="shared" si="215"/>
        <v>2000000</v>
      </c>
      <c r="P213" s="15">
        <f t="shared" si="222"/>
        <v>2000000</v>
      </c>
      <c r="R213" s="2" t="s">
        <v>378</v>
      </c>
      <c r="S213" s="13" t="s">
        <v>379</v>
      </c>
      <c r="T213" s="15">
        <v>1500000</v>
      </c>
      <c r="U213" s="15">
        <v>-500000</v>
      </c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>
        <f t="shared" si="212"/>
        <v>1000000</v>
      </c>
      <c r="AG213" s="15">
        <f t="shared" si="213"/>
        <v>1000000</v>
      </c>
      <c r="AI213" s="175" t="e">
        <f t="shared" si="211"/>
        <v>#DIV/0!</v>
      </c>
      <c r="AJ213" s="175">
        <f t="shared" si="196"/>
        <v>1.25</v>
      </c>
      <c r="AK213" s="175" t="e">
        <f t="shared" si="197"/>
        <v>#DIV/0!</v>
      </c>
      <c r="AL213" s="175" t="e">
        <f t="shared" si="198"/>
        <v>#DIV/0!</v>
      </c>
      <c r="AM213" s="175" t="e">
        <f t="shared" si="199"/>
        <v>#DIV/0!</v>
      </c>
      <c r="AN213" s="175" t="e">
        <f t="shared" si="200"/>
        <v>#DIV/0!</v>
      </c>
      <c r="AO213" s="175" t="e">
        <f t="shared" si="201"/>
        <v>#DIV/0!</v>
      </c>
      <c r="AP213" s="175" t="e">
        <f t="shared" si="202"/>
        <v>#DIV/0!</v>
      </c>
      <c r="AQ213" s="175" t="e">
        <f t="shared" si="203"/>
        <v>#DIV/0!</v>
      </c>
      <c r="AR213" s="175" t="e">
        <f t="shared" si="204"/>
        <v>#DIV/0!</v>
      </c>
      <c r="AS213" s="175" t="e">
        <f t="shared" si="205"/>
        <v>#DIV/0!</v>
      </c>
      <c r="AT213" s="175" t="e">
        <f t="shared" si="206"/>
        <v>#DIV/0!</v>
      </c>
      <c r="AU213" s="175">
        <f t="shared" si="207"/>
        <v>0.5</v>
      </c>
      <c r="AV213" s="175">
        <f t="shared" si="208"/>
        <v>0.5</v>
      </c>
    </row>
    <row r="214" spans="1:48" x14ac:dyDescent="0.25">
      <c r="A214" s="6" t="s">
        <v>380</v>
      </c>
      <c r="B214" s="7" t="s">
        <v>381</v>
      </c>
      <c r="C214" s="8">
        <f t="shared" ref="C214:N214" si="223">SUM(C215:C215)</f>
        <v>1666666.6666666667</v>
      </c>
      <c r="D214" s="8">
        <f t="shared" si="223"/>
        <v>1666666.6666666667</v>
      </c>
      <c r="E214" s="8">
        <f t="shared" si="223"/>
        <v>1666666.6666666667</v>
      </c>
      <c r="F214" s="8">
        <f t="shared" si="223"/>
        <v>1666666.6666666667</v>
      </c>
      <c r="G214" s="8">
        <f t="shared" si="223"/>
        <v>1666666.6666666667</v>
      </c>
      <c r="H214" s="8">
        <f t="shared" si="223"/>
        <v>1666666.6666666667</v>
      </c>
      <c r="I214" s="8">
        <f t="shared" si="223"/>
        <v>14666666.666666666</v>
      </c>
      <c r="J214" s="8">
        <f t="shared" si="223"/>
        <v>1666666.6666666667</v>
      </c>
      <c r="K214" s="8">
        <f t="shared" si="223"/>
        <v>1666666.6666666667</v>
      </c>
      <c r="L214" s="8">
        <f t="shared" si="223"/>
        <v>1666666.6666666667</v>
      </c>
      <c r="M214" s="8">
        <f t="shared" si="223"/>
        <v>1666666.6666666667</v>
      </c>
      <c r="N214" s="8">
        <f t="shared" si="223"/>
        <v>1666666.6666666667</v>
      </c>
      <c r="O214" s="8">
        <f t="shared" si="215"/>
        <v>3333333.3333333335</v>
      </c>
      <c r="P214" s="8">
        <f t="shared" si="222"/>
        <v>33000000.000000004</v>
      </c>
      <c r="R214" s="6" t="s">
        <v>380</v>
      </c>
      <c r="S214" s="7" t="s">
        <v>381</v>
      </c>
      <c r="T214" s="8">
        <f t="shared" ref="T214" si="224">+T215</f>
        <v>5500000</v>
      </c>
      <c r="U214" s="8">
        <v>0</v>
      </c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>
        <f t="shared" si="212"/>
        <v>5500000</v>
      </c>
      <c r="AG214" s="8">
        <f t="shared" si="213"/>
        <v>5500000</v>
      </c>
      <c r="AI214" s="174">
        <f t="shared" si="211"/>
        <v>-2.2999999999999998</v>
      </c>
      <c r="AJ214" s="174">
        <f t="shared" si="196"/>
        <v>1</v>
      </c>
      <c r="AK214" s="174">
        <f t="shared" si="197"/>
        <v>1</v>
      </c>
      <c r="AL214" s="174">
        <f t="shared" si="198"/>
        <v>1</v>
      </c>
      <c r="AM214" s="174">
        <f t="shared" si="199"/>
        <v>1</v>
      </c>
      <c r="AN214" s="174">
        <f t="shared" si="200"/>
        <v>1</v>
      </c>
      <c r="AO214" s="174">
        <f t="shared" si="201"/>
        <v>1</v>
      </c>
      <c r="AP214" s="174">
        <f t="shared" si="202"/>
        <v>1</v>
      </c>
      <c r="AQ214" s="174">
        <f t="shared" si="203"/>
        <v>1</v>
      </c>
      <c r="AR214" s="174">
        <f t="shared" si="204"/>
        <v>1</v>
      </c>
      <c r="AS214" s="174">
        <f t="shared" si="205"/>
        <v>1</v>
      </c>
      <c r="AT214" s="174">
        <f t="shared" si="206"/>
        <v>1</v>
      </c>
      <c r="AU214" s="174">
        <f t="shared" si="207"/>
        <v>-0.64999999999999991</v>
      </c>
      <c r="AV214" s="174">
        <f t="shared" si="208"/>
        <v>0.83333333333333337</v>
      </c>
    </row>
    <row r="215" spans="1:48" x14ac:dyDescent="0.25">
      <c r="A215" s="2" t="s">
        <v>382</v>
      </c>
      <c r="B215" s="13" t="s">
        <v>383</v>
      </c>
      <c r="C215" s="15">
        <v>1666666.6666666667</v>
      </c>
      <c r="D215" s="15">
        <v>1666666.6666666667</v>
      </c>
      <c r="E215" s="15">
        <v>1666666.6666666667</v>
      </c>
      <c r="F215" s="15">
        <v>1666666.6666666667</v>
      </c>
      <c r="G215" s="15">
        <v>1666666.6666666667</v>
      </c>
      <c r="H215" s="15">
        <v>1666666.6666666667</v>
      </c>
      <c r="I215" s="15">
        <v>14666666.666666666</v>
      </c>
      <c r="J215" s="15">
        <v>1666666.6666666667</v>
      </c>
      <c r="K215" s="15">
        <v>1666666.6666666667</v>
      </c>
      <c r="L215" s="15">
        <v>1666666.6666666667</v>
      </c>
      <c r="M215" s="15">
        <v>1666666.6666666667</v>
      </c>
      <c r="N215" s="15">
        <v>1666666.6666666667</v>
      </c>
      <c r="O215" s="15">
        <f t="shared" si="215"/>
        <v>3333333.3333333335</v>
      </c>
      <c r="P215" s="15">
        <f t="shared" si="222"/>
        <v>33000000.000000004</v>
      </c>
      <c r="R215" s="2" t="s">
        <v>382</v>
      </c>
      <c r="S215" s="13" t="s">
        <v>383</v>
      </c>
      <c r="T215" s="15">
        <v>5500000</v>
      </c>
      <c r="U215" s="15">
        <v>0</v>
      </c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>
        <f t="shared" si="212"/>
        <v>5500000</v>
      </c>
      <c r="AG215" s="15">
        <f t="shared" si="213"/>
        <v>5500000</v>
      </c>
      <c r="AI215" s="175">
        <f t="shared" si="211"/>
        <v>-2.2999999999999998</v>
      </c>
      <c r="AJ215" s="175">
        <f t="shared" si="196"/>
        <v>1</v>
      </c>
      <c r="AK215" s="175">
        <f t="shared" si="197"/>
        <v>1</v>
      </c>
      <c r="AL215" s="175">
        <f t="shared" si="198"/>
        <v>1</v>
      </c>
      <c r="AM215" s="175">
        <f t="shared" si="199"/>
        <v>1</v>
      </c>
      <c r="AN215" s="175">
        <f t="shared" si="200"/>
        <v>1</v>
      </c>
      <c r="AO215" s="175">
        <f t="shared" si="201"/>
        <v>1</v>
      </c>
      <c r="AP215" s="175">
        <f t="shared" si="202"/>
        <v>1</v>
      </c>
      <c r="AQ215" s="175">
        <f t="shared" si="203"/>
        <v>1</v>
      </c>
      <c r="AR215" s="175">
        <f t="shared" si="204"/>
        <v>1</v>
      </c>
      <c r="AS215" s="175">
        <f t="shared" si="205"/>
        <v>1</v>
      </c>
      <c r="AT215" s="175">
        <f t="shared" si="206"/>
        <v>1</v>
      </c>
      <c r="AU215" s="175">
        <f t="shared" si="207"/>
        <v>-0.64999999999999991</v>
      </c>
      <c r="AV215" s="175">
        <f t="shared" si="208"/>
        <v>0.83333333333333337</v>
      </c>
    </row>
    <row r="216" spans="1:48" x14ac:dyDescent="0.25">
      <c r="A216" s="2" t="s">
        <v>384</v>
      </c>
      <c r="B216" s="13" t="s">
        <v>385</v>
      </c>
      <c r="C216" s="15">
        <v>10855591.713889999</v>
      </c>
      <c r="D216" s="15">
        <v>10855591.713889999</v>
      </c>
      <c r="E216" s="15">
        <v>10855591.713889999</v>
      </c>
      <c r="F216" s="15">
        <v>10855591.713889999</v>
      </c>
      <c r="G216" s="15">
        <v>10855591.713889999</v>
      </c>
      <c r="H216" s="15">
        <v>10855591.713889999</v>
      </c>
      <c r="I216" s="15">
        <v>10855591.713889999</v>
      </c>
      <c r="J216" s="15">
        <v>10855591.713889999</v>
      </c>
      <c r="K216" s="15">
        <v>10855591.713889999</v>
      </c>
      <c r="L216" s="15">
        <v>10855591.713889999</v>
      </c>
      <c r="M216" s="15">
        <v>10855591.713889999</v>
      </c>
      <c r="N216" s="15">
        <v>10855591.713889999</v>
      </c>
      <c r="O216" s="15">
        <f t="shared" si="215"/>
        <v>21711183.427779999</v>
      </c>
      <c r="P216" s="15">
        <f t="shared" si="222"/>
        <v>130267100.56668</v>
      </c>
      <c r="R216" s="2" t="s">
        <v>384</v>
      </c>
      <c r="S216" s="13" t="s">
        <v>385</v>
      </c>
      <c r="T216" s="15">
        <v>11000000</v>
      </c>
      <c r="U216" s="15">
        <v>-11000000</v>
      </c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>
        <f t="shared" si="212"/>
        <v>0</v>
      </c>
      <c r="AG216" s="15">
        <f t="shared" si="213"/>
        <v>0</v>
      </c>
      <c r="AI216" s="175">
        <f t="shared" si="211"/>
        <v>-1.3302663725389257E-2</v>
      </c>
      <c r="AJ216" s="175">
        <f t="shared" si="196"/>
        <v>2.0133026637253892</v>
      </c>
      <c r="AK216" s="175">
        <f t="shared" si="197"/>
        <v>1</v>
      </c>
      <c r="AL216" s="175">
        <f t="shared" si="198"/>
        <v>1</v>
      </c>
      <c r="AM216" s="175">
        <f t="shared" si="199"/>
        <v>1</v>
      </c>
      <c r="AN216" s="175">
        <f t="shared" si="200"/>
        <v>1</v>
      </c>
      <c r="AO216" s="175">
        <f t="shared" si="201"/>
        <v>1</v>
      </c>
      <c r="AP216" s="175">
        <f t="shared" si="202"/>
        <v>1</v>
      </c>
      <c r="AQ216" s="175">
        <f t="shared" si="203"/>
        <v>1</v>
      </c>
      <c r="AR216" s="175">
        <f t="shared" si="204"/>
        <v>1</v>
      </c>
      <c r="AS216" s="175">
        <f t="shared" si="205"/>
        <v>1</v>
      </c>
      <c r="AT216" s="175">
        <f t="shared" si="206"/>
        <v>1</v>
      </c>
      <c r="AU216" s="175">
        <f t="shared" si="207"/>
        <v>1</v>
      </c>
      <c r="AV216" s="175">
        <f t="shared" si="208"/>
        <v>1</v>
      </c>
    </row>
    <row r="217" spans="1:48" x14ac:dyDescent="0.25">
      <c r="A217" s="6" t="s">
        <v>386</v>
      </c>
      <c r="B217" s="7" t="s">
        <v>387</v>
      </c>
      <c r="C217" s="8">
        <f t="shared" ref="C217:N217" si="225">+C218+C219</f>
        <v>69703882.007928282</v>
      </c>
      <c r="D217" s="8">
        <f t="shared" si="225"/>
        <v>66351941.003964141</v>
      </c>
      <c r="E217" s="8">
        <f t="shared" si="225"/>
        <v>66351941.003964141</v>
      </c>
      <c r="F217" s="8">
        <f t="shared" si="225"/>
        <v>66351941.003964141</v>
      </c>
      <c r="G217" s="8">
        <f t="shared" si="225"/>
        <v>66351941.003964141</v>
      </c>
      <c r="H217" s="8">
        <f t="shared" si="225"/>
        <v>66351941.003964141</v>
      </c>
      <c r="I217" s="8">
        <f t="shared" si="225"/>
        <v>66351941.003964141</v>
      </c>
      <c r="J217" s="8">
        <f t="shared" si="225"/>
        <v>66351941.003964141</v>
      </c>
      <c r="K217" s="8">
        <f t="shared" si="225"/>
        <v>66351941.003964141</v>
      </c>
      <c r="L217" s="8">
        <f t="shared" si="225"/>
        <v>66351941.003964141</v>
      </c>
      <c r="M217" s="8">
        <f t="shared" si="225"/>
        <v>66351941.003964141</v>
      </c>
      <c r="N217" s="8">
        <f t="shared" si="225"/>
        <v>63000000</v>
      </c>
      <c r="O217" s="8">
        <f t="shared" si="215"/>
        <v>136055823.01189244</v>
      </c>
      <c r="P217" s="8">
        <f t="shared" si="222"/>
        <v>796223292.04756975</v>
      </c>
      <c r="R217" s="6" t="s">
        <v>386</v>
      </c>
      <c r="S217" s="7" t="s">
        <v>387</v>
      </c>
      <c r="T217" s="8">
        <f t="shared" ref="T217" si="226">+T218+T219</f>
        <v>78922917</v>
      </c>
      <c r="U217" s="8">
        <v>37889580</v>
      </c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>
        <f t="shared" si="212"/>
        <v>116812497</v>
      </c>
      <c r="AG217" s="8">
        <f t="shared" si="213"/>
        <v>116812497</v>
      </c>
      <c r="AI217" s="174">
        <f t="shared" si="211"/>
        <v>-0.13225999365463065</v>
      </c>
      <c r="AJ217" s="174">
        <f t="shared" si="196"/>
        <v>0.42896048816814086</v>
      </c>
      <c r="AK217" s="174">
        <f t="shared" si="197"/>
        <v>1</v>
      </c>
      <c r="AL217" s="174">
        <f t="shared" si="198"/>
        <v>1</v>
      </c>
      <c r="AM217" s="174">
        <f t="shared" si="199"/>
        <v>1</v>
      </c>
      <c r="AN217" s="174">
        <f t="shared" si="200"/>
        <v>1</v>
      </c>
      <c r="AO217" s="174">
        <f t="shared" si="201"/>
        <v>1</v>
      </c>
      <c r="AP217" s="174">
        <f t="shared" si="202"/>
        <v>1</v>
      </c>
      <c r="AQ217" s="174">
        <f t="shared" si="203"/>
        <v>1</v>
      </c>
      <c r="AR217" s="174">
        <f t="shared" si="204"/>
        <v>1</v>
      </c>
      <c r="AS217" s="174">
        <f t="shared" si="205"/>
        <v>1</v>
      </c>
      <c r="AT217" s="174">
        <f t="shared" si="206"/>
        <v>1</v>
      </c>
      <c r="AU217" s="174">
        <f t="shared" si="207"/>
        <v>0.14143698950841971</v>
      </c>
      <c r="AV217" s="174">
        <f t="shared" si="208"/>
        <v>0.8532917861525946</v>
      </c>
    </row>
    <row r="218" spans="1:48" x14ac:dyDescent="0.25">
      <c r="A218" s="2" t="s">
        <v>388</v>
      </c>
      <c r="B218" s="13" t="s">
        <v>808</v>
      </c>
      <c r="C218" s="15">
        <v>51703882.007928282</v>
      </c>
      <c r="D218" s="15">
        <v>48351941.003964141</v>
      </c>
      <c r="E218" s="15">
        <v>48351941.003964141</v>
      </c>
      <c r="F218" s="15">
        <v>48351941.003964141</v>
      </c>
      <c r="G218" s="15">
        <v>48351941.003964141</v>
      </c>
      <c r="H218" s="15">
        <v>48351941.003964141</v>
      </c>
      <c r="I218" s="15">
        <v>48351941.003964141</v>
      </c>
      <c r="J218" s="15">
        <v>48351941.003964141</v>
      </c>
      <c r="K218" s="15">
        <v>48351941.003964141</v>
      </c>
      <c r="L218" s="15">
        <v>48351941.003964141</v>
      </c>
      <c r="M218" s="15">
        <v>48351941.003964141</v>
      </c>
      <c r="N218" s="15">
        <v>45000000</v>
      </c>
      <c r="O218" s="15">
        <f t="shared" si="215"/>
        <v>100055823.01189242</v>
      </c>
      <c r="P218" s="15">
        <f t="shared" si="222"/>
        <v>580223292.04756951</v>
      </c>
      <c r="R218" s="2" t="s">
        <v>388</v>
      </c>
      <c r="S218" s="13" t="s">
        <v>389</v>
      </c>
      <c r="T218" s="15">
        <v>45458997</v>
      </c>
      <c r="U218" s="15">
        <v>42742658</v>
      </c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>
        <f t="shared" si="212"/>
        <v>88201655</v>
      </c>
      <c r="AG218" s="15">
        <f t="shared" si="213"/>
        <v>88201655</v>
      </c>
      <c r="AI218" s="175">
        <f t="shared" si="211"/>
        <v>0.12078174337026938</v>
      </c>
      <c r="AJ218" s="175">
        <f t="shared" si="196"/>
        <v>0.11600946906152668</v>
      </c>
      <c r="AK218" s="175">
        <f t="shared" si="197"/>
        <v>1</v>
      </c>
      <c r="AL218" s="175">
        <f t="shared" si="198"/>
        <v>1</v>
      </c>
      <c r="AM218" s="175">
        <f t="shared" si="199"/>
        <v>1</v>
      </c>
      <c r="AN218" s="175">
        <f t="shared" si="200"/>
        <v>1</v>
      </c>
      <c r="AO218" s="175">
        <f t="shared" si="201"/>
        <v>1</v>
      </c>
      <c r="AP218" s="175">
        <f t="shared" si="202"/>
        <v>1</v>
      </c>
      <c r="AQ218" s="175">
        <f t="shared" si="203"/>
        <v>1</v>
      </c>
      <c r="AR218" s="175">
        <f t="shared" si="204"/>
        <v>1</v>
      </c>
      <c r="AS218" s="175">
        <f t="shared" si="205"/>
        <v>1</v>
      </c>
      <c r="AT218" s="175">
        <f t="shared" si="206"/>
        <v>1</v>
      </c>
      <c r="AU218" s="175">
        <f t="shared" si="207"/>
        <v>0.11847554350218539</v>
      </c>
      <c r="AV218" s="175">
        <f t="shared" si="208"/>
        <v>0.84798670406914856</v>
      </c>
    </row>
    <row r="219" spans="1:48" x14ac:dyDescent="0.25">
      <c r="A219" s="2" t="s">
        <v>390</v>
      </c>
      <c r="B219" s="13" t="s">
        <v>809</v>
      </c>
      <c r="C219" s="15">
        <v>18000000</v>
      </c>
      <c r="D219" s="15">
        <v>18000000</v>
      </c>
      <c r="E219" s="15">
        <v>18000000</v>
      </c>
      <c r="F219" s="15">
        <v>18000000</v>
      </c>
      <c r="G219" s="15">
        <v>18000000</v>
      </c>
      <c r="H219" s="15">
        <v>18000000</v>
      </c>
      <c r="I219" s="15">
        <v>18000000</v>
      </c>
      <c r="J219" s="15">
        <v>18000000</v>
      </c>
      <c r="K219" s="15">
        <v>18000000</v>
      </c>
      <c r="L219" s="15">
        <v>18000000</v>
      </c>
      <c r="M219" s="15">
        <v>18000000</v>
      </c>
      <c r="N219" s="15">
        <v>18000000</v>
      </c>
      <c r="O219" s="15">
        <f t="shared" si="215"/>
        <v>36000000</v>
      </c>
      <c r="P219" s="15">
        <f t="shared" si="222"/>
        <v>216000000</v>
      </c>
      <c r="R219" s="2" t="s">
        <v>390</v>
      </c>
      <c r="S219" s="13" t="s">
        <v>391</v>
      </c>
      <c r="T219" s="15">
        <v>33463920</v>
      </c>
      <c r="U219" s="15">
        <v>-4853078</v>
      </c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>
        <f t="shared" si="212"/>
        <v>28610842</v>
      </c>
      <c r="AG219" s="15">
        <f t="shared" si="213"/>
        <v>28610842</v>
      </c>
      <c r="AI219" s="175">
        <f t="shared" si="211"/>
        <v>-0.85910666666666669</v>
      </c>
      <c r="AJ219" s="175">
        <f t="shared" si="196"/>
        <v>1.2696154444444445</v>
      </c>
      <c r="AK219" s="175">
        <f t="shared" si="197"/>
        <v>1</v>
      </c>
      <c r="AL219" s="175">
        <f t="shared" si="198"/>
        <v>1</v>
      </c>
      <c r="AM219" s="175">
        <f t="shared" si="199"/>
        <v>1</v>
      </c>
      <c r="AN219" s="175">
        <f t="shared" si="200"/>
        <v>1</v>
      </c>
      <c r="AO219" s="175">
        <f t="shared" si="201"/>
        <v>1</v>
      </c>
      <c r="AP219" s="175">
        <f t="shared" si="202"/>
        <v>1</v>
      </c>
      <c r="AQ219" s="175">
        <f t="shared" si="203"/>
        <v>1</v>
      </c>
      <c r="AR219" s="175">
        <f t="shared" si="204"/>
        <v>1</v>
      </c>
      <c r="AS219" s="175">
        <f t="shared" si="205"/>
        <v>1</v>
      </c>
      <c r="AT219" s="175">
        <f t="shared" si="206"/>
        <v>1</v>
      </c>
      <c r="AU219" s="175">
        <f t="shared" si="207"/>
        <v>0.20525438888888889</v>
      </c>
      <c r="AV219" s="175">
        <f t="shared" si="208"/>
        <v>0.86754239814814815</v>
      </c>
    </row>
    <row r="220" spans="1:48" x14ac:dyDescent="0.25">
      <c r="A220" s="6" t="s">
        <v>392</v>
      </c>
      <c r="B220" s="7" t="s">
        <v>393</v>
      </c>
      <c r="C220" s="8">
        <f>+C221+C230</f>
        <v>13636935.909090908</v>
      </c>
      <c r="D220" s="8">
        <f t="shared" ref="D220:P220" si="227">+D221+D230</f>
        <v>2200577976.909091</v>
      </c>
      <c r="E220" s="8">
        <f t="shared" si="227"/>
        <v>146471594.90909091</v>
      </c>
      <c r="F220" s="8">
        <f t="shared" si="227"/>
        <v>17136935.909090906</v>
      </c>
      <c r="G220" s="8">
        <f t="shared" si="227"/>
        <v>15636935.909090908</v>
      </c>
      <c r="H220" s="8">
        <f t="shared" si="227"/>
        <v>15636935.909090908</v>
      </c>
      <c r="I220" s="8">
        <f t="shared" si="227"/>
        <v>13636935.909090908</v>
      </c>
      <c r="J220" s="8">
        <f t="shared" si="227"/>
        <v>14736935.909090908</v>
      </c>
      <c r="K220" s="8">
        <f t="shared" si="227"/>
        <v>15136935.909090908</v>
      </c>
      <c r="L220" s="8">
        <f t="shared" si="227"/>
        <v>15636935.909090908</v>
      </c>
      <c r="M220" s="8">
        <f t="shared" si="227"/>
        <v>13636935.909090908</v>
      </c>
      <c r="N220" s="8">
        <f t="shared" si="227"/>
        <v>13527845</v>
      </c>
      <c r="O220" s="8">
        <f t="shared" si="215"/>
        <v>2214214912.818182</v>
      </c>
      <c r="P220" s="8">
        <f t="shared" si="227"/>
        <v>2495409840</v>
      </c>
      <c r="R220" s="6" t="s">
        <v>392</v>
      </c>
      <c r="S220" s="7" t="s">
        <v>393</v>
      </c>
      <c r="T220" s="8">
        <f>+T221+T230+T235</f>
        <v>212287286.16</v>
      </c>
      <c r="U220" s="8">
        <v>-186977883.21000001</v>
      </c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>
        <f t="shared" si="212"/>
        <v>25309402.949999988</v>
      </c>
      <c r="AG220" s="8">
        <f t="shared" si="213"/>
        <v>25309402.949999988</v>
      </c>
      <c r="AI220" s="174">
        <f t="shared" si="211"/>
        <v>-14.567081019899867</v>
      </c>
      <c r="AJ220" s="174">
        <f t="shared" si="196"/>
        <v>1.0849676244931921</v>
      </c>
      <c r="AK220" s="174">
        <f t="shared" si="197"/>
        <v>1</v>
      </c>
      <c r="AL220" s="174">
        <f t="shared" si="198"/>
        <v>1</v>
      </c>
      <c r="AM220" s="174">
        <f t="shared" si="199"/>
        <v>1</v>
      </c>
      <c r="AN220" s="174">
        <f t="shared" si="200"/>
        <v>1</v>
      </c>
      <c r="AO220" s="174">
        <f t="shared" si="201"/>
        <v>1</v>
      </c>
      <c r="AP220" s="174">
        <f t="shared" si="202"/>
        <v>1</v>
      </c>
      <c r="AQ220" s="174">
        <f t="shared" si="203"/>
        <v>1</v>
      </c>
      <c r="AR220" s="174">
        <f t="shared" si="204"/>
        <v>1</v>
      </c>
      <c r="AS220" s="174">
        <f t="shared" si="205"/>
        <v>1</v>
      </c>
      <c r="AT220" s="174">
        <f t="shared" si="206"/>
        <v>1</v>
      </c>
      <c r="AU220" s="174">
        <f t="shared" si="207"/>
        <v>0.988569581568852</v>
      </c>
      <c r="AV220" s="174">
        <f t="shared" si="208"/>
        <v>0.98985761675525019</v>
      </c>
    </row>
    <row r="221" spans="1:48" x14ac:dyDescent="0.25">
      <c r="A221" s="6" t="s">
        <v>394</v>
      </c>
      <c r="B221" s="7" t="s">
        <v>395</v>
      </c>
      <c r="C221" s="8">
        <f>+C222+C224</f>
        <v>13636935.909090908</v>
      </c>
      <c r="D221" s="8">
        <f t="shared" ref="D221:P221" si="228">+D222+D224</f>
        <v>1138336935.909091</v>
      </c>
      <c r="E221" s="8">
        <f t="shared" si="228"/>
        <v>145471594.90909091</v>
      </c>
      <c r="F221" s="8">
        <f t="shared" si="228"/>
        <v>15636935.909090908</v>
      </c>
      <c r="G221" s="8">
        <f t="shared" si="228"/>
        <v>13636935.909090908</v>
      </c>
      <c r="H221" s="8">
        <f t="shared" si="228"/>
        <v>15636935.909090908</v>
      </c>
      <c r="I221" s="8">
        <f t="shared" si="228"/>
        <v>13636935.909090908</v>
      </c>
      <c r="J221" s="8">
        <f t="shared" si="228"/>
        <v>14636935.909090908</v>
      </c>
      <c r="K221" s="8">
        <f t="shared" si="228"/>
        <v>13636935.909090908</v>
      </c>
      <c r="L221" s="8">
        <f t="shared" si="228"/>
        <v>13636935.909090908</v>
      </c>
      <c r="M221" s="8">
        <f t="shared" si="228"/>
        <v>13636935.909090908</v>
      </c>
      <c r="N221" s="8">
        <f t="shared" si="228"/>
        <v>13527845</v>
      </c>
      <c r="O221" s="8">
        <f t="shared" si="215"/>
        <v>1151973871.818182</v>
      </c>
      <c r="P221" s="8">
        <f t="shared" si="228"/>
        <v>1425068799</v>
      </c>
      <c r="R221" s="6" t="s">
        <v>394</v>
      </c>
      <c r="S221" s="7" t="s">
        <v>395</v>
      </c>
      <c r="T221" s="8">
        <f t="shared" ref="T221" si="229">+T222+T224</f>
        <v>3254381</v>
      </c>
      <c r="U221" s="8">
        <v>20555021.949999999</v>
      </c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>
        <f t="shared" si="212"/>
        <v>23809402.949999999</v>
      </c>
      <c r="AG221" s="8">
        <f t="shared" si="213"/>
        <v>23809402.949999999</v>
      </c>
      <c r="AI221" s="174">
        <f t="shared" si="211"/>
        <v>0.76135540845135863</v>
      </c>
      <c r="AJ221" s="174">
        <f t="shared" si="196"/>
        <v>0.9819429368391841</v>
      </c>
      <c r="AK221" s="174">
        <f t="shared" si="197"/>
        <v>1</v>
      </c>
      <c r="AL221" s="174">
        <f t="shared" si="198"/>
        <v>1</v>
      </c>
      <c r="AM221" s="174">
        <f t="shared" si="199"/>
        <v>1</v>
      </c>
      <c r="AN221" s="174">
        <f t="shared" si="200"/>
        <v>1</v>
      </c>
      <c r="AO221" s="174">
        <f t="shared" si="201"/>
        <v>1</v>
      </c>
      <c r="AP221" s="174">
        <f t="shared" si="202"/>
        <v>1</v>
      </c>
      <c r="AQ221" s="174">
        <f t="shared" si="203"/>
        <v>1</v>
      </c>
      <c r="AR221" s="174">
        <f t="shared" si="204"/>
        <v>1</v>
      </c>
      <c r="AS221" s="174">
        <f t="shared" si="205"/>
        <v>1</v>
      </c>
      <c r="AT221" s="174">
        <f t="shared" si="206"/>
        <v>1</v>
      </c>
      <c r="AU221" s="174">
        <f t="shared" si="207"/>
        <v>0.97933164672179485</v>
      </c>
      <c r="AV221" s="174">
        <f t="shared" si="208"/>
        <v>0.98329245369296725</v>
      </c>
    </row>
    <row r="222" spans="1:48" x14ac:dyDescent="0.25">
      <c r="A222" s="6" t="s">
        <v>396</v>
      </c>
      <c r="B222" s="7" t="s">
        <v>747</v>
      </c>
      <c r="C222" s="8">
        <f>+C223</f>
        <v>13636935.909090908</v>
      </c>
      <c r="D222" s="8">
        <f t="shared" ref="D222:P222" si="230">+D223</f>
        <v>13636935.909090908</v>
      </c>
      <c r="E222" s="8">
        <f t="shared" si="230"/>
        <v>13636935.909090908</v>
      </c>
      <c r="F222" s="8">
        <f t="shared" si="230"/>
        <v>13636935.909090908</v>
      </c>
      <c r="G222" s="8">
        <f t="shared" si="230"/>
        <v>13636935.909090908</v>
      </c>
      <c r="H222" s="8">
        <f t="shared" si="230"/>
        <v>13636935.909090908</v>
      </c>
      <c r="I222" s="8">
        <f t="shared" si="230"/>
        <v>13636935.909090908</v>
      </c>
      <c r="J222" s="8">
        <f t="shared" si="230"/>
        <v>13636935.909090908</v>
      </c>
      <c r="K222" s="8">
        <f t="shared" si="230"/>
        <v>13636935.909090908</v>
      </c>
      <c r="L222" s="8">
        <f t="shared" si="230"/>
        <v>13636935.909090908</v>
      </c>
      <c r="M222" s="8">
        <f t="shared" si="230"/>
        <v>13636935.909090908</v>
      </c>
      <c r="N222" s="8">
        <f t="shared" si="230"/>
        <v>13527845</v>
      </c>
      <c r="O222" s="8">
        <f t="shared" si="215"/>
        <v>27273871.818181816</v>
      </c>
      <c r="P222" s="8">
        <f t="shared" si="230"/>
        <v>163534140</v>
      </c>
      <c r="R222" s="6" t="s">
        <v>396</v>
      </c>
      <c r="S222" s="7" t="s">
        <v>397</v>
      </c>
      <c r="T222" s="8">
        <f t="shared" ref="T222" si="231">+T223</f>
        <v>1438892</v>
      </c>
      <c r="U222" s="8">
        <v>20555021.949999999</v>
      </c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>
        <f t="shared" si="212"/>
        <v>21993913.949999999</v>
      </c>
      <c r="AG222" s="8">
        <f t="shared" si="213"/>
        <v>21993913.949999999</v>
      </c>
      <c r="AI222" s="174">
        <f t="shared" si="211"/>
        <v>0.89448568141756979</v>
      </c>
      <c r="AJ222" s="174">
        <f t="shared" si="196"/>
        <v>-0.50730501976600384</v>
      </c>
      <c r="AK222" s="174">
        <f t="shared" si="197"/>
        <v>1</v>
      </c>
      <c r="AL222" s="174">
        <f t="shared" si="198"/>
        <v>1</v>
      </c>
      <c r="AM222" s="174">
        <f t="shared" si="199"/>
        <v>1</v>
      </c>
      <c r="AN222" s="174">
        <f t="shared" si="200"/>
        <v>1</v>
      </c>
      <c r="AO222" s="174">
        <f t="shared" si="201"/>
        <v>1</v>
      </c>
      <c r="AP222" s="174">
        <f t="shared" si="202"/>
        <v>1</v>
      </c>
      <c r="AQ222" s="174">
        <f t="shared" si="203"/>
        <v>1</v>
      </c>
      <c r="AR222" s="174">
        <f t="shared" si="204"/>
        <v>1</v>
      </c>
      <c r="AS222" s="174">
        <f t="shared" si="205"/>
        <v>1</v>
      </c>
      <c r="AT222" s="174">
        <f t="shared" si="206"/>
        <v>1</v>
      </c>
      <c r="AU222" s="174">
        <f t="shared" si="207"/>
        <v>0.19359033082578297</v>
      </c>
      <c r="AV222" s="174">
        <f t="shared" si="208"/>
        <v>0.86550873138783135</v>
      </c>
    </row>
    <row r="223" spans="1:48" x14ac:dyDescent="0.25">
      <c r="A223" s="2" t="s">
        <v>398</v>
      </c>
      <c r="B223" s="13" t="s">
        <v>747</v>
      </c>
      <c r="C223" s="15">
        <v>13636935.909090908</v>
      </c>
      <c r="D223" s="15">
        <v>13636935.909090908</v>
      </c>
      <c r="E223" s="15">
        <v>13636935.909090908</v>
      </c>
      <c r="F223" s="15">
        <v>13636935.909090908</v>
      </c>
      <c r="G223" s="15">
        <v>13636935.909090908</v>
      </c>
      <c r="H223" s="15">
        <v>13636935.909090908</v>
      </c>
      <c r="I223" s="15">
        <v>13636935.909090908</v>
      </c>
      <c r="J223" s="15">
        <v>13636935.909090908</v>
      </c>
      <c r="K223" s="15">
        <v>13636935.909090908</v>
      </c>
      <c r="L223" s="15">
        <v>13636935.909090908</v>
      </c>
      <c r="M223" s="15">
        <v>13636935.909090908</v>
      </c>
      <c r="N223" s="15">
        <v>13527845</v>
      </c>
      <c r="O223" s="15">
        <f t="shared" si="215"/>
        <v>27273871.818181816</v>
      </c>
      <c r="P223" s="15">
        <f>SUM(C223:N223)</f>
        <v>163534140</v>
      </c>
      <c r="R223" s="2" t="s">
        <v>398</v>
      </c>
      <c r="S223" s="13" t="s">
        <v>397</v>
      </c>
      <c r="T223" s="15">
        <v>1438892</v>
      </c>
      <c r="U223" s="15">
        <v>20555021.949999999</v>
      </c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>
        <f t="shared" si="212"/>
        <v>21993913.949999999</v>
      </c>
      <c r="AG223" s="15">
        <f t="shared" si="213"/>
        <v>21993913.949999999</v>
      </c>
      <c r="AI223" s="175">
        <f t="shared" si="211"/>
        <v>0.89448568141756979</v>
      </c>
      <c r="AJ223" s="175">
        <f t="shared" si="196"/>
        <v>-0.50730501976600384</v>
      </c>
      <c r="AK223" s="175">
        <f t="shared" si="197"/>
        <v>1</v>
      </c>
      <c r="AL223" s="175">
        <f t="shared" si="198"/>
        <v>1</v>
      </c>
      <c r="AM223" s="175">
        <f t="shared" si="199"/>
        <v>1</v>
      </c>
      <c r="AN223" s="175">
        <f t="shared" si="200"/>
        <v>1</v>
      </c>
      <c r="AO223" s="175">
        <f t="shared" si="201"/>
        <v>1</v>
      </c>
      <c r="AP223" s="175">
        <f t="shared" si="202"/>
        <v>1</v>
      </c>
      <c r="AQ223" s="175">
        <f t="shared" si="203"/>
        <v>1</v>
      </c>
      <c r="AR223" s="175">
        <f t="shared" si="204"/>
        <v>1</v>
      </c>
      <c r="AS223" s="175">
        <f t="shared" si="205"/>
        <v>1</v>
      </c>
      <c r="AT223" s="175">
        <f t="shared" si="206"/>
        <v>1</v>
      </c>
      <c r="AU223" s="175">
        <f t="shared" si="207"/>
        <v>0.19359033082578297</v>
      </c>
      <c r="AV223" s="175">
        <f t="shared" si="208"/>
        <v>0.86550873138783135</v>
      </c>
    </row>
    <row r="224" spans="1:48" x14ac:dyDescent="0.25">
      <c r="A224" s="6" t="s">
        <v>399</v>
      </c>
      <c r="B224" s="7" t="s">
        <v>748</v>
      </c>
      <c r="C224" s="8">
        <f>+C225+C226</f>
        <v>0</v>
      </c>
      <c r="D224" s="8">
        <f t="shared" ref="D224:P224" si="232">+D225+D226</f>
        <v>1124700000</v>
      </c>
      <c r="E224" s="8">
        <f t="shared" si="232"/>
        <v>131834659</v>
      </c>
      <c r="F224" s="8">
        <f t="shared" si="232"/>
        <v>2000000</v>
      </c>
      <c r="G224" s="8">
        <f t="shared" si="232"/>
        <v>0</v>
      </c>
      <c r="H224" s="8">
        <f t="shared" si="232"/>
        <v>2000000</v>
      </c>
      <c r="I224" s="8">
        <f t="shared" si="232"/>
        <v>0</v>
      </c>
      <c r="J224" s="8">
        <f t="shared" si="232"/>
        <v>1000000</v>
      </c>
      <c r="K224" s="8">
        <f t="shared" si="232"/>
        <v>0</v>
      </c>
      <c r="L224" s="8">
        <f t="shared" si="232"/>
        <v>0</v>
      </c>
      <c r="M224" s="8">
        <f t="shared" si="232"/>
        <v>0</v>
      </c>
      <c r="N224" s="8">
        <f t="shared" si="232"/>
        <v>0</v>
      </c>
      <c r="O224" s="8">
        <f t="shared" si="215"/>
        <v>1124700000</v>
      </c>
      <c r="P224" s="8">
        <f t="shared" si="232"/>
        <v>1261534659</v>
      </c>
      <c r="R224" s="6" t="s">
        <v>399</v>
      </c>
      <c r="S224" s="7" t="s">
        <v>400</v>
      </c>
      <c r="T224" s="8">
        <f t="shared" ref="T224" si="233">+T225+T226</f>
        <v>1815489</v>
      </c>
      <c r="U224" s="8">
        <v>0</v>
      </c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>
        <f t="shared" si="212"/>
        <v>1815489</v>
      </c>
      <c r="AG224" s="8">
        <f t="shared" si="213"/>
        <v>1815489</v>
      </c>
      <c r="AI224" s="174" t="e">
        <f t="shared" si="211"/>
        <v>#DIV/0!</v>
      </c>
      <c r="AJ224" s="174">
        <f t="shared" si="196"/>
        <v>1</v>
      </c>
      <c r="AK224" s="174">
        <f t="shared" si="197"/>
        <v>1</v>
      </c>
      <c r="AL224" s="174">
        <f t="shared" si="198"/>
        <v>1</v>
      </c>
      <c r="AM224" s="174" t="e">
        <f t="shared" si="199"/>
        <v>#DIV/0!</v>
      </c>
      <c r="AN224" s="174">
        <f t="shared" si="200"/>
        <v>1</v>
      </c>
      <c r="AO224" s="174" t="e">
        <f t="shared" si="201"/>
        <v>#DIV/0!</v>
      </c>
      <c r="AP224" s="174">
        <f t="shared" si="202"/>
        <v>1</v>
      </c>
      <c r="AQ224" s="174" t="e">
        <f t="shared" si="203"/>
        <v>#DIV/0!</v>
      </c>
      <c r="AR224" s="174" t="e">
        <f t="shared" si="204"/>
        <v>#DIV/0!</v>
      </c>
      <c r="AS224" s="174" t="e">
        <f t="shared" si="205"/>
        <v>#DIV/0!</v>
      </c>
      <c r="AT224" s="174" t="e">
        <f t="shared" si="206"/>
        <v>#DIV/0!</v>
      </c>
      <c r="AU224" s="174">
        <f t="shared" si="207"/>
        <v>0.99838580154707923</v>
      </c>
      <c r="AV224" s="174">
        <f t="shared" si="208"/>
        <v>0.99856088852807334</v>
      </c>
    </row>
    <row r="225" spans="1:49" x14ac:dyDescent="0.25">
      <c r="A225" s="2" t="s">
        <v>401</v>
      </c>
      <c r="B225" s="13" t="s">
        <v>402</v>
      </c>
      <c r="C225" s="15">
        <v>0</v>
      </c>
      <c r="D225" s="15">
        <v>270000000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f t="shared" si="215"/>
        <v>270000000</v>
      </c>
      <c r="P225" s="15">
        <f>SUM(C225:N225)</f>
        <v>270000000</v>
      </c>
      <c r="R225" s="2" t="s">
        <v>401</v>
      </c>
      <c r="S225" s="13" t="s">
        <v>402</v>
      </c>
      <c r="T225" s="15">
        <v>0</v>
      </c>
      <c r="U225" s="15">
        <v>0</v>
      </c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>
        <f t="shared" si="212"/>
        <v>0</v>
      </c>
      <c r="AG225" s="15">
        <f t="shared" si="213"/>
        <v>0</v>
      </c>
      <c r="AI225" s="175" t="e">
        <f t="shared" si="211"/>
        <v>#DIV/0!</v>
      </c>
      <c r="AJ225" s="175">
        <f t="shared" si="196"/>
        <v>1</v>
      </c>
      <c r="AK225" s="175" t="e">
        <f t="shared" si="197"/>
        <v>#DIV/0!</v>
      </c>
      <c r="AL225" s="175" t="e">
        <f t="shared" si="198"/>
        <v>#DIV/0!</v>
      </c>
      <c r="AM225" s="175" t="e">
        <f t="shared" si="199"/>
        <v>#DIV/0!</v>
      </c>
      <c r="AN225" s="175" t="e">
        <f t="shared" si="200"/>
        <v>#DIV/0!</v>
      </c>
      <c r="AO225" s="175" t="e">
        <f t="shared" si="201"/>
        <v>#DIV/0!</v>
      </c>
      <c r="AP225" s="175" t="e">
        <f t="shared" si="202"/>
        <v>#DIV/0!</v>
      </c>
      <c r="AQ225" s="175" t="e">
        <f t="shared" si="203"/>
        <v>#DIV/0!</v>
      </c>
      <c r="AR225" s="175" t="e">
        <f t="shared" si="204"/>
        <v>#DIV/0!</v>
      </c>
      <c r="AS225" s="175" t="e">
        <f t="shared" si="205"/>
        <v>#DIV/0!</v>
      </c>
      <c r="AT225" s="175" t="e">
        <f t="shared" si="206"/>
        <v>#DIV/0!</v>
      </c>
      <c r="AU225" s="175">
        <f t="shared" si="207"/>
        <v>1</v>
      </c>
      <c r="AV225" s="175">
        <f t="shared" si="208"/>
        <v>1</v>
      </c>
    </row>
    <row r="226" spans="1:49" x14ac:dyDescent="0.25">
      <c r="A226" s="6" t="s">
        <v>403</v>
      </c>
      <c r="B226" s="7" t="s">
        <v>749</v>
      </c>
      <c r="C226" s="8">
        <f t="shared" ref="C226:N226" si="234">SUM(C227:C229)</f>
        <v>0</v>
      </c>
      <c r="D226" s="8">
        <f t="shared" si="234"/>
        <v>854700000</v>
      </c>
      <c r="E226" s="8">
        <f t="shared" si="234"/>
        <v>131834659</v>
      </c>
      <c r="F226" s="8">
        <f t="shared" si="234"/>
        <v>2000000</v>
      </c>
      <c r="G226" s="8">
        <f t="shared" si="234"/>
        <v>0</v>
      </c>
      <c r="H226" s="8">
        <f t="shared" si="234"/>
        <v>2000000</v>
      </c>
      <c r="I226" s="8">
        <f t="shared" si="234"/>
        <v>0</v>
      </c>
      <c r="J226" s="8">
        <f t="shared" si="234"/>
        <v>1000000</v>
      </c>
      <c r="K226" s="8">
        <f t="shared" si="234"/>
        <v>0</v>
      </c>
      <c r="L226" s="8">
        <f t="shared" si="234"/>
        <v>0</v>
      </c>
      <c r="M226" s="8">
        <f t="shared" si="234"/>
        <v>0</v>
      </c>
      <c r="N226" s="8">
        <f t="shared" si="234"/>
        <v>0</v>
      </c>
      <c r="O226" s="8">
        <f t="shared" si="215"/>
        <v>854700000</v>
      </c>
      <c r="P226" s="8">
        <f>SUM(C226:N226)</f>
        <v>991534659</v>
      </c>
      <c r="R226" s="6" t="s">
        <v>403</v>
      </c>
      <c r="S226" s="7" t="s">
        <v>404</v>
      </c>
      <c r="T226" s="8">
        <f t="shared" ref="T226" si="235">+T227+T228+T229</f>
        <v>1815489</v>
      </c>
      <c r="U226" s="8">
        <v>0</v>
      </c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>
        <f t="shared" si="212"/>
        <v>1815489</v>
      </c>
      <c r="AG226" s="8">
        <f t="shared" si="213"/>
        <v>1815489</v>
      </c>
      <c r="AI226" s="174" t="e">
        <f t="shared" si="211"/>
        <v>#DIV/0!</v>
      </c>
      <c r="AJ226" s="174">
        <f t="shared" si="196"/>
        <v>1</v>
      </c>
      <c r="AK226" s="174">
        <f t="shared" si="197"/>
        <v>1</v>
      </c>
      <c r="AL226" s="174">
        <f t="shared" si="198"/>
        <v>1</v>
      </c>
      <c r="AM226" s="174" t="e">
        <f t="shared" si="199"/>
        <v>#DIV/0!</v>
      </c>
      <c r="AN226" s="174">
        <f t="shared" si="200"/>
        <v>1</v>
      </c>
      <c r="AO226" s="174" t="e">
        <f t="shared" si="201"/>
        <v>#DIV/0!</v>
      </c>
      <c r="AP226" s="174">
        <f t="shared" si="202"/>
        <v>1</v>
      </c>
      <c r="AQ226" s="174" t="e">
        <f t="shared" si="203"/>
        <v>#DIV/0!</v>
      </c>
      <c r="AR226" s="174" t="e">
        <f t="shared" si="204"/>
        <v>#DIV/0!</v>
      </c>
      <c r="AS226" s="174" t="e">
        <f t="shared" si="205"/>
        <v>#DIV/0!</v>
      </c>
      <c r="AT226" s="174" t="e">
        <f t="shared" si="206"/>
        <v>#DIV/0!</v>
      </c>
      <c r="AU226" s="174">
        <f t="shared" si="207"/>
        <v>0.99787587574587577</v>
      </c>
      <c r="AV226" s="174">
        <f t="shared" si="208"/>
        <v>0.99816901105420663</v>
      </c>
    </row>
    <row r="227" spans="1:49" x14ac:dyDescent="0.25">
      <c r="A227" s="2" t="s">
        <v>405</v>
      </c>
      <c r="B227" s="13" t="s">
        <v>836</v>
      </c>
      <c r="C227" s="15">
        <v>0</v>
      </c>
      <c r="D227" s="15">
        <v>4700000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f t="shared" si="215"/>
        <v>4700000</v>
      </c>
      <c r="P227" s="15">
        <f>SUM(C227:N227)</f>
        <v>4700000</v>
      </c>
      <c r="R227" s="2" t="s">
        <v>405</v>
      </c>
      <c r="S227" s="13" t="s">
        <v>406</v>
      </c>
      <c r="T227" s="15">
        <v>1815489</v>
      </c>
      <c r="U227" s="15">
        <v>0</v>
      </c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>
        <f t="shared" si="212"/>
        <v>1815489</v>
      </c>
      <c r="AG227" s="15">
        <f t="shared" si="213"/>
        <v>1815489</v>
      </c>
      <c r="AI227" s="175" t="e">
        <f t="shared" si="211"/>
        <v>#DIV/0!</v>
      </c>
      <c r="AJ227" s="175">
        <f t="shared" si="196"/>
        <v>1</v>
      </c>
      <c r="AK227" s="175" t="e">
        <f t="shared" si="197"/>
        <v>#DIV/0!</v>
      </c>
      <c r="AL227" s="175" t="e">
        <f t="shared" si="198"/>
        <v>#DIV/0!</v>
      </c>
      <c r="AM227" s="175" t="e">
        <f t="shared" si="199"/>
        <v>#DIV/0!</v>
      </c>
      <c r="AN227" s="175" t="e">
        <f t="shared" si="200"/>
        <v>#DIV/0!</v>
      </c>
      <c r="AO227" s="175" t="e">
        <f t="shared" si="201"/>
        <v>#DIV/0!</v>
      </c>
      <c r="AP227" s="175" t="e">
        <f t="shared" si="202"/>
        <v>#DIV/0!</v>
      </c>
      <c r="AQ227" s="175" t="e">
        <f t="shared" si="203"/>
        <v>#DIV/0!</v>
      </c>
      <c r="AR227" s="175" t="e">
        <f t="shared" si="204"/>
        <v>#DIV/0!</v>
      </c>
      <c r="AS227" s="175" t="e">
        <f t="shared" si="205"/>
        <v>#DIV/0!</v>
      </c>
      <c r="AT227" s="175" t="e">
        <f t="shared" si="206"/>
        <v>#DIV/0!</v>
      </c>
      <c r="AU227" s="175">
        <f t="shared" si="207"/>
        <v>0.61372574468085106</v>
      </c>
      <c r="AV227" s="175">
        <f t="shared" si="208"/>
        <v>0.61372574468085106</v>
      </c>
    </row>
    <row r="228" spans="1:49" x14ac:dyDescent="0.25">
      <c r="A228" s="2" t="s">
        <v>407</v>
      </c>
      <c r="B228" s="13" t="s">
        <v>408</v>
      </c>
      <c r="C228" s="15">
        <v>0</v>
      </c>
      <c r="D228" s="15">
        <v>0</v>
      </c>
      <c r="E228" s="15">
        <v>0</v>
      </c>
      <c r="F228" s="15">
        <v>2000000</v>
      </c>
      <c r="G228" s="15">
        <v>0</v>
      </c>
      <c r="H228" s="15">
        <v>2000000</v>
      </c>
      <c r="I228" s="15">
        <v>0</v>
      </c>
      <c r="J228" s="15">
        <v>1000000</v>
      </c>
      <c r="K228" s="15">
        <v>0</v>
      </c>
      <c r="L228" s="15">
        <v>0</v>
      </c>
      <c r="M228" s="15">
        <v>0</v>
      </c>
      <c r="N228" s="15">
        <v>0</v>
      </c>
      <c r="O228" s="15">
        <f t="shared" si="215"/>
        <v>0</v>
      </c>
      <c r="P228" s="15">
        <f>SUM(C228:N228)</f>
        <v>5000000</v>
      </c>
      <c r="R228" s="2" t="s">
        <v>407</v>
      </c>
      <c r="S228" s="13" t="s">
        <v>408</v>
      </c>
      <c r="T228" s="15">
        <v>0</v>
      </c>
      <c r="U228" s="15">
        <v>0</v>
      </c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>
        <f t="shared" si="212"/>
        <v>0</v>
      </c>
      <c r="AG228" s="15">
        <f t="shared" si="213"/>
        <v>0</v>
      </c>
      <c r="AI228" s="175" t="e">
        <f t="shared" si="211"/>
        <v>#DIV/0!</v>
      </c>
      <c r="AJ228" s="175" t="e">
        <f t="shared" si="196"/>
        <v>#DIV/0!</v>
      </c>
      <c r="AK228" s="175" t="e">
        <f t="shared" si="197"/>
        <v>#DIV/0!</v>
      </c>
      <c r="AL228" s="175">
        <f t="shared" si="198"/>
        <v>1</v>
      </c>
      <c r="AM228" s="175" t="e">
        <f t="shared" si="199"/>
        <v>#DIV/0!</v>
      </c>
      <c r="AN228" s="175">
        <f t="shared" si="200"/>
        <v>1</v>
      </c>
      <c r="AO228" s="175" t="e">
        <f t="shared" si="201"/>
        <v>#DIV/0!</v>
      </c>
      <c r="AP228" s="175">
        <f t="shared" si="202"/>
        <v>1</v>
      </c>
      <c r="AQ228" s="175" t="e">
        <f t="shared" si="203"/>
        <v>#DIV/0!</v>
      </c>
      <c r="AR228" s="175" t="e">
        <f t="shared" si="204"/>
        <v>#DIV/0!</v>
      </c>
      <c r="AS228" s="175" t="e">
        <f t="shared" si="205"/>
        <v>#DIV/0!</v>
      </c>
      <c r="AT228" s="175" t="e">
        <f t="shared" si="206"/>
        <v>#DIV/0!</v>
      </c>
      <c r="AU228" s="175" t="e">
        <f t="shared" si="207"/>
        <v>#DIV/0!</v>
      </c>
      <c r="AV228" s="175">
        <f t="shared" si="208"/>
        <v>1</v>
      </c>
    </row>
    <row r="229" spans="1:49" x14ac:dyDescent="0.25">
      <c r="A229" s="2" t="s">
        <v>409</v>
      </c>
      <c r="B229" s="13" t="s">
        <v>410</v>
      </c>
      <c r="C229" s="15">
        <v>0</v>
      </c>
      <c r="D229" s="15">
        <v>850000000</v>
      </c>
      <c r="E229" s="15">
        <v>131834659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f t="shared" si="215"/>
        <v>850000000</v>
      </c>
      <c r="P229" s="15">
        <f>SUM(C229:N229)</f>
        <v>981834659</v>
      </c>
      <c r="R229" s="2" t="s">
        <v>409</v>
      </c>
      <c r="S229" s="13" t="s">
        <v>410</v>
      </c>
      <c r="T229" s="15">
        <v>0</v>
      </c>
      <c r="U229" s="15">
        <v>0</v>
      </c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>
        <f t="shared" si="212"/>
        <v>0</v>
      </c>
      <c r="AG229" s="15">
        <f t="shared" si="213"/>
        <v>0</v>
      </c>
      <c r="AI229" s="175" t="e">
        <f t="shared" si="211"/>
        <v>#DIV/0!</v>
      </c>
      <c r="AJ229" s="175">
        <f t="shared" si="196"/>
        <v>1</v>
      </c>
      <c r="AK229" s="175">
        <f t="shared" si="197"/>
        <v>1</v>
      </c>
      <c r="AL229" s="175" t="e">
        <f t="shared" si="198"/>
        <v>#DIV/0!</v>
      </c>
      <c r="AM229" s="175" t="e">
        <f t="shared" si="199"/>
        <v>#DIV/0!</v>
      </c>
      <c r="AN229" s="175" t="e">
        <f t="shared" si="200"/>
        <v>#DIV/0!</v>
      </c>
      <c r="AO229" s="175" t="e">
        <f t="shared" si="201"/>
        <v>#DIV/0!</v>
      </c>
      <c r="AP229" s="175" t="e">
        <f t="shared" si="202"/>
        <v>#DIV/0!</v>
      </c>
      <c r="AQ229" s="175" t="e">
        <f t="shared" si="203"/>
        <v>#DIV/0!</v>
      </c>
      <c r="AR229" s="175" t="e">
        <f t="shared" si="204"/>
        <v>#DIV/0!</v>
      </c>
      <c r="AS229" s="175" t="e">
        <f t="shared" si="205"/>
        <v>#DIV/0!</v>
      </c>
      <c r="AT229" s="175" t="e">
        <f t="shared" si="206"/>
        <v>#DIV/0!</v>
      </c>
      <c r="AU229" s="175">
        <f t="shared" si="207"/>
        <v>1</v>
      </c>
      <c r="AV229" s="175">
        <f t="shared" si="208"/>
        <v>1</v>
      </c>
    </row>
    <row r="230" spans="1:49" x14ac:dyDescent="0.25">
      <c r="A230" s="6" t="s">
        <v>411</v>
      </c>
      <c r="B230" s="7" t="s">
        <v>412</v>
      </c>
      <c r="C230" s="8">
        <f>+C231</f>
        <v>0</v>
      </c>
      <c r="D230" s="8">
        <f t="shared" ref="D230:P231" si="236">+D231</f>
        <v>1062241041</v>
      </c>
      <c r="E230" s="8">
        <f t="shared" si="236"/>
        <v>1000000</v>
      </c>
      <c r="F230" s="8">
        <f t="shared" si="236"/>
        <v>1500000</v>
      </c>
      <c r="G230" s="8">
        <f t="shared" si="236"/>
        <v>2000000</v>
      </c>
      <c r="H230" s="8">
        <f t="shared" si="236"/>
        <v>0</v>
      </c>
      <c r="I230" s="8">
        <f t="shared" si="236"/>
        <v>0</v>
      </c>
      <c r="J230" s="8">
        <f t="shared" si="236"/>
        <v>100000</v>
      </c>
      <c r="K230" s="8">
        <f t="shared" si="236"/>
        <v>1500000</v>
      </c>
      <c r="L230" s="8">
        <f t="shared" si="236"/>
        <v>2000000</v>
      </c>
      <c r="M230" s="8">
        <f t="shared" si="236"/>
        <v>0</v>
      </c>
      <c r="N230" s="8">
        <f t="shared" si="236"/>
        <v>0</v>
      </c>
      <c r="O230" s="8">
        <f t="shared" si="215"/>
        <v>1062241041</v>
      </c>
      <c r="P230" s="8">
        <f t="shared" si="236"/>
        <v>1070341041</v>
      </c>
      <c r="R230" s="6" t="s">
        <v>411</v>
      </c>
      <c r="S230" s="7" t="s">
        <v>412</v>
      </c>
      <c r="T230" s="8">
        <f t="shared" ref="T230:T231" si="237">+T231</f>
        <v>145000000</v>
      </c>
      <c r="U230" s="8">
        <v>-143500000</v>
      </c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>
        <f t="shared" si="212"/>
        <v>1500000</v>
      </c>
      <c r="AG230" s="8">
        <f t="shared" si="213"/>
        <v>1500000</v>
      </c>
      <c r="AI230" s="174" t="e">
        <f t="shared" si="211"/>
        <v>#DIV/0!</v>
      </c>
      <c r="AJ230" s="174">
        <f t="shared" si="196"/>
        <v>1.1350917489169015</v>
      </c>
      <c r="AK230" s="174">
        <f t="shared" si="197"/>
        <v>1</v>
      </c>
      <c r="AL230" s="174">
        <f t="shared" si="198"/>
        <v>1</v>
      </c>
      <c r="AM230" s="174">
        <f t="shared" si="199"/>
        <v>1</v>
      </c>
      <c r="AN230" s="174" t="e">
        <f t="shared" si="200"/>
        <v>#DIV/0!</v>
      </c>
      <c r="AO230" s="174" t="e">
        <f t="shared" si="201"/>
        <v>#DIV/0!</v>
      </c>
      <c r="AP230" s="174">
        <f t="shared" si="202"/>
        <v>1</v>
      </c>
      <c r="AQ230" s="174">
        <f t="shared" si="203"/>
        <v>1</v>
      </c>
      <c r="AR230" s="174">
        <f t="shared" si="204"/>
        <v>1</v>
      </c>
      <c r="AS230" s="174" t="e">
        <f t="shared" si="205"/>
        <v>#DIV/0!</v>
      </c>
      <c r="AT230" s="174" t="e">
        <f t="shared" si="206"/>
        <v>#DIV/0!</v>
      </c>
      <c r="AU230" s="174">
        <f t="shared" si="207"/>
        <v>0.99858789112630419</v>
      </c>
      <c r="AV230" s="174">
        <f t="shared" si="208"/>
        <v>0.9985985775163787</v>
      </c>
    </row>
    <row r="231" spans="1:49" x14ac:dyDescent="0.25">
      <c r="A231" s="6" t="s">
        <v>413</v>
      </c>
      <c r="B231" s="7" t="s">
        <v>414</v>
      </c>
      <c r="C231" s="8">
        <f>+C232</f>
        <v>0</v>
      </c>
      <c r="D231" s="8">
        <f t="shared" si="236"/>
        <v>1062241041</v>
      </c>
      <c r="E231" s="8">
        <f t="shared" si="236"/>
        <v>1000000</v>
      </c>
      <c r="F231" s="8">
        <f t="shared" si="236"/>
        <v>1500000</v>
      </c>
      <c r="G231" s="8">
        <f t="shared" si="236"/>
        <v>2000000</v>
      </c>
      <c r="H231" s="8">
        <f t="shared" si="236"/>
        <v>0</v>
      </c>
      <c r="I231" s="8">
        <f t="shared" si="236"/>
        <v>0</v>
      </c>
      <c r="J231" s="8">
        <f t="shared" si="236"/>
        <v>100000</v>
      </c>
      <c r="K231" s="8">
        <f t="shared" si="236"/>
        <v>1500000</v>
      </c>
      <c r="L231" s="8">
        <f t="shared" si="236"/>
        <v>2000000</v>
      </c>
      <c r="M231" s="8">
        <f t="shared" si="236"/>
        <v>0</v>
      </c>
      <c r="N231" s="8">
        <f t="shared" si="236"/>
        <v>0</v>
      </c>
      <c r="O231" s="8">
        <f t="shared" si="215"/>
        <v>1062241041</v>
      </c>
      <c r="P231" s="8">
        <f t="shared" si="236"/>
        <v>1070341041</v>
      </c>
      <c r="R231" s="6" t="s">
        <v>413</v>
      </c>
      <c r="S231" s="7" t="s">
        <v>414</v>
      </c>
      <c r="T231" s="8">
        <f t="shared" si="237"/>
        <v>145000000</v>
      </c>
      <c r="U231" s="8">
        <v>-145000000</v>
      </c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>
        <f t="shared" si="212"/>
        <v>0</v>
      </c>
      <c r="AG231" s="8">
        <f t="shared" si="213"/>
        <v>0</v>
      </c>
      <c r="AI231" s="174" t="e">
        <f t="shared" si="211"/>
        <v>#DIV/0!</v>
      </c>
      <c r="AJ231" s="174">
        <f t="shared" si="196"/>
        <v>1.1365038577905973</v>
      </c>
      <c r="AK231" s="174">
        <f t="shared" si="197"/>
        <v>1</v>
      </c>
      <c r="AL231" s="174">
        <f t="shared" si="198"/>
        <v>1</v>
      </c>
      <c r="AM231" s="174">
        <f t="shared" si="199"/>
        <v>1</v>
      </c>
      <c r="AN231" s="174" t="e">
        <f t="shared" si="200"/>
        <v>#DIV/0!</v>
      </c>
      <c r="AO231" s="174" t="e">
        <f t="shared" si="201"/>
        <v>#DIV/0!</v>
      </c>
      <c r="AP231" s="174">
        <f t="shared" si="202"/>
        <v>1</v>
      </c>
      <c r="AQ231" s="174">
        <f t="shared" si="203"/>
        <v>1</v>
      </c>
      <c r="AR231" s="174">
        <f t="shared" si="204"/>
        <v>1</v>
      </c>
      <c r="AS231" s="174" t="e">
        <f t="shared" si="205"/>
        <v>#DIV/0!</v>
      </c>
      <c r="AT231" s="174" t="e">
        <f t="shared" si="206"/>
        <v>#DIV/0!</v>
      </c>
      <c r="AU231" s="174">
        <f t="shared" si="207"/>
        <v>1</v>
      </c>
      <c r="AV231" s="174">
        <f t="shared" si="208"/>
        <v>1</v>
      </c>
    </row>
    <row r="232" spans="1:49" x14ac:dyDescent="0.25">
      <c r="A232" s="2" t="s">
        <v>415</v>
      </c>
      <c r="B232" s="13" t="s">
        <v>750</v>
      </c>
      <c r="C232" s="15">
        <v>0</v>
      </c>
      <c r="D232" s="15">
        <v>1062241041</v>
      </c>
      <c r="E232" s="15">
        <v>1000000</v>
      </c>
      <c r="F232" s="15">
        <v>1500000</v>
      </c>
      <c r="G232" s="15">
        <v>2000000</v>
      </c>
      <c r="H232" s="15">
        <v>0</v>
      </c>
      <c r="I232" s="15">
        <v>0</v>
      </c>
      <c r="J232" s="15">
        <v>100000</v>
      </c>
      <c r="K232" s="15">
        <v>1500000</v>
      </c>
      <c r="L232" s="15">
        <v>2000000</v>
      </c>
      <c r="M232" s="15">
        <v>0</v>
      </c>
      <c r="N232" s="15">
        <v>0</v>
      </c>
      <c r="O232" s="15">
        <f t="shared" si="215"/>
        <v>1062241041</v>
      </c>
      <c r="P232" s="15">
        <f>SUM(C232:N232)</f>
        <v>1070341041</v>
      </c>
      <c r="R232" s="2" t="s">
        <v>415</v>
      </c>
      <c r="S232" s="13" t="s">
        <v>416</v>
      </c>
      <c r="T232" s="15">
        <v>145000000</v>
      </c>
      <c r="U232" s="15">
        <v>-145000000</v>
      </c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>
        <f t="shared" si="212"/>
        <v>0</v>
      </c>
      <c r="AG232" s="15">
        <f t="shared" si="213"/>
        <v>0</v>
      </c>
      <c r="AI232" s="175" t="e">
        <f t="shared" si="211"/>
        <v>#DIV/0!</v>
      </c>
      <c r="AJ232" s="175">
        <f t="shared" si="196"/>
        <v>1.1365038577905973</v>
      </c>
      <c r="AK232" s="175">
        <f t="shared" si="197"/>
        <v>1</v>
      </c>
      <c r="AL232" s="175">
        <f t="shared" si="198"/>
        <v>1</v>
      </c>
      <c r="AM232" s="175">
        <f t="shared" si="199"/>
        <v>1</v>
      </c>
      <c r="AN232" s="175" t="e">
        <f t="shared" si="200"/>
        <v>#DIV/0!</v>
      </c>
      <c r="AO232" s="175" t="e">
        <f t="shared" si="201"/>
        <v>#DIV/0!</v>
      </c>
      <c r="AP232" s="175">
        <f t="shared" si="202"/>
        <v>1</v>
      </c>
      <c r="AQ232" s="175">
        <f t="shared" si="203"/>
        <v>1</v>
      </c>
      <c r="AR232" s="175">
        <f t="shared" si="204"/>
        <v>1</v>
      </c>
      <c r="AS232" s="175" t="e">
        <f t="shared" si="205"/>
        <v>#DIV/0!</v>
      </c>
      <c r="AT232" s="175" t="e">
        <f t="shared" si="206"/>
        <v>#DIV/0!</v>
      </c>
      <c r="AU232" s="175">
        <f t="shared" si="207"/>
        <v>1</v>
      </c>
      <c r="AV232" s="175">
        <f t="shared" si="208"/>
        <v>1</v>
      </c>
    </row>
    <row r="233" spans="1:49" x14ac:dyDescent="0.25">
      <c r="A233" s="6" t="s">
        <v>1137</v>
      </c>
      <c r="B233" s="7" t="s">
        <v>1138</v>
      </c>
      <c r="C233" s="179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R233" s="2"/>
      <c r="S233" s="177"/>
      <c r="T233" s="179"/>
      <c r="U233" s="179">
        <v>1500000</v>
      </c>
      <c r="V233" s="179"/>
      <c r="W233" s="179"/>
      <c r="X233" s="179"/>
      <c r="Y233" s="179"/>
      <c r="Z233" s="179"/>
      <c r="AA233" s="179"/>
      <c r="AB233" s="179"/>
      <c r="AC233" s="179"/>
      <c r="AD233" s="179"/>
      <c r="AE233" s="179"/>
      <c r="AF233" s="179">
        <f t="shared" si="212"/>
        <v>1500000</v>
      </c>
      <c r="AG233" s="179">
        <f t="shared" si="213"/>
        <v>1500000</v>
      </c>
      <c r="AI233" s="175"/>
      <c r="AJ233" s="175"/>
      <c r="AK233" s="175"/>
      <c r="AL233" s="175"/>
      <c r="AM233" s="175"/>
      <c r="AN233" s="175"/>
      <c r="AO233" s="175"/>
      <c r="AP233" s="175"/>
      <c r="AQ233" s="175"/>
      <c r="AR233" s="175"/>
      <c r="AS233" s="175"/>
      <c r="AT233" s="175"/>
      <c r="AU233" s="175"/>
      <c r="AV233" s="175"/>
      <c r="AW233" s="176"/>
    </row>
    <row r="234" spans="1:49" x14ac:dyDescent="0.25">
      <c r="A234" s="178" t="s">
        <v>1139</v>
      </c>
      <c r="B234" s="177" t="s">
        <v>1140</v>
      </c>
      <c r="C234" s="179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R234" s="2"/>
      <c r="S234" s="177"/>
      <c r="T234" s="179"/>
      <c r="U234" s="179">
        <v>1500000</v>
      </c>
      <c r="V234" s="179"/>
      <c r="W234" s="179"/>
      <c r="X234" s="179"/>
      <c r="Y234" s="179"/>
      <c r="Z234" s="179"/>
      <c r="AA234" s="179"/>
      <c r="AB234" s="179"/>
      <c r="AC234" s="179"/>
      <c r="AD234" s="179"/>
      <c r="AE234" s="179"/>
      <c r="AF234" s="179">
        <f t="shared" si="212"/>
        <v>1500000</v>
      </c>
      <c r="AG234" s="179">
        <f t="shared" si="213"/>
        <v>1500000</v>
      </c>
      <c r="AI234" s="175"/>
      <c r="AJ234" s="175"/>
      <c r="AK234" s="175"/>
      <c r="AL234" s="175"/>
      <c r="AM234" s="175"/>
      <c r="AN234" s="175"/>
      <c r="AO234" s="175"/>
      <c r="AP234" s="175"/>
      <c r="AQ234" s="175"/>
      <c r="AR234" s="175"/>
      <c r="AS234" s="175"/>
      <c r="AT234" s="175"/>
      <c r="AU234" s="175"/>
      <c r="AV234" s="175"/>
      <c r="AW234" s="176"/>
    </row>
    <row r="235" spans="1:49" x14ac:dyDescent="0.25">
      <c r="A235" s="6" t="s">
        <v>417</v>
      </c>
      <c r="B235" s="7" t="s">
        <v>418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>
        <f t="shared" si="215"/>
        <v>0</v>
      </c>
      <c r="P235" s="8"/>
      <c r="R235" s="6" t="s">
        <v>417</v>
      </c>
      <c r="S235" s="7" t="s">
        <v>418</v>
      </c>
      <c r="T235" s="8">
        <v>64032905.159999996</v>
      </c>
      <c r="U235" s="8">
        <v>-64032905.159999996</v>
      </c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>
        <f t="shared" si="212"/>
        <v>0</v>
      </c>
      <c r="AG235" s="8">
        <f t="shared" si="213"/>
        <v>0</v>
      </c>
      <c r="AI235" s="174" t="e">
        <f t="shared" si="211"/>
        <v>#DIV/0!</v>
      </c>
      <c r="AJ235" s="174" t="e">
        <f t="shared" si="196"/>
        <v>#DIV/0!</v>
      </c>
      <c r="AK235" s="174" t="e">
        <f t="shared" si="197"/>
        <v>#DIV/0!</v>
      </c>
      <c r="AL235" s="174" t="e">
        <f t="shared" si="198"/>
        <v>#DIV/0!</v>
      </c>
      <c r="AM235" s="174" t="e">
        <f t="shared" si="199"/>
        <v>#DIV/0!</v>
      </c>
      <c r="AN235" s="174" t="e">
        <f t="shared" si="200"/>
        <v>#DIV/0!</v>
      </c>
      <c r="AO235" s="174" t="e">
        <f t="shared" si="201"/>
        <v>#DIV/0!</v>
      </c>
      <c r="AP235" s="174" t="e">
        <f t="shared" si="202"/>
        <v>#DIV/0!</v>
      </c>
      <c r="AQ235" s="174" t="e">
        <f t="shared" si="203"/>
        <v>#DIV/0!</v>
      </c>
      <c r="AR235" s="174" t="e">
        <f t="shared" si="204"/>
        <v>#DIV/0!</v>
      </c>
      <c r="AS235" s="174" t="e">
        <f t="shared" si="205"/>
        <v>#DIV/0!</v>
      </c>
      <c r="AT235" s="174" t="e">
        <f t="shared" si="206"/>
        <v>#DIV/0!</v>
      </c>
      <c r="AU235" s="174" t="e">
        <f t="shared" si="207"/>
        <v>#DIV/0!</v>
      </c>
      <c r="AV235" s="174" t="e">
        <f t="shared" si="208"/>
        <v>#DIV/0!</v>
      </c>
    </row>
    <row r="236" spans="1:49" x14ac:dyDescent="0.25">
      <c r="A236" s="2" t="s">
        <v>419</v>
      </c>
      <c r="B236" s="13" t="s">
        <v>420</v>
      </c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>
        <f t="shared" si="215"/>
        <v>0</v>
      </c>
      <c r="P236" s="15"/>
      <c r="R236" s="2" t="s">
        <v>419</v>
      </c>
      <c r="S236" s="13" t="s">
        <v>420</v>
      </c>
      <c r="T236" s="15">
        <v>64032905.159999996</v>
      </c>
      <c r="U236" s="15">
        <v>-64032905.159999996</v>
      </c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>
        <f t="shared" si="212"/>
        <v>0</v>
      </c>
      <c r="AG236" s="15">
        <f t="shared" si="213"/>
        <v>0</v>
      </c>
      <c r="AI236" s="175" t="e">
        <f t="shared" si="211"/>
        <v>#DIV/0!</v>
      </c>
      <c r="AJ236" s="175" t="e">
        <f t="shared" si="196"/>
        <v>#DIV/0!</v>
      </c>
      <c r="AK236" s="175" t="e">
        <f t="shared" si="197"/>
        <v>#DIV/0!</v>
      </c>
      <c r="AL236" s="175" t="e">
        <f t="shared" si="198"/>
        <v>#DIV/0!</v>
      </c>
      <c r="AM236" s="175" t="e">
        <f t="shared" si="199"/>
        <v>#DIV/0!</v>
      </c>
      <c r="AN236" s="175" t="e">
        <f t="shared" si="200"/>
        <v>#DIV/0!</v>
      </c>
      <c r="AO236" s="175" t="e">
        <f t="shared" si="201"/>
        <v>#DIV/0!</v>
      </c>
      <c r="AP236" s="175" t="e">
        <f t="shared" si="202"/>
        <v>#DIV/0!</v>
      </c>
      <c r="AQ236" s="175" t="e">
        <f t="shared" si="203"/>
        <v>#DIV/0!</v>
      </c>
      <c r="AR236" s="175" t="e">
        <f t="shared" si="204"/>
        <v>#DIV/0!</v>
      </c>
      <c r="AS236" s="175" t="e">
        <f t="shared" si="205"/>
        <v>#DIV/0!</v>
      </c>
      <c r="AT236" s="175" t="e">
        <f t="shared" si="206"/>
        <v>#DIV/0!</v>
      </c>
      <c r="AU236" s="175" t="e">
        <f t="shared" si="207"/>
        <v>#DIV/0!</v>
      </c>
      <c r="AV236" s="175" t="e">
        <f t="shared" si="208"/>
        <v>#DIV/0!</v>
      </c>
    </row>
    <row r="237" spans="1:49" x14ac:dyDescent="0.25">
      <c r="A237" s="6" t="s">
        <v>421</v>
      </c>
      <c r="B237" s="7" t="s">
        <v>422</v>
      </c>
      <c r="C237" s="8">
        <f>+C238+C240+C246+C249+C251+C254+C265</f>
        <v>723375182.48230231</v>
      </c>
      <c r="D237" s="8">
        <f t="shared" ref="D237:P237" si="238">+D238+D240+D246+D249+D251+D254+D265</f>
        <v>403695940.57903558</v>
      </c>
      <c r="E237" s="8">
        <f t="shared" si="238"/>
        <v>437433045.38400227</v>
      </c>
      <c r="F237" s="8">
        <f t="shared" si="238"/>
        <v>374383045.38400227</v>
      </c>
      <c r="G237" s="8">
        <f t="shared" si="238"/>
        <v>331783045.38400227</v>
      </c>
      <c r="H237" s="8">
        <f t="shared" si="238"/>
        <v>335905520.20303029</v>
      </c>
      <c r="I237" s="8">
        <f t="shared" si="238"/>
        <v>308405520.20303029</v>
      </c>
      <c r="J237" s="8">
        <f t="shared" si="238"/>
        <v>367255520.20303035</v>
      </c>
      <c r="K237" s="8">
        <f t="shared" si="238"/>
        <v>316005520.20303029</v>
      </c>
      <c r="L237" s="8">
        <f t="shared" si="238"/>
        <v>312939030.20303029</v>
      </c>
      <c r="M237" s="8">
        <f t="shared" si="238"/>
        <v>308699383.30303025</v>
      </c>
      <c r="N237" s="8">
        <f t="shared" si="238"/>
        <v>196652291.66666666</v>
      </c>
      <c r="O237" s="8">
        <f t="shared" si="215"/>
        <v>1127071123.0613379</v>
      </c>
      <c r="P237" s="8">
        <f t="shared" si="238"/>
        <v>4416533045.1981945</v>
      </c>
      <c r="R237" s="6" t="s">
        <v>421</v>
      </c>
      <c r="S237" s="7" t="s">
        <v>422</v>
      </c>
      <c r="T237" s="8">
        <f t="shared" ref="T237" si="239">+T238+T240+T246+T249+T251+T254+T265</f>
        <v>1887942133.05</v>
      </c>
      <c r="U237" s="8">
        <v>-1727362663.05</v>
      </c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>
        <f t="shared" si="212"/>
        <v>160579470</v>
      </c>
      <c r="AG237" s="8">
        <f t="shared" si="213"/>
        <v>160579470</v>
      </c>
      <c r="AI237" s="174">
        <f t="shared" si="211"/>
        <v>-1.60990724975029</v>
      </c>
      <c r="AJ237" s="174">
        <f t="shared" si="196"/>
        <v>5.278870529568322</v>
      </c>
      <c r="AK237" s="174">
        <f t="shared" si="197"/>
        <v>1</v>
      </c>
      <c r="AL237" s="174">
        <f t="shared" si="198"/>
        <v>1</v>
      </c>
      <c r="AM237" s="174">
        <f t="shared" si="199"/>
        <v>1</v>
      </c>
      <c r="AN237" s="174">
        <f t="shared" si="200"/>
        <v>1</v>
      </c>
      <c r="AO237" s="174">
        <f t="shared" si="201"/>
        <v>1</v>
      </c>
      <c r="AP237" s="174">
        <f t="shared" si="202"/>
        <v>1</v>
      </c>
      <c r="AQ237" s="174">
        <f t="shared" si="203"/>
        <v>1</v>
      </c>
      <c r="AR237" s="174">
        <f t="shared" si="204"/>
        <v>1</v>
      </c>
      <c r="AS237" s="174">
        <f t="shared" si="205"/>
        <v>1</v>
      </c>
      <c r="AT237" s="174">
        <f t="shared" si="206"/>
        <v>1</v>
      </c>
      <c r="AU237" s="174">
        <f t="shared" si="207"/>
        <v>0.85752498958199208</v>
      </c>
      <c r="AV237" s="174">
        <f t="shared" si="208"/>
        <v>0.96364128415735784</v>
      </c>
    </row>
    <row r="238" spans="1:49" x14ac:dyDescent="0.25">
      <c r="A238" s="6" t="s">
        <v>423</v>
      </c>
      <c r="B238" s="7" t="s">
        <v>424</v>
      </c>
      <c r="C238" s="8">
        <f>+C239</f>
        <v>62500000</v>
      </c>
      <c r="D238" s="8">
        <f t="shared" ref="D238:P238" si="240">+D239</f>
        <v>62500000</v>
      </c>
      <c r="E238" s="8">
        <f t="shared" si="240"/>
        <v>62500000</v>
      </c>
      <c r="F238" s="8">
        <f t="shared" si="240"/>
        <v>62500000</v>
      </c>
      <c r="G238" s="8">
        <f t="shared" si="240"/>
        <v>62500000</v>
      </c>
      <c r="H238" s="8">
        <f t="shared" si="240"/>
        <v>62500000</v>
      </c>
      <c r="I238" s="8">
        <f t="shared" si="240"/>
        <v>62500000</v>
      </c>
      <c r="J238" s="8">
        <f t="shared" si="240"/>
        <v>62500000</v>
      </c>
      <c r="K238" s="8">
        <f t="shared" si="240"/>
        <v>62500000</v>
      </c>
      <c r="L238" s="8">
        <f t="shared" si="240"/>
        <v>62500000</v>
      </c>
      <c r="M238" s="8">
        <f t="shared" si="240"/>
        <v>62500000</v>
      </c>
      <c r="N238" s="8">
        <f t="shared" si="240"/>
        <v>62500000</v>
      </c>
      <c r="O238" s="8">
        <f t="shared" si="215"/>
        <v>125000000</v>
      </c>
      <c r="P238" s="8">
        <f t="shared" si="240"/>
        <v>750000000</v>
      </c>
      <c r="R238" s="6" t="s">
        <v>423</v>
      </c>
      <c r="S238" s="7" t="s">
        <v>424</v>
      </c>
      <c r="T238" s="8">
        <f t="shared" ref="T238" si="241">+T239</f>
        <v>388850134.05000001</v>
      </c>
      <c r="U238" s="8">
        <v>-385750134.05000001</v>
      </c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>
        <f t="shared" si="212"/>
        <v>3100000</v>
      </c>
      <c r="AG238" s="8">
        <f t="shared" si="213"/>
        <v>3100000</v>
      </c>
      <c r="AI238" s="174">
        <f t="shared" si="211"/>
        <v>-5.2216021448000003</v>
      </c>
      <c r="AJ238" s="174">
        <f t="shared" si="196"/>
        <v>7.1720021448000004</v>
      </c>
      <c r="AK238" s="174">
        <f t="shared" si="197"/>
        <v>1</v>
      </c>
      <c r="AL238" s="174">
        <f t="shared" si="198"/>
        <v>1</v>
      </c>
      <c r="AM238" s="174">
        <f t="shared" si="199"/>
        <v>1</v>
      </c>
      <c r="AN238" s="174">
        <f t="shared" si="200"/>
        <v>1</v>
      </c>
      <c r="AO238" s="174">
        <f t="shared" si="201"/>
        <v>1</v>
      </c>
      <c r="AP238" s="174">
        <f t="shared" si="202"/>
        <v>1</v>
      </c>
      <c r="AQ238" s="174">
        <f t="shared" si="203"/>
        <v>1</v>
      </c>
      <c r="AR238" s="174">
        <f t="shared" si="204"/>
        <v>1</v>
      </c>
      <c r="AS238" s="174">
        <f t="shared" si="205"/>
        <v>1</v>
      </c>
      <c r="AT238" s="174">
        <f t="shared" si="206"/>
        <v>1</v>
      </c>
      <c r="AU238" s="174">
        <f t="shared" si="207"/>
        <v>0.97519999999999996</v>
      </c>
      <c r="AV238" s="174">
        <f t="shared" si="208"/>
        <v>0.99586666666666668</v>
      </c>
    </row>
    <row r="239" spans="1:49" x14ac:dyDescent="0.25">
      <c r="A239" s="2" t="s">
        <v>425</v>
      </c>
      <c r="B239" s="13" t="s">
        <v>426</v>
      </c>
      <c r="C239" s="15">
        <v>62500000</v>
      </c>
      <c r="D239" s="15">
        <v>62500000</v>
      </c>
      <c r="E239" s="15">
        <v>62500000</v>
      </c>
      <c r="F239" s="15">
        <v>62500000</v>
      </c>
      <c r="G239" s="15">
        <v>62500000</v>
      </c>
      <c r="H239" s="15">
        <v>62500000</v>
      </c>
      <c r="I239" s="15">
        <v>62500000</v>
      </c>
      <c r="J239" s="15">
        <v>62500000</v>
      </c>
      <c r="K239" s="15">
        <v>62500000</v>
      </c>
      <c r="L239" s="15">
        <v>62500000</v>
      </c>
      <c r="M239" s="15">
        <v>62500000</v>
      </c>
      <c r="N239" s="15">
        <v>62500000</v>
      </c>
      <c r="O239" s="15">
        <f t="shared" si="215"/>
        <v>125000000</v>
      </c>
      <c r="P239" s="15">
        <f>SUM(C239:N239)</f>
        <v>750000000</v>
      </c>
      <c r="R239" s="2" t="s">
        <v>425</v>
      </c>
      <c r="S239" s="13" t="s">
        <v>426</v>
      </c>
      <c r="T239" s="15">
        <v>388850134.05000001</v>
      </c>
      <c r="U239" s="15">
        <v>-385750134.05000001</v>
      </c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>
        <f t="shared" si="212"/>
        <v>3100000</v>
      </c>
      <c r="AG239" s="15">
        <f t="shared" si="213"/>
        <v>3100000</v>
      </c>
      <c r="AI239" s="175">
        <f t="shared" si="211"/>
        <v>-5.2216021448000003</v>
      </c>
      <c r="AJ239" s="175">
        <f t="shared" si="196"/>
        <v>7.1720021448000004</v>
      </c>
      <c r="AK239" s="175">
        <f t="shared" si="197"/>
        <v>1</v>
      </c>
      <c r="AL239" s="175">
        <f t="shared" si="198"/>
        <v>1</v>
      </c>
      <c r="AM239" s="175">
        <f t="shared" si="199"/>
        <v>1</v>
      </c>
      <c r="AN239" s="175">
        <f t="shared" si="200"/>
        <v>1</v>
      </c>
      <c r="AO239" s="175">
        <f t="shared" si="201"/>
        <v>1</v>
      </c>
      <c r="AP239" s="175">
        <f t="shared" si="202"/>
        <v>1</v>
      </c>
      <c r="AQ239" s="175">
        <f t="shared" si="203"/>
        <v>1</v>
      </c>
      <c r="AR239" s="175">
        <f t="shared" si="204"/>
        <v>1</v>
      </c>
      <c r="AS239" s="175">
        <f t="shared" si="205"/>
        <v>1</v>
      </c>
      <c r="AT239" s="175">
        <f t="shared" si="206"/>
        <v>1</v>
      </c>
      <c r="AU239" s="175">
        <f t="shared" si="207"/>
        <v>0.97519999999999996</v>
      </c>
      <c r="AV239" s="175">
        <f t="shared" si="208"/>
        <v>0.99586666666666668</v>
      </c>
    </row>
    <row r="240" spans="1:49" x14ac:dyDescent="0.25">
      <c r="A240" s="6" t="s">
        <v>427</v>
      </c>
      <c r="B240" s="7" t="s">
        <v>428</v>
      </c>
      <c r="C240" s="8">
        <f>+C241+C243+C244+C245</f>
        <v>530972562.06799692</v>
      </c>
      <c r="D240" s="8">
        <f t="shared" ref="D240:P240" si="242">+D241+D243+D244+D245</f>
        <v>184688941.83139694</v>
      </c>
      <c r="E240" s="8">
        <f t="shared" si="242"/>
        <v>223919696.96969694</v>
      </c>
      <c r="F240" s="8">
        <f t="shared" si="242"/>
        <v>173419696.96969694</v>
      </c>
      <c r="G240" s="8">
        <f t="shared" si="242"/>
        <v>130369696.96969695</v>
      </c>
      <c r="H240" s="8">
        <f t="shared" si="242"/>
        <v>122369696.96969695</v>
      </c>
      <c r="I240" s="8">
        <f t="shared" si="242"/>
        <v>111369696.96969695</v>
      </c>
      <c r="J240" s="8">
        <f t="shared" si="242"/>
        <v>143619696.96969697</v>
      </c>
      <c r="K240" s="8">
        <f t="shared" si="242"/>
        <v>120919696.96969695</v>
      </c>
      <c r="L240" s="8">
        <f t="shared" si="242"/>
        <v>113369696.96969695</v>
      </c>
      <c r="M240" s="8">
        <f t="shared" si="242"/>
        <v>111369696.96969695</v>
      </c>
      <c r="N240" s="8">
        <f t="shared" si="242"/>
        <v>12333333.333333334</v>
      </c>
      <c r="O240" s="8">
        <f t="shared" si="215"/>
        <v>715661503.8993938</v>
      </c>
      <c r="P240" s="8">
        <f t="shared" si="242"/>
        <v>1978722109.9600005</v>
      </c>
      <c r="R240" s="6" t="s">
        <v>427</v>
      </c>
      <c r="S240" s="7" t="s">
        <v>428</v>
      </c>
      <c r="T240" s="8">
        <f t="shared" ref="T240" si="243">+T241+T243+T244+T245</f>
        <v>1204562780</v>
      </c>
      <c r="U240" s="8">
        <v>-1128763180</v>
      </c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>
        <f t="shared" si="212"/>
        <v>75799600</v>
      </c>
      <c r="AG240" s="8">
        <f t="shared" si="213"/>
        <v>75799600</v>
      </c>
      <c r="AI240" s="174">
        <f t="shared" si="211"/>
        <v>-1.2685970350493221</v>
      </c>
      <c r="AJ240" s="174">
        <f t="shared" si="196"/>
        <v>7.1116987774528013</v>
      </c>
      <c r="AK240" s="174">
        <f t="shared" si="197"/>
        <v>1</v>
      </c>
      <c r="AL240" s="174">
        <f t="shared" si="198"/>
        <v>1</v>
      </c>
      <c r="AM240" s="174">
        <f t="shared" si="199"/>
        <v>1</v>
      </c>
      <c r="AN240" s="174">
        <f t="shared" si="200"/>
        <v>1</v>
      </c>
      <c r="AO240" s="174">
        <f t="shared" si="201"/>
        <v>1</v>
      </c>
      <c r="AP240" s="174">
        <f t="shared" si="202"/>
        <v>1</v>
      </c>
      <c r="AQ240" s="174">
        <f t="shared" si="203"/>
        <v>1</v>
      </c>
      <c r="AR240" s="174">
        <f t="shared" si="204"/>
        <v>1</v>
      </c>
      <c r="AS240" s="174">
        <f t="shared" si="205"/>
        <v>1</v>
      </c>
      <c r="AT240" s="174">
        <f t="shared" si="206"/>
        <v>1</v>
      </c>
      <c r="AU240" s="174">
        <f t="shared" si="207"/>
        <v>0.89408456429891225</v>
      </c>
      <c r="AV240" s="174">
        <f t="shared" si="208"/>
        <v>0.96169265021174077</v>
      </c>
    </row>
    <row r="241" spans="1:48" x14ac:dyDescent="0.25">
      <c r="A241" s="6" t="s">
        <v>429</v>
      </c>
      <c r="B241" s="7" t="s">
        <v>752</v>
      </c>
      <c r="C241" s="8">
        <f>+C242</f>
        <v>38181818.18181818</v>
      </c>
      <c r="D241" s="8">
        <f t="shared" ref="D241:P241" si="244">+D242</f>
        <v>38181818.18181818</v>
      </c>
      <c r="E241" s="8">
        <f t="shared" si="244"/>
        <v>38181818.18181818</v>
      </c>
      <c r="F241" s="8">
        <f t="shared" si="244"/>
        <v>38181818.18181818</v>
      </c>
      <c r="G241" s="8">
        <f t="shared" si="244"/>
        <v>38181818.18181818</v>
      </c>
      <c r="H241" s="8">
        <f t="shared" si="244"/>
        <v>38181818.18181818</v>
      </c>
      <c r="I241" s="8">
        <f t="shared" si="244"/>
        <v>38181818.18181818</v>
      </c>
      <c r="J241" s="8">
        <f t="shared" si="244"/>
        <v>38181818.18181818</v>
      </c>
      <c r="K241" s="8">
        <f t="shared" si="244"/>
        <v>38181818.18181818</v>
      </c>
      <c r="L241" s="8">
        <f t="shared" si="244"/>
        <v>38181818.18181818</v>
      </c>
      <c r="M241" s="8">
        <f t="shared" si="244"/>
        <v>38181818.18181818</v>
      </c>
      <c r="N241" s="8">
        <f t="shared" si="244"/>
        <v>0</v>
      </c>
      <c r="O241" s="8">
        <f t="shared" si="215"/>
        <v>76363636.36363636</v>
      </c>
      <c r="P241" s="8">
        <f t="shared" si="244"/>
        <v>420000000</v>
      </c>
      <c r="R241" s="6" t="s">
        <v>429</v>
      </c>
      <c r="S241" s="7" t="s">
        <v>430</v>
      </c>
      <c r="T241" s="8">
        <f t="shared" ref="T241" si="245">+T242</f>
        <v>188049831</v>
      </c>
      <c r="U241" s="8">
        <v>-167700231</v>
      </c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>
        <f t="shared" si="212"/>
        <v>20349600</v>
      </c>
      <c r="AG241" s="8">
        <f t="shared" si="213"/>
        <v>20349600</v>
      </c>
      <c r="AI241" s="174">
        <f t="shared" si="211"/>
        <v>-3.9251146214285715</v>
      </c>
      <c r="AJ241" s="174">
        <f t="shared" si="196"/>
        <v>5.3921489071428574</v>
      </c>
      <c r="AK241" s="174">
        <f t="shared" si="197"/>
        <v>1</v>
      </c>
      <c r="AL241" s="174">
        <f t="shared" si="198"/>
        <v>1</v>
      </c>
      <c r="AM241" s="174">
        <f t="shared" si="199"/>
        <v>1</v>
      </c>
      <c r="AN241" s="174">
        <f t="shared" si="200"/>
        <v>1</v>
      </c>
      <c r="AO241" s="174">
        <f t="shared" si="201"/>
        <v>1</v>
      </c>
      <c r="AP241" s="174">
        <f t="shared" si="202"/>
        <v>1</v>
      </c>
      <c r="AQ241" s="174">
        <f t="shared" si="203"/>
        <v>1</v>
      </c>
      <c r="AR241" s="174">
        <f t="shared" si="204"/>
        <v>1</v>
      </c>
      <c r="AS241" s="174">
        <f t="shared" si="205"/>
        <v>1</v>
      </c>
      <c r="AT241" s="174" t="e">
        <f t="shared" si="206"/>
        <v>#DIV/0!</v>
      </c>
      <c r="AU241" s="174">
        <f t="shared" si="207"/>
        <v>0.73351714285714287</v>
      </c>
      <c r="AV241" s="174">
        <f t="shared" si="208"/>
        <v>0.95154857142857141</v>
      </c>
    </row>
    <row r="242" spans="1:48" x14ac:dyDescent="0.25">
      <c r="A242" s="2" t="s">
        <v>431</v>
      </c>
      <c r="B242" s="13" t="s">
        <v>837</v>
      </c>
      <c r="C242" s="15">
        <v>38181818.18181818</v>
      </c>
      <c r="D242" s="15">
        <v>38181818.18181818</v>
      </c>
      <c r="E242" s="15">
        <v>38181818.18181818</v>
      </c>
      <c r="F242" s="15">
        <v>38181818.18181818</v>
      </c>
      <c r="G242" s="15">
        <v>38181818.18181818</v>
      </c>
      <c r="H242" s="15">
        <v>38181818.18181818</v>
      </c>
      <c r="I242" s="15">
        <v>38181818.18181818</v>
      </c>
      <c r="J242" s="15">
        <v>38181818.18181818</v>
      </c>
      <c r="K242" s="15">
        <v>38181818.18181818</v>
      </c>
      <c r="L242" s="15">
        <v>38181818.18181818</v>
      </c>
      <c r="M242" s="15">
        <v>38181818.18181818</v>
      </c>
      <c r="N242" s="15">
        <v>0</v>
      </c>
      <c r="O242" s="15">
        <f t="shared" si="215"/>
        <v>76363636.36363636</v>
      </c>
      <c r="P242" s="15">
        <f t="shared" ref="P242:P250" si="246">SUM(C242:N242)</f>
        <v>420000000</v>
      </c>
      <c r="R242" s="2" t="s">
        <v>431</v>
      </c>
      <c r="S242" s="13" t="s">
        <v>432</v>
      </c>
      <c r="T242" s="15">
        <v>188049831</v>
      </c>
      <c r="U242" s="15">
        <v>-167700231</v>
      </c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>
        <f t="shared" si="212"/>
        <v>20349600</v>
      </c>
      <c r="AG242" s="15">
        <f t="shared" si="213"/>
        <v>20349600</v>
      </c>
      <c r="AI242" s="175">
        <f t="shared" si="211"/>
        <v>-3.9251146214285715</v>
      </c>
      <c r="AJ242" s="175">
        <f t="shared" si="196"/>
        <v>5.3921489071428574</v>
      </c>
      <c r="AK242" s="175">
        <f t="shared" si="197"/>
        <v>1</v>
      </c>
      <c r="AL242" s="175">
        <f t="shared" si="198"/>
        <v>1</v>
      </c>
      <c r="AM242" s="175">
        <f t="shared" si="199"/>
        <v>1</v>
      </c>
      <c r="AN242" s="175">
        <f t="shared" si="200"/>
        <v>1</v>
      </c>
      <c r="AO242" s="175">
        <f t="shared" si="201"/>
        <v>1</v>
      </c>
      <c r="AP242" s="175">
        <f t="shared" si="202"/>
        <v>1</v>
      </c>
      <c r="AQ242" s="175">
        <f t="shared" si="203"/>
        <v>1</v>
      </c>
      <c r="AR242" s="175">
        <f t="shared" si="204"/>
        <v>1</v>
      </c>
      <c r="AS242" s="175">
        <f t="shared" si="205"/>
        <v>1</v>
      </c>
      <c r="AT242" s="175" t="e">
        <f t="shared" si="206"/>
        <v>#DIV/0!</v>
      </c>
      <c r="AU242" s="175">
        <f t="shared" si="207"/>
        <v>0.73351714285714287</v>
      </c>
      <c r="AV242" s="175">
        <f t="shared" si="208"/>
        <v>0.95154857142857141</v>
      </c>
    </row>
    <row r="243" spans="1:48" x14ac:dyDescent="0.25">
      <c r="A243" s="2" t="s">
        <v>433</v>
      </c>
      <c r="B243" s="13" t="s">
        <v>800</v>
      </c>
      <c r="C243" s="15">
        <v>55854545.454545453</v>
      </c>
      <c r="D243" s="15">
        <v>55854545.454545453</v>
      </c>
      <c r="E243" s="15">
        <v>55854545.454545453</v>
      </c>
      <c r="F243" s="15">
        <v>55854545.454545453</v>
      </c>
      <c r="G243" s="15">
        <v>55854545.454545453</v>
      </c>
      <c r="H243" s="15">
        <v>55854545.454545453</v>
      </c>
      <c r="I243" s="15">
        <v>55854545.454545453</v>
      </c>
      <c r="J243" s="15">
        <v>55854545.454545453</v>
      </c>
      <c r="K243" s="15">
        <v>55854545.454545453</v>
      </c>
      <c r="L243" s="15">
        <v>55854545.454545453</v>
      </c>
      <c r="M243" s="15">
        <v>55854545.454545453</v>
      </c>
      <c r="N243" s="15">
        <v>0</v>
      </c>
      <c r="O243" s="15">
        <f t="shared" si="215"/>
        <v>111709090.90909091</v>
      </c>
      <c r="P243" s="15">
        <f t="shared" si="246"/>
        <v>614400000</v>
      </c>
      <c r="R243" s="2" t="s">
        <v>433</v>
      </c>
      <c r="S243" s="13" t="s">
        <v>434</v>
      </c>
      <c r="T243" s="15">
        <v>331697554</v>
      </c>
      <c r="U243" s="15">
        <v>-331697554</v>
      </c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>
        <f t="shared" si="212"/>
        <v>0</v>
      </c>
      <c r="AG243" s="15">
        <f t="shared" si="213"/>
        <v>0</v>
      </c>
      <c r="AI243" s="175">
        <f t="shared" si="211"/>
        <v>-4.9385955305989588</v>
      </c>
      <c r="AJ243" s="175">
        <f t="shared" si="196"/>
        <v>6.938595530598958</v>
      </c>
      <c r="AK243" s="175">
        <f t="shared" si="197"/>
        <v>1</v>
      </c>
      <c r="AL243" s="175">
        <f t="shared" si="198"/>
        <v>1</v>
      </c>
      <c r="AM243" s="175">
        <f t="shared" si="199"/>
        <v>1</v>
      </c>
      <c r="AN243" s="175">
        <f t="shared" si="200"/>
        <v>1</v>
      </c>
      <c r="AO243" s="175">
        <f t="shared" si="201"/>
        <v>1</v>
      </c>
      <c r="AP243" s="175">
        <f t="shared" si="202"/>
        <v>1</v>
      </c>
      <c r="AQ243" s="175">
        <f t="shared" si="203"/>
        <v>1</v>
      </c>
      <c r="AR243" s="175">
        <f t="shared" si="204"/>
        <v>1</v>
      </c>
      <c r="AS243" s="175">
        <f t="shared" si="205"/>
        <v>1</v>
      </c>
      <c r="AT243" s="175" t="e">
        <f t="shared" si="206"/>
        <v>#DIV/0!</v>
      </c>
      <c r="AU243" s="175">
        <f t="shared" si="207"/>
        <v>1</v>
      </c>
      <c r="AV243" s="175">
        <f t="shared" si="208"/>
        <v>1</v>
      </c>
    </row>
    <row r="244" spans="1:48" x14ac:dyDescent="0.25">
      <c r="A244" s="2" t="s">
        <v>435</v>
      </c>
      <c r="B244" s="13" t="s">
        <v>801</v>
      </c>
      <c r="C244" s="15">
        <v>0</v>
      </c>
      <c r="D244" s="15">
        <v>10819244.86169997</v>
      </c>
      <c r="E244" s="15">
        <v>33550000</v>
      </c>
      <c r="F244" s="15">
        <v>3050000</v>
      </c>
      <c r="G244" s="15">
        <v>4000000</v>
      </c>
      <c r="H244" s="15">
        <v>4000000</v>
      </c>
      <c r="I244" s="15">
        <v>0</v>
      </c>
      <c r="J244" s="15">
        <v>10750000</v>
      </c>
      <c r="K244" s="15">
        <v>3050000</v>
      </c>
      <c r="L244" s="15">
        <v>0</v>
      </c>
      <c r="M244" s="15">
        <v>0</v>
      </c>
      <c r="N244" s="15">
        <v>0</v>
      </c>
      <c r="O244" s="15">
        <f t="shared" si="215"/>
        <v>10819244.86169997</v>
      </c>
      <c r="P244" s="15">
        <f t="shared" si="246"/>
        <v>69219244.861699969</v>
      </c>
      <c r="R244" s="2" t="s">
        <v>435</v>
      </c>
      <c r="S244" s="13" t="s">
        <v>436</v>
      </c>
      <c r="T244" s="15">
        <v>1000000</v>
      </c>
      <c r="U244" s="15">
        <v>-1000000</v>
      </c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>
        <f t="shared" si="212"/>
        <v>0</v>
      </c>
      <c r="AG244" s="15">
        <f t="shared" si="213"/>
        <v>0</v>
      </c>
      <c r="AI244" s="175" t="e">
        <f t="shared" si="211"/>
        <v>#DIV/0!</v>
      </c>
      <c r="AJ244" s="175">
        <f t="shared" si="196"/>
        <v>1.0924278924067974</v>
      </c>
      <c r="AK244" s="175">
        <f t="shared" si="197"/>
        <v>1</v>
      </c>
      <c r="AL244" s="175">
        <f t="shared" si="198"/>
        <v>1</v>
      </c>
      <c r="AM244" s="175">
        <f t="shared" si="199"/>
        <v>1</v>
      </c>
      <c r="AN244" s="175">
        <f t="shared" si="200"/>
        <v>1</v>
      </c>
      <c r="AO244" s="175" t="e">
        <f t="shared" si="201"/>
        <v>#DIV/0!</v>
      </c>
      <c r="AP244" s="175">
        <f t="shared" si="202"/>
        <v>1</v>
      </c>
      <c r="AQ244" s="175">
        <f t="shared" si="203"/>
        <v>1</v>
      </c>
      <c r="AR244" s="175" t="e">
        <f t="shared" si="204"/>
        <v>#DIV/0!</v>
      </c>
      <c r="AS244" s="175" t="e">
        <f t="shared" si="205"/>
        <v>#DIV/0!</v>
      </c>
      <c r="AT244" s="175" t="e">
        <f t="shared" si="206"/>
        <v>#DIV/0!</v>
      </c>
      <c r="AU244" s="175">
        <f t="shared" si="207"/>
        <v>1</v>
      </c>
      <c r="AV244" s="175">
        <f t="shared" si="208"/>
        <v>1</v>
      </c>
    </row>
    <row r="245" spans="1:48" x14ac:dyDescent="0.25">
      <c r="A245" s="2" t="s">
        <v>437</v>
      </c>
      <c r="B245" s="13" t="s">
        <v>438</v>
      </c>
      <c r="C245" s="15">
        <v>436936198.43163329</v>
      </c>
      <c r="D245" s="15">
        <v>79833333.333333328</v>
      </c>
      <c r="E245" s="15">
        <v>96333333.333333328</v>
      </c>
      <c r="F245" s="15">
        <v>76333333.333333328</v>
      </c>
      <c r="G245" s="15">
        <v>32333333.333333332</v>
      </c>
      <c r="H245" s="15">
        <v>24333333.333333332</v>
      </c>
      <c r="I245" s="15">
        <v>17333333.333333332</v>
      </c>
      <c r="J245" s="15">
        <v>38833333.333333336</v>
      </c>
      <c r="K245" s="15">
        <v>23833333.333333332</v>
      </c>
      <c r="L245" s="15">
        <v>19333333.333333332</v>
      </c>
      <c r="M245" s="15">
        <v>17333333.333333332</v>
      </c>
      <c r="N245" s="15">
        <v>12333333.333333334</v>
      </c>
      <c r="O245" s="15">
        <f t="shared" si="215"/>
        <v>516769531.76496661</v>
      </c>
      <c r="P245" s="15">
        <f t="shared" si="246"/>
        <v>875102865.09830034</v>
      </c>
      <c r="R245" s="2" t="s">
        <v>437</v>
      </c>
      <c r="S245" s="13" t="s">
        <v>438</v>
      </c>
      <c r="T245" s="15">
        <v>683815395</v>
      </c>
      <c r="U245" s="15">
        <v>-628365395</v>
      </c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>
        <f t="shared" si="212"/>
        <v>55450000</v>
      </c>
      <c r="AG245" s="15">
        <f t="shared" si="213"/>
        <v>55450000</v>
      </c>
      <c r="AI245" s="175">
        <f t="shared" si="211"/>
        <v>-0.56502344611073807</v>
      </c>
      <c r="AJ245" s="175">
        <f t="shared" si="196"/>
        <v>8.8709652818371616</v>
      </c>
      <c r="AK245" s="175">
        <f t="shared" si="197"/>
        <v>1</v>
      </c>
      <c r="AL245" s="175">
        <f t="shared" si="198"/>
        <v>1</v>
      </c>
      <c r="AM245" s="175">
        <f t="shared" si="199"/>
        <v>1</v>
      </c>
      <c r="AN245" s="175">
        <f t="shared" si="200"/>
        <v>1</v>
      </c>
      <c r="AO245" s="175">
        <f t="shared" si="201"/>
        <v>1</v>
      </c>
      <c r="AP245" s="175">
        <f t="shared" si="202"/>
        <v>1</v>
      </c>
      <c r="AQ245" s="175">
        <f t="shared" si="203"/>
        <v>1</v>
      </c>
      <c r="AR245" s="175">
        <f t="shared" si="204"/>
        <v>1</v>
      </c>
      <c r="AS245" s="175">
        <f t="shared" si="205"/>
        <v>1</v>
      </c>
      <c r="AT245" s="175">
        <f t="shared" si="206"/>
        <v>1</v>
      </c>
      <c r="AU245" s="175">
        <f t="shared" si="207"/>
        <v>0.89269878235542077</v>
      </c>
      <c r="AV245" s="175">
        <f t="shared" si="208"/>
        <v>0.9366360205051194</v>
      </c>
    </row>
    <row r="246" spans="1:48" x14ac:dyDescent="0.25">
      <c r="A246" s="6" t="s">
        <v>439</v>
      </c>
      <c r="B246" s="7" t="s">
        <v>440</v>
      </c>
      <c r="C246" s="8">
        <f t="shared" ref="C246:N246" si="247">SUM(C247:C248)</f>
        <v>47250000</v>
      </c>
      <c r="D246" s="8">
        <f t="shared" si="247"/>
        <v>47250000</v>
      </c>
      <c r="E246" s="8">
        <f t="shared" si="247"/>
        <v>47250000</v>
      </c>
      <c r="F246" s="8">
        <f t="shared" si="247"/>
        <v>47250000</v>
      </c>
      <c r="G246" s="8">
        <f t="shared" si="247"/>
        <v>47250000</v>
      </c>
      <c r="H246" s="8">
        <f t="shared" si="247"/>
        <v>47250000</v>
      </c>
      <c r="I246" s="8">
        <f t="shared" si="247"/>
        <v>47250000</v>
      </c>
      <c r="J246" s="8">
        <f t="shared" si="247"/>
        <v>47250000</v>
      </c>
      <c r="K246" s="8">
        <f t="shared" si="247"/>
        <v>47250000</v>
      </c>
      <c r="L246" s="8">
        <f t="shared" si="247"/>
        <v>47250000</v>
      </c>
      <c r="M246" s="8">
        <f t="shared" si="247"/>
        <v>47250000</v>
      </c>
      <c r="N246" s="8">
        <f t="shared" si="247"/>
        <v>47250000</v>
      </c>
      <c r="O246" s="8">
        <f t="shared" si="215"/>
        <v>94500000</v>
      </c>
      <c r="P246" s="8">
        <f t="shared" si="246"/>
        <v>567000000</v>
      </c>
      <c r="R246" s="6" t="s">
        <v>439</v>
      </c>
      <c r="S246" s="7" t="s">
        <v>440</v>
      </c>
      <c r="T246" s="8">
        <f t="shared" ref="T246" si="248">+T247+T248</f>
        <v>112473648</v>
      </c>
      <c r="U246" s="8">
        <v>-38289578</v>
      </c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>
        <f t="shared" si="212"/>
        <v>74184070</v>
      </c>
      <c r="AG246" s="8">
        <f t="shared" si="213"/>
        <v>74184070</v>
      </c>
      <c r="AI246" s="174">
        <f t="shared" si="211"/>
        <v>-1.3803946666666667</v>
      </c>
      <c r="AJ246" s="174">
        <f t="shared" si="196"/>
        <v>1.8103614391534391</v>
      </c>
      <c r="AK246" s="174">
        <f t="shared" si="197"/>
        <v>1</v>
      </c>
      <c r="AL246" s="174">
        <f t="shared" si="198"/>
        <v>1</v>
      </c>
      <c r="AM246" s="174">
        <f t="shared" si="199"/>
        <v>1</v>
      </c>
      <c r="AN246" s="174">
        <f t="shared" si="200"/>
        <v>1</v>
      </c>
      <c r="AO246" s="174">
        <f t="shared" si="201"/>
        <v>1</v>
      </c>
      <c r="AP246" s="174">
        <f t="shared" si="202"/>
        <v>1</v>
      </c>
      <c r="AQ246" s="174">
        <f t="shared" si="203"/>
        <v>1</v>
      </c>
      <c r="AR246" s="174">
        <f t="shared" si="204"/>
        <v>1</v>
      </c>
      <c r="AS246" s="174">
        <f t="shared" si="205"/>
        <v>1</v>
      </c>
      <c r="AT246" s="174">
        <f t="shared" si="206"/>
        <v>1</v>
      </c>
      <c r="AU246" s="174">
        <f t="shared" si="207"/>
        <v>0.21498338624338625</v>
      </c>
      <c r="AV246" s="174">
        <f t="shared" si="208"/>
        <v>0.86916389770723101</v>
      </c>
    </row>
    <row r="247" spans="1:48" x14ac:dyDescent="0.25">
      <c r="A247" s="2" t="s">
        <v>441</v>
      </c>
      <c r="B247" s="13" t="s">
        <v>442</v>
      </c>
      <c r="C247" s="15">
        <v>15000000</v>
      </c>
      <c r="D247" s="15">
        <v>15000000</v>
      </c>
      <c r="E247" s="15">
        <v>15000000</v>
      </c>
      <c r="F247" s="15">
        <v>15000000</v>
      </c>
      <c r="G247" s="15">
        <v>15000000</v>
      </c>
      <c r="H247" s="15">
        <v>15000000</v>
      </c>
      <c r="I247" s="15">
        <v>15000000</v>
      </c>
      <c r="J247" s="15">
        <v>15000000</v>
      </c>
      <c r="K247" s="15">
        <v>15000000</v>
      </c>
      <c r="L247" s="15">
        <v>15000000</v>
      </c>
      <c r="M247" s="15">
        <v>15000000</v>
      </c>
      <c r="N247" s="15">
        <v>15000000</v>
      </c>
      <c r="O247" s="15">
        <f t="shared" si="215"/>
        <v>30000000</v>
      </c>
      <c r="P247" s="15">
        <f t="shared" si="246"/>
        <v>180000000</v>
      </c>
      <c r="R247" s="2" t="s">
        <v>441</v>
      </c>
      <c r="S247" s="13" t="s">
        <v>442</v>
      </c>
      <c r="T247" s="15">
        <v>500000</v>
      </c>
      <c r="U247" s="15">
        <v>-500000</v>
      </c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>
        <f t="shared" si="212"/>
        <v>0</v>
      </c>
      <c r="AG247" s="15">
        <f t="shared" si="213"/>
        <v>0</v>
      </c>
      <c r="AI247" s="175">
        <f t="shared" si="211"/>
        <v>0.96666666666666667</v>
      </c>
      <c r="AJ247" s="175">
        <f t="shared" si="196"/>
        <v>1.0333333333333334</v>
      </c>
      <c r="AK247" s="175">
        <f t="shared" si="197"/>
        <v>1</v>
      </c>
      <c r="AL247" s="175">
        <f t="shared" si="198"/>
        <v>1</v>
      </c>
      <c r="AM247" s="175">
        <f t="shared" si="199"/>
        <v>1</v>
      </c>
      <c r="AN247" s="175">
        <f t="shared" si="200"/>
        <v>1</v>
      </c>
      <c r="AO247" s="175">
        <f t="shared" si="201"/>
        <v>1</v>
      </c>
      <c r="AP247" s="175">
        <f t="shared" si="202"/>
        <v>1</v>
      </c>
      <c r="AQ247" s="175">
        <f t="shared" si="203"/>
        <v>1</v>
      </c>
      <c r="AR247" s="175">
        <f t="shared" si="204"/>
        <v>1</v>
      </c>
      <c r="AS247" s="175">
        <f t="shared" si="205"/>
        <v>1</v>
      </c>
      <c r="AT247" s="175">
        <f t="shared" si="206"/>
        <v>1</v>
      </c>
      <c r="AU247" s="175">
        <f t="shared" si="207"/>
        <v>1</v>
      </c>
      <c r="AV247" s="175">
        <f t="shared" si="208"/>
        <v>1</v>
      </c>
    </row>
    <row r="248" spans="1:48" x14ac:dyDescent="0.25">
      <c r="A248" s="2" t="s">
        <v>443</v>
      </c>
      <c r="B248" s="13" t="s">
        <v>444</v>
      </c>
      <c r="C248" s="15">
        <v>32250000</v>
      </c>
      <c r="D248" s="15">
        <v>32250000</v>
      </c>
      <c r="E248" s="15">
        <v>32250000</v>
      </c>
      <c r="F248" s="15">
        <v>32250000</v>
      </c>
      <c r="G248" s="15">
        <v>32250000</v>
      </c>
      <c r="H248" s="15">
        <v>32250000</v>
      </c>
      <c r="I248" s="15">
        <v>32250000</v>
      </c>
      <c r="J248" s="15">
        <v>32250000</v>
      </c>
      <c r="K248" s="15">
        <v>32250000</v>
      </c>
      <c r="L248" s="15">
        <v>32250000</v>
      </c>
      <c r="M248" s="15">
        <v>32250000</v>
      </c>
      <c r="N248" s="15">
        <v>32250000</v>
      </c>
      <c r="O248" s="15">
        <f t="shared" si="215"/>
        <v>64500000</v>
      </c>
      <c r="P248" s="15">
        <f t="shared" si="246"/>
        <v>387000000</v>
      </c>
      <c r="R248" s="2" t="s">
        <v>443</v>
      </c>
      <c r="S248" s="13" t="s">
        <v>444</v>
      </c>
      <c r="T248" s="15">
        <v>111973648</v>
      </c>
      <c r="U248" s="15">
        <v>-37789578</v>
      </c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>
        <f t="shared" si="212"/>
        <v>74184070</v>
      </c>
      <c r="AG248" s="15">
        <f t="shared" si="213"/>
        <v>74184070</v>
      </c>
      <c r="AI248" s="175">
        <f t="shared" si="211"/>
        <v>-2.472051100775194</v>
      </c>
      <c r="AJ248" s="175">
        <f t="shared" si="196"/>
        <v>2.1717698604651163</v>
      </c>
      <c r="AK248" s="175">
        <f t="shared" si="197"/>
        <v>1</v>
      </c>
      <c r="AL248" s="175">
        <f t="shared" si="198"/>
        <v>1</v>
      </c>
      <c r="AM248" s="175">
        <f t="shared" si="199"/>
        <v>1</v>
      </c>
      <c r="AN248" s="175">
        <f t="shared" si="200"/>
        <v>1</v>
      </c>
      <c r="AO248" s="175">
        <f t="shared" si="201"/>
        <v>1</v>
      </c>
      <c r="AP248" s="175">
        <f t="shared" si="202"/>
        <v>1</v>
      </c>
      <c r="AQ248" s="175">
        <f t="shared" si="203"/>
        <v>1</v>
      </c>
      <c r="AR248" s="175">
        <f t="shared" si="204"/>
        <v>1</v>
      </c>
      <c r="AS248" s="175">
        <f t="shared" si="205"/>
        <v>1</v>
      </c>
      <c r="AT248" s="175">
        <f t="shared" si="206"/>
        <v>1</v>
      </c>
      <c r="AU248" s="175">
        <f t="shared" si="207"/>
        <v>-0.15014062015503876</v>
      </c>
      <c r="AV248" s="175">
        <f t="shared" si="208"/>
        <v>0.80830989664082686</v>
      </c>
    </row>
    <row r="249" spans="1:48" x14ac:dyDescent="0.25">
      <c r="A249" s="6" t="s">
        <v>445</v>
      </c>
      <c r="B249" s="7" t="s">
        <v>446</v>
      </c>
      <c r="C249" s="8">
        <f t="shared" ref="C249:N249" si="249">SUM(C250:C250)</f>
        <v>58885750</v>
      </c>
      <c r="D249" s="8">
        <f t="shared" si="249"/>
        <v>58885750</v>
      </c>
      <c r="E249" s="8">
        <f t="shared" si="249"/>
        <v>58885750</v>
      </c>
      <c r="F249" s="8">
        <f t="shared" si="249"/>
        <v>58885750</v>
      </c>
      <c r="G249" s="8">
        <f t="shared" si="249"/>
        <v>58885750</v>
      </c>
      <c r="H249" s="8">
        <f t="shared" si="249"/>
        <v>58885750</v>
      </c>
      <c r="I249" s="8">
        <f t="shared" si="249"/>
        <v>58885750</v>
      </c>
      <c r="J249" s="8">
        <f t="shared" si="249"/>
        <v>58885750</v>
      </c>
      <c r="K249" s="8">
        <f t="shared" si="249"/>
        <v>58885750</v>
      </c>
      <c r="L249" s="8">
        <f t="shared" si="249"/>
        <v>58885750</v>
      </c>
      <c r="M249" s="8">
        <f t="shared" si="249"/>
        <v>58885750</v>
      </c>
      <c r="N249" s="8">
        <f t="shared" si="249"/>
        <v>58885750</v>
      </c>
      <c r="O249" s="8">
        <f t="shared" si="215"/>
        <v>117771500</v>
      </c>
      <c r="P249" s="8">
        <f t="shared" si="246"/>
        <v>706629000</v>
      </c>
      <c r="R249" s="6" t="s">
        <v>445</v>
      </c>
      <c r="S249" s="7" t="s">
        <v>446</v>
      </c>
      <c r="T249" s="8">
        <f t="shared" ref="T249" si="250">+T250</f>
        <v>0</v>
      </c>
      <c r="U249" s="8">
        <v>0</v>
      </c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>
        <f t="shared" si="212"/>
        <v>0</v>
      </c>
      <c r="AG249" s="8">
        <f t="shared" si="213"/>
        <v>0</v>
      </c>
      <c r="AI249" s="174">
        <f t="shared" si="211"/>
        <v>1</v>
      </c>
      <c r="AJ249" s="174">
        <f t="shared" si="196"/>
        <v>1</v>
      </c>
      <c r="AK249" s="174">
        <f t="shared" si="197"/>
        <v>1</v>
      </c>
      <c r="AL249" s="174">
        <f t="shared" si="198"/>
        <v>1</v>
      </c>
      <c r="AM249" s="174">
        <f t="shared" si="199"/>
        <v>1</v>
      </c>
      <c r="AN249" s="174">
        <f t="shared" si="200"/>
        <v>1</v>
      </c>
      <c r="AO249" s="174">
        <f t="shared" si="201"/>
        <v>1</v>
      </c>
      <c r="AP249" s="174">
        <f t="shared" si="202"/>
        <v>1</v>
      </c>
      <c r="AQ249" s="174">
        <f t="shared" si="203"/>
        <v>1</v>
      </c>
      <c r="AR249" s="174">
        <f t="shared" si="204"/>
        <v>1</v>
      </c>
      <c r="AS249" s="174">
        <f t="shared" si="205"/>
        <v>1</v>
      </c>
      <c r="AT249" s="174">
        <f t="shared" si="206"/>
        <v>1</v>
      </c>
      <c r="AU249" s="174">
        <f t="shared" si="207"/>
        <v>1</v>
      </c>
      <c r="AV249" s="174">
        <f t="shared" si="208"/>
        <v>1</v>
      </c>
    </row>
    <row r="250" spans="1:48" x14ac:dyDescent="0.25">
      <c r="A250" s="2" t="s">
        <v>447</v>
      </c>
      <c r="B250" s="13" t="s">
        <v>448</v>
      </c>
      <c r="C250" s="15">
        <v>58885750</v>
      </c>
      <c r="D250" s="15">
        <v>58885750</v>
      </c>
      <c r="E250" s="15">
        <v>58885750</v>
      </c>
      <c r="F250" s="15">
        <v>58885750</v>
      </c>
      <c r="G250" s="15">
        <v>58885750</v>
      </c>
      <c r="H250" s="15">
        <v>58885750</v>
      </c>
      <c r="I250" s="15">
        <v>58885750</v>
      </c>
      <c r="J250" s="15">
        <v>58885750</v>
      </c>
      <c r="K250" s="15">
        <v>58885750</v>
      </c>
      <c r="L250" s="15">
        <v>58885750</v>
      </c>
      <c r="M250" s="15">
        <v>58885750</v>
      </c>
      <c r="N250" s="15">
        <v>58885750</v>
      </c>
      <c r="O250" s="15">
        <f t="shared" si="215"/>
        <v>117771500</v>
      </c>
      <c r="P250" s="15">
        <f t="shared" si="246"/>
        <v>706629000</v>
      </c>
      <c r="R250" s="2" t="s">
        <v>447</v>
      </c>
      <c r="S250" s="13" t="s">
        <v>448</v>
      </c>
      <c r="T250" s="15">
        <v>0</v>
      </c>
      <c r="U250" s="15">
        <v>0</v>
      </c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>
        <f t="shared" si="212"/>
        <v>0</v>
      </c>
      <c r="AG250" s="15">
        <f t="shared" si="213"/>
        <v>0</v>
      </c>
      <c r="AI250" s="175">
        <f t="shared" si="211"/>
        <v>1</v>
      </c>
      <c r="AJ250" s="175">
        <f t="shared" si="196"/>
        <v>1</v>
      </c>
      <c r="AK250" s="175">
        <f t="shared" si="197"/>
        <v>1</v>
      </c>
      <c r="AL250" s="175">
        <f t="shared" si="198"/>
        <v>1</v>
      </c>
      <c r="AM250" s="175">
        <f t="shared" si="199"/>
        <v>1</v>
      </c>
      <c r="AN250" s="175">
        <f t="shared" si="200"/>
        <v>1</v>
      </c>
      <c r="AO250" s="175">
        <f t="shared" si="201"/>
        <v>1</v>
      </c>
      <c r="AP250" s="175">
        <f t="shared" si="202"/>
        <v>1</v>
      </c>
      <c r="AQ250" s="175">
        <f t="shared" si="203"/>
        <v>1</v>
      </c>
      <c r="AR250" s="175">
        <f t="shared" si="204"/>
        <v>1</v>
      </c>
      <c r="AS250" s="175">
        <f t="shared" si="205"/>
        <v>1</v>
      </c>
      <c r="AT250" s="175">
        <f t="shared" si="206"/>
        <v>1</v>
      </c>
      <c r="AU250" s="175">
        <f t="shared" si="207"/>
        <v>1</v>
      </c>
      <c r="AV250" s="175">
        <f t="shared" si="208"/>
        <v>1</v>
      </c>
    </row>
    <row r="251" spans="1:48" x14ac:dyDescent="0.25">
      <c r="A251" s="6" t="s">
        <v>449</v>
      </c>
      <c r="B251" s="7" t="s">
        <v>753</v>
      </c>
      <c r="C251" s="8">
        <f>+C252+C253</f>
        <v>1899292</v>
      </c>
      <c r="D251" s="8">
        <f t="shared" ref="D251:P251" si="251">+D252+D253</f>
        <v>1899292</v>
      </c>
      <c r="E251" s="8">
        <f t="shared" si="251"/>
        <v>1899292</v>
      </c>
      <c r="F251" s="8">
        <f t="shared" si="251"/>
        <v>1899292</v>
      </c>
      <c r="G251" s="8">
        <f t="shared" si="251"/>
        <v>1899292</v>
      </c>
      <c r="H251" s="8">
        <f t="shared" si="251"/>
        <v>1899292</v>
      </c>
      <c r="I251" s="8">
        <f t="shared" si="251"/>
        <v>1899292</v>
      </c>
      <c r="J251" s="8">
        <f t="shared" si="251"/>
        <v>1899292</v>
      </c>
      <c r="K251" s="8">
        <f t="shared" si="251"/>
        <v>1899292</v>
      </c>
      <c r="L251" s="8">
        <f t="shared" si="251"/>
        <v>3932802</v>
      </c>
      <c r="M251" s="8">
        <f t="shared" si="251"/>
        <v>1750000</v>
      </c>
      <c r="N251" s="8">
        <f t="shared" si="251"/>
        <v>1750000</v>
      </c>
      <c r="O251" s="8">
        <f t="shared" si="215"/>
        <v>3798584</v>
      </c>
      <c r="P251" s="8">
        <f t="shared" si="251"/>
        <v>24526430</v>
      </c>
      <c r="R251" s="6" t="s">
        <v>449</v>
      </c>
      <c r="S251" s="7" t="s">
        <v>450</v>
      </c>
      <c r="T251" s="8">
        <f t="shared" ref="T251" si="252">+T252+T253</f>
        <v>500000</v>
      </c>
      <c r="U251" s="8">
        <v>-500000</v>
      </c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>
        <f t="shared" si="212"/>
        <v>0</v>
      </c>
      <c r="AG251" s="8">
        <f t="shared" si="213"/>
        <v>0</v>
      </c>
      <c r="AI251" s="174">
        <f t="shared" si="211"/>
        <v>0.7367440077671048</v>
      </c>
      <c r="AJ251" s="174">
        <f t="shared" si="196"/>
        <v>1.2632559922328952</v>
      </c>
      <c r="AK251" s="174">
        <f t="shared" si="197"/>
        <v>1</v>
      </c>
      <c r="AL251" s="174">
        <f t="shared" si="198"/>
        <v>1</v>
      </c>
      <c r="AM251" s="174">
        <f t="shared" si="199"/>
        <v>1</v>
      </c>
      <c r="AN251" s="174">
        <f t="shared" si="200"/>
        <v>1</v>
      </c>
      <c r="AO251" s="174">
        <f t="shared" si="201"/>
        <v>1</v>
      </c>
      <c r="AP251" s="174">
        <f t="shared" si="202"/>
        <v>1</v>
      </c>
      <c r="AQ251" s="174">
        <f t="shared" si="203"/>
        <v>1</v>
      </c>
      <c r="AR251" s="174">
        <f t="shared" si="204"/>
        <v>1</v>
      </c>
      <c r="AS251" s="174">
        <f t="shared" si="205"/>
        <v>1</v>
      </c>
      <c r="AT251" s="174">
        <f t="shared" si="206"/>
        <v>1</v>
      </c>
      <c r="AU251" s="174">
        <f t="shared" si="207"/>
        <v>1</v>
      </c>
      <c r="AV251" s="174">
        <f t="shared" si="208"/>
        <v>1</v>
      </c>
    </row>
    <row r="252" spans="1:48" x14ac:dyDescent="0.25">
      <c r="A252" s="2" t="s">
        <v>451</v>
      </c>
      <c r="B252" s="13" t="s">
        <v>452</v>
      </c>
      <c r="C252" s="15">
        <v>1750000</v>
      </c>
      <c r="D252" s="15">
        <v>1750000</v>
      </c>
      <c r="E252" s="15">
        <v>1750000</v>
      </c>
      <c r="F252" s="15">
        <v>1750000</v>
      </c>
      <c r="G252" s="15">
        <v>1750000</v>
      </c>
      <c r="H252" s="15">
        <v>1750000</v>
      </c>
      <c r="I252" s="15">
        <v>1750000</v>
      </c>
      <c r="J252" s="15">
        <v>1750000</v>
      </c>
      <c r="K252" s="15">
        <v>1750000</v>
      </c>
      <c r="L252" s="15">
        <v>1750000</v>
      </c>
      <c r="M252" s="15">
        <v>1750000</v>
      </c>
      <c r="N252" s="15">
        <v>1750000</v>
      </c>
      <c r="O252" s="15">
        <f t="shared" si="215"/>
        <v>3500000</v>
      </c>
      <c r="P252" s="15">
        <f t="shared" ref="P252:P266" si="253">SUM(C252:N252)</f>
        <v>21000000</v>
      </c>
      <c r="R252" s="2" t="s">
        <v>451</v>
      </c>
      <c r="S252" s="13" t="s">
        <v>452</v>
      </c>
      <c r="T252" s="15">
        <v>0</v>
      </c>
      <c r="U252" s="15">
        <v>0</v>
      </c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>
        <f t="shared" si="212"/>
        <v>0</v>
      </c>
      <c r="AG252" s="15">
        <f t="shared" si="213"/>
        <v>0</v>
      </c>
      <c r="AI252" s="175">
        <f t="shared" si="211"/>
        <v>1</v>
      </c>
      <c r="AJ252" s="175">
        <f t="shared" si="196"/>
        <v>1</v>
      </c>
      <c r="AK252" s="175">
        <f t="shared" si="197"/>
        <v>1</v>
      </c>
      <c r="AL252" s="175">
        <f t="shared" si="198"/>
        <v>1</v>
      </c>
      <c r="AM252" s="175">
        <f t="shared" si="199"/>
        <v>1</v>
      </c>
      <c r="AN252" s="175">
        <f t="shared" si="200"/>
        <v>1</v>
      </c>
      <c r="AO252" s="175">
        <f t="shared" si="201"/>
        <v>1</v>
      </c>
      <c r="AP252" s="175">
        <f t="shared" si="202"/>
        <v>1</v>
      </c>
      <c r="AQ252" s="175">
        <f t="shared" si="203"/>
        <v>1</v>
      </c>
      <c r="AR252" s="175">
        <f t="shared" si="204"/>
        <v>1</v>
      </c>
      <c r="AS252" s="175">
        <f t="shared" si="205"/>
        <v>1</v>
      </c>
      <c r="AT252" s="175">
        <f t="shared" si="206"/>
        <v>1</v>
      </c>
      <c r="AU252" s="175">
        <f t="shared" si="207"/>
        <v>1</v>
      </c>
      <c r="AV252" s="175">
        <f t="shared" si="208"/>
        <v>1</v>
      </c>
    </row>
    <row r="253" spans="1:48" x14ac:dyDescent="0.25">
      <c r="A253" s="2" t="s">
        <v>453</v>
      </c>
      <c r="B253" s="13" t="s">
        <v>454</v>
      </c>
      <c r="C253" s="15">
        <v>149292</v>
      </c>
      <c r="D253" s="15">
        <v>149292</v>
      </c>
      <c r="E253" s="15">
        <v>149292</v>
      </c>
      <c r="F253" s="15">
        <v>149292</v>
      </c>
      <c r="G253" s="15">
        <v>149292</v>
      </c>
      <c r="H253" s="15">
        <v>149292</v>
      </c>
      <c r="I253" s="15">
        <v>149292</v>
      </c>
      <c r="J253" s="15">
        <v>149292</v>
      </c>
      <c r="K253" s="15">
        <v>149292</v>
      </c>
      <c r="L253" s="15">
        <v>2182802</v>
      </c>
      <c r="M253" s="15">
        <v>0</v>
      </c>
      <c r="N253" s="15">
        <v>0</v>
      </c>
      <c r="O253" s="15">
        <f t="shared" si="215"/>
        <v>298584</v>
      </c>
      <c r="P253" s="15">
        <f t="shared" si="253"/>
        <v>3526430</v>
      </c>
      <c r="R253" s="2" t="s">
        <v>453</v>
      </c>
      <c r="S253" s="13" t="s">
        <v>454</v>
      </c>
      <c r="T253" s="15">
        <v>500000</v>
      </c>
      <c r="U253" s="15">
        <v>-500000</v>
      </c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>
        <f t="shared" si="212"/>
        <v>0</v>
      </c>
      <c r="AG253" s="15">
        <f t="shared" si="213"/>
        <v>0</v>
      </c>
      <c r="AI253" s="175">
        <f t="shared" si="211"/>
        <v>-2.349141280175763</v>
      </c>
      <c r="AJ253" s="175">
        <f t="shared" si="196"/>
        <v>4.349141280175763</v>
      </c>
      <c r="AK253" s="175">
        <f t="shared" si="197"/>
        <v>1</v>
      </c>
      <c r="AL253" s="175">
        <f t="shared" si="198"/>
        <v>1</v>
      </c>
      <c r="AM253" s="175">
        <f t="shared" si="199"/>
        <v>1</v>
      </c>
      <c r="AN253" s="175">
        <f t="shared" si="200"/>
        <v>1</v>
      </c>
      <c r="AO253" s="175">
        <f t="shared" si="201"/>
        <v>1</v>
      </c>
      <c r="AP253" s="175">
        <f t="shared" si="202"/>
        <v>1</v>
      </c>
      <c r="AQ253" s="175">
        <f t="shared" si="203"/>
        <v>1</v>
      </c>
      <c r="AR253" s="175">
        <f t="shared" si="204"/>
        <v>1</v>
      </c>
      <c r="AS253" s="175" t="e">
        <f t="shared" si="205"/>
        <v>#DIV/0!</v>
      </c>
      <c r="AT253" s="175" t="e">
        <f t="shared" si="206"/>
        <v>#DIV/0!</v>
      </c>
      <c r="AU253" s="175">
        <f t="shared" si="207"/>
        <v>1</v>
      </c>
      <c r="AV253" s="175">
        <f t="shared" si="208"/>
        <v>1</v>
      </c>
    </row>
    <row r="254" spans="1:48" x14ac:dyDescent="0.25">
      <c r="A254" s="6" t="s">
        <v>455</v>
      </c>
      <c r="B254" s="7" t="s">
        <v>456</v>
      </c>
      <c r="C254" s="8">
        <f t="shared" ref="C254:N254" si="254">+C255+C261+C263</f>
        <v>16617695.414305327</v>
      </c>
      <c r="D254" s="8">
        <f t="shared" si="254"/>
        <v>25711345.747638665</v>
      </c>
      <c r="E254" s="8">
        <f t="shared" si="254"/>
        <v>30217695.414305329</v>
      </c>
      <c r="F254" s="8">
        <f t="shared" si="254"/>
        <v>22617695.414305329</v>
      </c>
      <c r="G254" s="8">
        <f t="shared" si="254"/>
        <v>24617695.414305329</v>
      </c>
      <c r="H254" s="8">
        <f t="shared" si="254"/>
        <v>16740170.233333334</v>
      </c>
      <c r="I254" s="8">
        <f t="shared" si="254"/>
        <v>18740170.233333334</v>
      </c>
      <c r="J254" s="8">
        <f t="shared" si="254"/>
        <v>39340170.233333334</v>
      </c>
      <c r="K254" s="8">
        <f t="shared" si="254"/>
        <v>17740170.233333334</v>
      </c>
      <c r="L254" s="8">
        <f t="shared" si="254"/>
        <v>20740170.233333334</v>
      </c>
      <c r="M254" s="8">
        <f t="shared" si="254"/>
        <v>21933208.333333336</v>
      </c>
      <c r="N254" s="8">
        <f t="shared" si="254"/>
        <v>9933208.333333334</v>
      </c>
      <c r="O254" s="8">
        <f t="shared" si="215"/>
        <v>42329041.161943994</v>
      </c>
      <c r="P254" s="8">
        <f t="shared" si="253"/>
        <v>264949395.23819339</v>
      </c>
      <c r="R254" s="6" t="s">
        <v>455</v>
      </c>
      <c r="S254" s="7" t="s">
        <v>456</v>
      </c>
      <c r="T254" s="8">
        <f t="shared" ref="T254" si="255">+T255+T261+T263</f>
        <v>66728100</v>
      </c>
      <c r="U254" s="8">
        <v>-59232300</v>
      </c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>
        <f t="shared" si="212"/>
        <v>7495800</v>
      </c>
      <c r="AG254" s="8">
        <f t="shared" si="213"/>
        <v>7495800</v>
      </c>
      <c r="AI254" s="174">
        <f t="shared" si="211"/>
        <v>-3.0154845985778014</v>
      </c>
      <c r="AJ254" s="174">
        <f t="shared" si="196"/>
        <v>3.3037417248157817</v>
      </c>
      <c r="AK254" s="174">
        <f t="shared" si="197"/>
        <v>1</v>
      </c>
      <c r="AL254" s="174">
        <f t="shared" si="198"/>
        <v>1</v>
      </c>
      <c r="AM254" s="174">
        <f t="shared" si="199"/>
        <v>1</v>
      </c>
      <c r="AN254" s="174">
        <f t="shared" si="200"/>
        <v>1</v>
      </c>
      <c r="AO254" s="174">
        <f t="shared" si="201"/>
        <v>1</v>
      </c>
      <c r="AP254" s="174">
        <f t="shared" si="202"/>
        <v>1</v>
      </c>
      <c r="AQ254" s="174">
        <f t="shared" si="203"/>
        <v>1</v>
      </c>
      <c r="AR254" s="174">
        <f t="shared" si="204"/>
        <v>1</v>
      </c>
      <c r="AS254" s="174">
        <f t="shared" si="205"/>
        <v>1</v>
      </c>
      <c r="AT254" s="174">
        <f t="shared" si="206"/>
        <v>1</v>
      </c>
      <c r="AU254" s="174">
        <f t="shared" si="207"/>
        <v>0.82291590373327161</v>
      </c>
      <c r="AV254" s="174">
        <f t="shared" si="208"/>
        <v>0.97170855969208325</v>
      </c>
    </row>
    <row r="255" spans="1:48" x14ac:dyDescent="0.25">
      <c r="A255" s="6" t="s">
        <v>457</v>
      </c>
      <c r="B255" s="7" t="s">
        <v>754</v>
      </c>
      <c r="C255" s="8">
        <f t="shared" ref="C255:N255" si="256">SUM(C256:C260)</f>
        <v>9831518.5143053271</v>
      </c>
      <c r="D255" s="8">
        <f t="shared" si="256"/>
        <v>18925168.847638663</v>
      </c>
      <c r="E255" s="8">
        <f t="shared" si="256"/>
        <v>23431518.514305331</v>
      </c>
      <c r="F255" s="8">
        <f t="shared" si="256"/>
        <v>15831518.514305327</v>
      </c>
      <c r="G255" s="8">
        <f t="shared" si="256"/>
        <v>17831518.514305327</v>
      </c>
      <c r="H255" s="8">
        <f t="shared" si="256"/>
        <v>9953993.333333334</v>
      </c>
      <c r="I255" s="8">
        <f t="shared" si="256"/>
        <v>11953993.333333334</v>
      </c>
      <c r="J255" s="8">
        <f t="shared" si="256"/>
        <v>32553993.333333336</v>
      </c>
      <c r="K255" s="8">
        <f t="shared" si="256"/>
        <v>10953993.333333334</v>
      </c>
      <c r="L255" s="8">
        <f t="shared" si="256"/>
        <v>13953993.333333332</v>
      </c>
      <c r="M255" s="8">
        <f t="shared" si="256"/>
        <v>19433208.333333336</v>
      </c>
      <c r="N255" s="8">
        <f t="shared" si="256"/>
        <v>7433208.333333334</v>
      </c>
      <c r="O255" s="8">
        <f t="shared" si="215"/>
        <v>28756687.36194399</v>
      </c>
      <c r="P255" s="8">
        <f t="shared" si="253"/>
        <v>192087626.23819333</v>
      </c>
      <c r="R255" s="6" t="s">
        <v>457</v>
      </c>
      <c r="S255" s="7" t="s">
        <v>458</v>
      </c>
      <c r="T255" s="8">
        <f t="shared" ref="T255" si="257">SUM(T256:T260)</f>
        <v>53115726</v>
      </c>
      <c r="U255" s="8">
        <v>-47619926</v>
      </c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>
        <f t="shared" si="212"/>
        <v>5495800</v>
      </c>
      <c r="AG255" s="8">
        <f t="shared" si="213"/>
        <v>5495800</v>
      </c>
      <c r="AI255" s="174">
        <f t="shared" si="211"/>
        <v>-4.4025963458965265</v>
      </c>
      <c r="AJ255" s="174">
        <f t="shared" si="196"/>
        <v>3.5162219890017865</v>
      </c>
      <c r="AK255" s="174">
        <f t="shared" si="197"/>
        <v>1</v>
      </c>
      <c r="AL255" s="174">
        <f t="shared" si="198"/>
        <v>1</v>
      </c>
      <c r="AM255" s="174">
        <f t="shared" si="199"/>
        <v>1</v>
      </c>
      <c r="AN255" s="174">
        <f t="shared" si="200"/>
        <v>1</v>
      </c>
      <c r="AO255" s="174">
        <f t="shared" si="201"/>
        <v>1</v>
      </c>
      <c r="AP255" s="174">
        <f t="shared" si="202"/>
        <v>1</v>
      </c>
      <c r="AQ255" s="174">
        <f t="shared" si="203"/>
        <v>1</v>
      </c>
      <c r="AR255" s="174">
        <f t="shared" si="204"/>
        <v>1</v>
      </c>
      <c r="AS255" s="174">
        <f t="shared" si="205"/>
        <v>1</v>
      </c>
      <c r="AT255" s="174">
        <f t="shared" si="206"/>
        <v>1</v>
      </c>
      <c r="AU255" s="174">
        <f t="shared" si="207"/>
        <v>0.80888619294609609</v>
      </c>
      <c r="AV255" s="174">
        <f t="shared" si="208"/>
        <v>0.97138909929999828</v>
      </c>
    </row>
    <row r="256" spans="1:48" x14ac:dyDescent="0.25">
      <c r="A256" s="2" t="s">
        <v>459</v>
      </c>
      <c r="B256" s="13" t="s">
        <v>755</v>
      </c>
      <c r="C256" s="15">
        <v>1916666.6666666667</v>
      </c>
      <c r="D256" s="15">
        <v>1916666.6666666667</v>
      </c>
      <c r="E256" s="15">
        <v>4916666.666666667</v>
      </c>
      <c r="F256" s="15">
        <v>4916666.666666667</v>
      </c>
      <c r="G256" s="15">
        <v>1916666.6666666667</v>
      </c>
      <c r="H256" s="15">
        <v>1916666.6666666667</v>
      </c>
      <c r="I256" s="15">
        <v>1916666.6666666667</v>
      </c>
      <c r="J256" s="15">
        <v>6416666.666666667</v>
      </c>
      <c r="K256" s="15">
        <v>3416666.666666667</v>
      </c>
      <c r="L256" s="15">
        <v>1916666.6666666667</v>
      </c>
      <c r="M256" s="15">
        <v>1916666.6666666667</v>
      </c>
      <c r="N256" s="15">
        <v>1916666.6666666667</v>
      </c>
      <c r="O256" s="15">
        <f t="shared" si="215"/>
        <v>3833333.3333333335</v>
      </c>
      <c r="P256" s="15">
        <f t="shared" si="253"/>
        <v>35000000.000000007</v>
      </c>
      <c r="R256" s="2" t="s">
        <v>459</v>
      </c>
      <c r="S256" s="13" t="s">
        <v>460</v>
      </c>
      <c r="T256" s="15">
        <v>3800000</v>
      </c>
      <c r="U256" s="15">
        <v>-3800000</v>
      </c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>
        <f t="shared" si="212"/>
        <v>0</v>
      </c>
      <c r="AG256" s="15">
        <f t="shared" si="213"/>
        <v>0</v>
      </c>
      <c r="AI256" s="175">
        <f t="shared" si="211"/>
        <v>-0.98260869565217379</v>
      </c>
      <c r="AJ256" s="175">
        <f t="shared" si="196"/>
        <v>2.982608695652174</v>
      </c>
      <c r="AK256" s="175">
        <f t="shared" si="197"/>
        <v>1</v>
      </c>
      <c r="AL256" s="175">
        <f t="shared" si="198"/>
        <v>1</v>
      </c>
      <c r="AM256" s="175">
        <f t="shared" si="199"/>
        <v>1</v>
      </c>
      <c r="AN256" s="175">
        <f t="shared" si="200"/>
        <v>1</v>
      </c>
      <c r="AO256" s="175">
        <f t="shared" si="201"/>
        <v>1</v>
      </c>
      <c r="AP256" s="175">
        <f t="shared" si="202"/>
        <v>1</v>
      </c>
      <c r="AQ256" s="175">
        <f t="shared" si="203"/>
        <v>1</v>
      </c>
      <c r="AR256" s="175">
        <f t="shared" si="204"/>
        <v>1</v>
      </c>
      <c r="AS256" s="175">
        <f t="shared" si="205"/>
        <v>1</v>
      </c>
      <c r="AT256" s="175">
        <f t="shared" si="206"/>
        <v>1</v>
      </c>
      <c r="AU256" s="175">
        <f t="shared" si="207"/>
        <v>1</v>
      </c>
      <c r="AV256" s="175">
        <f t="shared" si="208"/>
        <v>1</v>
      </c>
    </row>
    <row r="257" spans="1:48" x14ac:dyDescent="0.25">
      <c r="A257" s="2" t="s">
        <v>461</v>
      </c>
      <c r="B257" s="13" t="s">
        <v>462</v>
      </c>
      <c r="C257" s="15">
        <v>1550000</v>
      </c>
      <c r="D257" s="15">
        <v>3550000</v>
      </c>
      <c r="E257" s="15">
        <v>3350000</v>
      </c>
      <c r="F257" s="15">
        <v>3050000</v>
      </c>
      <c r="G257" s="15">
        <v>1550000</v>
      </c>
      <c r="H257" s="15">
        <v>3550000</v>
      </c>
      <c r="I257" s="15">
        <v>1550000</v>
      </c>
      <c r="J257" s="15">
        <v>4100000</v>
      </c>
      <c r="K257" s="15">
        <v>2300000</v>
      </c>
      <c r="L257" s="15">
        <v>7550000</v>
      </c>
      <c r="M257" s="15">
        <v>1550000</v>
      </c>
      <c r="N257" s="15">
        <v>1550000</v>
      </c>
      <c r="O257" s="15">
        <f t="shared" si="215"/>
        <v>5100000</v>
      </c>
      <c r="P257" s="15">
        <f t="shared" si="253"/>
        <v>35200000</v>
      </c>
      <c r="R257" s="2" t="s">
        <v>461</v>
      </c>
      <c r="S257" s="13" t="s">
        <v>462</v>
      </c>
      <c r="T257" s="15">
        <v>2000000</v>
      </c>
      <c r="U257" s="15">
        <v>-2000000</v>
      </c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>
        <f t="shared" si="212"/>
        <v>0</v>
      </c>
      <c r="AG257" s="15">
        <f t="shared" si="213"/>
        <v>0</v>
      </c>
      <c r="AI257" s="175">
        <f t="shared" si="211"/>
        <v>-0.29032258064516131</v>
      </c>
      <c r="AJ257" s="175">
        <f t="shared" si="196"/>
        <v>1.5633802816901408</v>
      </c>
      <c r="AK257" s="175">
        <f t="shared" si="197"/>
        <v>1</v>
      </c>
      <c r="AL257" s="175">
        <f t="shared" si="198"/>
        <v>1</v>
      </c>
      <c r="AM257" s="175">
        <f t="shared" si="199"/>
        <v>1</v>
      </c>
      <c r="AN257" s="175">
        <f t="shared" si="200"/>
        <v>1</v>
      </c>
      <c r="AO257" s="175">
        <f t="shared" si="201"/>
        <v>1</v>
      </c>
      <c r="AP257" s="175">
        <f t="shared" si="202"/>
        <v>1</v>
      </c>
      <c r="AQ257" s="175">
        <f t="shared" si="203"/>
        <v>1</v>
      </c>
      <c r="AR257" s="175">
        <f t="shared" si="204"/>
        <v>1</v>
      </c>
      <c r="AS257" s="175">
        <f t="shared" si="205"/>
        <v>1</v>
      </c>
      <c r="AT257" s="175">
        <f t="shared" si="206"/>
        <v>1</v>
      </c>
      <c r="AU257" s="175">
        <f t="shared" si="207"/>
        <v>1</v>
      </c>
      <c r="AV257" s="175">
        <f t="shared" si="208"/>
        <v>1</v>
      </c>
    </row>
    <row r="258" spans="1:48" x14ac:dyDescent="0.25">
      <c r="A258" s="2" t="s">
        <v>463</v>
      </c>
      <c r="B258" s="13" t="s">
        <v>464</v>
      </c>
      <c r="C258" s="15">
        <v>1862326.6666666667</v>
      </c>
      <c r="D258" s="15">
        <v>8955977</v>
      </c>
      <c r="E258" s="15">
        <v>5662326.666666667</v>
      </c>
      <c r="F258" s="15">
        <v>3362326.666666667</v>
      </c>
      <c r="G258" s="15">
        <v>1862326.6666666667</v>
      </c>
      <c r="H258" s="15">
        <v>1862326.6666666667</v>
      </c>
      <c r="I258" s="15">
        <v>3862326.666666667</v>
      </c>
      <c r="J258" s="15">
        <v>4412326.666666667</v>
      </c>
      <c r="K258" s="15">
        <v>2612326.666666667</v>
      </c>
      <c r="L258" s="15">
        <v>1862326.6666666667</v>
      </c>
      <c r="M258" s="15">
        <v>7341541.666666667</v>
      </c>
      <c r="N258" s="15">
        <v>1341541.6666666667</v>
      </c>
      <c r="O258" s="15">
        <f t="shared" si="215"/>
        <v>10818303.666666666</v>
      </c>
      <c r="P258" s="15">
        <f t="shared" si="253"/>
        <v>45000000.333333328</v>
      </c>
      <c r="R258" s="2" t="s">
        <v>463</v>
      </c>
      <c r="S258" s="13" t="s">
        <v>464</v>
      </c>
      <c r="T258" s="15">
        <v>2500000</v>
      </c>
      <c r="U258" s="15">
        <v>-2500000</v>
      </c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>
        <f t="shared" si="212"/>
        <v>0</v>
      </c>
      <c r="AG258" s="15">
        <f t="shared" si="213"/>
        <v>0</v>
      </c>
      <c r="AI258" s="175">
        <f t="shared" si="211"/>
        <v>-0.34240681011924146</v>
      </c>
      <c r="AJ258" s="175">
        <f t="shared" si="196"/>
        <v>1.2791431911895264</v>
      </c>
      <c r="AK258" s="175">
        <f t="shared" si="197"/>
        <v>1</v>
      </c>
      <c r="AL258" s="175">
        <f t="shared" si="198"/>
        <v>1</v>
      </c>
      <c r="AM258" s="175">
        <f t="shared" si="199"/>
        <v>1</v>
      </c>
      <c r="AN258" s="175">
        <f t="shared" si="200"/>
        <v>1</v>
      </c>
      <c r="AO258" s="175">
        <f t="shared" si="201"/>
        <v>1</v>
      </c>
      <c r="AP258" s="175">
        <f t="shared" si="202"/>
        <v>1</v>
      </c>
      <c r="AQ258" s="175">
        <f t="shared" si="203"/>
        <v>1</v>
      </c>
      <c r="AR258" s="175">
        <f t="shared" si="204"/>
        <v>1</v>
      </c>
      <c r="AS258" s="175">
        <f t="shared" si="205"/>
        <v>1</v>
      </c>
      <c r="AT258" s="175">
        <f t="shared" si="206"/>
        <v>1</v>
      </c>
      <c r="AU258" s="175">
        <f t="shared" si="207"/>
        <v>1</v>
      </c>
      <c r="AV258" s="175">
        <f t="shared" si="208"/>
        <v>1</v>
      </c>
    </row>
    <row r="259" spans="1:48" x14ac:dyDescent="0.25">
      <c r="A259" s="2" t="s">
        <v>465</v>
      </c>
      <c r="B259" s="13" t="s">
        <v>838</v>
      </c>
      <c r="C259" s="15">
        <v>2625000</v>
      </c>
      <c r="D259" s="15">
        <v>2625000</v>
      </c>
      <c r="E259" s="15">
        <v>4625000</v>
      </c>
      <c r="F259" s="15">
        <v>2625000</v>
      </c>
      <c r="G259" s="15">
        <v>2625000</v>
      </c>
      <c r="H259" s="15">
        <v>2625000</v>
      </c>
      <c r="I259" s="15">
        <v>4625000</v>
      </c>
      <c r="J259" s="15">
        <v>2625000</v>
      </c>
      <c r="K259" s="15">
        <v>2625000</v>
      </c>
      <c r="L259" s="15">
        <v>2625000</v>
      </c>
      <c r="M259" s="15">
        <v>8625000</v>
      </c>
      <c r="N259" s="15">
        <v>2625000</v>
      </c>
      <c r="O259" s="15">
        <f t="shared" si="215"/>
        <v>5250000</v>
      </c>
      <c r="P259" s="15">
        <f t="shared" si="253"/>
        <v>41500000</v>
      </c>
      <c r="R259" s="2" t="s">
        <v>465</v>
      </c>
      <c r="S259" s="13" t="s">
        <v>466</v>
      </c>
      <c r="T259" s="15">
        <v>34228100</v>
      </c>
      <c r="U259" s="15">
        <v>-33393250</v>
      </c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>
        <f t="shared" si="212"/>
        <v>834850</v>
      </c>
      <c r="AG259" s="15">
        <f t="shared" si="213"/>
        <v>834850</v>
      </c>
      <c r="AI259" s="175">
        <f t="shared" si="211"/>
        <v>-12.03927619047619</v>
      </c>
      <c r="AJ259" s="175">
        <f t="shared" si="196"/>
        <v>13.721238095238096</v>
      </c>
      <c r="AK259" s="175">
        <f t="shared" si="197"/>
        <v>1</v>
      </c>
      <c r="AL259" s="175">
        <f t="shared" si="198"/>
        <v>1</v>
      </c>
      <c r="AM259" s="175">
        <f t="shared" si="199"/>
        <v>1</v>
      </c>
      <c r="AN259" s="175">
        <f t="shared" si="200"/>
        <v>1</v>
      </c>
      <c r="AO259" s="175">
        <f t="shared" si="201"/>
        <v>1</v>
      </c>
      <c r="AP259" s="175">
        <f t="shared" si="202"/>
        <v>1</v>
      </c>
      <c r="AQ259" s="175">
        <f t="shared" si="203"/>
        <v>1</v>
      </c>
      <c r="AR259" s="175">
        <f t="shared" si="204"/>
        <v>1</v>
      </c>
      <c r="AS259" s="175">
        <f t="shared" si="205"/>
        <v>1</v>
      </c>
      <c r="AT259" s="175">
        <f t="shared" si="206"/>
        <v>1</v>
      </c>
      <c r="AU259" s="175">
        <f t="shared" si="207"/>
        <v>0.84098095238095238</v>
      </c>
      <c r="AV259" s="175">
        <f t="shared" si="208"/>
        <v>0.97988313253012049</v>
      </c>
    </row>
    <row r="260" spans="1:48" x14ac:dyDescent="0.25">
      <c r="A260" s="2" t="s">
        <v>467</v>
      </c>
      <c r="B260" s="13" t="s">
        <v>839</v>
      </c>
      <c r="C260" s="15">
        <v>1877525.1809719938</v>
      </c>
      <c r="D260" s="15">
        <v>1877525.1809719938</v>
      </c>
      <c r="E260" s="15">
        <v>4877525.1809719941</v>
      </c>
      <c r="F260" s="15">
        <v>1877525.1809719938</v>
      </c>
      <c r="G260" s="15">
        <v>9877525.1809719931</v>
      </c>
      <c r="H260" s="15">
        <v>0</v>
      </c>
      <c r="I260" s="15">
        <v>0</v>
      </c>
      <c r="J260" s="15">
        <v>15000000</v>
      </c>
      <c r="K260" s="15">
        <v>0</v>
      </c>
      <c r="L260" s="15">
        <v>0</v>
      </c>
      <c r="M260" s="15">
        <v>0</v>
      </c>
      <c r="N260" s="15">
        <v>0</v>
      </c>
      <c r="O260" s="15">
        <f t="shared" si="215"/>
        <v>3755050.3619439877</v>
      </c>
      <c r="P260" s="15">
        <f t="shared" si="253"/>
        <v>35387625.904859968</v>
      </c>
      <c r="R260" s="2" t="s">
        <v>467</v>
      </c>
      <c r="S260" s="13" t="s">
        <v>468</v>
      </c>
      <c r="T260" s="15">
        <v>10587626</v>
      </c>
      <c r="U260" s="15">
        <v>-5926676</v>
      </c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>
        <f t="shared" si="212"/>
        <v>4660950</v>
      </c>
      <c r="AG260" s="15">
        <f t="shared" si="213"/>
        <v>4660950</v>
      </c>
      <c r="AI260" s="175">
        <f t="shared" si="211"/>
        <v>-4.6391392814869157</v>
      </c>
      <c r="AJ260" s="175">
        <f t="shared" si="196"/>
        <v>4.156642616602225</v>
      </c>
      <c r="AK260" s="175">
        <f t="shared" si="197"/>
        <v>1</v>
      </c>
      <c r="AL260" s="175">
        <f t="shared" si="198"/>
        <v>1</v>
      </c>
      <c r="AM260" s="175">
        <f t="shared" si="199"/>
        <v>1</v>
      </c>
      <c r="AN260" s="175" t="e">
        <f t="shared" si="200"/>
        <v>#DIV/0!</v>
      </c>
      <c r="AO260" s="175" t="e">
        <f t="shared" si="201"/>
        <v>#DIV/0!</v>
      </c>
      <c r="AP260" s="175">
        <f t="shared" si="202"/>
        <v>1</v>
      </c>
      <c r="AQ260" s="175" t="e">
        <f t="shared" si="203"/>
        <v>#DIV/0!</v>
      </c>
      <c r="AR260" s="175" t="e">
        <f t="shared" si="204"/>
        <v>#DIV/0!</v>
      </c>
      <c r="AS260" s="175" t="e">
        <f t="shared" si="205"/>
        <v>#DIV/0!</v>
      </c>
      <c r="AT260" s="175" t="e">
        <f t="shared" si="206"/>
        <v>#DIV/0!</v>
      </c>
      <c r="AU260" s="175">
        <f t="shared" si="207"/>
        <v>-0.24124833244234534</v>
      </c>
      <c r="AV260" s="175">
        <f t="shared" si="208"/>
        <v>0.86828870598635188</v>
      </c>
    </row>
    <row r="261" spans="1:48" x14ac:dyDescent="0.25">
      <c r="A261" s="6" t="s">
        <v>469</v>
      </c>
      <c r="B261" s="7" t="s">
        <v>470</v>
      </c>
      <c r="C261" s="8">
        <f t="shared" ref="C261:N261" si="258">SUM(C262:C262)</f>
        <v>4286176.9000000004</v>
      </c>
      <c r="D261" s="8">
        <f t="shared" si="258"/>
        <v>4286176.9000000004</v>
      </c>
      <c r="E261" s="8">
        <f t="shared" si="258"/>
        <v>4286176.9000000004</v>
      </c>
      <c r="F261" s="8">
        <f t="shared" si="258"/>
        <v>4286176.9000000004</v>
      </c>
      <c r="G261" s="8">
        <f t="shared" si="258"/>
        <v>4286176.9000000004</v>
      </c>
      <c r="H261" s="8">
        <f t="shared" si="258"/>
        <v>4286176.9000000004</v>
      </c>
      <c r="I261" s="8">
        <f t="shared" si="258"/>
        <v>4286176.9000000004</v>
      </c>
      <c r="J261" s="8">
        <f t="shared" si="258"/>
        <v>4286176.9000000004</v>
      </c>
      <c r="K261" s="8">
        <f t="shared" si="258"/>
        <v>4286176.9000000004</v>
      </c>
      <c r="L261" s="8">
        <f t="shared" si="258"/>
        <v>4286176.9000000004</v>
      </c>
      <c r="M261" s="8">
        <f t="shared" si="258"/>
        <v>0</v>
      </c>
      <c r="N261" s="8">
        <f t="shared" si="258"/>
        <v>0</v>
      </c>
      <c r="O261" s="8">
        <f t="shared" si="215"/>
        <v>8572353.8000000007</v>
      </c>
      <c r="P261" s="8">
        <f t="shared" si="253"/>
        <v>42861768.999999993</v>
      </c>
      <c r="R261" s="6" t="s">
        <v>469</v>
      </c>
      <c r="S261" s="7" t="s">
        <v>470</v>
      </c>
      <c r="T261" s="8">
        <f t="shared" ref="T261" si="259">+T262</f>
        <v>11612374</v>
      </c>
      <c r="U261" s="8">
        <v>-11612374</v>
      </c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>
        <f t="shared" si="212"/>
        <v>0</v>
      </c>
      <c r="AG261" s="8">
        <f t="shared" si="213"/>
        <v>0</v>
      </c>
      <c r="AI261" s="174">
        <f t="shared" si="211"/>
        <v>-1.7092614866175959</v>
      </c>
      <c r="AJ261" s="174">
        <f t="shared" si="196"/>
        <v>3.7092614866175961</v>
      </c>
      <c r="AK261" s="174">
        <f t="shared" si="197"/>
        <v>1</v>
      </c>
      <c r="AL261" s="174">
        <f t="shared" si="198"/>
        <v>1</v>
      </c>
      <c r="AM261" s="174">
        <f t="shared" si="199"/>
        <v>1</v>
      </c>
      <c r="AN261" s="174">
        <f t="shared" si="200"/>
        <v>1</v>
      </c>
      <c r="AO261" s="174">
        <f t="shared" si="201"/>
        <v>1</v>
      </c>
      <c r="AP261" s="174">
        <f t="shared" si="202"/>
        <v>1</v>
      </c>
      <c r="AQ261" s="174">
        <f t="shared" si="203"/>
        <v>1</v>
      </c>
      <c r="AR261" s="174">
        <f t="shared" si="204"/>
        <v>1</v>
      </c>
      <c r="AS261" s="174" t="e">
        <f t="shared" si="205"/>
        <v>#DIV/0!</v>
      </c>
      <c r="AT261" s="174" t="e">
        <f t="shared" si="206"/>
        <v>#DIV/0!</v>
      </c>
      <c r="AU261" s="174">
        <f t="shared" si="207"/>
        <v>1</v>
      </c>
      <c r="AV261" s="174">
        <f t="shared" si="208"/>
        <v>1</v>
      </c>
    </row>
    <row r="262" spans="1:48" x14ac:dyDescent="0.25">
      <c r="A262" s="2" t="s">
        <v>471</v>
      </c>
      <c r="B262" s="13" t="s">
        <v>840</v>
      </c>
      <c r="C262" s="15">
        <v>4286176.9000000004</v>
      </c>
      <c r="D262" s="15">
        <v>4286176.9000000004</v>
      </c>
      <c r="E262" s="15">
        <v>4286176.9000000004</v>
      </c>
      <c r="F262" s="15">
        <v>4286176.9000000004</v>
      </c>
      <c r="G262" s="15">
        <v>4286176.9000000004</v>
      </c>
      <c r="H262" s="15">
        <v>4286176.9000000004</v>
      </c>
      <c r="I262" s="15">
        <v>4286176.9000000004</v>
      </c>
      <c r="J262" s="15">
        <v>4286176.9000000004</v>
      </c>
      <c r="K262" s="15">
        <v>4286176.9000000004</v>
      </c>
      <c r="L262" s="15">
        <v>4286176.9000000004</v>
      </c>
      <c r="M262" s="15">
        <v>0</v>
      </c>
      <c r="N262" s="15">
        <v>0</v>
      </c>
      <c r="O262" s="15">
        <f t="shared" si="215"/>
        <v>8572353.8000000007</v>
      </c>
      <c r="P262" s="15">
        <f t="shared" si="253"/>
        <v>42861768.999999993</v>
      </c>
      <c r="R262" s="2" t="s">
        <v>471</v>
      </c>
      <c r="S262" s="13" t="s">
        <v>472</v>
      </c>
      <c r="T262" s="15">
        <v>11612374</v>
      </c>
      <c r="U262" s="15">
        <v>-11612374</v>
      </c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>
        <f t="shared" si="212"/>
        <v>0</v>
      </c>
      <c r="AG262" s="15">
        <f t="shared" si="213"/>
        <v>0</v>
      </c>
      <c r="AI262" s="175">
        <f t="shared" si="211"/>
        <v>-1.7092614866175959</v>
      </c>
      <c r="AJ262" s="175">
        <f t="shared" si="196"/>
        <v>3.7092614866175961</v>
      </c>
      <c r="AK262" s="175">
        <f t="shared" si="197"/>
        <v>1</v>
      </c>
      <c r="AL262" s="175">
        <f t="shared" si="198"/>
        <v>1</v>
      </c>
      <c r="AM262" s="175">
        <f t="shared" si="199"/>
        <v>1</v>
      </c>
      <c r="AN262" s="175">
        <f t="shared" si="200"/>
        <v>1</v>
      </c>
      <c r="AO262" s="175">
        <f t="shared" si="201"/>
        <v>1</v>
      </c>
      <c r="AP262" s="175">
        <f t="shared" si="202"/>
        <v>1</v>
      </c>
      <c r="AQ262" s="175">
        <f t="shared" si="203"/>
        <v>1</v>
      </c>
      <c r="AR262" s="175">
        <f t="shared" si="204"/>
        <v>1</v>
      </c>
      <c r="AS262" s="175" t="e">
        <f t="shared" si="205"/>
        <v>#DIV/0!</v>
      </c>
      <c r="AT262" s="175" t="e">
        <f t="shared" si="206"/>
        <v>#DIV/0!</v>
      </c>
      <c r="AU262" s="175">
        <f t="shared" si="207"/>
        <v>1</v>
      </c>
      <c r="AV262" s="175">
        <f t="shared" si="208"/>
        <v>1</v>
      </c>
    </row>
    <row r="263" spans="1:48" x14ac:dyDescent="0.25">
      <c r="A263" s="6" t="s">
        <v>473</v>
      </c>
      <c r="B263" s="7" t="s">
        <v>474</v>
      </c>
      <c r="C263" s="8">
        <f t="shared" ref="C263:N263" si="260">SUM(C264:C264)</f>
        <v>2500000</v>
      </c>
      <c r="D263" s="8">
        <f t="shared" si="260"/>
        <v>2500000</v>
      </c>
      <c r="E263" s="8">
        <f t="shared" si="260"/>
        <v>2500000</v>
      </c>
      <c r="F263" s="8">
        <f t="shared" si="260"/>
        <v>2500000</v>
      </c>
      <c r="G263" s="8">
        <f t="shared" si="260"/>
        <v>2500000</v>
      </c>
      <c r="H263" s="8">
        <f t="shared" si="260"/>
        <v>2500000</v>
      </c>
      <c r="I263" s="8">
        <f t="shared" si="260"/>
        <v>2500000</v>
      </c>
      <c r="J263" s="8">
        <f t="shared" si="260"/>
        <v>2500000</v>
      </c>
      <c r="K263" s="8">
        <f t="shared" si="260"/>
        <v>2500000</v>
      </c>
      <c r="L263" s="8">
        <f t="shared" si="260"/>
        <v>2500000</v>
      </c>
      <c r="M263" s="8">
        <f t="shared" si="260"/>
        <v>2500000</v>
      </c>
      <c r="N263" s="8">
        <f t="shared" si="260"/>
        <v>2500000</v>
      </c>
      <c r="O263" s="8">
        <f t="shared" si="215"/>
        <v>5000000</v>
      </c>
      <c r="P263" s="8">
        <f t="shared" si="253"/>
        <v>30000000</v>
      </c>
      <c r="R263" s="6" t="s">
        <v>473</v>
      </c>
      <c r="S263" s="7" t="s">
        <v>474</v>
      </c>
      <c r="T263" s="8">
        <f t="shared" ref="T263" si="261">+T264</f>
        <v>2000000</v>
      </c>
      <c r="U263" s="8">
        <v>0</v>
      </c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>
        <f t="shared" si="212"/>
        <v>2000000</v>
      </c>
      <c r="AG263" s="8">
        <f t="shared" si="213"/>
        <v>2000000</v>
      </c>
      <c r="AI263" s="174">
        <f t="shared" si="211"/>
        <v>0.2</v>
      </c>
      <c r="AJ263" s="174">
        <f t="shared" si="196"/>
        <v>1</v>
      </c>
      <c r="AK263" s="174">
        <f t="shared" si="197"/>
        <v>1</v>
      </c>
      <c r="AL263" s="174">
        <f t="shared" si="198"/>
        <v>1</v>
      </c>
      <c r="AM263" s="174">
        <f t="shared" si="199"/>
        <v>1</v>
      </c>
      <c r="AN263" s="174">
        <f t="shared" si="200"/>
        <v>1</v>
      </c>
      <c r="AO263" s="174">
        <f t="shared" si="201"/>
        <v>1</v>
      </c>
      <c r="AP263" s="174">
        <f t="shared" si="202"/>
        <v>1</v>
      </c>
      <c r="AQ263" s="174">
        <f t="shared" si="203"/>
        <v>1</v>
      </c>
      <c r="AR263" s="174">
        <f t="shared" si="204"/>
        <v>1</v>
      </c>
      <c r="AS263" s="174">
        <f t="shared" si="205"/>
        <v>1</v>
      </c>
      <c r="AT263" s="174">
        <f t="shared" si="206"/>
        <v>1</v>
      </c>
      <c r="AU263" s="174">
        <f t="shared" si="207"/>
        <v>0.6</v>
      </c>
      <c r="AV263" s="174">
        <f t="shared" si="208"/>
        <v>0.93333333333333335</v>
      </c>
    </row>
    <row r="264" spans="1:48" x14ac:dyDescent="0.25">
      <c r="A264" s="2" t="s">
        <v>475</v>
      </c>
      <c r="B264" s="13" t="s">
        <v>476</v>
      </c>
      <c r="C264" s="15">
        <v>2500000</v>
      </c>
      <c r="D264" s="15">
        <v>2500000</v>
      </c>
      <c r="E264" s="15">
        <v>2500000</v>
      </c>
      <c r="F264" s="15">
        <v>2500000</v>
      </c>
      <c r="G264" s="15">
        <v>2500000</v>
      </c>
      <c r="H264" s="15">
        <v>2500000</v>
      </c>
      <c r="I264" s="15">
        <v>2500000</v>
      </c>
      <c r="J264" s="15">
        <v>2500000</v>
      </c>
      <c r="K264" s="15">
        <v>2500000</v>
      </c>
      <c r="L264" s="15">
        <v>2500000</v>
      </c>
      <c r="M264" s="15">
        <v>2500000</v>
      </c>
      <c r="N264" s="15">
        <v>2500000</v>
      </c>
      <c r="O264" s="15">
        <f t="shared" si="215"/>
        <v>5000000</v>
      </c>
      <c r="P264" s="15">
        <f t="shared" si="253"/>
        <v>30000000</v>
      </c>
      <c r="R264" s="2" t="s">
        <v>475</v>
      </c>
      <c r="S264" s="13" t="s">
        <v>476</v>
      </c>
      <c r="T264" s="15">
        <v>2000000</v>
      </c>
      <c r="U264" s="15">
        <v>0</v>
      </c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>
        <f t="shared" si="212"/>
        <v>2000000</v>
      </c>
      <c r="AG264" s="15">
        <f t="shared" si="213"/>
        <v>2000000</v>
      </c>
      <c r="AI264" s="175">
        <f t="shared" si="211"/>
        <v>0.2</v>
      </c>
      <c r="AJ264" s="175">
        <f t="shared" ref="AJ264:AJ327" si="262">(D264-U264)/D264</f>
        <v>1</v>
      </c>
      <c r="AK264" s="175">
        <f t="shared" ref="AK264:AK327" si="263">(E264-V264)/E264</f>
        <v>1</v>
      </c>
      <c r="AL264" s="175">
        <f t="shared" ref="AL264:AL327" si="264">(F264-W264)/F264</f>
        <v>1</v>
      </c>
      <c r="AM264" s="175">
        <f t="shared" ref="AM264:AM327" si="265">(G264-X264)/G264</f>
        <v>1</v>
      </c>
      <c r="AN264" s="175">
        <f t="shared" ref="AN264:AN327" si="266">(H264-Y264)/H264</f>
        <v>1</v>
      </c>
      <c r="AO264" s="175">
        <f t="shared" ref="AO264:AO327" si="267">(I264-Z264)/I264</f>
        <v>1</v>
      </c>
      <c r="AP264" s="175">
        <f t="shared" ref="AP264:AP327" si="268">(J264-AA264)/J264</f>
        <v>1</v>
      </c>
      <c r="AQ264" s="175">
        <f t="shared" ref="AQ264:AQ327" si="269">(K264-AB264)/K264</f>
        <v>1</v>
      </c>
      <c r="AR264" s="175">
        <f t="shared" ref="AR264:AR327" si="270">(L264-AC264)/L264</f>
        <v>1</v>
      </c>
      <c r="AS264" s="175">
        <f t="shared" ref="AS264:AS327" si="271">(M264-AD264)/M264</f>
        <v>1</v>
      </c>
      <c r="AT264" s="175">
        <f t="shared" ref="AT264:AT327" si="272">(N264-AE264)/N264</f>
        <v>1</v>
      </c>
      <c r="AU264" s="175">
        <f t="shared" ref="AU264:AU327" si="273">(O264-AF264)/O264</f>
        <v>0.6</v>
      </c>
      <c r="AV264" s="175">
        <f t="shared" ref="AV264:AV327" si="274">(P264-AG264)/P264</f>
        <v>0.93333333333333335</v>
      </c>
    </row>
    <row r="265" spans="1:48" x14ac:dyDescent="0.25">
      <c r="A265" s="6" t="s">
        <v>477</v>
      </c>
      <c r="B265" s="7" t="s">
        <v>756</v>
      </c>
      <c r="C265" s="8">
        <f t="shared" ref="C265:N265" si="275">SUM(C266:C266)</f>
        <v>5249883</v>
      </c>
      <c r="D265" s="8">
        <f t="shared" si="275"/>
        <v>22760611</v>
      </c>
      <c r="E265" s="8">
        <f t="shared" si="275"/>
        <v>12760611</v>
      </c>
      <c r="F265" s="8">
        <f t="shared" si="275"/>
        <v>7810611</v>
      </c>
      <c r="G265" s="8">
        <f t="shared" si="275"/>
        <v>6260611</v>
      </c>
      <c r="H265" s="8">
        <f t="shared" si="275"/>
        <v>26260611</v>
      </c>
      <c r="I265" s="8">
        <f t="shared" si="275"/>
        <v>7760611</v>
      </c>
      <c r="J265" s="8">
        <f t="shared" si="275"/>
        <v>13760611</v>
      </c>
      <c r="K265" s="8">
        <f t="shared" si="275"/>
        <v>6810611</v>
      </c>
      <c r="L265" s="8">
        <f t="shared" si="275"/>
        <v>6260611</v>
      </c>
      <c r="M265" s="8">
        <f t="shared" si="275"/>
        <v>5010728</v>
      </c>
      <c r="N265" s="8">
        <f t="shared" si="275"/>
        <v>4000000</v>
      </c>
      <c r="O265" s="8">
        <f t="shared" si="215"/>
        <v>28010494</v>
      </c>
      <c r="P265" s="8">
        <f t="shared" si="253"/>
        <v>124706110</v>
      </c>
      <c r="R265" s="6" t="s">
        <v>477</v>
      </c>
      <c r="S265" s="7" t="s">
        <v>478</v>
      </c>
      <c r="T265" s="8">
        <f t="shared" ref="T265" si="276">+T266</f>
        <v>114827471</v>
      </c>
      <c r="U265" s="8">
        <v>-114827471</v>
      </c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>
        <f t="shared" si="212"/>
        <v>0</v>
      </c>
      <c r="AG265" s="8">
        <f t="shared" si="213"/>
        <v>0</v>
      </c>
      <c r="AI265" s="174">
        <f t="shared" ref="AI265:AI328" si="277">(C265-T265)/C265</f>
        <v>-20.872386679855531</v>
      </c>
      <c r="AJ265" s="174">
        <f t="shared" si="262"/>
        <v>6.0450082820711621</v>
      </c>
      <c r="AK265" s="174">
        <f t="shared" si="263"/>
        <v>1</v>
      </c>
      <c r="AL265" s="174">
        <f t="shared" si="264"/>
        <v>1</v>
      </c>
      <c r="AM265" s="174">
        <f t="shared" si="265"/>
        <v>1</v>
      </c>
      <c r="AN265" s="174">
        <f t="shared" si="266"/>
        <v>1</v>
      </c>
      <c r="AO265" s="174">
        <f t="shared" si="267"/>
        <v>1</v>
      </c>
      <c r="AP265" s="174">
        <f t="shared" si="268"/>
        <v>1</v>
      </c>
      <c r="AQ265" s="174">
        <f t="shared" si="269"/>
        <v>1</v>
      </c>
      <c r="AR265" s="174">
        <f t="shared" si="270"/>
        <v>1</v>
      </c>
      <c r="AS265" s="174">
        <f t="shared" si="271"/>
        <v>1</v>
      </c>
      <c r="AT265" s="174">
        <f t="shared" si="272"/>
        <v>1</v>
      </c>
      <c r="AU265" s="174">
        <f t="shared" si="273"/>
        <v>1</v>
      </c>
      <c r="AV265" s="174">
        <f t="shared" si="274"/>
        <v>1</v>
      </c>
    </row>
    <row r="266" spans="1:48" x14ac:dyDescent="0.25">
      <c r="A266" s="2" t="s">
        <v>479</v>
      </c>
      <c r="B266" s="13" t="s">
        <v>480</v>
      </c>
      <c r="C266" s="15">
        <v>5249883</v>
      </c>
      <c r="D266" s="15">
        <v>22760611</v>
      </c>
      <c r="E266" s="15">
        <v>12760611</v>
      </c>
      <c r="F266" s="15">
        <v>7810611</v>
      </c>
      <c r="G266" s="15">
        <v>6260611</v>
      </c>
      <c r="H266" s="15">
        <v>26260611</v>
      </c>
      <c r="I266" s="15">
        <v>7760611</v>
      </c>
      <c r="J266" s="15">
        <v>13760611</v>
      </c>
      <c r="K266" s="15">
        <v>6810611</v>
      </c>
      <c r="L266" s="15">
        <v>6260611</v>
      </c>
      <c r="M266" s="15">
        <v>5010728</v>
      </c>
      <c r="N266" s="15">
        <v>4000000</v>
      </c>
      <c r="O266" s="15">
        <f t="shared" si="215"/>
        <v>28010494</v>
      </c>
      <c r="P266" s="15">
        <f t="shared" si="253"/>
        <v>124706110</v>
      </c>
      <c r="R266" s="2" t="s">
        <v>479</v>
      </c>
      <c r="S266" s="13" t="s">
        <v>480</v>
      </c>
      <c r="T266" s="15">
        <v>114827471</v>
      </c>
      <c r="U266" s="15">
        <v>-114827471</v>
      </c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>
        <f t="shared" si="212"/>
        <v>0</v>
      </c>
      <c r="AG266" s="15">
        <f t="shared" si="213"/>
        <v>0</v>
      </c>
      <c r="AI266" s="175">
        <f t="shared" si="277"/>
        <v>-20.872386679855531</v>
      </c>
      <c r="AJ266" s="175">
        <f t="shared" si="262"/>
        <v>6.0450082820711621</v>
      </c>
      <c r="AK266" s="175">
        <f t="shared" si="263"/>
        <v>1</v>
      </c>
      <c r="AL266" s="175">
        <f t="shared" si="264"/>
        <v>1</v>
      </c>
      <c r="AM266" s="175">
        <f t="shared" si="265"/>
        <v>1</v>
      </c>
      <c r="AN266" s="175">
        <f t="shared" si="266"/>
        <v>1</v>
      </c>
      <c r="AO266" s="175">
        <f t="shared" si="267"/>
        <v>1</v>
      </c>
      <c r="AP266" s="175">
        <f t="shared" si="268"/>
        <v>1</v>
      </c>
      <c r="AQ266" s="175">
        <f t="shared" si="269"/>
        <v>1</v>
      </c>
      <c r="AR266" s="175">
        <f t="shared" si="270"/>
        <v>1</v>
      </c>
      <c r="AS266" s="175">
        <f t="shared" si="271"/>
        <v>1</v>
      </c>
      <c r="AT266" s="175">
        <f t="shared" si="272"/>
        <v>1</v>
      </c>
      <c r="AU266" s="175">
        <f t="shared" si="273"/>
        <v>1</v>
      </c>
      <c r="AV266" s="175">
        <f t="shared" si="274"/>
        <v>1</v>
      </c>
    </row>
    <row r="267" spans="1:48" x14ac:dyDescent="0.25">
      <c r="A267" s="6" t="s">
        <v>481</v>
      </c>
      <c r="B267" s="7" t="s">
        <v>482</v>
      </c>
      <c r="C267" s="8">
        <f>+C268+C272</f>
        <v>51879031.606075004</v>
      </c>
      <c r="D267" s="8">
        <f t="shared" ref="D267:P267" si="278">+D268+D272</f>
        <v>31587816.606075</v>
      </c>
      <c r="E267" s="8">
        <f t="shared" si="278"/>
        <v>69797771.606075004</v>
      </c>
      <c r="F267" s="8">
        <f t="shared" si="278"/>
        <v>35227225.606075004</v>
      </c>
      <c r="G267" s="8">
        <f t="shared" si="278"/>
        <v>15432333.606075002</v>
      </c>
      <c r="H267" s="8">
        <f t="shared" si="278"/>
        <v>5432333.6060750019</v>
      </c>
      <c r="I267" s="8">
        <f t="shared" si="278"/>
        <v>14432333.606075002</v>
      </c>
      <c r="J267" s="8">
        <f t="shared" si="278"/>
        <v>10432333.606075002</v>
      </c>
      <c r="K267" s="8">
        <f t="shared" si="278"/>
        <v>21432333.606075</v>
      </c>
      <c r="L267" s="8">
        <f t="shared" si="278"/>
        <v>11432333.606075002</v>
      </c>
      <c r="M267" s="8">
        <f t="shared" si="278"/>
        <v>3863786.6060750014</v>
      </c>
      <c r="N267" s="8">
        <f t="shared" si="278"/>
        <v>3863786.6060750014</v>
      </c>
      <c r="O267" s="8">
        <f t="shared" si="215"/>
        <v>83466848.212150007</v>
      </c>
      <c r="P267" s="8">
        <f t="shared" si="278"/>
        <v>274813420.27290004</v>
      </c>
      <c r="R267" s="6" t="s">
        <v>481</v>
      </c>
      <c r="S267" s="7" t="s">
        <v>482</v>
      </c>
      <c r="T267" s="8">
        <f t="shared" ref="T267" si="279">+T268+T272</f>
        <v>61705842</v>
      </c>
      <c r="U267" s="8">
        <v>-37787199</v>
      </c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>
        <f t="shared" ref="AF267:AF330" si="280">+T267+U267</f>
        <v>23918643</v>
      </c>
      <c r="AG267" s="8">
        <f t="shared" ref="AG267:AG330" si="281">SUM(T267:AE267)</f>
        <v>23918643</v>
      </c>
      <c r="AI267" s="174">
        <f t="shared" si="277"/>
        <v>-0.18941776840673105</v>
      </c>
      <c r="AJ267" s="174">
        <f t="shared" si="262"/>
        <v>2.1962586547603524</v>
      </c>
      <c r="AK267" s="174">
        <f t="shared" si="263"/>
        <v>1</v>
      </c>
      <c r="AL267" s="174">
        <f t="shared" si="264"/>
        <v>1</v>
      </c>
      <c r="AM267" s="174">
        <f t="shared" si="265"/>
        <v>1</v>
      </c>
      <c r="AN267" s="174">
        <f t="shared" si="266"/>
        <v>1</v>
      </c>
      <c r="AO267" s="174">
        <f t="shared" si="267"/>
        <v>1</v>
      </c>
      <c r="AP267" s="174">
        <f t="shared" si="268"/>
        <v>1</v>
      </c>
      <c r="AQ267" s="174">
        <f t="shared" si="269"/>
        <v>1</v>
      </c>
      <c r="AR267" s="174">
        <f t="shared" si="270"/>
        <v>1</v>
      </c>
      <c r="AS267" s="174">
        <f t="shared" si="271"/>
        <v>1</v>
      </c>
      <c r="AT267" s="174">
        <f t="shared" si="272"/>
        <v>1</v>
      </c>
      <c r="AU267" s="174">
        <f t="shared" si="273"/>
        <v>0.71343541163546365</v>
      </c>
      <c r="AV267" s="174">
        <f t="shared" si="274"/>
        <v>0.91296406494177795</v>
      </c>
    </row>
    <row r="268" spans="1:48" x14ac:dyDescent="0.25">
      <c r="A268" s="6" t="s">
        <v>483</v>
      </c>
      <c r="B268" s="7" t="s">
        <v>484</v>
      </c>
      <c r="C268" s="8">
        <f t="shared" ref="C268:N268" si="282">SUM(C269:C271)</f>
        <v>47696581</v>
      </c>
      <c r="D268" s="8">
        <f t="shared" si="282"/>
        <v>27405366</v>
      </c>
      <c r="E268" s="8">
        <f t="shared" si="282"/>
        <v>65615321</v>
      </c>
      <c r="F268" s="8">
        <f t="shared" si="282"/>
        <v>31044775</v>
      </c>
      <c r="G268" s="8">
        <f t="shared" si="282"/>
        <v>11249883</v>
      </c>
      <c r="H268" s="8">
        <f t="shared" si="282"/>
        <v>1249883</v>
      </c>
      <c r="I268" s="8">
        <f t="shared" si="282"/>
        <v>10249883</v>
      </c>
      <c r="J268" s="8">
        <f t="shared" si="282"/>
        <v>6249883</v>
      </c>
      <c r="K268" s="8">
        <f t="shared" si="282"/>
        <v>17249883</v>
      </c>
      <c r="L268" s="8">
        <f t="shared" si="282"/>
        <v>7249883</v>
      </c>
      <c r="M268" s="8">
        <f t="shared" si="282"/>
        <v>0</v>
      </c>
      <c r="N268" s="8">
        <f t="shared" si="282"/>
        <v>0</v>
      </c>
      <c r="O268" s="8">
        <f t="shared" si="215"/>
        <v>75101947</v>
      </c>
      <c r="P268" s="8">
        <f t="shared" ref="P268:P276" si="283">SUM(C268:N268)</f>
        <v>225261341</v>
      </c>
      <c r="R268" s="6" t="s">
        <v>483</v>
      </c>
      <c r="S268" s="7" t="s">
        <v>484</v>
      </c>
      <c r="T268" s="8">
        <f t="shared" ref="T268" si="284">+T269+T270+T271</f>
        <v>37825300</v>
      </c>
      <c r="U268" s="8">
        <v>-14156657</v>
      </c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>
        <f t="shared" si="280"/>
        <v>23668643</v>
      </c>
      <c r="AG268" s="8">
        <f t="shared" si="281"/>
        <v>23668643</v>
      </c>
      <c r="AI268" s="174">
        <f t="shared" si="277"/>
        <v>0.20695992863723292</v>
      </c>
      <c r="AJ268" s="174">
        <f t="shared" si="262"/>
        <v>1.5165651500512709</v>
      </c>
      <c r="AK268" s="174">
        <f t="shared" si="263"/>
        <v>1</v>
      </c>
      <c r="AL268" s="174">
        <f t="shared" si="264"/>
        <v>1</v>
      </c>
      <c r="AM268" s="174">
        <f t="shared" si="265"/>
        <v>1</v>
      </c>
      <c r="AN268" s="174">
        <f t="shared" si="266"/>
        <v>1</v>
      </c>
      <c r="AO268" s="174">
        <f t="shared" si="267"/>
        <v>1</v>
      </c>
      <c r="AP268" s="174">
        <f t="shared" si="268"/>
        <v>1</v>
      </c>
      <c r="AQ268" s="174">
        <f t="shared" si="269"/>
        <v>1</v>
      </c>
      <c r="AR268" s="174">
        <f t="shared" si="270"/>
        <v>1</v>
      </c>
      <c r="AS268" s="174" t="e">
        <f t="shared" si="271"/>
        <v>#DIV/0!</v>
      </c>
      <c r="AT268" s="174" t="e">
        <f t="shared" si="272"/>
        <v>#DIV/0!</v>
      </c>
      <c r="AU268" s="174">
        <f t="shared" si="273"/>
        <v>0.68484647941284393</v>
      </c>
      <c r="AV268" s="174">
        <f t="shared" si="274"/>
        <v>0.89492807378785866</v>
      </c>
    </row>
    <row r="269" spans="1:48" x14ac:dyDescent="0.25">
      <c r="A269" s="2" t="s">
        <v>485</v>
      </c>
      <c r="B269" s="13" t="s">
        <v>486</v>
      </c>
      <c r="C269" s="15">
        <v>10000000</v>
      </c>
      <c r="D269" s="15">
        <v>0</v>
      </c>
      <c r="E269" s="15">
        <v>10000000</v>
      </c>
      <c r="F269" s="15">
        <v>0</v>
      </c>
      <c r="G269" s="15">
        <v>10000000</v>
      </c>
      <c r="H269" s="15">
        <v>0</v>
      </c>
      <c r="I269" s="15">
        <v>5000000</v>
      </c>
      <c r="J269" s="15">
        <v>0</v>
      </c>
      <c r="K269" s="15">
        <v>5000000</v>
      </c>
      <c r="L269" s="15">
        <v>0</v>
      </c>
      <c r="M269" s="15">
        <v>0</v>
      </c>
      <c r="N269" s="15">
        <v>0</v>
      </c>
      <c r="O269" s="15">
        <f t="shared" si="215"/>
        <v>10000000</v>
      </c>
      <c r="P269" s="15">
        <f t="shared" si="283"/>
        <v>40000000</v>
      </c>
      <c r="R269" s="2" t="s">
        <v>485</v>
      </c>
      <c r="S269" s="13" t="s">
        <v>486</v>
      </c>
      <c r="T269" s="15">
        <v>9660000</v>
      </c>
      <c r="U269" s="15">
        <v>-6440000</v>
      </c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>
        <f t="shared" si="280"/>
        <v>3220000</v>
      </c>
      <c r="AG269" s="15">
        <f t="shared" si="281"/>
        <v>3220000</v>
      </c>
      <c r="AI269" s="175">
        <f t="shared" si="277"/>
        <v>3.4000000000000002E-2</v>
      </c>
      <c r="AJ269" s="175" t="e">
        <f t="shared" si="262"/>
        <v>#DIV/0!</v>
      </c>
      <c r="AK269" s="175">
        <f t="shared" si="263"/>
        <v>1</v>
      </c>
      <c r="AL269" s="175" t="e">
        <f t="shared" si="264"/>
        <v>#DIV/0!</v>
      </c>
      <c r="AM269" s="175">
        <f t="shared" si="265"/>
        <v>1</v>
      </c>
      <c r="AN269" s="175" t="e">
        <f t="shared" si="266"/>
        <v>#DIV/0!</v>
      </c>
      <c r="AO269" s="175">
        <f t="shared" si="267"/>
        <v>1</v>
      </c>
      <c r="AP269" s="175" t="e">
        <f t="shared" si="268"/>
        <v>#DIV/0!</v>
      </c>
      <c r="AQ269" s="175">
        <f t="shared" si="269"/>
        <v>1</v>
      </c>
      <c r="AR269" s="175" t="e">
        <f t="shared" si="270"/>
        <v>#DIV/0!</v>
      </c>
      <c r="AS269" s="175" t="e">
        <f t="shared" si="271"/>
        <v>#DIV/0!</v>
      </c>
      <c r="AT269" s="175" t="e">
        <f t="shared" si="272"/>
        <v>#DIV/0!</v>
      </c>
      <c r="AU269" s="175">
        <f t="shared" si="273"/>
        <v>0.67800000000000005</v>
      </c>
      <c r="AV269" s="175">
        <f t="shared" si="274"/>
        <v>0.91949999999999998</v>
      </c>
    </row>
    <row r="270" spans="1:48" x14ac:dyDescent="0.25">
      <c r="A270" s="2" t="s">
        <v>487</v>
      </c>
      <c r="B270" s="13" t="s">
        <v>488</v>
      </c>
      <c r="C270" s="15">
        <v>26155483</v>
      </c>
      <c r="D270" s="15">
        <v>26155483</v>
      </c>
      <c r="E270" s="15">
        <v>26155483</v>
      </c>
      <c r="F270" s="15">
        <v>11794892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f t="shared" ref="O270:O333" si="285">+C270+D270</f>
        <v>52310966</v>
      </c>
      <c r="P270" s="15">
        <f t="shared" si="283"/>
        <v>90261341</v>
      </c>
      <c r="R270" s="2" t="s">
        <v>487</v>
      </c>
      <c r="S270" s="13" t="s">
        <v>488</v>
      </c>
      <c r="T270" s="15">
        <v>18000000</v>
      </c>
      <c r="U270" s="15">
        <v>-18000000</v>
      </c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>
        <f t="shared" si="280"/>
        <v>0</v>
      </c>
      <c r="AG270" s="15">
        <f t="shared" si="281"/>
        <v>0</v>
      </c>
      <c r="AI270" s="175">
        <f t="shared" si="277"/>
        <v>0.3118077765950642</v>
      </c>
      <c r="AJ270" s="175">
        <f t="shared" si="262"/>
        <v>1.6881922234049358</v>
      </c>
      <c r="AK270" s="175">
        <f t="shared" si="263"/>
        <v>1</v>
      </c>
      <c r="AL270" s="175">
        <f t="shared" si="264"/>
        <v>1</v>
      </c>
      <c r="AM270" s="175" t="e">
        <f t="shared" si="265"/>
        <v>#DIV/0!</v>
      </c>
      <c r="AN270" s="175" t="e">
        <f t="shared" si="266"/>
        <v>#DIV/0!</v>
      </c>
      <c r="AO270" s="175" t="e">
        <f t="shared" si="267"/>
        <v>#DIV/0!</v>
      </c>
      <c r="AP270" s="175" t="e">
        <f t="shared" si="268"/>
        <v>#DIV/0!</v>
      </c>
      <c r="AQ270" s="175" t="e">
        <f t="shared" si="269"/>
        <v>#DIV/0!</v>
      </c>
      <c r="AR270" s="175" t="e">
        <f t="shared" si="270"/>
        <v>#DIV/0!</v>
      </c>
      <c r="AS270" s="175" t="e">
        <f t="shared" si="271"/>
        <v>#DIV/0!</v>
      </c>
      <c r="AT270" s="175" t="e">
        <f t="shared" si="272"/>
        <v>#DIV/0!</v>
      </c>
      <c r="AU270" s="175">
        <f t="shared" si="273"/>
        <v>1</v>
      </c>
      <c r="AV270" s="175">
        <f t="shared" si="274"/>
        <v>1</v>
      </c>
    </row>
    <row r="271" spans="1:48" x14ac:dyDescent="0.25">
      <c r="A271" s="2" t="s">
        <v>489</v>
      </c>
      <c r="B271" s="13" t="s">
        <v>490</v>
      </c>
      <c r="C271" s="15">
        <v>11541098</v>
      </c>
      <c r="D271" s="15">
        <v>1249883</v>
      </c>
      <c r="E271" s="15">
        <v>29459838</v>
      </c>
      <c r="F271" s="15">
        <v>19249883</v>
      </c>
      <c r="G271" s="15">
        <v>1249883</v>
      </c>
      <c r="H271" s="15">
        <v>1249883</v>
      </c>
      <c r="I271" s="15">
        <v>5249883</v>
      </c>
      <c r="J271" s="15">
        <v>6249883</v>
      </c>
      <c r="K271" s="15">
        <v>12249883</v>
      </c>
      <c r="L271" s="15">
        <v>7249883</v>
      </c>
      <c r="M271" s="15">
        <v>0</v>
      </c>
      <c r="N271" s="15">
        <v>0</v>
      </c>
      <c r="O271" s="15">
        <f t="shared" si="285"/>
        <v>12790981</v>
      </c>
      <c r="P271" s="15">
        <f t="shared" si="283"/>
        <v>95000000</v>
      </c>
      <c r="R271" s="2" t="s">
        <v>489</v>
      </c>
      <c r="S271" s="13" t="s">
        <v>490</v>
      </c>
      <c r="T271" s="15">
        <v>10165300</v>
      </c>
      <c r="U271" s="15">
        <v>10283343</v>
      </c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>
        <f t="shared" si="280"/>
        <v>20448643</v>
      </c>
      <c r="AG271" s="15">
        <f t="shared" si="281"/>
        <v>20448643</v>
      </c>
      <c r="AI271" s="175">
        <f t="shared" si="277"/>
        <v>0.11920858829896427</v>
      </c>
      <c r="AJ271" s="175">
        <f t="shared" si="262"/>
        <v>-7.227444488804152</v>
      </c>
      <c r="AK271" s="175">
        <f t="shared" si="263"/>
        <v>1</v>
      </c>
      <c r="AL271" s="175">
        <f t="shared" si="264"/>
        <v>1</v>
      </c>
      <c r="AM271" s="175">
        <f t="shared" si="265"/>
        <v>1</v>
      </c>
      <c r="AN271" s="175">
        <f t="shared" si="266"/>
        <v>1</v>
      </c>
      <c r="AO271" s="175">
        <f t="shared" si="267"/>
        <v>1</v>
      </c>
      <c r="AP271" s="175">
        <f t="shared" si="268"/>
        <v>1</v>
      </c>
      <c r="AQ271" s="175">
        <f t="shared" si="269"/>
        <v>1</v>
      </c>
      <c r="AR271" s="175">
        <f t="shared" si="270"/>
        <v>1</v>
      </c>
      <c r="AS271" s="175" t="e">
        <f t="shared" si="271"/>
        <v>#DIV/0!</v>
      </c>
      <c r="AT271" s="175" t="e">
        <f t="shared" si="272"/>
        <v>#DIV/0!</v>
      </c>
      <c r="AU271" s="175">
        <f t="shared" si="273"/>
        <v>-0.59867667694917226</v>
      </c>
      <c r="AV271" s="175">
        <f t="shared" si="274"/>
        <v>0.78475112631578947</v>
      </c>
    </row>
    <row r="272" spans="1:48" x14ac:dyDescent="0.25">
      <c r="A272" s="6" t="s">
        <v>491</v>
      </c>
      <c r="B272" s="7" t="s">
        <v>759</v>
      </c>
      <c r="C272" s="8">
        <f t="shared" ref="C272:N272" si="286">SUM(C273:C274)</f>
        <v>4182450.6060750014</v>
      </c>
      <c r="D272" s="8">
        <f t="shared" si="286"/>
        <v>4182450.6060750014</v>
      </c>
      <c r="E272" s="8">
        <f t="shared" si="286"/>
        <v>4182450.6060750014</v>
      </c>
      <c r="F272" s="8">
        <f t="shared" si="286"/>
        <v>4182450.6060750014</v>
      </c>
      <c r="G272" s="8">
        <f t="shared" si="286"/>
        <v>4182450.6060750014</v>
      </c>
      <c r="H272" s="8">
        <f t="shared" si="286"/>
        <v>4182450.6060750014</v>
      </c>
      <c r="I272" s="8">
        <f t="shared" si="286"/>
        <v>4182450.6060750014</v>
      </c>
      <c r="J272" s="8">
        <f t="shared" si="286"/>
        <v>4182450.6060750014</v>
      </c>
      <c r="K272" s="8">
        <f t="shared" si="286"/>
        <v>4182450.6060750014</v>
      </c>
      <c r="L272" s="8">
        <f t="shared" si="286"/>
        <v>4182450.6060750014</v>
      </c>
      <c r="M272" s="8">
        <f t="shared" si="286"/>
        <v>3863786.6060750014</v>
      </c>
      <c r="N272" s="8">
        <f t="shared" si="286"/>
        <v>3863786.6060750014</v>
      </c>
      <c r="O272" s="8">
        <f t="shared" si="285"/>
        <v>8364901.2121500028</v>
      </c>
      <c r="P272" s="8">
        <f t="shared" si="283"/>
        <v>49552079.272900023</v>
      </c>
      <c r="R272" s="6" t="s">
        <v>491</v>
      </c>
      <c r="S272" s="7" t="s">
        <v>492</v>
      </c>
      <c r="T272" s="8">
        <f t="shared" ref="T272" si="287">+T273+T274</f>
        <v>23880542</v>
      </c>
      <c r="U272" s="8">
        <v>-23630542</v>
      </c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>
        <f t="shared" si="280"/>
        <v>250000</v>
      </c>
      <c r="AG272" s="8">
        <f t="shared" si="281"/>
        <v>250000</v>
      </c>
      <c r="AI272" s="174">
        <f t="shared" si="277"/>
        <v>-4.7097009024598071</v>
      </c>
      <c r="AJ272" s="174">
        <f t="shared" si="262"/>
        <v>6.64992733343382</v>
      </c>
      <c r="AK272" s="174">
        <f t="shared" si="263"/>
        <v>1</v>
      </c>
      <c r="AL272" s="174">
        <f t="shared" si="264"/>
        <v>1</v>
      </c>
      <c r="AM272" s="174">
        <f t="shared" si="265"/>
        <v>1</v>
      </c>
      <c r="AN272" s="174">
        <f t="shared" si="266"/>
        <v>1</v>
      </c>
      <c r="AO272" s="174">
        <f t="shared" si="267"/>
        <v>1</v>
      </c>
      <c r="AP272" s="174">
        <f t="shared" si="268"/>
        <v>1</v>
      </c>
      <c r="AQ272" s="174">
        <f t="shared" si="269"/>
        <v>1</v>
      </c>
      <c r="AR272" s="174">
        <f t="shared" si="270"/>
        <v>1</v>
      </c>
      <c r="AS272" s="174">
        <f t="shared" si="271"/>
        <v>1</v>
      </c>
      <c r="AT272" s="174">
        <f t="shared" si="272"/>
        <v>1</v>
      </c>
      <c r="AU272" s="174">
        <f t="shared" si="273"/>
        <v>0.97011321548700713</v>
      </c>
      <c r="AV272" s="174">
        <f t="shared" si="274"/>
        <v>0.99495480303413375</v>
      </c>
    </row>
    <row r="273" spans="1:48" x14ac:dyDescent="0.25">
      <c r="A273" s="2" t="s">
        <v>493</v>
      </c>
      <c r="B273" s="13" t="s">
        <v>760</v>
      </c>
      <c r="C273" s="15">
        <v>318664</v>
      </c>
      <c r="D273" s="15">
        <v>318664</v>
      </c>
      <c r="E273" s="15">
        <v>318664</v>
      </c>
      <c r="F273" s="15">
        <v>318664</v>
      </c>
      <c r="G273" s="15">
        <v>318664</v>
      </c>
      <c r="H273" s="15">
        <v>318664</v>
      </c>
      <c r="I273" s="15">
        <v>318664</v>
      </c>
      <c r="J273" s="15">
        <v>318664</v>
      </c>
      <c r="K273" s="15">
        <v>318664</v>
      </c>
      <c r="L273" s="15">
        <v>318664</v>
      </c>
      <c r="M273" s="15">
        <v>0</v>
      </c>
      <c r="N273" s="15">
        <v>0</v>
      </c>
      <c r="O273" s="15">
        <f t="shared" si="285"/>
        <v>637328</v>
      </c>
      <c r="P273" s="15">
        <f t="shared" si="283"/>
        <v>3186640</v>
      </c>
      <c r="R273" s="2" t="s">
        <v>493</v>
      </c>
      <c r="S273" s="13" t="s">
        <v>494</v>
      </c>
      <c r="T273" s="15">
        <v>500000</v>
      </c>
      <c r="U273" s="15">
        <v>-250000</v>
      </c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>
        <f t="shared" si="280"/>
        <v>250000</v>
      </c>
      <c r="AG273" s="15">
        <f t="shared" si="281"/>
        <v>250000</v>
      </c>
      <c r="AI273" s="175">
        <f t="shared" si="277"/>
        <v>-0.56905078703587475</v>
      </c>
      <c r="AJ273" s="175">
        <f t="shared" si="262"/>
        <v>1.7845253935179375</v>
      </c>
      <c r="AK273" s="175">
        <f t="shared" si="263"/>
        <v>1</v>
      </c>
      <c r="AL273" s="175">
        <f t="shared" si="264"/>
        <v>1</v>
      </c>
      <c r="AM273" s="175">
        <f t="shared" si="265"/>
        <v>1</v>
      </c>
      <c r="AN273" s="175">
        <f t="shared" si="266"/>
        <v>1</v>
      </c>
      <c r="AO273" s="175">
        <f t="shared" si="267"/>
        <v>1</v>
      </c>
      <c r="AP273" s="175">
        <f t="shared" si="268"/>
        <v>1</v>
      </c>
      <c r="AQ273" s="175">
        <f t="shared" si="269"/>
        <v>1</v>
      </c>
      <c r="AR273" s="175">
        <f t="shared" si="270"/>
        <v>1</v>
      </c>
      <c r="AS273" s="175" t="e">
        <f t="shared" si="271"/>
        <v>#DIV/0!</v>
      </c>
      <c r="AT273" s="175" t="e">
        <f t="shared" si="272"/>
        <v>#DIV/0!</v>
      </c>
      <c r="AU273" s="175">
        <f t="shared" si="273"/>
        <v>0.60773730324103126</v>
      </c>
      <c r="AV273" s="175">
        <f t="shared" si="274"/>
        <v>0.92154746064820625</v>
      </c>
    </row>
    <row r="274" spans="1:48" x14ac:dyDescent="0.25">
      <c r="A274" s="2" t="s">
        <v>495</v>
      </c>
      <c r="B274" s="13" t="s">
        <v>496</v>
      </c>
      <c r="C274" s="15">
        <v>3863786.6060750014</v>
      </c>
      <c r="D274" s="15">
        <v>3863786.6060750014</v>
      </c>
      <c r="E274" s="15">
        <v>3863786.6060750014</v>
      </c>
      <c r="F274" s="15">
        <v>3863786.6060750014</v>
      </c>
      <c r="G274" s="15">
        <v>3863786.6060750014</v>
      </c>
      <c r="H274" s="15">
        <v>3863786.6060750014</v>
      </c>
      <c r="I274" s="15">
        <v>3863786.6060750014</v>
      </c>
      <c r="J274" s="15">
        <v>3863786.6060750014</v>
      </c>
      <c r="K274" s="15">
        <v>3863786.6060750014</v>
      </c>
      <c r="L274" s="15">
        <v>3863786.6060750014</v>
      </c>
      <c r="M274" s="15">
        <v>3863786.6060750014</v>
      </c>
      <c r="N274" s="15">
        <v>3863786.6060750014</v>
      </c>
      <c r="O274" s="15">
        <f t="shared" si="285"/>
        <v>7727573.2121500028</v>
      </c>
      <c r="P274" s="15">
        <f t="shared" si="283"/>
        <v>46365439.272900023</v>
      </c>
      <c r="R274" s="2" t="s">
        <v>495</v>
      </c>
      <c r="S274" s="13" t="s">
        <v>496</v>
      </c>
      <c r="T274" s="15">
        <v>23380542</v>
      </c>
      <c r="U274" s="15">
        <v>-23380542</v>
      </c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>
        <f t="shared" si="280"/>
        <v>0</v>
      </c>
      <c r="AG274" s="15">
        <f t="shared" si="281"/>
        <v>0</v>
      </c>
      <c r="AI274" s="175">
        <f t="shared" si="277"/>
        <v>-5.0511990913884732</v>
      </c>
      <c r="AJ274" s="175">
        <f t="shared" si="262"/>
        <v>7.0511990913884723</v>
      </c>
      <c r="AK274" s="175">
        <f t="shared" si="263"/>
        <v>1</v>
      </c>
      <c r="AL274" s="175">
        <f t="shared" si="264"/>
        <v>1</v>
      </c>
      <c r="AM274" s="175">
        <f t="shared" si="265"/>
        <v>1</v>
      </c>
      <c r="AN274" s="175">
        <f t="shared" si="266"/>
        <v>1</v>
      </c>
      <c r="AO274" s="175">
        <f t="shared" si="267"/>
        <v>1</v>
      </c>
      <c r="AP274" s="175">
        <f t="shared" si="268"/>
        <v>1</v>
      </c>
      <c r="AQ274" s="175">
        <f t="shared" si="269"/>
        <v>1</v>
      </c>
      <c r="AR274" s="175">
        <f t="shared" si="270"/>
        <v>1</v>
      </c>
      <c r="AS274" s="175">
        <f t="shared" si="271"/>
        <v>1</v>
      </c>
      <c r="AT274" s="175">
        <f t="shared" si="272"/>
        <v>1</v>
      </c>
      <c r="AU274" s="175">
        <f t="shared" si="273"/>
        <v>1</v>
      </c>
      <c r="AV274" s="175">
        <f t="shared" si="274"/>
        <v>1</v>
      </c>
    </row>
    <row r="275" spans="1:48" x14ac:dyDescent="0.25">
      <c r="A275" s="6" t="s">
        <v>497</v>
      </c>
      <c r="B275" s="7" t="s">
        <v>92</v>
      </c>
      <c r="C275" s="8">
        <f t="shared" ref="C275:N275" si="288">+C276</f>
        <v>15007031.412586661</v>
      </c>
      <c r="D275" s="8">
        <f t="shared" si="288"/>
        <v>21839727.412586659</v>
      </c>
      <c r="E275" s="8">
        <f t="shared" si="288"/>
        <v>27607031.412586663</v>
      </c>
      <c r="F275" s="8">
        <f t="shared" si="288"/>
        <v>23477826.412586659</v>
      </c>
      <c r="G275" s="8">
        <f t="shared" si="288"/>
        <v>15007031.412586661</v>
      </c>
      <c r="H275" s="8">
        <f t="shared" si="288"/>
        <v>11339727.412586661</v>
      </c>
      <c r="I275" s="8">
        <f t="shared" si="288"/>
        <v>15007031.412586661</v>
      </c>
      <c r="J275" s="8">
        <f t="shared" si="288"/>
        <v>11339727.412586661</v>
      </c>
      <c r="K275" s="8">
        <f t="shared" si="288"/>
        <v>15007031.412586661</v>
      </c>
      <c r="L275" s="8">
        <f t="shared" si="288"/>
        <v>11339727.412586661</v>
      </c>
      <c r="M275" s="8">
        <f t="shared" si="288"/>
        <v>15007031.412586661</v>
      </c>
      <c r="N275" s="8">
        <f t="shared" si="288"/>
        <v>11339727.412586661</v>
      </c>
      <c r="O275" s="8">
        <f t="shared" si="285"/>
        <v>36846758.825173318</v>
      </c>
      <c r="P275" s="8">
        <f t="shared" si="283"/>
        <v>193318651.95103991</v>
      </c>
      <c r="R275" s="6" t="s">
        <v>497</v>
      </c>
      <c r="S275" s="7" t="s">
        <v>92</v>
      </c>
      <c r="T275" s="8">
        <f t="shared" ref="T275" si="289">+T276</f>
        <v>7934340</v>
      </c>
      <c r="U275" s="8">
        <v>30568876</v>
      </c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>
        <f t="shared" si="280"/>
        <v>38503216</v>
      </c>
      <c r="AG275" s="8">
        <f t="shared" si="281"/>
        <v>38503216</v>
      </c>
      <c r="AI275" s="174">
        <f t="shared" si="277"/>
        <v>0.47129183768181299</v>
      </c>
      <c r="AJ275" s="174">
        <f t="shared" si="262"/>
        <v>-0.3996912792227692</v>
      </c>
      <c r="AK275" s="174">
        <f t="shared" si="263"/>
        <v>1</v>
      </c>
      <c r="AL275" s="174">
        <f t="shared" si="264"/>
        <v>1</v>
      </c>
      <c r="AM275" s="174">
        <f t="shared" si="265"/>
        <v>1</v>
      </c>
      <c r="AN275" s="174">
        <f t="shared" si="266"/>
        <v>1</v>
      </c>
      <c r="AO275" s="174">
        <f t="shared" si="267"/>
        <v>1</v>
      </c>
      <c r="AP275" s="174">
        <f t="shared" si="268"/>
        <v>1</v>
      </c>
      <c r="AQ275" s="174">
        <f t="shared" si="269"/>
        <v>1</v>
      </c>
      <c r="AR275" s="174">
        <f t="shared" si="270"/>
        <v>1</v>
      </c>
      <c r="AS275" s="174">
        <f t="shared" si="271"/>
        <v>1</v>
      </c>
      <c r="AT275" s="174">
        <f t="shared" si="272"/>
        <v>1</v>
      </c>
      <c r="AU275" s="174">
        <f t="shared" si="273"/>
        <v>-4.4955302111810376E-2</v>
      </c>
      <c r="AV275" s="174">
        <f t="shared" si="274"/>
        <v>0.80083030989812942</v>
      </c>
    </row>
    <row r="276" spans="1:48" x14ac:dyDescent="0.25">
      <c r="A276" s="2" t="s">
        <v>498</v>
      </c>
      <c r="B276" s="13" t="s">
        <v>92</v>
      </c>
      <c r="C276" s="15">
        <v>15007031.412586661</v>
      </c>
      <c r="D276" s="15">
        <v>21839727.412586659</v>
      </c>
      <c r="E276" s="15">
        <v>27607031.412586663</v>
      </c>
      <c r="F276" s="15">
        <v>23477826.412586659</v>
      </c>
      <c r="G276" s="15">
        <v>15007031.412586661</v>
      </c>
      <c r="H276" s="15">
        <v>11339727.412586661</v>
      </c>
      <c r="I276" s="15">
        <v>15007031.412586661</v>
      </c>
      <c r="J276" s="15">
        <v>11339727.412586661</v>
      </c>
      <c r="K276" s="15">
        <v>15007031.412586661</v>
      </c>
      <c r="L276" s="15">
        <v>11339727.412586661</v>
      </c>
      <c r="M276" s="15">
        <v>15007031.412586661</v>
      </c>
      <c r="N276" s="15">
        <v>11339727.412586661</v>
      </c>
      <c r="O276" s="15">
        <f t="shared" si="285"/>
        <v>36846758.825173318</v>
      </c>
      <c r="P276" s="15">
        <f t="shared" si="283"/>
        <v>193318651.95103991</v>
      </c>
      <c r="R276" s="2" t="s">
        <v>498</v>
      </c>
      <c r="S276" s="13" t="s">
        <v>92</v>
      </c>
      <c r="T276" s="15">
        <v>7934340</v>
      </c>
      <c r="U276" s="15">
        <v>30568876</v>
      </c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>
        <f t="shared" si="280"/>
        <v>38503216</v>
      </c>
      <c r="AG276" s="15">
        <f t="shared" si="281"/>
        <v>38503216</v>
      </c>
      <c r="AI276" s="175">
        <f t="shared" si="277"/>
        <v>0.47129183768181299</v>
      </c>
      <c r="AJ276" s="175">
        <f t="shared" si="262"/>
        <v>-0.3996912792227692</v>
      </c>
      <c r="AK276" s="175">
        <f t="shared" si="263"/>
        <v>1</v>
      </c>
      <c r="AL276" s="175">
        <f t="shared" si="264"/>
        <v>1</v>
      </c>
      <c r="AM276" s="175">
        <f t="shared" si="265"/>
        <v>1</v>
      </c>
      <c r="AN276" s="175">
        <f t="shared" si="266"/>
        <v>1</v>
      </c>
      <c r="AO276" s="175">
        <f t="shared" si="267"/>
        <v>1</v>
      </c>
      <c r="AP276" s="175">
        <f t="shared" si="268"/>
        <v>1</v>
      </c>
      <c r="AQ276" s="175">
        <f t="shared" si="269"/>
        <v>1</v>
      </c>
      <c r="AR276" s="175">
        <f t="shared" si="270"/>
        <v>1</v>
      </c>
      <c r="AS276" s="175">
        <f t="shared" si="271"/>
        <v>1</v>
      </c>
      <c r="AT276" s="175">
        <f t="shared" si="272"/>
        <v>1</v>
      </c>
      <c r="AU276" s="175">
        <f t="shared" si="273"/>
        <v>-4.4955302111810376E-2</v>
      </c>
      <c r="AV276" s="175">
        <f t="shared" si="274"/>
        <v>0.80083030989812942</v>
      </c>
    </row>
    <row r="277" spans="1:48" x14ac:dyDescent="0.25">
      <c r="A277" s="3" t="s">
        <v>499</v>
      </c>
      <c r="B277" s="4" t="s">
        <v>500</v>
      </c>
      <c r="C277" s="5">
        <f>+C278+C282</f>
        <v>50380491</v>
      </c>
      <c r="D277" s="5">
        <f t="shared" ref="D277:P277" si="290">+D278+D282</f>
        <v>40837461</v>
      </c>
      <c r="E277" s="5">
        <f t="shared" si="290"/>
        <v>50883138</v>
      </c>
      <c r="F277" s="5">
        <f t="shared" si="290"/>
        <v>16000000</v>
      </c>
      <c r="G277" s="5">
        <f t="shared" si="290"/>
        <v>30000000</v>
      </c>
      <c r="H277" s="5">
        <f t="shared" si="290"/>
        <v>600000</v>
      </c>
      <c r="I277" s="5">
        <f t="shared" si="290"/>
        <v>6000000</v>
      </c>
      <c r="J277" s="5">
        <f t="shared" si="290"/>
        <v>0</v>
      </c>
      <c r="K277" s="5">
        <f t="shared" si="290"/>
        <v>0</v>
      </c>
      <c r="L277" s="5">
        <f t="shared" si="290"/>
        <v>0</v>
      </c>
      <c r="M277" s="5">
        <f t="shared" si="290"/>
        <v>0</v>
      </c>
      <c r="N277" s="5">
        <f t="shared" si="290"/>
        <v>0</v>
      </c>
      <c r="O277" s="5">
        <f t="shared" si="285"/>
        <v>91217952</v>
      </c>
      <c r="P277" s="5">
        <f t="shared" si="290"/>
        <v>194701090</v>
      </c>
      <c r="R277" s="3" t="s">
        <v>499</v>
      </c>
      <c r="S277" s="4" t="s">
        <v>500</v>
      </c>
      <c r="T277" s="5">
        <f t="shared" ref="T277" si="291">+T278+T282</f>
        <v>5891800</v>
      </c>
      <c r="U277" s="5">
        <v>69589677</v>
      </c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>
        <f t="shared" si="280"/>
        <v>75481477</v>
      </c>
      <c r="AG277" s="5">
        <f t="shared" si="281"/>
        <v>75481477</v>
      </c>
      <c r="AI277" s="173">
        <f t="shared" si="277"/>
        <v>0.88305393847789215</v>
      </c>
      <c r="AJ277" s="173">
        <f t="shared" si="262"/>
        <v>-0.70406473115456414</v>
      </c>
      <c r="AK277" s="173">
        <f t="shared" si="263"/>
        <v>1</v>
      </c>
      <c r="AL277" s="173">
        <f t="shared" si="264"/>
        <v>1</v>
      </c>
      <c r="AM277" s="173">
        <f t="shared" si="265"/>
        <v>1</v>
      </c>
      <c r="AN277" s="173">
        <f t="shared" si="266"/>
        <v>1</v>
      </c>
      <c r="AO277" s="173">
        <f t="shared" si="267"/>
        <v>1</v>
      </c>
      <c r="AP277" s="173" t="e">
        <f t="shared" si="268"/>
        <v>#DIV/0!</v>
      </c>
      <c r="AQ277" s="173" t="e">
        <f t="shared" si="269"/>
        <v>#DIV/0!</v>
      </c>
      <c r="AR277" s="173" t="e">
        <f t="shared" si="270"/>
        <v>#DIV/0!</v>
      </c>
      <c r="AS277" s="173" t="e">
        <f t="shared" si="271"/>
        <v>#DIV/0!</v>
      </c>
      <c r="AT277" s="173" t="e">
        <f t="shared" si="272"/>
        <v>#DIV/0!</v>
      </c>
      <c r="AU277" s="173">
        <f t="shared" si="273"/>
        <v>0.1725151097450642</v>
      </c>
      <c r="AV277" s="173">
        <f t="shared" si="274"/>
        <v>0.61232124072854444</v>
      </c>
    </row>
    <row r="278" spans="1:48" x14ac:dyDescent="0.25">
      <c r="A278" s="3" t="s">
        <v>501</v>
      </c>
      <c r="B278" s="4" t="s">
        <v>502</v>
      </c>
      <c r="C278" s="5">
        <f t="shared" ref="C278:N280" si="292">+C279</f>
        <v>50380491</v>
      </c>
      <c r="D278" s="5">
        <f t="shared" si="292"/>
        <v>34837461</v>
      </c>
      <c r="E278" s="5">
        <f t="shared" si="292"/>
        <v>50883138</v>
      </c>
      <c r="F278" s="5">
        <f t="shared" si="292"/>
        <v>16000000</v>
      </c>
      <c r="G278" s="5">
        <f t="shared" si="292"/>
        <v>30000000</v>
      </c>
      <c r="H278" s="5">
        <f t="shared" si="292"/>
        <v>600000</v>
      </c>
      <c r="I278" s="5">
        <f t="shared" si="292"/>
        <v>0</v>
      </c>
      <c r="J278" s="5">
        <f t="shared" si="292"/>
        <v>0</v>
      </c>
      <c r="K278" s="5">
        <f t="shared" si="292"/>
        <v>0</v>
      </c>
      <c r="L278" s="5">
        <f t="shared" si="292"/>
        <v>0</v>
      </c>
      <c r="M278" s="5">
        <f t="shared" si="292"/>
        <v>0</v>
      </c>
      <c r="N278" s="5">
        <f t="shared" si="292"/>
        <v>0</v>
      </c>
      <c r="O278" s="5">
        <f t="shared" si="285"/>
        <v>85217952</v>
      </c>
      <c r="P278" s="5">
        <f t="shared" ref="P278:P285" si="293">SUM(C278:N278)</f>
        <v>182701090</v>
      </c>
      <c r="R278" s="3" t="s">
        <v>501</v>
      </c>
      <c r="S278" s="4" t="s">
        <v>502</v>
      </c>
      <c r="T278" s="5">
        <f t="shared" ref="T278:T280" si="294">+T279</f>
        <v>5891800</v>
      </c>
      <c r="U278" s="5">
        <v>69589677</v>
      </c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>
        <f t="shared" si="280"/>
        <v>75481477</v>
      </c>
      <c r="AG278" s="5">
        <f t="shared" si="281"/>
        <v>75481477</v>
      </c>
      <c r="AI278" s="173">
        <f t="shared" si="277"/>
        <v>0.88305393847789215</v>
      </c>
      <c r="AJ278" s="173">
        <f t="shared" si="262"/>
        <v>-0.99755306507555186</v>
      </c>
      <c r="AK278" s="173">
        <f t="shared" si="263"/>
        <v>1</v>
      </c>
      <c r="AL278" s="173">
        <f t="shared" si="264"/>
        <v>1</v>
      </c>
      <c r="AM278" s="173">
        <f t="shared" si="265"/>
        <v>1</v>
      </c>
      <c r="AN278" s="173">
        <f t="shared" si="266"/>
        <v>1</v>
      </c>
      <c r="AO278" s="173" t="e">
        <f t="shared" si="267"/>
        <v>#DIV/0!</v>
      </c>
      <c r="AP278" s="173" t="e">
        <f t="shared" si="268"/>
        <v>#DIV/0!</v>
      </c>
      <c r="AQ278" s="173" t="e">
        <f t="shared" si="269"/>
        <v>#DIV/0!</v>
      </c>
      <c r="AR278" s="173" t="e">
        <f t="shared" si="270"/>
        <v>#DIV/0!</v>
      </c>
      <c r="AS278" s="173" t="e">
        <f t="shared" si="271"/>
        <v>#DIV/0!</v>
      </c>
      <c r="AT278" s="173" t="e">
        <f t="shared" si="272"/>
        <v>#DIV/0!</v>
      </c>
      <c r="AU278" s="173">
        <f t="shared" si="273"/>
        <v>0.11425380182804674</v>
      </c>
      <c r="AV278" s="173">
        <f t="shared" si="274"/>
        <v>0.5868580915417636</v>
      </c>
    </row>
    <row r="279" spans="1:48" x14ac:dyDescent="0.25">
      <c r="A279" s="3" t="s">
        <v>503</v>
      </c>
      <c r="B279" s="4" t="s">
        <v>504</v>
      </c>
      <c r="C279" s="5">
        <f t="shared" si="292"/>
        <v>50380491</v>
      </c>
      <c r="D279" s="5">
        <f t="shared" si="292"/>
        <v>34837461</v>
      </c>
      <c r="E279" s="5">
        <f t="shared" si="292"/>
        <v>50883138</v>
      </c>
      <c r="F279" s="5">
        <f t="shared" si="292"/>
        <v>16000000</v>
      </c>
      <c r="G279" s="5">
        <f t="shared" si="292"/>
        <v>30000000</v>
      </c>
      <c r="H279" s="5">
        <f t="shared" si="292"/>
        <v>600000</v>
      </c>
      <c r="I279" s="5">
        <f t="shared" si="292"/>
        <v>0</v>
      </c>
      <c r="J279" s="5">
        <f t="shared" si="292"/>
        <v>0</v>
      </c>
      <c r="K279" s="5">
        <f t="shared" si="292"/>
        <v>0</v>
      </c>
      <c r="L279" s="5">
        <f t="shared" si="292"/>
        <v>0</v>
      </c>
      <c r="M279" s="5">
        <f t="shared" si="292"/>
        <v>0</v>
      </c>
      <c r="N279" s="5">
        <f t="shared" si="292"/>
        <v>0</v>
      </c>
      <c r="O279" s="5">
        <f t="shared" si="285"/>
        <v>85217952</v>
      </c>
      <c r="P279" s="5">
        <f t="shared" si="293"/>
        <v>182701090</v>
      </c>
      <c r="R279" s="3" t="s">
        <v>503</v>
      </c>
      <c r="S279" s="4" t="s">
        <v>504</v>
      </c>
      <c r="T279" s="5">
        <f t="shared" si="294"/>
        <v>5891800</v>
      </c>
      <c r="U279" s="5">
        <v>69589677</v>
      </c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>
        <f t="shared" si="280"/>
        <v>75481477</v>
      </c>
      <c r="AG279" s="5">
        <f t="shared" si="281"/>
        <v>75481477</v>
      </c>
      <c r="AI279" s="173">
        <f t="shared" si="277"/>
        <v>0.88305393847789215</v>
      </c>
      <c r="AJ279" s="173">
        <f t="shared" si="262"/>
        <v>-0.99755306507555186</v>
      </c>
      <c r="AK279" s="173">
        <f t="shared" si="263"/>
        <v>1</v>
      </c>
      <c r="AL279" s="173">
        <f t="shared" si="264"/>
        <v>1</v>
      </c>
      <c r="AM279" s="173">
        <f t="shared" si="265"/>
        <v>1</v>
      </c>
      <c r="AN279" s="173">
        <f t="shared" si="266"/>
        <v>1</v>
      </c>
      <c r="AO279" s="173" t="e">
        <f t="shared" si="267"/>
        <v>#DIV/0!</v>
      </c>
      <c r="AP279" s="173" t="e">
        <f t="shared" si="268"/>
        <v>#DIV/0!</v>
      </c>
      <c r="AQ279" s="173" t="e">
        <f t="shared" si="269"/>
        <v>#DIV/0!</v>
      </c>
      <c r="AR279" s="173" t="e">
        <f t="shared" si="270"/>
        <v>#DIV/0!</v>
      </c>
      <c r="AS279" s="173" t="e">
        <f t="shared" si="271"/>
        <v>#DIV/0!</v>
      </c>
      <c r="AT279" s="173" t="e">
        <f t="shared" si="272"/>
        <v>#DIV/0!</v>
      </c>
      <c r="AU279" s="173">
        <f t="shared" si="273"/>
        <v>0.11425380182804674</v>
      </c>
      <c r="AV279" s="173">
        <f t="shared" si="274"/>
        <v>0.5868580915417636</v>
      </c>
    </row>
    <row r="280" spans="1:48" x14ac:dyDescent="0.25">
      <c r="A280" s="6" t="s">
        <v>505</v>
      </c>
      <c r="B280" s="7" t="s">
        <v>504</v>
      </c>
      <c r="C280" s="8">
        <f t="shared" si="292"/>
        <v>50380491</v>
      </c>
      <c r="D280" s="8">
        <f t="shared" si="292"/>
        <v>34837461</v>
      </c>
      <c r="E280" s="8">
        <f t="shared" si="292"/>
        <v>50883138</v>
      </c>
      <c r="F280" s="8">
        <f t="shared" si="292"/>
        <v>16000000</v>
      </c>
      <c r="G280" s="8">
        <f t="shared" si="292"/>
        <v>30000000</v>
      </c>
      <c r="H280" s="8">
        <f t="shared" si="292"/>
        <v>600000</v>
      </c>
      <c r="I280" s="8">
        <f t="shared" si="292"/>
        <v>0</v>
      </c>
      <c r="J280" s="8">
        <f t="shared" si="292"/>
        <v>0</v>
      </c>
      <c r="K280" s="8">
        <f t="shared" si="292"/>
        <v>0</v>
      </c>
      <c r="L280" s="8">
        <f t="shared" si="292"/>
        <v>0</v>
      </c>
      <c r="M280" s="8">
        <f t="shared" si="292"/>
        <v>0</v>
      </c>
      <c r="N280" s="8">
        <f t="shared" si="292"/>
        <v>0</v>
      </c>
      <c r="O280" s="8">
        <f t="shared" si="285"/>
        <v>85217952</v>
      </c>
      <c r="P280" s="8">
        <f t="shared" si="293"/>
        <v>182701090</v>
      </c>
      <c r="R280" s="6" t="s">
        <v>505</v>
      </c>
      <c r="S280" s="7" t="s">
        <v>504</v>
      </c>
      <c r="T280" s="8">
        <f t="shared" si="294"/>
        <v>5891800</v>
      </c>
      <c r="U280" s="8">
        <v>69589677</v>
      </c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>
        <f t="shared" si="280"/>
        <v>75481477</v>
      </c>
      <c r="AG280" s="8">
        <f t="shared" si="281"/>
        <v>75481477</v>
      </c>
      <c r="AI280" s="174">
        <f t="shared" si="277"/>
        <v>0.88305393847789215</v>
      </c>
      <c r="AJ280" s="174">
        <f t="shared" si="262"/>
        <v>-0.99755306507555186</v>
      </c>
      <c r="AK280" s="174">
        <f t="shared" si="263"/>
        <v>1</v>
      </c>
      <c r="AL280" s="174">
        <f t="shared" si="264"/>
        <v>1</v>
      </c>
      <c r="AM280" s="174">
        <f t="shared" si="265"/>
        <v>1</v>
      </c>
      <c r="AN280" s="174">
        <f t="shared" si="266"/>
        <v>1</v>
      </c>
      <c r="AO280" s="174" t="e">
        <f t="shared" si="267"/>
        <v>#DIV/0!</v>
      </c>
      <c r="AP280" s="174" t="e">
        <f t="shared" si="268"/>
        <v>#DIV/0!</v>
      </c>
      <c r="AQ280" s="174" t="e">
        <f t="shared" si="269"/>
        <v>#DIV/0!</v>
      </c>
      <c r="AR280" s="174" t="e">
        <f t="shared" si="270"/>
        <v>#DIV/0!</v>
      </c>
      <c r="AS280" s="174" t="e">
        <f t="shared" si="271"/>
        <v>#DIV/0!</v>
      </c>
      <c r="AT280" s="174" t="e">
        <f t="shared" si="272"/>
        <v>#DIV/0!</v>
      </c>
      <c r="AU280" s="174">
        <f t="shared" si="273"/>
        <v>0.11425380182804674</v>
      </c>
      <c r="AV280" s="174">
        <f t="shared" si="274"/>
        <v>0.5868580915417636</v>
      </c>
    </row>
    <row r="281" spans="1:48" x14ac:dyDescent="0.25">
      <c r="A281" s="2" t="s">
        <v>506</v>
      </c>
      <c r="B281" s="13" t="s">
        <v>504</v>
      </c>
      <c r="C281" s="15">
        <v>50380491</v>
      </c>
      <c r="D281" s="15">
        <v>34837461</v>
      </c>
      <c r="E281" s="15">
        <v>50883138</v>
      </c>
      <c r="F281" s="15">
        <v>16000000</v>
      </c>
      <c r="G281" s="15">
        <v>30000000</v>
      </c>
      <c r="H281" s="15">
        <v>600000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f t="shared" si="285"/>
        <v>85217952</v>
      </c>
      <c r="P281" s="15">
        <f t="shared" si="293"/>
        <v>182701090</v>
      </c>
      <c r="R281" s="2" t="s">
        <v>506</v>
      </c>
      <c r="S281" s="13" t="s">
        <v>504</v>
      </c>
      <c r="T281" s="15">
        <v>5891800</v>
      </c>
      <c r="U281" s="15">
        <v>69589677</v>
      </c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>
        <f t="shared" si="280"/>
        <v>75481477</v>
      </c>
      <c r="AG281" s="15">
        <f t="shared" si="281"/>
        <v>75481477</v>
      </c>
      <c r="AI281" s="175">
        <f t="shared" si="277"/>
        <v>0.88305393847789215</v>
      </c>
      <c r="AJ281" s="175">
        <f t="shared" si="262"/>
        <v>-0.99755306507555186</v>
      </c>
      <c r="AK281" s="175">
        <f t="shared" si="263"/>
        <v>1</v>
      </c>
      <c r="AL281" s="175">
        <f t="shared" si="264"/>
        <v>1</v>
      </c>
      <c r="AM281" s="175">
        <f t="shared" si="265"/>
        <v>1</v>
      </c>
      <c r="AN281" s="175">
        <f t="shared" si="266"/>
        <v>1</v>
      </c>
      <c r="AO281" s="175" t="e">
        <f t="shared" si="267"/>
        <v>#DIV/0!</v>
      </c>
      <c r="AP281" s="175" t="e">
        <f t="shared" si="268"/>
        <v>#DIV/0!</v>
      </c>
      <c r="AQ281" s="175" t="e">
        <f t="shared" si="269"/>
        <v>#DIV/0!</v>
      </c>
      <c r="AR281" s="175" t="e">
        <f t="shared" si="270"/>
        <v>#DIV/0!</v>
      </c>
      <c r="AS281" s="175" t="e">
        <f t="shared" si="271"/>
        <v>#DIV/0!</v>
      </c>
      <c r="AT281" s="175" t="e">
        <f t="shared" si="272"/>
        <v>#DIV/0!</v>
      </c>
      <c r="AU281" s="175">
        <f t="shared" si="273"/>
        <v>0.11425380182804674</v>
      </c>
      <c r="AV281" s="175">
        <f t="shared" si="274"/>
        <v>0.5868580915417636</v>
      </c>
    </row>
    <row r="282" spans="1:48" x14ac:dyDescent="0.25">
      <c r="A282" s="3" t="s">
        <v>507</v>
      </c>
      <c r="B282" s="4" t="s">
        <v>508</v>
      </c>
      <c r="C282" s="5">
        <f t="shared" ref="C282:N284" si="295">+C283</f>
        <v>0</v>
      </c>
      <c r="D282" s="5">
        <f t="shared" si="295"/>
        <v>6000000</v>
      </c>
      <c r="E282" s="5">
        <f t="shared" si="295"/>
        <v>0</v>
      </c>
      <c r="F282" s="5">
        <f t="shared" si="295"/>
        <v>0</v>
      </c>
      <c r="G282" s="5">
        <f t="shared" si="295"/>
        <v>0</v>
      </c>
      <c r="H282" s="5">
        <f t="shared" si="295"/>
        <v>0</v>
      </c>
      <c r="I282" s="5">
        <f t="shared" si="295"/>
        <v>6000000</v>
      </c>
      <c r="J282" s="5">
        <f t="shared" si="295"/>
        <v>0</v>
      </c>
      <c r="K282" s="5">
        <f t="shared" si="295"/>
        <v>0</v>
      </c>
      <c r="L282" s="5">
        <f t="shared" si="295"/>
        <v>0</v>
      </c>
      <c r="M282" s="5">
        <f t="shared" si="295"/>
        <v>0</v>
      </c>
      <c r="N282" s="5">
        <f t="shared" si="295"/>
        <v>0</v>
      </c>
      <c r="O282" s="5">
        <f t="shared" si="285"/>
        <v>6000000</v>
      </c>
      <c r="P282" s="5">
        <f t="shared" si="293"/>
        <v>12000000</v>
      </c>
      <c r="R282" s="3" t="s">
        <v>507</v>
      </c>
      <c r="S282" s="4" t="s">
        <v>508</v>
      </c>
      <c r="T282" s="5">
        <f t="shared" ref="T282:T284" si="296">+T283</f>
        <v>0</v>
      </c>
      <c r="U282" s="5">
        <v>0</v>
      </c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>
        <f t="shared" si="280"/>
        <v>0</v>
      </c>
      <c r="AG282" s="5">
        <f t="shared" si="281"/>
        <v>0</v>
      </c>
      <c r="AI282" s="173" t="e">
        <f t="shared" si="277"/>
        <v>#DIV/0!</v>
      </c>
      <c r="AJ282" s="173">
        <f t="shared" si="262"/>
        <v>1</v>
      </c>
      <c r="AK282" s="173" t="e">
        <f t="shared" si="263"/>
        <v>#DIV/0!</v>
      </c>
      <c r="AL282" s="173" t="e">
        <f t="shared" si="264"/>
        <v>#DIV/0!</v>
      </c>
      <c r="AM282" s="173" t="e">
        <f t="shared" si="265"/>
        <v>#DIV/0!</v>
      </c>
      <c r="AN282" s="173" t="e">
        <f t="shared" si="266"/>
        <v>#DIV/0!</v>
      </c>
      <c r="AO282" s="173">
        <f t="shared" si="267"/>
        <v>1</v>
      </c>
      <c r="AP282" s="173" t="e">
        <f t="shared" si="268"/>
        <v>#DIV/0!</v>
      </c>
      <c r="AQ282" s="173" t="e">
        <f t="shared" si="269"/>
        <v>#DIV/0!</v>
      </c>
      <c r="AR282" s="173" t="e">
        <f t="shared" si="270"/>
        <v>#DIV/0!</v>
      </c>
      <c r="AS282" s="173" t="e">
        <f t="shared" si="271"/>
        <v>#DIV/0!</v>
      </c>
      <c r="AT282" s="173" t="e">
        <f t="shared" si="272"/>
        <v>#DIV/0!</v>
      </c>
      <c r="AU282" s="173">
        <f t="shared" si="273"/>
        <v>1</v>
      </c>
      <c r="AV282" s="173">
        <f t="shared" si="274"/>
        <v>1</v>
      </c>
    </row>
    <row r="283" spans="1:48" x14ac:dyDescent="0.25">
      <c r="A283" s="3" t="s">
        <v>509</v>
      </c>
      <c r="B283" s="4" t="s">
        <v>508</v>
      </c>
      <c r="C283" s="5">
        <f t="shared" si="295"/>
        <v>0</v>
      </c>
      <c r="D283" s="5">
        <f t="shared" si="295"/>
        <v>6000000</v>
      </c>
      <c r="E283" s="5">
        <f t="shared" si="295"/>
        <v>0</v>
      </c>
      <c r="F283" s="5">
        <f t="shared" si="295"/>
        <v>0</v>
      </c>
      <c r="G283" s="5">
        <f t="shared" si="295"/>
        <v>0</v>
      </c>
      <c r="H283" s="5">
        <f t="shared" si="295"/>
        <v>0</v>
      </c>
      <c r="I283" s="5">
        <f t="shared" si="295"/>
        <v>6000000</v>
      </c>
      <c r="J283" s="5">
        <f t="shared" si="295"/>
        <v>0</v>
      </c>
      <c r="K283" s="5">
        <f t="shared" si="295"/>
        <v>0</v>
      </c>
      <c r="L283" s="5">
        <f t="shared" si="295"/>
        <v>0</v>
      </c>
      <c r="M283" s="5">
        <f t="shared" si="295"/>
        <v>0</v>
      </c>
      <c r="N283" s="5">
        <f t="shared" si="295"/>
        <v>0</v>
      </c>
      <c r="O283" s="5">
        <f t="shared" si="285"/>
        <v>6000000</v>
      </c>
      <c r="P283" s="5">
        <f t="shared" si="293"/>
        <v>12000000</v>
      </c>
      <c r="R283" s="3" t="s">
        <v>509</v>
      </c>
      <c r="S283" s="4" t="s">
        <v>508</v>
      </c>
      <c r="T283" s="5">
        <f t="shared" si="296"/>
        <v>0</v>
      </c>
      <c r="U283" s="5">
        <v>0</v>
      </c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>
        <f t="shared" si="280"/>
        <v>0</v>
      </c>
      <c r="AG283" s="5">
        <f t="shared" si="281"/>
        <v>0</v>
      </c>
      <c r="AI283" s="173" t="e">
        <f t="shared" si="277"/>
        <v>#DIV/0!</v>
      </c>
      <c r="AJ283" s="173">
        <f t="shared" si="262"/>
        <v>1</v>
      </c>
      <c r="AK283" s="173" t="e">
        <f t="shared" si="263"/>
        <v>#DIV/0!</v>
      </c>
      <c r="AL283" s="173" t="e">
        <f t="shared" si="264"/>
        <v>#DIV/0!</v>
      </c>
      <c r="AM283" s="173" t="e">
        <f t="shared" si="265"/>
        <v>#DIV/0!</v>
      </c>
      <c r="AN283" s="173" t="e">
        <f t="shared" si="266"/>
        <v>#DIV/0!</v>
      </c>
      <c r="AO283" s="173">
        <f t="shared" si="267"/>
        <v>1</v>
      </c>
      <c r="AP283" s="173" t="e">
        <f t="shared" si="268"/>
        <v>#DIV/0!</v>
      </c>
      <c r="AQ283" s="173" t="e">
        <f t="shared" si="269"/>
        <v>#DIV/0!</v>
      </c>
      <c r="AR283" s="173" t="e">
        <f t="shared" si="270"/>
        <v>#DIV/0!</v>
      </c>
      <c r="AS283" s="173" t="e">
        <f t="shared" si="271"/>
        <v>#DIV/0!</v>
      </c>
      <c r="AT283" s="173" t="e">
        <f t="shared" si="272"/>
        <v>#DIV/0!</v>
      </c>
      <c r="AU283" s="173">
        <f t="shared" si="273"/>
        <v>1</v>
      </c>
      <c r="AV283" s="173">
        <f t="shared" si="274"/>
        <v>1</v>
      </c>
    </row>
    <row r="284" spans="1:48" x14ac:dyDescent="0.25">
      <c r="A284" s="6" t="s">
        <v>510</v>
      </c>
      <c r="B284" s="7" t="s">
        <v>508</v>
      </c>
      <c r="C284" s="8">
        <f t="shared" si="295"/>
        <v>0</v>
      </c>
      <c r="D284" s="8">
        <f t="shared" si="295"/>
        <v>6000000</v>
      </c>
      <c r="E284" s="8">
        <f t="shared" si="295"/>
        <v>0</v>
      </c>
      <c r="F284" s="8">
        <f t="shared" si="295"/>
        <v>0</v>
      </c>
      <c r="G284" s="8">
        <f t="shared" si="295"/>
        <v>0</v>
      </c>
      <c r="H284" s="8">
        <f t="shared" si="295"/>
        <v>0</v>
      </c>
      <c r="I284" s="8">
        <f t="shared" si="295"/>
        <v>6000000</v>
      </c>
      <c r="J284" s="8">
        <f t="shared" si="295"/>
        <v>0</v>
      </c>
      <c r="K284" s="8">
        <f t="shared" si="295"/>
        <v>0</v>
      </c>
      <c r="L284" s="8">
        <f t="shared" si="295"/>
        <v>0</v>
      </c>
      <c r="M284" s="8">
        <f t="shared" si="295"/>
        <v>0</v>
      </c>
      <c r="N284" s="8">
        <f t="shared" si="295"/>
        <v>0</v>
      </c>
      <c r="O284" s="8">
        <f t="shared" si="285"/>
        <v>6000000</v>
      </c>
      <c r="P284" s="8">
        <f t="shared" si="293"/>
        <v>12000000</v>
      </c>
      <c r="R284" s="6" t="s">
        <v>510</v>
      </c>
      <c r="S284" s="7" t="s">
        <v>508</v>
      </c>
      <c r="T284" s="8">
        <f t="shared" si="296"/>
        <v>0</v>
      </c>
      <c r="U284" s="8">
        <v>0</v>
      </c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>
        <f t="shared" si="280"/>
        <v>0</v>
      </c>
      <c r="AG284" s="8">
        <f t="shared" si="281"/>
        <v>0</v>
      </c>
      <c r="AI284" s="174" t="e">
        <f t="shared" si="277"/>
        <v>#DIV/0!</v>
      </c>
      <c r="AJ284" s="174">
        <f t="shared" si="262"/>
        <v>1</v>
      </c>
      <c r="AK284" s="174" t="e">
        <f t="shared" si="263"/>
        <v>#DIV/0!</v>
      </c>
      <c r="AL284" s="174" t="e">
        <f t="shared" si="264"/>
        <v>#DIV/0!</v>
      </c>
      <c r="AM284" s="174" t="e">
        <f t="shared" si="265"/>
        <v>#DIV/0!</v>
      </c>
      <c r="AN284" s="174" t="e">
        <f t="shared" si="266"/>
        <v>#DIV/0!</v>
      </c>
      <c r="AO284" s="174">
        <f t="shared" si="267"/>
        <v>1</v>
      </c>
      <c r="AP284" s="174" t="e">
        <f t="shared" si="268"/>
        <v>#DIV/0!</v>
      </c>
      <c r="AQ284" s="174" t="e">
        <f t="shared" si="269"/>
        <v>#DIV/0!</v>
      </c>
      <c r="AR284" s="174" t="e">
        <f t="shared" si="270"/>
        <v>#DIV/0!</v>
      </c>
      <c r="AS284" s="174" t="e">
        <f t="shared" si="271"/>
        <v>#DIV/0!</v>
      </c>
      <c r="AT284" s="174" t="e">
        <f t="shared" si="272"/>
        <v>#DIV/0!</v>
      </c>
      <c r="AU284" s="174">
        <f t="shared" si="273"/>
        <v>1</v>
      </c>
      <c r="AV284" s="174">
        <f t="shared" si="274"/>
        <v>1</v>
      </c>
    </row>
    <row r="285" spans="1:48" x14ac:dyDescent="0.25">
      <c r="A285" s="2" t="s">
        <v>511</v>
      </c>
      <c r="B285" s="13" t="s">
        <v>508</v>
      </c>
      <c r="C285" s="15">
        <v>0</v>
      </c>
      <c r="D285" s="15">
        <v>6000000</v>
      </c>
      <c r="E285" s="15">
        <v>0</v>
      </c>
      <c r="F285" s="15">
        <v>0</v>
      </c>
      <c r="G285" s="15">
        <v>0</v>
      </c>
      <c r="H285" s="15">
        <v>0</v>
      </c>
      <c r="I285" s="15">
        <v>6000000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f t="shared" si="285"/>
        <v>6000000</v>
      </c>
      <c r="P285" s="15">
        <f t="shared" si="293"/>
        <v>12000000</v>
      </c>
      <c r="R285" s="2" t="s">
        <v>511</v>
      </c>
      <c r="S285" s="13" t="s">
        <v>508</v>
      </c>
      <c r="T285" s="15">
        <v>0</v>
      </c>
      <c r="U285" s="15">
        <v>0</v>
      </c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>
        <f t="shared" si="280"/>
        <v>0</v>
      </c>
      <c r="AG285" s="15">
        <f t="shared" si="281"/>
        <v>0</v>
      </c>
      <c r="AI285" s="175" t="e">
        <f t="shared" si="277"/>
        <v>#DIV/0!</v>
      </c>
      <c r="AJ285" s="175">
        <f t="shared" si="262"/>
        <v>1</v>
      </c>
      <c r="AK285" s="175" t="e">
        <f t="shared" si="263"/>
        <v>#DIV/0!</v>
      </c>
      <c r="AL285" s="175" t="e">
        <f t="shared" si="264"/>
        <v>#DIV/0!</v>
      </c>
      <c r="AM285" s="175" t="e">
        <f t="shared" si="265"/>
        <v>#DIV/0!</v>
      </c>
      <c r="AN285" s="175" t="e">
        <f t="shared" si="266"/>
        <v>#DIV/0!</v>
      </c>
      <c r="AO285" s="175">
        <f t="shared" si="267"/>
        <v>1</v>
      </c>
      <c r="AP285" s="175" t="e">
        <f t="shared" si="268"/>
        <v>#DIV/0!</v>
      </c>
      <c r="AQ285" s="175" t="e">
        <f t="shared" si="269"/>
        <v>#DIV/0!</v>
      </c>
      <c r="AR285" s="175" t="e">
        <f t="shared" si="270"/>
        <v>#DIV/0!</v>
      </c>
      <c r="AS285" s="175" t="e">
        <f t="shared" si="271"/>
        <v>#DIV/0!</v>
      </c>
      <c r="AT285" s="175" t="e">
        <f t="shared" si="272"/>
        <v>#DIV/0!</v>
      </c>
      <c r="AU285" s="175">
        <f t="shared" si="273"/>
        <v>1</v>
      </c>
      <c r="AV285" s="175">
        <f t="shared" si="274"/>
        <v>1</v>
      </c>
    </row>
    <row r="286" spans="1:48" x14ac:dyDescent="0.25">
      <c r="A286" s="3" t="s">
        <v>512</v>
      </c>
      <c r="B286" s="4" t="s">
        <v>513</v>
      </c>
      <c r="C286" s="5">
        <f>+C287+C291+C295</f>
        <v>6000000</v>
      </c>
      <c r="D286" s="5">
        <f t="shared" ref="D286:P286" si="297">+D287+D291+D295</f>
        <v>326419184</v>
      </c>
      <c r="E286" s="5">
        <f t="shared" si="297"/>
        <v>159000000</v>
      </c>
      <c r="F286" s="5">
        <f t="shared" si="297"/>
        <v>6000000</v>
      </c>
      <c r="G286" s="5">
        <f t="shared" si="297"/>
        <v>6000000</v>
      </c>
      <c r="H286" s="5">
        <f t="shared" si="297"/>
        <v>6000000</v>
      </c>
      <c r="I286" s="5">
        <f t="shared" si="297"/>
        <v>6000000</v>
      </c>
      <c r="J286" s="5">
        <f t="shared" si="297"/>
        <v>6000000</v>
      </c>
      <c r="K286" s="5">
        <f t="shared" si="297"/>
        <v>6000000</v>
      </c>
      <c r="L286" s="5">
        <f t="shared" si="297"/>
        <v>6000000</v>
      </c>
      <c r="M286" s="5">
        <f t="shared" si="297"/>
        <v>6000000</v>
      </c>
      <c r="N286" s="5">
        <f t="shared" si="297"/>
        <v>6000000</v>
      </c>
      <c r="O286" s="5">
        <f t="shared" si="285"/>
        <v>332419184</v>
      </c>
      <c r="P286" s="5">
        <f t="shared" si="297"/>
        <v>545419184</v>
      </c>
      <c r="R286" s="3" t="s">
        <v>512</v>
      </c>
      <c r="S286" s="4" t="s">
        <v>513</v>
      </c>
      <c r="T286" s="5">
        <f t="shared" ref="T286" si="298">+T287+T291+T296</f>
        <v>34743069</v>
      </c>
      <c r="U286" s="5">
        <v>-500000</v>
      </c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>
        <f t="shared" si="280"/>
        <v>34243069</v>
      </c>
      <c r="AG286" s="5">
        <f t="shared" si="281"/>
        <v>34243069</v>
      </c>
      <c r="AI286" s="173">
        <f t="shared" si="277"/>
        <v>-4.7905115</v>
      </c>
      <c r="AJ286" s="173">
        <f t="shared" si="262"/>
        <v>1.0015317727159074</v>
      </c>
      <c r="AK286" s="173">
        <f t="shared" si="263"/>
        <v>1</v>
      </c>
      <c r="AL286" s="173">
        <f t="shared" si="264"/>
        <v>1</v>
      </c>
      <c r="AM286" s="173">
        <f t="shared" si="265"/>
        <v>1</v>
      </c>
      <c r="AN286" s="173">
        <f t="shared" si="266"/>
        <v>1</v>
      </c>
      <c r="AO286" s="173">
        <f t="shared" si="267"/>
        <v>1</v>
      </c>
      <c r="AP286" s="173">
        <f t="shared" si="268"/>
        <v>1</v>
      </c>
      <c r="AQ286" s="173">
        <f t="shared" si="269"/>
        <v>1</v>
      </c>
      <c r="AR286" s="173">
        <f t="shared" si="270"/>
        <v>1</v>
      </c>
      <c r="AS286" s="173">
        <f t="shared" si="271"/>
        <v>1</v>
      </c>
      <c r="AT286" s="173">
        <f t="shared" si="272"/>
        <v>1</v>
      </c>
      <c r="AU286" s="173">
        <f t="shared" si="273"/>
        <v>0.89698828873847425</v>
      </c>
      <c r="AV286" s="173">
        <f t="shared" si="274"/>
        <v>0.93721696998468618</v>
      </c>
    </row>
    <row r="287" spans="1:48" x14ac:dyDescent="0.25">
      <c r="A287" s="3" t="s">
        <v>514</v>
      </c>
      <c r="B287" s="4" t="s">
        <v>515</v>
      </c>
      <c r="C287" s="5">
        <f>+C288</f>
        <v>0</v>
      </c>
      <c r="D287" s="5">
        <f t="shared" ref="D287:P289" si="299">+D288</f>
        <v>0</v>
      </c>
      <c r="E287" s="5">
        <f t="shared" si="299"/>
        <v>150000000</v>
      </c>
      <c r="F287" s="5">
        <f t="shared" si="299"/>
        <v>0</v>
      </c>
      <c r="G287" s="5">
        <f t="shared" si="299"/>
        <v>0</v>
      </c>
      <c r="H287" s="5">
        <f t="shared" si="299"/>
        <v>0</v>
      </c>
      <c r="I287" s="5">
        <f t="shared" si="299"/>
        <v>0</v>
      </c>
      <c r="J287" s="5">
        <f t="shared" si="299"/>
        <v>0</v>
      </c>
      <c r="K287" s="5">
        <f t="shared" si="299"/>
        <v>0</v>
      </c>
      <c r="L287" s="5">
        <f t="shared" si="299"/>
        <v>0</v>
      </c>
      <c r="M287" s="5">
        <f t="shared" si="299"/>
        <v>0</v>
      </c>
      <c r="N287" s="5">
        <f t="shared" si="299"/>
        <v>0</v>
      </c>
      <c r="O287" s="5">
        <f t="shared" si="285"/>
        <v>0</v>
      </c>
      <c r="P287" s="5">
        <f t="shared" si="299"/>
        <v>150000000</v>
      </c>
      <c r="R287" s="3" t="s">
        <v>514</v>
      </c>
      <c r="S287" s="4" t="s">
        <v>515</v>
      </c>
      <c r="T287" s="5">
        <f t="shared" ref="T287:T289" si="300">+T288</f>
        <v>34093069</v>
      </c>
      <c r="U287" s="5">
        <v>0</v>
      </c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>
        <f t="shared" si="280"/>
        <v>34093069</v>
      </c>
      <c r="AG287" s="5">
        <f t="shared" si="281"/>
        <v>34093069</v>
      </c>
      <c r="AI287" s="173" t="e">
        <f t="shared" si="277"/>
        <v>#DIV/0!</v>
      </c>
      <c r="AJ287" s="173" t="e">
        <f t="shared" si="262"/>
        <v>#DIV/0!</v>
      </c>
      <c r="AK287" s="173">
        <f t="shared" si="263"/>
        <v>1</v>
      </c>
      <c r="AL287" s="173" t="e">
        <f t="shared" si="264"/>
        <v>#DIV/0!</v>
      </c>
      <c r="AM287" s="173" t="e">
        <f t="shared" si="265"/>
        <v>#DIV/0!</v>
      </c>
      <c r="AN287" s="173" t="e">
        <f t="shared" si="266"/>
        <v>#DIV/0!</v>
      </c>
      <c r="AO287" s="173" t="e">
        <f t="shared" si="267"/>
        <v>#DIV/0!</v>
      </c>
      <c r="AP287" s="173" t="e">
        <f t="shared" si="268"/>
        <v>#DIV/0!</v>
      </c>
      <c r="AQ287" s="173" t="e">
        <f t="shared" si="269"/>
        <v>#DIV/0!</v>
      </c>
      <c r="AR287" s="173" t="e">
        <f t="shared" si="270"/>
        <v>#DIV/0!</v>
      </c>
      <c r="AS287" s="173" t="e">
        <f t="shared" si="271"/>
        <v>#DIV/0!</v>
      </c>
      <c r="AT287" s="173" t="e">
        <f t="shared" si="272"/>
        <v>#DIV/0!</v>
      </c>
      <c r="AU287" s="173" t="e">
        <f t="shared" si="273"/>
        <v>#DIV/0!</v>
      </c>
      <c r="AV287" s="173">
        <f t="shared" si="274"/>
        <v>0.77271287333333338</v>
      </c>
    </row>
    <row r="288" spans="1:48" x14ac:dyDescent="0.25">
      <c r="A288" s="3" t="s">
        <v>516</v>
      </c>
      <c r="B288" s="4" t="s">
        <v>517</v>
      </c>
      <c r="C288" s="5">
        <f>+C289</f>
        <v>0</v>
      </c>
      <c r="D288" s="5">
        <f t="shared" si="299"/>
        <v>0</v>
      </c>
      <c r="E288" s="5">
        <f t="shared" si="299"/>
        <v>150000000</v>
      </c>
      <c r="F288" s="5">
        <f t="shared" si="299"/>
        <v>0</v>
      </c>
      <c r="G288" s="5">
        <f t="shared" si="299"/>
        <v>0</v>
      </c>
      <c r="H288" s="5">
        <f t="shared" si="299"/>
        <v>0</v>
      </c>
      <c r="I288" s="5">
        <f t="shared" si="299"/>
        <v>0</v>
      </c>
      <c r="J288" s="5">
        <f t="shared" si="299"/>
        <v>0</v>
      </c>
      <c r="K288" s="5">
        <f t="shared" si="299"/>
        <v>0</v>
      </c>
      <c r="L288" s="5">
        <f t="shared" si="299"/>
        <v>0</v>
      </c>
      <c r="M288" s="5">
        <f t="shared" si="299"/>
        <v>0</v>
      </c>
      <c r="N288" s="5">
        <f t="shared" si="299"/>
        <v>0</v>
      </c>
      <c r="O288" s="5">
        <f t="shared" si="285"/>
        <v>0</v>
      </c>
      <c r="P288" s="5">
        <f t="shared" si="299"/>
        <v>150000000</v>
      </c>
      <c r="R288" s="3" t="s">
        <v>516</v>
      </c>
      <c r="S288" s="4" t="s">
        <v>517</v>
      </c>
      <c r="T288" s="5">
        <f t="shared" si="300"/>
        <v>34093069</v>
      </c>
      <c r="U288" s="5">
        <v>0</v>
      </c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>
        <f t="shared" si="280"/>
        <v>34093069</v>
      </c>
      <c r="AG288" s="5">
        <f t="shared" si="281"/>
        <v>34093069</v>
      </c>
      <c r="AI288" s="173" t="e">
        <f t="shared" si="277"/>
        <v>#DIV/0!</v>
      </c>
      <c r="AJ288" s="173" t="e">
        <f t="shared" si="262"/>
        <v>#DIV/0!</v>
      </c>
      <c r="AK288" s="173">
        <f t="shared" si="263"/>
        <v>1</v>
      </c>
      <c r="AL288" s="173" t="e">
        <f t="shared" si="264"/>
        <v>#DIV/0!</v>
      </c>
      <c r="AM288" s="173" t="e">
        <f t="shared" si="265"/>
        <v>#DIV/0!</v>
      </c>
      <c r="AN288" s="173" t="e">
        <f t="shared" si="266"/>
        <v>#DIV/0!</v>
      </c>
      <c r="AO288" s="173" t="e">
        <f t="shared" si="267"/>
        <v>#DIV/0!</v>
      </c>
      <c r="AP288" s="173" t="e">
        <f t="shared" si="268"/>
        <v>#DIV/0!</v>
      </c>
      <c r="AQ288" s="173" t="e">
        <f t="shared" si="269"/>
        <v>#DIV/0!</v>
      </c>
      <c r="AR288" s="173" t="e">
        <f t="shared" si="270"/>
        <v>#DIV/0!</v>
      </c>
      <c r="AS288" s="173" t="e">
        <f t="shared" si="271"/>
        <v>#DIV/0!</v>
      </c>
      <c r="AT288" s="173" t="e">
        <f t="shared" si="272"/>
        <v>#DIV/0!</v>
      </c>
      <c r="AU288" s="173" t="e">
        <f t="shared" si="273"/>
        <v>#DIV/0!</v>
      </c>
      <c r="AV288" s="173">
        <f t="shared" si="274"/>
        <v>0.77271287333333338</v>
      </c>
    </row>
    <row r="289" spans="1:48" x14ac:dyDescent="0.25">
      <c r="A289" s="6" t="s">
        <v>518</v>
      </c>
      <c r="B289" s="7" t="s">
        <v>517</v>
      </c>
      <c r="C289" s="8">
        <f>+C290</f>
        <v>0</v>
      </c>
      <c r="D289" s="8">
        <f t="shared" si="299"/>
        <v>0</v>
      </c>
      <c r="E289" s="8">
        <f t="shared" si="299"/>
        <v>150000000</v>
      </c>
      <c r="F289" s="8">
        <f t="shared" si="299"/>
        <v>0</v>
      </c>
      <c r="G289" s="8">
        <f t="shared" si="299"/>
        <v>0</v>
      </c>
      <c r="H289" s="8">
        <f t="shared" si="299"/>
        <v>0</v>
      </c>
      <c r="I289" s="8">
        <f t="shared" si="299"/>
        <v>0</v>
      </c>
      <c r="J289" s="8">
        <f t="shared" si="299"/>
        <v>0</v>
      </c>
      <c r="K289" s="8">
        <f t="shared" si="299"/>
        <v>0</v>
      </c>
      <c r="L289" s="8">
        <f t="shared" si="299"/>
        <v>0</v>
      </c>
      <c r="M289" s="8">
        <f t="shared" si="299"/>
        <v>0</v>
      </c>
      <c r="N289" s="8">
        <f t="shared" si="299"/>
        <v>0</v>
      </c>
      <c r="O289" s="8">
        <f t="shared" si="285"/>
        <v>0</v>
      </c>
      <c r="P289" s="8">
        <f t="shared" si="299"/>
        <v>150000000</v>
      </c>
      <c r="R289" s="6" t="s">
        <v>518</v>
      </c>
      <c r="S289" s="7" t="s">
        <v>517</v>
      </c>
      <c r="T289" s="8">
        <f t="shared" si="300"/>
        <v>34093069</v>
      </c>
      <c r="U289" s="8">
        <v>0</v>
      </c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>
        <f t="shared" si="280"/>
        <v>34093069</v>
      </c>
      <c r="AG289" s="8">
        <f t="shared" si="281"/>
        <v>34093069</v>
      </c>
      <c r="AI289" s="174" t="e">
        <f t="shared" si="277"/>
        <v>#DIV/0!</v>
      </c>
      <c r="AJ289" s="174" t="e">
        <f t="shared" si="262"/>
        <v>#DIV/0!</v>
      </c>
      <c r="AK289" s="174">
        <f t="shared" si="263"/>
        <v>1</v>
      </c>
      <c r="AL289" s="174" t="e">
        <f t="shared" si="264"/>
        <v>#DIV/0!</v>
      </c>
      <c r="AM289" s="174" t="e">
        <f t="shared" si="265"/>
        <v>#DIV/0!</v>
      </c>
      <c r="AN289" s="174" t="e">
        <f t="shared" si="266"/>
        <v>#DIV/0!</v>
      </c>
      <c r="AO289" s="174" t="e">
        <f t="shared" si="267"/>
        <v>#DIV/0!</v>
      </c>
      <c r="AP289" s="174" t="e">
        <f t="shared" si="268"/>
        <v>#DIV/0!</v>
      </c>
      <c r="AQ289" s="174" t="e">
        <f t="shared" si="269"/>
        <v>#DIV/0!</v>
      </c>
      <c r="AR289" s="174" t="e">
        <f t="shared" si="270"/>
        <v>#DIV/0!</v>
      </c>
      <c r="AS289" s="174" t="e">
        <f t="shared" si="271"/>
        <v>#DIV/0!</v>
      </c>
      <c r="AT289" s="174" t="e">
        <f t="shared" si="272"/>
        <v>#DIV/0!</v>
      </c>
      <c r="AU289" s="174" t="e">
        <f t="shared" si="273"/>
        <v>#DIV/0!</v>
      </c>
      <c r="AV289" s="174">
        <f t="shared" si="274"/>
        <v>0.77271287333333338</v>
      </c>
    </row>
    <row r="290" spans="1:48" x14ac:dyDescent="0.25">
      <c r="A290" s="2" t="s">
        <v>519</v>
      </c>
      <c r="B290" s="13" t="s">
        <v>520</v>
      </c>
      <c r="C290" s="15">
        <v>0</v>
      </c>
      <c r="D290" s="15">
        <v>0</v>
      </c>
      <c r="E290" s="15">
        <v>150000000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f t="shared" si="285"/>
        <v>0</v>
      </c>
      <c r="P290" s="15">
        <f>SUM(C290:N290)</f>
        <v>150000000</v>
      </c>
      <c r="R290" s="2" t="s">
        <v>519</v>
      </c>
      <c r="S290" s="13" t="s">
        <v>520</v>
      </c>
      <c r="T290" s="15">
        <v>34093069</v>
      </c>
      <c r="U290" s="15">
        <v>0</v>
      </c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>
        <f t="shared" si="280"/>
        <v>34093069</v>
      </c>
      <c r="AG290" s="15">
        <f t="shared" si="281"/>
        <v>34093069</v>
      </c>
      <c r="AI290" s="175" t="e">
        <f t="shared" si="277"/>
        <v>#DIV/0!</v>
      </c>
      <c r="AJ290" s="175" t="e">
        <f t="shared" si="262"/>
        <v>#DIV/0!</v>
      </c>
      <c r="AK290" s="175">
        <f t="shared" si="263"/>
        <v>1</v>
      </c>
      <c r="AL290" s="175" t="e">
        <f t="shared" si="264"/>
        <v>#DIV/0!</v>
      </c>
      <c r="AM290" s="175" t="e">
        <f t="shared" si="265"/>
        <v>#DIV/0!</v>
      </c>
      <c r="AN290" s="175" t="e">
        <f t="shared" si="266"/>
        <v>#DIV/0!</v>
      </c>
      <c r="AO290" s="175" t="e">
        <f t="shared" si="267"/>
        <v>#DIV/0!</v>
      </c>
      <c r="AP290" s="175" t="e">
        <f t="shared" si="268"/>
        <v>#DIV/0!</v>
      </c>
      <c r="AQ290" s="175" t="e">
        <f t="shared" si="269"/>
        <v>#DIV/0!</v>
      </c>
      <c r="AR290" s="175" t="e">
        <f t="shared" si="270"/>
        <v>#DIV/0!</v>
      </c>
      <c r="AS290" s="175" t="e">
        <f t="shared" si="271"/>
        <v>#DIV/0!</v>
      </c>
      <c r="AT290" s="175" t="e">
        <f t="shared" si="272"/>
        <v>#DIV/0!</v>
      </c>
      <c r="AU290" s="175" t="e">
        <f t="shared" si="273"/>
        <v>#DIV/0!</v>
      </c>
      <c r="AV290" s="175">
        <f t="shared" si="274"/>
        <v>0.77271287333333338</v>
      </c>
    </row>
    <row r="291" spans="1:48" x14ac:dyDescent="0.25">
      <c r="A291" s="3" t="s">
        <v>521</v>
      </c>
      <c r="B291" s="4" t="s">
        <v>522</v>
      </c>
      <c r="C291" s="5">
        <f t="shared" ref="C291:N293" si="301">+C292</f>
        <v>6000000</v>
      </c>
      <c r="D291" s="5">
        <f t="shared" si="301"/>
        <v>9230300</v>
      </c>
      <c r="E291" s="5">
        <f t="shared" si="301"/>
        <v>9000000</v>
      </c>
      <c r="F291" s="5">
        <f t="shared" si="301"/>
        <v>6000000</v>
      </c>
      <c r="G291" s="5">
        <f t="shared" si="301"/>
        <v>6000000</v>
      </c>
      <c r="H291" s="5">
        <f t="shared" si="301"/>
        <v>6000000</v>
      </c>
      <c r="I291" s="5">
        <f t="shared" si="301"/>
        <v>6000000</v>
      </c>
      <c r="J291" s="5">
        <f t="shared" si="301"/>
        <v>6000000</v>
      </c>
      <c r="K291" s="5">
        <f t="shared" si="301"/>
        <v>6000000</v>
      </c>
      <c r="L291" s="5">
        <f t="shared" si="301"/>
        <v>6000000</v>
      </c>
      <c r="M291" s="5">
        <f t="shared" si="301"/>
        <v>6000000</v>
      </c>
      <c r="N291" s="5">
        <f t="shared" si="301"/>
        <v>6000000</v>
      </c>
      <c r="O291" s="5">
        <f t="shared" si="285"/>
        <v>15230300</v>
      </c>
      <c r="P291" s="5">
        <f>SUM(C291:N291)</f>
        <v>78230300</v>
      </c>
      <c r="R291" s="3" t="s">
        <v>521</v>
      </c>
      <c r="S291" s="4" t="s">
        <v>522</v>
      </c>
      <c r="T291" s="5">
        <f t="shared" ref="T291:T293" si="302">+T292</f>
        <v>650000</v>
      </c>
      <c r="U291" s="5">
        <v>-500000</v>
      </c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>
        <f t="shared" si="280"/>
        <v>150000</v>
      </c>
      <c r="AG291" s="5">
        <f t="shared" si="281"/>
        <v>150000</v>
      </c>
      <c r="AI291" s="173">
        <f t="shared" si="277"/>
        <v>0.89166666666666672</v>
      </c>
      <c r="AJ291" s="173">
        <f t="shared" si="262"/>
        <v>1.0541694202788641</v>
      </c>
      <c r="AK291" s="173">
        <f t="shared" si="263"/>
        <v>1</v>
      </c>
      <c r="AL291" s="173">
        <f t="shared" si="264"/>
        <v>1</v>
      </c>
      <c r="AM291" s="173">
        <f t="shared" si="265"/>
        <v>1</v>
      </c>
      <c r="AN291" s="173">
        <f t="shared" si="266"/>
        <v>1</v>
      </c>
      <c r="AO291" s="173">
        <f t="shared" si="267"/>
        <v>1</v>
      </c>
      <c r="AP291" s="173">
        <f t="shared" si="268"/>
        <v>1</v>
      </c>
      <c r="AQ291" s="173">
        <f t="shared" si="269"/>
        <v>1</v>
      </c>
      <c r="AR291" s="173">
        <f t="shared" si="270"/>
        <v>1</v>
      </c>
      <c r="AS291" s="173">
        <f t="shared" si="271"/>
        <v>1</v>
      </c>
      <c r="AT291" s="173">
        <f t="shared" si="272"/>
        <v>1</v>
      </c>
      <c r="AU291" s="173">
        <f t="shared" si="273"/>
        <v>0.99015121172925025</v>
      </c>
      <c r="AV291" s="173">
        <f t="shared" si="274"/>
        <v>0.99808258436948338</v>
      </c>
    </row>
    <row r="292" spans="1:48" x14ac:dyDescent="0.25">
      <c r="A292" s="3" t="s">
        <v>523</v>
      </c>
      <c r="B292" s="4" t="s">
        <v>522</v>
      </c>
      <c r="C292" s="5">
        <f t="shared" si="301"/>
        <v>6000000</v>
      </c>
      <c r="D292" s="5">
        <f t="shared" si="301"/>
        <v>9230300</v>
      </c>
      <c r="E292" s="5">
        <f t="shared" si="301"/>
        <v>9000000</v>
      </c>
      <c r="F292" s="5">
        <f t="shared" si="301"/>
        <v>6000000</v>
      </c>
      <c r="G292" s="5">
        <f t="shared" si="301"/>
        <v>6000000</v>
      </c>
      <c r="H292" s="5">
        <f t="shared" si="301"/>
        <v>6000000</v>
      </c>
      <c r="I292" s="5">
        <f t="shared" si="301"/>
        <v>6000000</v>
      </c>
      <c r="J292" s="5">
        <f t="shared" si="301"/>
        <v>6000000</v>
      </c>
      <c r="K292" s="5">
        <f t="shared" si="301"/>
        <v>6000000</v>
      </c>
      <c r="L292" s="5">
        <f t="shared" si="301"/>
        <v>6000000</v>
      </c>
      <c r="M292" s="5">
        <f t="shared" si="301"/>
        <v>6000000</v>
      </c>
      <c r="N292" s="5">
        <f t="shared" si="301"/>
        <v>6000000</v>
      </c>
      <c r="O292" s="5">
        <f t="shared" si="285"/>
        <v>15230300</v>
      </c>
      <c r="P292" s="5">
        <f>SUM(C292:N292)</f>
        <v>78230300</v>
      </c>
      <c r="R292" s="3" t="s">
        <v>523</v>
      </c>
      <c r="S292" s="4" t="s">
        <v>522</v>
      </c>
      <c r="T292" s="5">
        <f t="shared" si="302"/>
        <v>650000</v>
      </c>
      <c r="U292" s="5">
        <v>-500000</v>
      </c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>
        <f t="shared" si="280"/>
        <v>150000</v>
      </c>
      <c r="AG292" s="5">
        <f t="shared" si="281"/>
        <v>150000</v>
      </c>
      <c r="AI292" s="173">
        <f t="shared" si="277"/>
        <v>0.89166666666666672</v>
      </c>
      <c r="AJ292" s="173">
        <f t="shared" si="262"/>
        <v>1.0541694202788641</v>
      </c>
      <c r="AK292" s="173">
        <f t="shared" si="263"/>
        <v>1</v>
      </c>
      <c r="AL292" s="173">
        <f t="shared" si="264"/>
        <v>1</v>
      </c>
      <c r="AM292" s="173">
        <f t="shared" si="265"/>
        <v>1</v>
      </c>
      <c r="AN292" s="173">
        <f t="shared" si="266"/>
        <v>1</v>
      </c>
      <c r="AO292" s="173">
        <f t="shared" si="267"/>
        <v>1</v>
      </c>
      <c r="AP292" s="173">
        <f t="shared" si="268"/>
        <v>1</v>
      </c>
      <c r="AQ292" s="173">
        <f t="shared" si="269"/>
        <v>1</v>
      </c>
      <c r="AR292" s="173">
        <f t="shared" si="270"/>
        <v>1</v>
      </c>
      <c r="AS292" s="173">
        <f t="shared" si="271"/>
        <v>1</v>
      </c>
      <c r="AT292" s="173">
        <f t="shared" si="272"/>
        <v>1</v>
      </c>
      <c r="AU292" s="173">
        <f t="shared" si="273"/>
        <v>0.99015121172925025</v>
      </c>
      <c r="AV292" s="173">
        <f t="shared" si="274"/>
        <v>0.99808258436948338</v>
      </c>
    </row>
    <row r="293" spans="1:48" x14ac:dyDescent="0.25">
      <c r="A293" s="6" t="s">
        <v>524</v>
      </c>
      <c r="B293" s="7" t="s">
        <v>522</v>
      </c>
      <c r="C293" s="8">
        <f t="shared" si="301"/>
        <v>6000000</v>
      </c>
      <c r="D293" s="8">
        <f t="shared" si="301"/>
        <v>9230300</v>
      </c>
      <c r="E293" s="8">
        <f t="shared" si="301"/>
        <v>9000000</v>
      </c>
      <c r="F293" s="8">
        <f t="shared" si="301"/>
        <v>6000000</v>
      </c>
      <c r="G293" s="8">
        <f t="shared" si="301"/>
        <v>6000000</v>
      </c>
      <c r="H293" s="8">
        <f t="shared" si="301"/>
        <v>6000000</v>
      </c>
      <c r="I293" s="8">
        <f t="shared" si="301"/>
        <v>6000000</v>
      </c>
      <c r="J293" s="8">
        <f t="shared" si="301"/>
        <v>6000000</v>
      </c>
      <c r="K293" s="8">
        <f t="shared" si="301"/>
        <v>6000000</v>
      </c>
      <c r="L293" s="8">
        <f t="shared" si="301"/>
        <v>6000000</v>
      </c>
      <c r="M293" s="8">
        <f t="shared" si="301"/>
        <v>6000000</v>
      </c>
      <c r="N293" s="8">
        <f t="shared" si="301"/>
        <v>6000000</v>
      </c>
      <c r="O293" s="8">
        <f t="shared" si="285"/>
        <v>15230300</v>
      </c>
      <c r="P293" s="8">
        <f>SUM(C293:N293)</f>
        <v>78230300</v>
      </c>
      <c r="R293" s="6" t="s">
        <v>524</v>
      </c>
      <c r="S293" s="7" t="s">
        <v>522</v>
      </c>
      <c r="T293" s="8">
        <f t="shared" si="302"/>
        <v>650000</v>
      </c>
      <c r="U293" s="8">
        <v>-500000</v>
      </c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>
        <f t="shared" si="280"/>
        <v>150000</v>
      </c>
      <c r="AG293" s="8">
        <f t="shared" si="281"/>
        <v>150000</v>
      </c>
      <c r="AI293" s="174">
        <f t="shared" si="277"/>
        <v>0.89166666666666672</v>
      </c>
      <c r="AJ293" s="174">
        <f t="shared" si="262"/>
        <v>1.0541694202788641</v>
      </c>
      <c r="AK293" s="174">
        <f t="shared" si="263"/>
        <v>1</v>
      </c>
      <c r="AL293" s="174">
        <f t="shared" si="264"/>
        <v>1</v>
      </c>
      <c r="AM293" s="174">
        <f t="shared" si="265"/>
        <v>1</v>
      </c>
      <c r="AN293" s="174">
        <f t="shared" si="266"/>
        <v>1</v>
      </c>
      <c r="AO293" s="174">
        <f t="shared" si="267"/>
        <v>1</v>
      </c>
      <c r="AP293" s="174">
        <f t="shared" si="268"/>
        <v>1</v>
      </c>
      <c r="AQ293" s="174">
        <f t="shared" si="269"/>
        <v>1</v>
      </c>
      <c r="AR293" s="174">
        <f t="shared" si="270"/>
        <v>1</v>
      </c>
      <c r="AS293" s="174">
        <f t="shared" si="271"/>
        <v>1</v>
      </c>
      <c r="AT293" s="174">
        <f t="shared" si="272"/>
        <v>1</v>
      </c>
      <c r="AU293" s="174">
        <f t="shared" si="273"/>
        <v>0.99015121172925025</v>
      </c>
      <c r="AV293" s="174">
        <f t="shared" si="274"/>
        <v>0.99808258436948338</v>
      </c>
    </row>
    <row r="294" spans="1:48" x14ac:dyDescent="0.25">
      <c r="A294" s="2" t="s">
        <v>525</v>
      </c>
      <c r="B294" s="13" t="s">
        <v>522</v>
      </c>
      <c r="C294" s="15">
        <v>6000000</v>
      </c>
      <c r="D294" s="15">
        <v>9230300</v>
      </c>
      <c r="E294" s="15">
        <v>9000000</v>
      </c>
      <c r="F294" s="15">
        <v>6000000</v>
      </c>
      <c r="G294" s="15">
        <v>6000000</v>
      </c>
      <c r="H294" s="15">
        <v>6000000</v>
      </c>
      <c r="I294" s="15">
        <v>6000000</v>
      </c>
      <c r="J294" s="15">
        <v>6000000</v>
      </c>
      <c r="K294" s="15">
        <v>6000000</v>
      </c>
      <c r="L294" s="15">
        <v>6000000</v>
      </c>
      <c r="M294" s="15">
        <v>6000000</v>
      </c>
      <c r="N294" s="15">
        <v>6000000</v>
      </c>
      <c r="O294" s="15">
        <f t="shared" si="285"/>
        <v>15230300</v>
      </c>
      <c r="P294" s="15">
        <f>SUM(C294:N294)</f>
        <v>78230300</v>
      </c>
      <c r="R294" s="2" t="s">
        <v>525</v>
      </c>
      <c r="S294" s="13" t="s">
        <v>522</v>
      </c>
      <c r="T294" s="15">
        <v>650000</v>
      </c>
      <c r="U294" s="15">
        <v>-500000</v>
      </c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>
        <f t="shared" si="280"/>
        <v>150000</v>
      </c>
      <c r="AG294" s="15">
        <f t="shared" si="281"/>
        <v>150000</v>
      </c>
      <c r="AI294" s="175">
        <f t="shared" si="277"/>
        <v>0.89166666666666672</v>
      </c>
      <c r="AJ294" s="175">
        <f t="shared" si="262"/>
        <v>1.0541694202788641</v>
      </c>
      <c r="AK294" s="175">
        <f t="shared" si="263"/>
        <v>1</v>
      </c>
      <c r="AL294" s="175">
        <f t="shared" si="264"/>
        <v>1</v>
      </c>
      <c r="AM294" s="175">
        <f t="shared" si="265"/>
        <v>1</v>
      </c>
      <c r="AN294" s="175">
        <f t="shared" si="266"/>
        <v>1</v>
      </c>
      <c r="AO294" s="175">
        <f t="shared" si="267"/>
        <v>1</v>
      </c>
      <c r="AP294" s="175">
        <f t="shared" si="268"/>
        <v>1</v>
      </c>
      <c r="AQ294" s="175">
        <f t="shared" si="269"/>
        <v>1</v>
      </c>
      <c r="AR294" s="175">
        <f t="shared" si="270"/>
        <v>1</v>
      </c>
      <c r="AS294" s="175">
        <f t="shared" si="271"/>
        <v>1</v>
      </c>
      <c r="AT294" s="175">
        <f t="shared" si="272"/>
        <v>1</v>
      </c>
      <c r="AU294" s="175">
        <f t="shared" si="273"/>
        <v>0.99015121172925025</v>
      </c>
      <c r="AV294" s="175">
        <f t="shared" si="274"/>
        <v>0.99808258436948338</v>
      </c>
    </row>
    <row r="295" spans="1:48" x14ac:dyDescent="0.25">
      <c r="A295" s="3" t="s">
        <v>526</v>
      </c>
      <c r="B295" s="4" t="s">
        <v>527</v>
      </c>
      <c r="C295" s="5">
        <f>+C296</f>
        <v>0</v>
      </c>
      <c r="D295" s="5">
        <f t="shared" ref="D295:P295" si="303">+D296</f>
        <v>317188884</v>
      </c>
      <c r="E295" s="5">
        <f t="shared" si="303"/>
        <v>0</v>
      </c>
      <c r="F295" s="5">
        <f t="shared" si="303"/>
        <v>0</v>
      </c>
      <c r="G295" s="5">
        <f t="shared" si="303"/>
        <v>0</v>
      </c>
      <c r="H295" s="5">
        <f t="shared" si="303"/>
        <v>0</v>
      </c>
      <c r="I295" s="5">
        <f t="shared" si="303"/>
        <v>0</v>
      </c>
      <c r="J295" s="5">
        <f t="shared" si="303"/>
        <v>0</v>
      </c>
      <c r="K295" s="5">
        <f t="shared" si="303"/>
        <v>0</v>
      </c>
      <c r="L295" s="5">
        <f t="shared" si="303"/>
        <v>0</v>
      </c>
      <c r="M295" s="5">
        <f t="shared" si="303"/>
        <v>0</v>
      </c>
      <c r="N295" s="5">
        <f t="shared" si="303"/>
        <v>0</v>
      </c>
      <c r="O295" s="5">
        <f t="shared" si="285"/>
        <v>317188884</v>
      </c>
      <c r="P295" s="5">
        <f t="shared" si="303"/>
        <v>317188884</v>
      </c>
      <c r="R295" s="3" t="s">
        <v>526</v>
      </c>
      <c r="S295" s="4" t="s">
        <v>527</v>
      </c>
      <c r="T295" s="5">
        <f t="shared" ref="T295:T296" si="304">+T296</f>
        <v>0</v>
      </c>
      <c r="U295" s="5">
        <v>0</v>
      </c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>
        <f t="shared" si="280"/>
        <v>0</v>
      </c>
      <c r="AG295" s="5">
        <f t="shared" si="281"/>
        <v>0</v>
      </c>
      <c r="AI295" s="173" t="e">
        <f t="shared" si="277"/>
        <v>#DIV/0!</v>
      </c>
      <c r="AJ295" s="173">
        <f t="shared" si="262"/>
        <v>1</v>
      </c>
      <c r="AK295" s="173" t="e">
        <f t="shared" si="263"/>
        <v>#DIV/0!</v>
      </c>
      <c r="AL295" s="173" t="e">
        <f t="shared" si="264"/>
        <v>#DIV/0!</v>
      </c>
      <c r="AM295" s="173" t="e">
        <f t="shared" si="265"/>
        <v>#DIV/0!</v>
      </c>
      <c r="AN295" s="173" t="e">
        <f t="shared" si="266"/>
        <v>#DIV/0!</v>
      </c>
      <c r="AO295" s="173" t="e">
        <f t="shared" si="267"/>
        <v>#DIV/0!</v>
      </c>
      <c r="AP295" s="173" t="e">
        <f t="shared" si="268"/>
        <v>#DIV/0!</v>
      </c>
      <c r="AQ295" s="173" t="e">
        <f t="shared" si="269"/>
        <v>#DIV/0!</v>
      </c>
      <c r="AR295" s="173" t="e">
        <f t="shared" si="270"/>
        <v>#DIV/0!</v>
      </c>
      <c r="AS295" s="173" t="e">
        <f t="shared" si="271"/>
        <v>#DIV/0!</v>
      </c>
      <c r="AT295" s="173" t="e">
        <f t="shared" si="272"/>
        <v>#DIV/0!</v>
      </c>
      <c r="AU295" s="173">
        <f t="shared" si="273"/>
        <v>1</v>
      </c>
      <c r="AV295" s="173">
        <f t="shared" si="274"/>
        <v>1</v>
      </c>
    </row>
    <row r="296" spans="1:48" x14ac:dyDescent="0.25">
      <c r="A296" s="6" t="s">
        <v>528</v>
      </c>
      <c r="B296" s="7" t="s">
        <v>529</v>
      </c>
      <c r="C296" s="8">
        <f>+C297</f>
        <v>0</v>
      </c>
      <c r="D296" s="8">
        <f t="shared" ref="D296:N296" si="305">+D297</f>
        <v>317188884</v>
      </c>
      <c r="E296" s="8">
        <f t="shared" si="305"/>
        <v>0</v>
      </c>
      <c r="F296" s="8">
        <f t="shared" si="305"/>
        <v>0</v>
      </c>
      <c r="G296" s="8">
        <f t="shared" si="305"/>
        <v>0</v>
      </c>
      <c r="H296" s="8">
        <f t="shared" si="305"/>
        <v>0</v>
      </c>
      <c r="I296" s="8">
        <f t="shared" si="305"/>
        <v>0</v>
      </c>
      <c r="J296" s="8">
        <f t="shared" si="305"/>
        <v>0</v>
      </c>
      <c r="K296" s="8">
        <f t="shared" si="305"/>
        <v>0</v>
      </c>
      <c r="L296" s="8">
        <f t="shared" si="305"/>
        <v>0</v>
      </c>
      <c r="M296" s="8">
        <f t="shared" si="305"/>
        <v>0</v>
      </c>
      <c r="N296" s="8">
        <f t="shared" si="305"/>
        <v>0</v>
      </c>
      <c r="O296" s="8">
        <f t="shared" si="285"/>
        <v>317188884</v>
      </c>
      <c r="P296" s="8">
        <f>SUM(C296:N296)</f>
        <v>317188884</v>
      </c>
      <c r="R296" s="6" t="s">
        <v>528</v>
      </c>
      <c r="S296" s="7" t="s">
        <v>529</v>
      </c>
      <c r="T296" s="8">
        <f t="shared" si="304"/>
        <v>0</v>
      </c>
      <c r="U296" s="8">
        <v>0</v>
      </c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>
        <f t="shared" si="280"/>
        <v>0</v>
      </c>
      <c r="AG296" s="8">
        <f t="shared" si="281"/>
        <v>0</v>
      </c>
      <c r="AI296" s="174" t="e">
        <f t="shared" si="277"/>
        <v>#DIV/0!</v>
      </c>
      <c r="AJ296" s="174">
        <f t="shared" si="262"/>
        <v>1</v>
      </c>
      <c r="AK296" s="174" t="e">
        <f t="shared" si="263"/>
        <v>#DIV/0!</v>
      </c>
      <c r="AL296" s="174" t="e">
        <f t="shared" si="264"/>
        <v>#DIV/0!</v>
      </c>
      <c r="AM296" s="174" t="e">
        <f t="shared" si="265"/>
        <v>#DIV/0!</v>
      </c>
      <c r="AN296" s="174" t="e">
        <f t="shared" si="266"/>
        <v>#DIV/0!</v>
      </c>
      <c r="AO296" s="174" t="e">
        <f t="shared" si="267"/>
        <v>#DIV/0!</v>
      </c>
      <c r="AP296" s="174" t="e">
        <f t="shared" si="268"/>
        <v>#DIV/0!</v>
      </c>
      <c r="AQ296" s="174" t="e">
        <f t="shared" si="269"/>
        <v>#DIV/0!</v>
      </c>
      <c r="AR296" s="174" t="e">
        <f t="shared" si="270"/>
        <v>#DIV/0!</v>
      </c>
      <c r="AS296" s="174" t="e">
        <f t="shared" si="271"/>
        <v>#DIV/0!</v>
      </c>
      <c r="AT296" s="174" t="e">
        <f t="shared" si="272"/>
        <v>#DIV/0!</v>
      </c>
      <c r="AU296" s="174">
        <f t="shared" si="273"/>
        <v>1</v>
      </c>
      <c r="AV296" s="174">
        <f t="shared" si="274"/>
        <v>1</v>
      </c>
    </row>
    <row r="297" spans="1:48" x14ac:dyDescent="0.25">
      <c r="A297" s="2" t="s">
        <v>530</v>
      </c>
      <c r="B297" s="13" t="s">
        <v>529</v>
      </c>
      <c r="C297" s="15">
        <v>0</v>
      </c>
      <c r="D297" s="15">
        <v>317188884</v>
      </c>
      <c r="E297" s="15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f t="shared" si="285"/>
        <v>317188884</v>
      </c>
      <c r="P297" s="15">
        <f>SUM(C297:N297)</f>
        <v>317188884</v>
      </c>
      <c r="R297" s="2" t="s">
        <v>530</v>
      </c>
      <c r="S297" s="13" t="s">
        <v>529</v>
      </c>
      <c r="T297" s="15">
        <v>0</v>
      </c>
      <c r="U297" s="15">
        <v>0</v>
      </c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>
        <f t="shared" si="280"/>
        <v>0</v>
      </c>
      <c r="AG297" s="15">
        <f t="shared" si="281"/>
        <v>0</v>
      </c>
      <c r="AI297" s="175" t="e">
        <f t="shared" si="277"/>
        <v>#DIV/0!</v>
      </c>
      <c r="AJ297" s="175">
        <f t="shared" si="262"/>
        <v>1</v>
      </c>
      <c r="AK297" s="175" t="e">
        <f t="shared" si="263"/>
        <v>#DIV/0!</v>
      </c>
      <c r="AL297" s="175" t="e">
        <f t="shared" si="264"/>
        <v>#DIV/0!</v>
      </c>
      <c r="AM297" s="175" t="e">
        <f t="shared" si="265"/>
        <v>#DIV/0!</v>
      </c>
      <c r="AN297" s="175" t="e">
        <f t="shared" si="266"/>
        <v>#DIV/0!</v>
      </c>
      <c r="AO297" s="175" t="e">
        <f t="shared" si="267"/>
        <v>#DIV/0!</v>
      </c>
      <c r="AP297" s="175" t="e">
        <f t="shared" si="268"/>
        <v>#DIV/0!</v>
      </c>
      <c r="AQ297" s="175" t="e">
        <f t="shared" si="269"/>
        <v>#DIV/0!</v>
      </c>
      <c r="AR297" s="175" t="e">
        <f t="shared" si="270"/>
        <v>#DIV/0!</v>
      </c>
      <c r="AS297" s="175" t="e">
        <f t="shared" si="271"/>
        <v>#DIV/0!</v>
      </c>
      <c r="AT297" s="175" t="e">
        <f t="shared" si="272"/>
        <v>#DIV/0!</v>
      </c>
      <c r="AU297" s="175">
        <f t="shared" si="273"/>
        <v>1</v>
      </c>
      <c r="AV297" s="175">
        <f t="shared" si="274"/>
        <v>1</v>
      </c>
    </row>
    <row r="298" spans="1:48" x14ac:dyDescent="0.25">
      <c r="A298" s="3">
        <v>3</v>
      </c>
      <c r="B298" s="4" t="s">
        <v>531</v>
      </c>
      <c r="C298" s="5">
        <f t="shared" ref="C298:N298" si="306">+C299+C340+C428+C440+C480</f>
        <v>2551049315.7502537</v>
      </c>
      <c r="D298" s="5">
        <f t="shared" si="306"/>
        <v>1398140224.8411632</v>
      </c>
      <c r="E298" s="5">
        <f t="shared" si="306"/>
        <v>1425056891.5078297</v>
      </c>
      <c r="F298" s="5">
        <f t="shared" si="306"/>
        <v>1207786428.5078299</v>
      </c>
      <c r="G298" s="5">
        <f t="shared" si="306"/>
        <v>387556891.50782979</v>
      </c>
      <c r="H298" s="5">
        <f t="shared" si="306"/>
        <v>362556891.50782979</v>
      </c>
      <c r="I298" s="5">
        <f t="shared" si="306"/>
        <v>315056891.50782979</v>
      </c>
      <c r="J298" s="5">
        <f t="shared" si="306"/>
        <v>2119234886.5078299</v>
      </c>
      <c r="K298" s="5">
        <f t="shared" si="306"/>
        <v>3990947137.1733017</v>
      </c>
      <c r="L298" s="5">
        <f t="shared" si="306"/>
        <v>306723558.17449647</v>
      </c>
      <c r="M298" s="5">
        <f t="shared" si="306"/>
        <v>321723558.17449647</v>
      </c>
      <c r="N298" s="5">
        <f t="shared" si="306"/>
        <v>293390224.8411631</v>
      </c>
      <c r="O298" s="5">
        <f t="shared" si="285"/>
        <v>3949189540.5914168</v>
      </c>
      <c r="P298" s="5">
        <f>+P299+P340+P428+P440+P480</f>
        <v>14631722900.001854</v>
      </c>
      <c r="R298" s="3">
        <v>3</v>
      </c>
      <c r="S298" s="4" t="s">
        <v>531</v>
      </c>
      <c r="T298" s="5">
        <f>+T299+T340+T428+T440+T480</f>
        <v>1553658470.1700001</v>
      </c>
      <c r="U298" s="5">
        <v>-432038559.97000003</v>
      </c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>
        <f t="shared" si="280"/>
        <v>1121619910.2</v>
      </c>
      <c r="AG298" s="5">
        <f t="shared" si="281"/>
        <v>1121619910.2</v>
      </c>
      <c r="AI298" s="173">
        <f t="shared" si="277"/>
        <v>0.39097278105222549</v>
      </c>
      <c r="AJ298" s="173">
        <f t="shared" si="262"/>
        <v>1.3090094629235649</v>
      </c>
      <c r="AK298" s="173">
        <f t="shared" si="263"/>
        <v>1</v>
      </c>
      <c r="AL298" s="173">
        <f t="shared" si="264"/>
        <v>1</v>
      </c>
      <c r="AM298" s="173">
        <f t="shared" si="265"/>
        <v>1</v>
      </c>
      <c r="AN298" s="173">
        <f t="shared" si="266"/>
        <v>1</v>
      </c>
      <c r="AO298" s="173">
        <f t="shared" si="267"/>
        <v>1</v>
      </c>
      <c r="AP298" s="173">
        <f t="shared" si="268"/>
        <v>1</v>
      </c>
      <c r="AQ298" s="173">
        <f t="shared" si="269"/>
        <v>1</v>
      </c>
      <c r="AR298" s="173">
        <f t="shared" si="270"/>
        <v>1</v>
      </c>
      <c r="AS298" s="173">
        <f t="shared" si="271"/>
        <v>1</v>
      </c>
      <c r="AT298" s="173">
        <f t="shared" si="272"/>
        <v>1</v>
      </c>
      <c r="AU298" s="173">
        <f t="shared" si="273"/>
        <v>0.71598731874691679</v>
      </c>
      <c r="AV298" s="173">
        <f t="shared" si="274"/>
        <v>0.92334327830936036</v>
      </c>
    </row>
    <row r="299" spans="1:48" x14ac:dyDescent="0.25">
      <c r="A299" s="3">
        <v>301</v>
      </c>
      <c r="B299" s="4" t="s">
        <v>532</v>
      </c>
      <c r="C299" s="5">
        <f t="shared" ref="C299:N299" si="307">+C300+C312+C324+C335</f>
        <v>579166666.66666663</v>
      </c>
      <c r="D299" s="5">
        <f t="shared" si="307"/>
        <v>129166666.66666667</v>
      </c>
      <c r="E299" s="5">
        <f t="shared" si="307"/>
        <v>190833333.33333334</v>
      </c>
      <c r="F299" s="5">
        <f t="shared" si="307"/>
        <v>590833333.33333337</v>
      </c>
      <c r="G299" s="5">
        <f t="shared" si="307"/>
        <v>150833333.33333334</v>
      </c>
      <c r="H299" s="5">
        <f t="shared" si="307"/>
        <v>150833333.33333334</v>
      </c>
      <c r="I299" s="5">
        <f t="shared" si="307"/>
        <v>109166666.66666666</v>
      </c>
      <c r="J299" s="5">
        <f t="shared" si="307"/>
        <v>109166666.66666666</v>
      </c>
      <c r="K299" s="5">
        <f t="shared" si="307"/>
        <v>2275833333.3333335</v>
      </c>
      <c r="L299" s="5">
        <f t="shared" si="307"/>
        <v>100833333.33333333</v>
      </c>
      <c r="M299" s="5">
        <f t="shared" si="307"/>
        <v>100833333.33333333</v>
      </c>
      <c r="N299" s="5">
        <f t="shared" si="307"/>
        <v>87500000</v>
      </c>
      <c r="O299" s="5">
        <f t="shared" si="285"/>
        <v>708333333.33333325</v>
      </c>
      <c r="P299" s="5">
        <f>+P300+P312+P324+P335</f>
        <v>4575000000</v>
      </c>
      <c r="R299" s="3">
        <v>301</v>
      </c>
      <c r="S299" s="4" t="s">
        <v>532</v>
      </c>
      <c r="T299" s="5">
        <f t="shared" ref="T299" si="308">+T300+T312+T324+T335</f>
        <v>435076187</v>
      </c>
      <c r="U299" s="5">
        <v>237991181</v>
      </c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>
        <f t="shared" si="280"/>
        <v>673067368</v>
      </c>
      <c r="AG299" s="5">
        <f t="shared" si="281"/>
        <v>673067368</v>
      </c>
      <c r="AI299" s="173">
        <f t="shared" si="277"/>
        <v>0.2487893174100719</v>
      </c>
      <c r="AJ299" s="173">
        <f t="shared" si="262"/>
        <v>-0.84251236903225801</v>
      </c>
      <c r="AK299" s="173">
        <f t="shared" si="263"/>
        <v>1</v>
      </c>
      <c r="AL299" s="173">
        <f t="shared" si="264"/>
        <v>1</v>
      </c>
      <c r="AM299" s="173">
        <f t="shared" si="265"/>
        <v>1</v>
      </c>
      <c r="AN299" s="173">
        <f t="shared" si="266"/>
        <v>1</v>
      </c>
      <c r="AO299" s="173">
        <f t="shared" si="267"/>
        <v>1</v>
      </c>
      <c r="AP299" s="173">
        <f t="shared" si="268"/>
        <v>1</v>
      </c>
      <c r="AQ299" s="173">
        <f t="shared" si="269"/>
        <v>1</v>
      </c>
      <c r="AR299" s="173">
        <f t="shared" si="270"/>
        <v>1</v>
      </c>
      <c r="AS299" s="173">
        <f t="shared" si="271"/>
        <v>1</v>
      </c>
      <c r="AT299" s="173">
        <f t="shared" si="272"/>
        <v>1</v>
      </c>
      <c r="AU299" s="173">
        <f t="shared" si="273"/>
        <v>4.9787245176470485E-2</v>
      </c>
      <c r="AV299" s="173">
        <f t="shared" si="274"/>
        <v>0.85288144961748635</v>
      </c>
    </row>
    <row r="300" spans="1:48" x14ac:dyDescent="0.25">
      <c r="A300" s="3">
        <v>30101</v>
      </c>
      <c r="B300" s="4" t="s">
        <v>841</v>
      </c>
      <c r="C300" s="5">
        <f t="shared" ref="C300:N300" si="309">+C301+C303</f>
        <v>16666666.666666666</v>
      </c>
      <c r="D300" s="5">
        <f t="shared" si="309"/>
        <v>16666666.666666666</v>
      </c>
      <c r="E300" s="5">
        <f t="shared" si="309"/>
        <v>65000000</v>
      </c>
      <c r="F300" s="5">
        <f t="shared" si="309"/>
        <v>65000000</v>
      </c>
      <c r="G300" s="5">
        <f t="shared" si="309"/>
        <v>25000000</v>
      </c>
      <c r="H300" s="5">
        <f t="shared" si="309"/>
        <v>25000000</v>
      </c>
      <c r="I300" s="5">
        <f t="shared" si="309"/>
        <v>8333333.333333333</v>
      </c>
      <c r="J300" s="5">
        <f t="shared" si="309"/>
        <v>8333333.333333333</v>
      </c>
      <c r="K300" s="5">
        <f t="shared" si="309"/>
        <v>250000000</v>
      </c>
      <c r="L300" s="5">
        <f t="shared" si="309"/>
        <v>0</v>
      </c>
      <c r="M300" s="5">
        <f t="shared" si="309"/>
        <v>0</v>
      </c>
      <c r="N300" s="5">
        <f t="shared" si="309"/>
        <v>0</v>
      </c>
      <c r="O300" s="5">
        <f t="shared" si="285"/>
        <v>33333333.333333332</v>
      </c>
      <c r="P300" s="5">
        <f>+P301+P303</f>
        <v>480000000</v>
      </c>
      <c r="R300" s="3">
        <v>30101</v>
      </c>
      <c r="S300" s="4" t="s">
        <v>533</v>
      </c>
      <c r="T300" s="5">
        <f t="shared" ref="T300" si="310">+T301+T303</f>
        <v>0</v>
      </c>
      <c r="U300" s="5">
        <v>26483572</v>
      </c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>
        <f t="shared" si="280"/>
        <v>26483572</v>
      </c>
      <c r="AG300" s="5">
        <f t="shared" si="281"/>
        <v>26483572</v>
      </c>
      <c r="AI300" s="173">
        <f t="shared" si="277"/>
        <v>1</v>
      </c>
      <c r="AJ300" s="173">
        <f t="shared" si="262"/>
        <v>-0.58901432000000009</v>
      </c>
      <c r="AK300" s="173">
        <f t="shared" si="263"/>
        <v>1</v>
      </c>
      <c r="AL300" s="173">
        <f t="shared" si="264"/>
        <v>1</v>
      </c>
      <c r="AM300" s="173">
        <f t="shared" si="265"/>
        <v>1</v>
      </c>
      <c r="AN300" s="173">
        <f t="shared" si="266"/>
        <v>1</v>
      </c>
      <c r="AO300" s="173">
        <f t="shared" si="267"/>
        <v>1</v>
      </c>
      <c r="AP300" s="173">
        <f t="shared" si="268"/>
        <v>1</v>
      </c>
      <c r="AQ300" s="173">
        <f t="shared" si="269"/>
        <v>1</v>
      </c>
      <c r="AR300" s="173" t="e">
        <f t="shared" si="270"/>
        <v>#DIV/0!</v>
      </c>
      <c r="AS300" s="173" t="e">
        <f t="shared" si="271"/>
        <v>#DIV/0!</v>
      </c>
      <c r="AT300" s="173" t="e">
        <f t="shared" si="272"/>
        <v>#DIV/0!</v>
      </c>
      <c r="AU300" s="173">
        <f t="shared" si="273"/>
        <v>0.20549283999999998</v>
      </c>
      <c r="AV300" s="173">
        <f t="shared" si="274"/>
        <v>0.94482589166666664</v>
      </c>
    </row>
    <row r="301" spans="1:48" x14ac:dyDescent="0.25">
      <c r="A301" s="6">
        <v>3010101</v>
      </c>
      <c r="B301" s="7" t="s">
        <v>841</v>
      </c>
      <c r="C301" s="8">
        <f t="shared" ref="C301:N301" si="311">+C302</f>
        <v>0</v>
      </c>
      <c r="D301" s="8">
        <f t="shared" si="311"/>
        <v>0</v>
      </c>
      <c r="E301" s="8">
        <f t="shared" si="311"/>
        <v>40000000</v>
      </c>
      <c r="F301" s="8">
        <f t="shared" si="311"/>
        <v>40000000</v>
      </c>
      <c r="G301" s="8">
        <f t="shared" si="311"/>
        <v>0</v>
      </c>
      <c r="H301" s="8">
        <f t="shared" si="311"/>
        <v>0</v>
      </c>
      <c r="I301" s="8">
        <f t="shared" si="311"/>
        <v>0</v>
      </c>
      <c r="J301" s="8">
        <f t="shared" si="311"/>
        <v>0</v>
      </c>
      <c r="K301" s="8">
        <f t="shared" si="311"/>
        <v>0</v>
      </c>
      <c r="L301" s="8">
        <f t="shared" si="311"/>
        <v>0</v>
      </c>
      <c r="M301" s="8">
        <f t="shared" si="311"/>
        <v>0</v>
      </c>
      <c r="N301" s="8">
        <f t="shared" si="311"/>
        <v>0</v>
      </c>
      <c r="O301" s="8">
        <f t="shared" si="285"/>
        <v>0</v>
      </c>
      <c r="P301" s="8">
        <v>80000000</v>
      </c>
      <c r="R301" s="6">
        <v>3010101</v>
      </c>
      <c r="S301" s="7" t="s">
        <v>534</v>
      </c>
      <c r="T301" s="8">
        <f t="shared" ref="T301" si="312">+T302</f>
        <v>0</v>
      </c>
      <c r="U301" s="8">
        <v>0</v>
      </c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>
        <f t="shared" si="280"/>
        <v>0</v>
      </c>
      <c r="AG301" s="8">
        <f t="shared" si="281"/>
        <v>0</v>
      </c>
      <c r="AI301" s="174" t="e">
        <f t="shared" si="277"/>
        <v>#DIV/0!</v>
      </c>
      <c r="AJ301" s="174" t="e">
        <f t="shared" si="262"/>
        <v>#DIV/0!</v>
      </c>
      <c r="AK301" s="174">
        <f t="shared" si="263"/>
        <v>1</v>
      </c>
      <c r="AL301" s="174">
        <f t="shared" si="264"/>
        <v>1</v>
      </c>
      <c r="AM301" s="174" t="e">
        <f t="shared" si="265"/>
        <v>#DIV/0!</v>
      </c>
      <c r="AN301" s="174" t="e">
        <f t="shared" si="266"/>
        <v>#DIV/0!</v>
      </c>
      <c r="AO301" s="174" t="e">
        <f t="shared" si="267"/>
        <v>#DIV/0!</v>
      </c>
      <c r="AP301" s="174" t="e">
        <f t="shared" si="268"/>
        <v>#DIV/0!</v>
      </c>
      <c r="AQ301" s="174" t="e">
        <f t="shared" si="269"/>
        <v>#DIV/0!</v>
      </c>
      <c r="AR301" s="174" t="e">
        <f t="shared" si="270"/>
        <v>#DIV/0!</v>
      </c>
      <c r="AS301" s="174" t="e">
        <f t="shared" si="271"/>
        <v>#DIV/0!</v>
      </c>
      <c r="AT301" s="174" t="e">
        <f t="shared" si="272"/>
        <v>#DIV/0!</v>
      </c>
      <c r="AU301" s="174" t="e">
        <f t="shared" si="273"/>
        <v>#DIV/0!</v>
      </c>
      <c r="AV301" s="174">
        <f t="shared" si="274"/>
        <v>1</v>
      </c>
    </row>
    <row r="302" spans="1:48" x14ac:dyDescent="0.25">
      <c r="A302" s="16">
        <v>301010101</v>
      </c>
      <c r="B302" s="13" t="s">
        <v>842</v>
      </c>
      <c r="C302" s="15"/>
      <c r="D302" s="15"/>
      <c r="E302" s="15">
        <v>40000000</v>
      </c>
      <c r="F302" s="15">
        <v>40000000</v>
      </c>
      <c r="G302" s="15"/>
      <c r="H302" s="15"/>
      <c r="I302" s="15"/>
      <c r="J302" s="15"/>
      <c r="K302" s="15"/>
      <c r="L302" s="15"/>
      <c r="M302" s="15"/>
      <c r="N302" s="15"/>
      <c r="O302" s="15">
        <f t="shared" si="285"/>
        <v>0</v>
      </c>
      <c r="P302" s="15">
        <v>80000000</v>
      </c>
      <c r="R302" s="16">
        <v>301010101</v>
      </c>
      <c r="S302" s="13" t="s">
        <v>535</v>
      </c>
      <c r="T302" s="15">
        <v>0</v>
      </c>
      <c r="U302" s="15">
        <v>0</v>
      </c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>
        <f t="shared" si="280"/>
        <v>0</v>
      </c>
      <c r="AG302" s="15">
        <f t="shared" si="281"/>
        <v>0</v>
      </c>
      <c r="AI302" s="175" t="e">
        <f t="shared" si="277"/>
        <v>#DIV/0!</v>
      </c>
      <c r="AJ302" s="175" t="e">
        <f t="shared" si="262"/>
        <v>#DIV/0!</v>
      </c>
      <c r="AK302" s="175">
        <f t="shared" si="263"/>
        <v>1</v>
      </c>
      <c r="AL302" s="175">
        <f t="shared" si="264"/>
        <v>1</v>
      </c>
      <c r="AM302" s="175" t="e">
        <f t="shared" si="265"/>
        <v>#DIV/0!</v>
      </c>
      <c r="AN302" s="175" t="e">
        <f t="shared" si="266"/>
        <v>#DIV/0!</v>
      </c>
      <c r="AO302" s="175" t="e">
        <f t="shared" si="267"/>
        <v>#DIV/0!</v>
      </c>
      <c r="AP302" s="175" t="e">
        <f t="shared" si="268"/>
        <v>#DIV/0!</v>
      </c>
      <c r="AQ302" s="175" t="e">
        <f t="shared" si="269"/>
        <v>#DIV/0!</v>
      </c>
      <c r="AR302" s="175" t="e">
        <f t="shared" si="270"/>
        <v>#DIV/0!</v>
      </c>
      <c r="AS302" s="175" t="e">
        <f t="shared" si="271"/>
        <v>#DIV/0!</v>
      </c>
      <c r="AT302" s="175" t="e">
        <f t="shared" si="272"/>
        <v>#DIV/0!</v>
      </c>
      <c r="AU302" s="175" t="e">
        <f t="shared" si="273"/>
        <v>#DIV/0!</v>
      </c>
      <c r="AV302" s="175">
        <f t="shared" si="274"/>
        <v>1</v>
      </c>
    </row>
    <row r="303" spans="1:48" x14ac:dyDescent="0.25">
      <c r="A303" s="6">
        <v>3010102</v>
      </c>
      <c r="B303" s="7" t="s">
        <v>536</v>
      </c>
      <c r="C303" s="8">
        <f t="shared" ref="C303:N303" si="313">+C304+C307+C310</f>
        <v>16666666.666666666</v>
      </c>
      <c r="D303" s="8">
        <f t="shared" si="313"/>
        <v>16666666.666666666</v>
      </c>
      <c r="E303" s="8">
        <f t="shared" si="313"/>
        <v>25000000</v>
      </c>
      <c r="F303" s="8">
        <f t="shared" si="313"/>
        <v>25000000</v>
      </c>
      <c r="G303" s="8">
        <f t="shared" si="313"/>
        <v>25000000</v>
      </c>
      <c r="H303" s="8">
        <f t="shared" si="313"/>
        <v>25000000</v>
      </c>
      <c r="I303" s="8">
        <f t="shared" si="313"/>
        <v>8333333.333333333</v>
      </c>
      <c r="J303" s="8">
        <f t="shared" si="313"/>
        <v>8333333.333333333</v>
      </c>
      <c r="K303" s="8">
        <f t="shared" si="313"/>
        <v>250000000</v>
      </c>
      <c r="L303" s="8">
        <f t="shared" si="313"/>
        <v>0</v>
      </c>
      <c r="M303" s="8">
        <f t="shared" si="313"/>
        <v>0</v>
      </c>
      <c r="N303" s="8">
        <f t="shared" si="313"/>
        <v>0</v>
      </c>
      <c r="O303" s="8">
        <f t="shared" si="285"/>
        <v>33333333.333333332</v>
      </c>
      <c r="P303" s="8">
        <v>400000000</v>
      </c>
      <c r="R303" s="6">
        <v>3010102</v>
      </c>
      <c r="S303" s="7" t="s">
        <v>536</v>
      </c>
      <c r="T303" s="8">
        <f t="shared" ref="T303" si="314">+T304+T307+T310</f>
        <v>0</v>
      </c>
      <c r="U303" s="8">
        <v>26483572</v>
      </c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>
        <f t="shared" si="280"/>
        <v>26483572</v>
      </c>
      <c r="AG303" s="8">
        <f t="shared" si="281"/>
        <v>26483572</v>
      </c>
      <c r="AI303" s="174">
        <f t="shared" si="277"/>
        <v>1</v>
      </c>
      <c r="AJ303" s="174">
        <f t="shared" si="262"/>
        <v>-0.58901432000000009</v>
      </c>
      <c r="AK303" s="174">
        <f t="shared" si="263"/>
        <v>1</v>
      </c>
      <c r="AL303" s="174">
        <f t="shared" si="264"/>
        <v>1</v>
      </c>
      <c r="AM303" s="174">
        <f t="shared" si="265"/>
        <v>1</v>
      </c>
      <c r="AN303" s="174">
        <f t="shared" si="266"/>
        <v>1</v>
      </c>
      <c r="AO303" s="174">
        <f t="shared" si="267"/>
        <v>1</v>
      </c>
      <c r="AP303" s="174">
        <f t="shared" si="268"/>
        <v>1</v>
      </c>
      <c r="AQ303" s="174">
        <f t="shared" si="269"/>
        <v>1</v>
      </c>
      <c r="AR303" s="174" t="e">
        <f t="shared" si="270"/>
        <v>#DIV/0!</v>
      </c>
      <c r="AS303" s="174" t="e">
        <f t="shared" si="271"/>
        <v>#DIV/0!</v>
      </c>
      <c r="AT303" s="174" t="e">
        <f t="shared" si="272"/>
        <v>#DIV/0!</v>
      </c>
      <c r="AU303" s="174">
        <f t="shared" si="273"/>
        <v>0.20549283999999998</v>
      </c>
      <c r="AV303" s="174">
        <f t="shared" si="274"/>
        <v>0.93379106999999995</v>
      </c>
    </row>
    <row r="304" spans="1:48" x14ac:dyDescent="0.25">
      <c r="A304" s="6">
        <v>301010201</v>
      </c>
      <c r="B304" s="7" t="s">
        <v>537</v>
      </c>
      <c r="C304" s="8">
        <f t="shared" ref="C304:N304" si="315">+C305+C306</f>
        <v>16666666.666666666</v>
      </c>
      <c r="D304" s="8">
        <f t="shared" si="315"/>
        <v>16666666.666666666</v>
      </c>
      <c r="E304" s="8">
        <f t="shared" si="315"/>
        <v>16666666.666666666</v>
      </c>
      <c r="F304" s="8">
        <f t="shared" si="315"/>
        <v>16666666.666666666</v>
      </c>
      <c r="G304" s="8">
        <f t="shared" si="315"/>
        <v>16666666.666666666</v>
      </c>
      <c r="H304" s="8">
        <f t="shared" si="315"/>
        <v>16666666.666666666</v>
      </c>
      <c r="I304" s="8">
        <f t="shared" si="315"/>
        <v>0</v>
      </c>
      <c r="J304" s="8">
        <f t="shared" si="315"/>
        <v>0</v>
      </c>
      <c r="K304" s="8">
        <f t="shared" si="315"/>
        <v>160000000</v>
      </c>
      <c r="L304" s="8">
        <f t="shared" si="315"/>
        <v>0</v>
      </c>
      <c r="M304" s="8">
        <f t="shared" si="315"/>
        <v>0</v>
      </c>
      <c r="N304" s="8">
        <f t="shared" si="315"/>
        <v>0</v>
      </c>
      <c r="O304" s="8">
        <f t="shared" si="285"/>
        <v>33333333.333333332</v>
      </c>
      <c r="P304" s="8">
        <v>260000000</v>
      </c>
      <c r="R304" s="6">
        <v>301010201</v>
      </c>
      <c r="S304" s="7" t="s">
        <v>537</v>
      </c>
      <c r="T304" s="8">
        <f t="shared" ref="T304" si="316">+T305+T306</f>
        <v>0</v>
      </c>
      <c r="U304" s="8">
        <v>26483572</v>
      </c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>
        <f t="shared" si="280"/>
        <v>26483572</v>
      </c>
      <c r="AG304" s="8">
        <f t="shared" si="281"/>
        <v>26483572</v>
      </c>
      <c r="AI304" s="174">
        <f t="shared" si="277"/>
        <v>1</v>
      </c>
      <c r="AJ304" s="174">
        <f t="shared" si="262"/>
        <v>-0.58901432000000009</v>
      </c>
      <c r="AK304" s="174">
        <f t="shared" si="263"/>
        <v>1</v>
      </c>
      <c r="AL304" s="174">
        <f t="shared" si="264"/>
        <v>1</v>
      </c>
      <c r="AM304" s="174">
        <f t="shared" si="265"/>
        <v>1</v>
      </c>
      <c r="AN304" s="174">
        <f t="shared" si="266"/>
        <v>1</v>
      </c>
      <c r="AO304" s="174" t="e">
        <f t="shared" si="267"/>
        <v>#DIV/0!</v>
      </c>
      <c r="AP304" s="174" t="e">
        <f t="shared" si="268"/>
        <v>#DIV/0!</v>
      </c>
      <c r="AQ304" s="174">
        <f t="shared" si="269"/>
        <v>1</v>
      </c>
      <c r="AR304" s="174" t="e">
        <f t="shared" si="270"/>
        <v>#DIV/0!</v>
      </c>
      <c r="AS304" s="174" t="e">
        <f t="shared" si="271"/>
        <v>#DIV/0!</v>
      </c>
      <c r="AT304" s="174" t="e">
        <f t="shared" si="272"/>
        <v>#DIV/0!</v>
      </c>
      <c r="AU304" s="174">
        <f t="shared" si="273"/>
        <v>0.20549283999999998</v>
      </c>
      <c r="AV304" s="174">
        <f t="shared" si="274"/>
        <v>0.89814010769230768</v>
      </c>
    </row>
    <row r="305" spans="1:48" x14ac:dyDescent="0.25">
      <c r="A305" s="16">
        <v>30101020101</v>
      </c>
      <c r="B305" s="13" t="s">
        <v>843</v>
      </c>
      <c r="C305" s="15"/>
      <c r="D305" s="15"/>
      <c r="E305" s="15"/>
      <c r="F305" s="15"/>
      <c r="G305" s="15"/>
      <c r="H305" s="15"/>
      <c r="I305" s="15"/>
      <c r="J305" s="15"/>
      <c r="K305" s="15">
        <v>160000000</v>
      </c>
      <c r="L305" s="15"/>
      <c r="M305" s="15"/>
      <c r="N305" s="15"/>
      <c r="O305" s="15">
        <f t="shared" si="285"/>
        <v>0</v>
      </c>
      <c r="P305" s="15">
        <v>160000000</v>
      </c>
      <c r="R305" s="16">
        <v>30101020101</v>
      </c>
      <c r="S305" s="13" t="s">
        <v>538</v>
      </c>
      <c r="T305" s="15">
        <v>0</v>
      </c>
      <c r="U305" s="15">
        <v>0</v>
      </c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>
        <f t="shared" si="280"/>
        <v>0</v>
      </c>
      <c r="AG305" s="15">
        <f t="shared" si="281"/>
        <v>0</v>
      </c>
      <c r="AI305" s="175" t="e">
        <f t="shared" si="277"/>
        <v>#DIV/0!</v>
      </c>
      <c r="AJ305" s="175" t="e">
        <f t="shared" si="262"/>
        <v>#DIV/0!</v>
      </c>
      <c r="AK305" s="175" t="e">
        <f t="shared" si="263"/>
        <v>#DIV/0!</v>
      </c>
      <c r="AL305" s="175" t="e">
        <f t="shared" si="264"/>
        <v>#DIV/0!</v>
      </c>
      <c r="AM305" s="175" t="e">
        <f t="shared" si="265"/>
        <v>#DIV/0!</v>
      </c>
      <c r="AN305" s="175" t="e">
        <f t="shared" si="266"/>
        <v>#DIV/0!</v>
      </c>
      <c r="AO305" s="175" t="e">
        <f t="shared" si="267"/>
        <v>#DIV/0!</v>
      </c>
      <c r="AP305" s="175" t="e">
        <f t="shared" si="268"/>
        <v>#DIV/0!</v>
      </c>
      <c r="AQ305" s="175">
        <f t="shared" si="269"/>
        <v>1</v>
      </c>
      <c r="AR305" s="175" t="e">
        <f t="shared" si="270"/>
        <v>#DIV/0!</v>
      </c>
      <c r="AS305" s="175" t="e">
        <f t="shared" si="271"/>
        <v>#DIV/0!</v>
      </c>
      <c r="AT305" s="175" t="e">
        <f t="shared" si="272"/>
        <v>#DIV/0!</v>
      </c>
      <c r="AU305" s="175" t="e">
        <f t="shared" si="273"/>
        <v>#DIV/0!</v>
      </c>
      <c r="AV305" s="175">
        <f t="shared" si="274"/>
        <v>1</v>
      </c>
    </row>
    <row r="306" spans="1:48" x14ac:dyDescent="0.25">
      <c r="A306" s="16">
        <v>30101020102</v>
      </c>
      <c r="B306" s="13" t="s">
        <v>844</v>
      </c>
      <c r="C306" s="15">
        <v>16666666.666666666</v>
      </c>
      <c r="D306" s="15">
        <v>16666666.666666666</v>
      </c>
      <c r="E306" s="15">
        <v>16666666.666666666</v>
      </c>
      <c r="F306" s="15">
        <v>16666666.666666666</v>
      </c>
      <c r="G306" s="15">
        <v>16666666.666666666</v>
      </c>
      <c r="H306" s="15">
        <v>16666666.666666666</v>
      </c>
      <c r="I306" s="15"/>
      <c r="J306" s="15"/>
      <c r="K306" s="15"/>
      <c r="L306" s="15"/>
      <c r="M306" s="15"/>
      <c r="N306" s="15"/>
      <c r="O306" s="15">
        <f t="shared" si="285"/>
        <v>33333333.333333332</v>
      </c>
      <c r="P306" s="15">
        <v>100000000</v>
      </c>
      <c r="R306" s="16">
        <v>30101020103</v>
      </c>
      <c r="S306" s="13" t="s">
        <v>539</v>
      </c>
      <c r="T306" s="15">
        <v>0</v>
      </c>
      <c r="U306" s="15">
        <v>26483572</v>
      </c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>
        <f t="shared" si="280"/>
        <v>26483572</v>
      </c>
      <c r="AG306" s="15">
        <f t="shared" si="281"/>
        <v>26483572</v>
      </c>
      <c r="AI306" s="175">
        <f t="shared" si="277"/>
        <v>1</v>
      </c>
      <c r="AJ306" s="175">
        <f t="shared" si="262"/>
        <v>-0.58901432000000009</v>
      </c>
      <c r="AK306" s="175">
        <f t="shared" si="263"/>
        <v>1</v>
      </c>
      <c r="AL306" s="175">
        <f t="shared" si="264"/>
        <v>1</v>
      </c>
      <c r="AM306" s="175">
        <f t="shared" si="265"/>
        <v>1</v>
      </c>
      <c r="AN306" s="175">
        <f t="shared" si="266"/>
        <v>1</v>
      </c>
      <c r="AO306" s="175" t="e">
        <f t="shared" si="267"/>
        <v>#DIV/0!</v>
      </c>
      <c r="AP306" s="175" t="e">
        <f t="shared" si="268"/>
        <v>#DIV/0!</v>
      </c>
      <c r="AQ306" s="175" t="e">
        <f t="shared" si="269"/>
        <v>#DIV/0!</v>
      </c>
      <c r="AR306" s="175" t="e">
        <f t="shared" si="270"/>
        <v>#DIV/0!</v>
      </c>
      <c r="AS306" s="175" t="e">
        <f t="shared" si="271"/>
        <v>#DIV/0!</v>
      </c>
      <c r="AT306" s="175" t="e">
        <f t="shared" si="272"/>
        <v>#DIV/0!</v>
      </c>
      <c r="AU306" s="175">
        <f t="shared" si="273"/>
        <v>0.20549283999999998</v>
      </c>
      <c r="AV306" s="175">
        <f t="shared" si="274"/>
        <v>0.73516428</v>
      </c>
    </row>
    <row r="307" spans="1:48" x14ac:dyDescent="0.25">
      <c r="A307" s="6">
        <v>301010202</v>
      </c>
      <c r="B307" s="7" t="s">
        <v>540</v>
      </c>
      <c r="C307" s="8">
        <f t="shared" ref="C307:N307" si="317">+C308+C309</f>
        <v>0</v>
      </c>
      <c r="D307" s="8">
        <f t="shared" si="317"/>
        <v>0</v>
      </c>
      <c r="E307" s="8">
        <f t="shared" si="317"/>
        <v>8333333.333333333</v>
      </c>
      <c r="F307" s="8">
        <f t="shared" si="317"/>
        <v>8333333.333333333</v>
      </c>
      <c r="G307" s="8">
        <f t="shared" si="317"/>
        <v>8333333.333333333</v>
      </c>
      <c r="H307" s="8">
        <f t="shared" si="317"/>
        <v>8333333.333333333</v>
      </c>
      <c r="I307" s="8">
        <f t="shared" si="317"/>
        <v>8333333.333333333</v>
      </c>
      <c r="J307" s="8">
        <f t="shared" si="317"/>
        <v>8333333.333333333</v>
      </c>
      <c r="K307" s="8">
        <f t="shared" si="317"/>
        <v>60000000</v>
      </c>
      <c r="L307" s="8">
        <f t="shared" si="317"/>
        <v>0</v>
      </c>
      <c r="M307" s="8">
        <f t="shared" si="317"/>
        <v>0</v>
      </c>
      <c r="N307" s="8">
        <f t="shared" si="317"/>
        <v>0</v>
      </c>
      <c r="O307" s="8">
        <f t="shared" si="285"/>
        <v>0</v>
      </c>
      <c r="P307" s="8">
        <v>110000000</v>
      </c>
      <c r="R307" s="6">
        <v>301010202</v>
      </c>
      <c r="S307" s="7" t="s">
        <v>540</v>
      </c>
      <c r="T307" s="8">
        <f t="shared" ref="T307" si="318">+T308+T309</f>
        <v>0</v>
      </c>
      <c r="U307" s="8">
        <v>0</v>
      </c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>
        <f t="shared" si="280"/>
        <v>0</v>
      </c>
      <c r="AG307" s="8">
        <f t="shared" si="281"/>
        <v>0</v>
      </c>
      <c r="AI307" s="174" t="e">
        <f t="shared" si="277"/>
        <v>#DIV/0!</v>
      </c>
      <c r="AJ307" s="174" t="e">
        <f t="shared" si="262"/>
        <v>#DIV/0!</v>
      </c>
      <c r="AK307" s="174">
        <f t="shared" si="263"/>
        <v>1</v>
      </c>
      <c r="AL307" s="174">
        <f t="shared" si="264"/>
        <v>1</v>
      </c>
      <c r="AM307" s="174">
        <f t="shared" si="265"/>
        <v>1</v>
      </c>
      <c r="AN307" s="174">
        <f t="shared" si="266"/>
        <v>1</v>
      </c>
      <c r="AO307" s="174">
        <f t="shared" si="267"/>
        <v>1</v>
      </c>
      <c r="AP307" s="174">
        <f t="shared" si="268"/>
        <v>1</v>
      </c>
      <c r="AQ307" s="174">
        <f t="shared" si="269"/>
        <v>1</v>
      </c>
      <c r="AR307" s="174" t="e">
        <f t="shared" si="270"/>
        <v>#DIV/0!</v>
      </c>
      <c r="AS307" s="174" t="e">
        <f t="shared" si="271"/>
        <v>#DIV/0!</v>
      </c>
      <c r="AT307" s="174" t="e">
        <f t="shared" si="272"/>
        <v>#DIV/0!</v>
      </c>
      <c r="AU307" s="174" t="e">
        <f t="shared" si="273"/>
        <v>#DIV/0!</v>
      </c>
      <c r="AV307" s="174">
        <f t="shared" si="274"/>
        <v>1</v>
      </c>
    </row>
    <row r="308" spans="1:48" x14ac:dyDescent="0.25">
      <c r="A308" s="16">
        <v>30101020201</v>
      </c>
      <c r="B308" s="13" t="s">
        <v>845</v>
      </c>
      <c r="C308" s="15"/>
      <c r="D308" s="15"/>
      <c r="E308" s="15"/>
      <c r="F308" s="15"/>
      <c r="G308" s="15"/>
      <c r="H308" s="15"/>
      <c r="I308" s="15"/>
      <c r="J308" s="15"/>
      <c r="K308" s="15">
        <v>60000000</v>
      </c>
      <c r="L308" s="15"/>
      <c r="M308" s="15"/>
      <c r="N308" s="15"/>
      <c r="O308" s="15">
        <f t="shared" si="285"/>
        <v>0</v>
      </c>
      <c r="P308" s="15">
        <v>60000000</v>
      </c>
      <c r="R308" s="16">
        <v>30101020201</v>
      </c>
      <c r="S308" s="13" t="s">
        <v>541</v>
      </c>
      <c r="T308" s="15">
        <v>0</v>
      </c>
      <c r="U308" s="15">
        <v>0</v>
      </c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>
        <f t="shared" si="280"/>
        <v>0</v>
      </c>
      <c r="AG308" s="15">
        <f t="shared" si="281"/>
        <v>0</v>
      </c>
      <c r="AI308" s="175" t="e">
        <f t="shared" si="277"/>
        <v>#DIV/0!</v>
      </c>
      <c r="AJ308" s="175" t="e">
        <f t="shared" si="262"/>
        <v>#DIV/0!</v>
      </c>
      <c r="AK308" s="175" t="e">
        <f t="shared" si="263"/>
        <v>#DIV/0!</v>
      </c>
      <c r="AL308" s="175" t="e">
        <f t="shared" si="264"/>
        <v>#DIV/0!</v>
      </c>
      <c r="AM308" s="175" t="e">
        <f t="shared" si="265"/>
        <v>#DIV/0!</v>
      </c>
      <c r="AN308" s="175" t="e">
        <f t="shared" si="266"/>
        <v>#DIV/0!</v>
      </c>
      <c r="AO308" s="175" t="e">
        <f t="shared" si="267"/>
        <v>#DIV/0!</v>
      </c>
      <c r="AP308" s="175" t="e">
        <f t="shared" si="268"/>
        <v>#DIV/0!</v>
      </c>
      <c r="AQ308" s="175">
        <f t="shared" si="269"/>
        <v>1</v>
      </c>
      <c r="AR308" s="175" t="e">
        <f t="shared" si="270"/>
        <v>#DIV/0!</v>
      </c>
      <c r="AS308" s="175" t="e">
        <f t="shared" si="271"/>
        <v>#DIV/0!</v>
      </c>
      <c r="AT308" s="175" t="e">
        <f t="shared" si="272"/>
        <v>#DIV/0!</v>
      </c>
      <c r="AU308" s="175" t="e">
        <f t="shared" si="273"/>
        <v>#DIV/0!</v>
      </c>
      <c r="AV308" s="175">
        <f t="shared" si="274"/>
        <v>1</v>
      </c>
    </row>
    <row r="309" spans="1:48" x14ac:dyDescent="0.25">
      <c r="A309" s="16">
        <v>30101020202</v>
      </c>
      <c r="B309" s="13" t="s">
        <v>846</v>
      </c>
      <c r="C309" s="15"/>
      <c r="D309" s="15"/>
      <c r="E309" s="15">
        <v>8333333.333333333</v>
      </c>
      <c r="F309" s="15">
        <v>8333333.333333333</v>
      </c>
      <c r="G309" s="15">
        <v>8333333.333333333</v>
      </c>
      <c r="H309" s="15">
        <v>8333333.333333333</v>
      </c>
      <c r="I309" s="15">
        <v>8333333.333333333</v>
      </c>
      <c r="J309" s="15">
        <v>8333333.333333333</v>
      </c>
      <c r="K309" s="15"/>
      <c r="L309" s="15"/>
      <c r="M309" s="15"/>
      <c r="N309" s="15"/>
      <c r="O309" s="15">
        <f t="shared" si="285"/>
        <v>0</v>
      </c>
      <c r="P309" s="15">
        <v>50000000</v>
      </c>
      <c r="R309" s="16">
        <v>30101020202</v>
      </c>
      <c r="S309" s="13" t="s">
        <v>542</v>
      </c>
      <c r="T309" s="15">
        <v>0</v>
      </c>
      <c r="U309" s="15">
        <v>0</v>
      </c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>
        <f t="shared" si="280"/>
        <v>0</v>
      </c>
      <c r="AG309" s="15">
        <f t="shared" si="281"/>
        <v>0</v>
      </c>
      <c r="AI309" s="175" t="e">
        <f t="shared" si="277"/>
        <v>#DIV/0!</v>
      </c>
      <c r="AJ309" s="175" t="e">
        <f t="shared" si="262"/>
        <v>#DIV/0!</v>
      </c>
      <c r="AK309" s="175">
        <f t="shared" si="263"/>
        <v>1</v>
      </c>
      <c r="AL309" s="175">
        <f t="shared" si="264"/>
        <v>1</v>
      </c>
      <c r="AM309" s="175">
        <f t="shared" si="265"/>
        <v>1</v>
      </c>
      <c r="AN309" s="175">
        <f t="shared" si="266"/>
        <v>1</v>
      </c>
      <c r="AO309" s="175">
        <f t="shared" si="267"/>
        <v>1</v>
      </c>
      <c r="AP309" s="175">
        <f t="shared" si="268"/>
        <v>1</v>
      </c>
      <c r="AQ309" s="175" t="e">
        <f t="shared" si="269"/>
        <v>#DIV/0!</v>
      </c>
      <c r="AR309" s="175" t="e">
        <f t="shared" si="270"/>
        <v>#DIV/0!</v>
      </c>
      <c r="AS309" s="175" t="e">
        <f t="shared" si="271"/>
        <v>#DIV/0!</v>
      </c>
      <c r="AT309" s="175" t="e">
        <f t="shared" si="272"/>
        <v>#DIV/0!</v>
      </c>
      <c r="AU309" s="175" t="e">
        <f t="shared" si="273"/>
        <v>#DIV/0!</v>
      </c>
      <c r="AV309" s="175">
        <f t="shared" si="274"/>
        <v>1</v>
      </c>
    </row>
    <row r="310" spans="1:48" x14ac:dyDescent="0.25">
      <c r="A310" s="6">
        <v>301010203</v>
      </c>
      <c r="B310" s="7" t="s">
        <v>543</v>
      </c>
      <c r="C310" s="8">
        <f t="shared" ref="C310:N310" si="319">+C311</f>
        <v>0</v>
      </c>
      <c r="D310" s="8">
        <f t="shared" si="319"/>
        <v>0</v>
      </c>
      <c r="E310" s="8">
        <f t="shared" si="319"/>
        <v>0</v>
      </c>
      <c r="F310" s="8">
        <f t="shared" si="319"/>
        <v>0</v>
      </c>
      <c r="G310" s="8">
        <f t="shared" si="319"/>
        <v>0</v>
      </c>
      <c r="H310" s="8">
        <f t="shared" si="319"/>
        <v>0</v>
      </c>
      <c r="I310" s="8">
        <f t="shared" si="319"/>
        <v>0</v>
      </c>
      <c r="J310" s="8">
        <f t="shared" si="319"/>
        <v>0</v>
      </c>
      <c r="K310" s="8">
        <f t="shared" si="319"/>
        <v>30000000</v>
      </c>
      <c r="L310" s="8">
        <f t="shared" si="319"/>
        <v>0</v>
      </c>
      <c r="M310" s="8">
        <f t="shared" si="319"/>
        <v>0</v>
      </c>
      <c r="N310" s="8">
        <f t="shared" si="319"/>
        <v>0</v>
      </c>
      <c r="O310" s="8">
        <f t="shared" si="285"/>
        <v>0</v>
      </c>
      <c r="P310" s="8">
        <v>30000000</v>
      </c>
      <c r="R310" s="6">
        <v>301010203</v>
      </c>
      <c r="S310" s="7" t="s">
        <v>543</v>
      </c>
      <c r="T310" s="8">
        <f t="shared" ref="T310" si="320">+T311</f>
        <v>0</v>
      </c>
      <c r="U310" s="8">
        <v>0</v>
      </c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>
        <f t="shared" si="280"/>
        <v>0</v>
      </c>
      <c r="AG310" s="8">
        <f t="shared" si="281"/>
        <v>0</v>
      </c>
      <c r="AI310" s="174" t="e">
        <f t="shared" si="277"/>
        <v>#DIV/0!</v>
      </c>
      <c r="AJ310" s="174" t="e">
        <f t="shared" si="262"/>
        <v>#DIV/0!</v>
      </c>
      <c r="AK310" s="174" t="e">
        <f t="shared" si="263"/>
        <v>#DIV/0!</v>
      </c>
      <c r="AL310" s="174" t="e">
        <f t="shared" si="264"/>
        <v>#DIV/0!</v>
      </c>
      <c r="AM310" s="174" t="e">
        <f t="shared" si="265"/>
        <v>#DIV/0!</v>
      </c>
      <c r="AN310" s="174" t="e">
        <f t="shared" si="266"/>
        <v>#DIV/0!</v>
      </c>
      <c r="AO310" s="174" t="e">
        <f t="shared" si="267"/>
        <v>#DIV/0!</v>
      </c>
      <c r="AP310" s="174" t="e">
        <f t="shared" si="268"/>
        <v>#DIV/0!</v>
      </c>
      <c r="AQ310" s="174">
        <f t="shared" si="269"/>
        <v>1</v>
      </c>
      <c r="AR310" s="174" t="e">
        <f t="shared" si="270"/>
        <v>#DIV/0!</v>
      </c>
      <c r="AS310" s="174" t="e">
        <f t="shared" si="271"/>
        <v>#DIV/0!</v>
      </c>
      <c r="AT310" s="174" t="e">
        <f t="shared" si="272"/>
        <v>#DIV/0!</v>
      </c>
      <c r="AU310" s="174" t="e">
        <f t="shared" si="273"/>
        <v>#DIV/0!</v>
      </c>
      <c r="AV310" s="174">
        <f t="shared" si="274"/>
        <v>1</v>
      </c>
    </row>
    <row r="311" spans="1:48" x14ac:dyDescent="0.25">
      <c r="A311" s="16">
        <v>30101020301</v>
      </c>
      <c r="B311" s="13" t="s">
        <v>847</v>
      </c>
      <c r="C311" s="15"/>
      <c r="D311" s="15"/>
      <c r="E311" s="15"/>
      <c r="F311" s="15"/>
      <c r="G311" s="15"/>
      <c r="H311" s="15"/>
      <c r="I311" s="15"/>
      <c r="J311" s="15"/>
      <c r="K311" s="15">
        <v>30000000</v>
      </c>
      <c r="L311" s="15"/>
      <c r="M311" s="15"/>
      <c r="N311" s="15"/>
      <c r="O311" s="15">
        <f t="shared" si="285"/>
        <v>0</v>
      </c>
      <c r="P311" s="15">
        <v>30000000</v>
      </c>
      <c r="R311" s="16">
        <v>30101020302</v>
      </c>
      <c r="S311" s="13" t="s">
        <v>544</v>
      </c>
      <c r="T311" s="15">
        <v>0</v>
      </c>
      <c r="U311" s="15">
        <v>0</v>
      </c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>
        <f t="shared" si="280"/>
        <v>0</v>
      </c>
      <c r="AG311" s="15">
        <f t="shared" si="281"/>
        <v>0</v>
      </c>
      <c r="AI311" s="175" t="e">
        <f t="shared" si="277"/>
        <v>#DIV/0!</v>
      </c>
      <c r="AJ311" s="175" t="e">
        <f t="shared" si="262"/>
        <v>#DIV/0!</v>
      </c>
      <c r="AK311" s="175" t="e">
        <f t="shared" si="263"/>
        <v>#DIV/0!</v>
      </c>
      <c r="AL311" s="175" t="e">
        <f t="shared" si="264"/>
        <v>#DIV/0!</v>
      </c>
      <c r="AM311" s="175" t="e">
        <f t="shared" si="265"/>
        <v>#DIV/0!</v>
      </c>
      <c r="AN311" s="175" t="e">
        <f t="shared" si="266"/>
        <v>#DIV/0!</v>
      </c>
      <c r="AO311" s="175" t="e">
        <f t="shared" si="267"/>
        <v>#DIV/0!</v>
      </c>
      <c r="AP311" s="175" t="e">
        <f t="shared" si="268"/>
        <v>#DIV/0!</v>
      </c>
      <c r="AQ311" s="175">
        <f t="shared" si="269"/>
        <v>1</v>
      </c>
      <c r="AR311" s="175" t="e">
        <f t="shared" si="270"/>
        <v>#DIV/0!</v>
      </c>
      <c r="AS311" s="175" t="e">
        <f t="shared" si="271"/>
        <v>#DIV/0!</v>
      </c>
      <c r="AT311" s="175" t="e">
        <f t="shared" si="272"/>
        <v>#DIV/0!</v>
      </c>
      <c r="AU311" s="175" t="e">
        <f t="shared" si="273"/>
        <v>#DIV/0!</v>
      </c>
      <c r="AV311" s="175">
        <f t="shared" si="274"/>
        <v>1</v>
      </c>
    </row>
    <row r="312" spans="1:48" x14ac:dyDescent="0.25">
      <c r="A312" s="3">
        <v>30102</v>
      </c>
      <c r="B312" s="4" t="s">
        <v>545</v>
      </c>
      <c r="C312" s="5">
        <f t="shared" ref="C312:N312" si="321">+C313</f>
        <v>112500000</v>
      </c>
      <c r="D312" s="5">
        <f t="shared" si="321"/>
        <v>112500000</v>
      </c>
      <c r="E312" s="5">
        <f t="shared" si="321"/>
        <v>112500000</v>
      </c>
      <c r="F312" s="5">
        <f t="shared" si="321"/>
        <v>112500000</v>
      </c>
      <c r="G312" s="5">
        <f t="shared" si="321"/>
        <v>112500000</v>
      </c>
      <c r="H312" s="5">
        <f t="shared" si="321"/>
        <v>112500000</v>
      </c>
      <c r="I312" s="5">
        <f t="shared" si="321"/>
        <v>87500000</v>
      </c>
      <c r="J312" s="5">
        <f t="shared" si="321"/>
        <v>87500000</v>
      </c>
      <c r="K312" s="5">
        <f t="shared" si="321"/>
        <v>857500000</v>
      </c>
      <c r="L312" s="5">
        <f t="shared" si="321"/>
        <v>87500000</v>
      </c>
      <c r="M312" s="5">
        <f t="shared" si="321"/>
        <v>87500000</v>
      </c>
      <c r="N312" s="5">
        <f t="shared" si="321"/>
        <v>87500000</v>
      </c>
      <c r="O312" s="5">
        <f t="shared" si="285"/>
        <v>225000000</v>
      </c>
      <c r="P312" s="5">
        <v>1970000000</v>
      </c>
      <c r="R312" s="3">
        <v>30102</v>
      </c>
      <c r="S312" s="4" t="s">
        <v>545</v>
      </c>
      <c r="T312" s="5">
        <f t="shared" ref="T312" si="322">+T313</f>
        <v>259535187</v>
      </c>
      <c r="U312" s="5">
        <v>210135609</v>
      </c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>
        <f t="shared" si="280"/>
        <v>469670796</v>
      </c>
      <c r="AG312" s="5">
        <f t="shared" si="281"/>
        <v>469670796</v>
      </c>
      <c r="AI312" s="173">
        <f t="shared" si="277"/>
        <v>-1.3069794400000001</v>
      </c>
      <c r="AJ312" s="173">
        <f t="shared" si="262"/>
        <v>-0.86787208000000005</v>
      </c>
      <c r="AK312" s="173">
        <f t="shared" si="263"/>
        <v>1</v>
      </c>
      <c r="AL312" s="173">
        <f t="shared" si="264"/>
        <v>1</v>
      </c>
      <c r="AM312" s="173">
        <f t="shared" si="265"/>
        <v>1</v>
      </c>
      <c r="AN312" s="173">
        <f t="shared" si="266"/>
        <v>1</v>
      </c>
      <c r="AO312" s="173">
        <f t="shared" si="267"/>
        <v>1</v>
      </c>
      <c r="AP312" s="173">
        <f t="shared" si="268"/>
        <v>1</v>
      </c>
      <c r="AQ312" s="173">
        <f t="shared" si="269"/>
        <v>1</v>
      </c>
      <c r="AR312" s="173">
        <f t="shared" si="270"/>
        <v>1</v>
      </c>
      <c r="AS312" s="173">
        <f t="shared" si="271"/>
        <v>1</v>
      </c>
      <c r="AT312" s="173">
        <f t="shared" si="272"/>
        <v>1</v>
      </c>
      <c r="AU312" s="173">
        <f t="shared" si="273"/>
        <v>-1.0874257599999999</v>
      </c>
      <c r="AV312" s="173">
        <f t="shared" si="274"/>
        <v>0.76158842842639596</v>
      </c>
    </row>
    <row r="313" spans="1:48" x14ac:dyDescent="0.25">
      <c r="A313" s="6">
        <v>3010201</v>
      </c>
      <c r="B313" s="7" t="s">
        <v>848</v>
      </c>
      <c r="C313" s="8">
        <f t="shared" ref="C313:N313" si="323">+C314+C321</f>
        <v>112500000</v>
      </c>
      <c r="D313" s="8">
        <f t="shared" si="323"/>
        <v>112500000</v>
      </c>
      <c r="E313" s="8">
        <f t="shared" si="323"/>
        <v>112500000</v>
      </c>
      <c r="F313" s="8">
        <f t="shared" si="323"/>
        <v>112500000</v>
      </c>
      <c r="G313" s="8">
        <f t="shared" si="323"/>
        <v>112500000</v>
      </c>
      <c r="H313" s="8">
        <f t="shared" si="323"/>
        <v>112500000</v>
      </c>
      <c r="I313" s="8">
        <f t="shared" si="323"/>
        <v>87500000</v>
      </c>
      <c r="J313" s="8">
        <f t="shared" si="323"/>
        <v>87500000</v>
      </c>
      <c r="K313" s="8">
        <f t="shared" si="323"/>
        <v>857500000</v>
      </c>
      <c r="L313" s="8">
        <f t="shared" si="323"/>
        <v>87500000</v>
      </c>
      <c r="M313" s="8">
        <f t="shared" si="323"/>
        <v>87500000</v>
      </c>
      <c r="N313" s="8">
        <f t="shared" si="323"/>
        <v>87500000</v>
      </c>
      <c r="O313" s="8">
        <f t="shared" si="285"/>
        <v>225000000</v>
      </c>
      <c r="P313" s="8">
        <v>1970000000</v>
      </c>
      <c r="R313" s="6">
        <v>3010201</v>
      </c>
      <c r="S313" s="7" t="s">
        <v>546</v>
      </c>
      <c r="T313" s="8">
        <f t="shared" ref="T313" si="324">+T314+T321</f>
        <v>259535187</v>
      </c>
      <c r="U313" s="8">
        <v>210135609</v>
      </c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>
        <f t="shared" si="280"/>
        <v>469670796</v>
      </c>
      <c r="AG313" s="8">
        <f t="shared" si="281"/>
        <v>469670796</v>
      </c>
      <c r="AI313" s="174">
        <f t="shared" si="277"/>
        <v>-1.3069794400000001</v>
      </c>
      <c r="AJ313" s="174">
        <f t="shared" si="262"/>
        <v>-0.86787208000000005</v>
      </c>
      <c r="AK313" s="174">
        <f t="shared" si="263"/>
        <v>1</v>
      </c>
      <c r="AL313" s="174">
        <f t="shared" si="264"/>
        <v>1</v>
      </c>
      <c r="AM313" s="174">
        <f t="shared" si="265"/>
        <v>1</v>
      </c>
      <c r="AN313" s="174">
        <f t="shared" si="266"/>
        <v>1</v>
      </c>
      <c r="AO313" s="174">
        <f t="shared" si="267"/>
        <v>1</v>
      </c>
      <c r="AP313" s="174">
        <f t="shared" si="268"/>
        <v>1</v>
      </c>
      <c r="AQ313" s="174">
        <f t="shared" si="269"/>
        <v>1</v>
      </c>
      <c r="AR313" s="174">
        <f t="shared" si="270"/>
        <v>1</v>
      </c>
      <c r="AS313" s="174">
        <f t="shared" si="271"/>
        <v>1</v>
      </c>
      <c r="AT313" s="174">
        <f t="shared" si="272"/>
        <v>1</v>
      </c>
      <c r="AU313" s="174">
        <f t="shared" si="273"/>
        <v>-1.0874257599999999</v>
      </c>
      <c r="AV313" s="174">
        <f t="shared" si="274"/>
        <v>0.76158842842639596</v>
      </c>
    </row>
    <row r="314" spans="1:48" x14ac:dyDescent="0.25">
      <c r="A314" s="6">
        <v>301020101</v>
      </c>
      <c r="B314" s="7" t="s">
        <v>547</v>
      </c>
      <c r="C314" s="8">
        <f t="shared" ref="C314:N314" si="325">+C315+C319</f>
        <v>87500000</v>
      </c>
      <c r="D314" s="8">
        <f t="shared" si="325"/>
        <v>87500000</v>
      </c>
      <c r="E314" s="8">
        <f t="shared" si="325"/>
        <v>87500000</v>
      </c>
      <c r="F314" s="8">
        <f t="shared" si="325"/>
        <v>87500000</v>
      </c>
      <c r="G314" s="8">
        <f t="shared" si="325"/>
        <v>87500000</v>
      </c>
      <c r="H314" s="8">
        <f t="shared" si="325"/>
        <v>87500000</v>
      </c>
      <c r="I314" s="8">
        <f t="shared" si="325"/>
        <v>87500000</v>
      </c>
      <c r="J314" s="8">
        <f t="shared" si="325"/>
        <v>87500000</v>
      </c>
      <c r="K314" s="8">
        <f t="shared" si="325"/>
        <v>657500000</v>
      </c>
      <c r="L314" s="8">
        <f t="shared" si="325"/>
        <v>87500000</v>
      </c>
      <c r="M314" s="8">
        <f t="shared" si="325"/>
        <v>87500000</v>
      </c>
      <c r="N314" s="8">
        <f t="shared" si="325"/>
        <v>87500000</v>
      </c>
      <c r="O314" s="8">
        <f t="shared" si="285"/>
        <v>175000000</v>
      </c>
      <c r="P314" s="8">
        <v>1620000000</v>
      </c>
      <c r="R314" s="6">
        <v>301020101</v>
      </c>
      <c r="S314" s="7" t="s">
        <v>547</v>
      </c>
      <c r="T314" s="8">
        <f t="shared" ref="T314" si="326">+T315+T319</f>
        <v>204535187</v>
      </c>
      <c r="U314" s="8">
        <v>265135609</v>
      </c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>
        <f t="shared" si="280"/>
        <v>469670796</v>
      </c>
      <c r="AG314" s="8">
        <f t="shared" si="281"/>
        <v>469670796</v>
      </c>
      <c r="AI314" s="174">
        <f t="shared" si="277"/>
        <v>-1.3375449942857143</v>
      </c>
      <c r="AJ314" s="174">
        <f t="shared" si="262"/>
        <v>-2.0301212457142856</v>
      </c>
      <c r="AK314" s="174">
        <f t="shared" si="263"/>
        <v>1</v>
      </c>
      <c r="AL314" s="174">
        <f t="shared" si="264"/>
        <v>1</v>
      </c>
      <c r="AM314" s="174">
        <f t="shared" si="265"/>
        <v>1</v>
      </c>
      <c r="AN314" s="174">
        <f t="shared" si="266"/>
        <v>1</v>
      </c>
      <c r="AO314" s="174">
        <f t="shared" si="267"/>
        <v>1</v>
      </c>
      <c r="AP314" s="174">
        <f t="shared" si="268"/>
        <v>1</v>
      </c>
      <c r="AQ314" s="174">
        <f t="shared" si="269"/>
        <v>1</v>
      </c>
      <c r="AR314" s="174">
        <f t="shared" si="270"/>
        <v>1</v>
      </c>
      <c r="AS314" s="174">
        <f t="shared" si="271"/>
        <v>1</v>
      </c>
      <c r="AT314" s="174">
        <f t="shared" si="272"/>
        <v>1</v>
      </c>
      <c r="AU314" s="174">
        <f t="shared" si="273"/>
        <v>-1.6838331200000001</v>
      </c>
      <c r="AV314" s="174">
        <f t="shared" si="274"/>
        <v>0.71007975555555558</v>
      </c>
    </row>
    <row r="315" spans="1:48" x14ac:dyDescent="0.25">
      <c r="A315" s="6">
        <v>30103010101</v>
      </c>
      <c r="B315" s="7" t="s">
        <v>548</v>
      </c>
      <c r="C315" s="8">
        <f t="shared" ref="C315:N315" si="327">+C316+C317+C318</f>
        <v>87500000</v>
      </c>
      <c r="D315" s="8">
        <f t="shared" si="327"/>
        <v>87500000</v>
      </c>
      <c r="E315" s="8">
        <f t="shared" si="327"/>
        <v>87500000</v>
      </c>
      <c r="F315" s="8">
        <f t="shared" si="327"/>
        <v>87500000</v>
      </c>
      <c r="G315" s="8">
        <f t="shared" si="327"/>
        <v>87500000</v>
      </c>
      <c r="H315" s="8">
        <f t="shared" si="327"/>
        <v>87500000</v>
      </c>
      <c r="I315" s="8">
        <f t="shared" si="327"/>
        <v>87500000</v>
      </c>
      <c r="J315" s="8">
        <f t="shared" si="327"/>
        <v>87500000</v>
      </c>
      <c r="K315" s="8">
        <f t="shared" si="327"/>
        <v>617500000</v>
      </c>
      <c r="L315" s="8">
        <f t="shared" si="327"/>
        <v>87500000</v>
      </c>
      <c r="M315" s="8">
        <f t="shared" si="327"/>
        <v>87500000</v>
      </c>
      <c r="N315" s="8">
        <f t="shared" si="327"/>
        <v>87500000</v>
      </c>
      <c r="O315" s="8">
        <f t="shared" si="285"/>
        <v>175000000</v>
      </c>
      <c r="P315" s="8">
        <v>1580000000</v>
      </c>
      <c r="R315" s="6">
        <v>30102010101</v>
      </c>
      <c r="S315" s="7" t="s">
        <v>548</v>
      </c>
      <c r="T315" s="8">
        <f t="shared" ref="T315" si="328">+T316+T317+T318</f>
        <v>204535187</v>
      </c>
      <c r="U315" s="8">
        <v>265135609</v>
      </c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>
        <f t="shared" si="280"/>
        <v>469670796</v>
      </c>
      <c r="AG315" s="8">
        <f t="shared" si="281"/>
        <v>469670796</v>
      </c>
      <c r="AI315" s="174">
        <f t="shared" si="277"/>
        <v>-1.3375449942857143</v>
      </c>
      <c r="AJ315" s="174">
        <f t="shared" si="262"/>
        <v>-2.0301212457142856</v>
      </c>
      <c r="AK315" s="174">
        <f t="shared" si="263"/>
        <v>1</v>
      </c>
      <c r="AL315" s="174">
        <f t="shared" si="264"/>
        <v>1</v>
      </c>
      <c r="AM315" s="174">
        <f t="shared" si="265"/>
        <v>1</v>
      </c>
      <c r="AN315" s="174">
        <f t="shared" si="266"/>
        <v>1</v>
      </c>
      <c r="AO315" s="174">
        <f t="shared" si="267"/>
        <v>1</v>
      </c>
      <c r="AP315" s="174">
        <f t="shared" si="268"/>
        <v>1</v>
      </c>
      <c r="AQ315" s="174">
        <f t="shared" si="269"/>
        <v>1</v>
      </c>
      <c r="AR315" s="174">
        <f t="shared" si="270"/>
        <v>1</v>
      </c>
      <c r="AS315" s="174">
        <f t="shared" si="271"/>
        <v>1</v>
      </c>
      <c r="AT315" s="174">
        <f t="shared" si="272"/>
        <v>1</v>
      </c>
      <c r="AU315" s="174">
        <f t="shared" si="273"/>
        <v>-1.6838331200000001</v>
      </c>
      <c r="AV315" s="174">
        <f t="shared" si="274"/>
        <v>0.70274000253164559</v>
      </c>
    </row>
    <row r="316" spans="1:48" x14ac:dyDescent="0.25">
      <c r="A316" s="16">
        <v>3010301010101</v>
      </c>
      <c r="B316" s="13" t="s">
        <v>849</v>
      </c>
      <c r="C316" s="15"/>
      <c r="D316" s="15"/>
      <c r="E316" s="15"/>
      <c r="F316" s="15"/>
      <c r="G316" s="15"/>
      <c r="H316" s="15"/>
      <c r="I316" s="15"/>
      <c r="J316" s="15"/>
      <c r="K316" s="15">
        <v>530000000</v>
      </c>
      <c r="L316" s="15"/>
      <c r="M316" s="15"/>
      <c r="N316" s="15"/>
      <c r="O316" s="15">
        <f t="shared" si="285"/>
        <v>0</v>
      </c>
      <c r="P316" s="15">
        <v>530000000</v>
      </c>
      <c r="R316" s="16">
        <v>3010201010101</v>
      </c>
      <c r="S316" s="13" t="s">
        <v>549</v>
      </c>
      <c r="T316" s="15">
        <v>0</v>
      </c>
      <c r="U316" s="15">
        <v>0</v>
      </c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>
        <f t="shared" si="280"/>
        <v>0</v>
      </c>
      <c r="AG316" s="15">
        <f t="shared" si="281"/>
        <v>0</v>
      </c>
      <c r="AI316" s="175" t="e">
        <f t="shared" si="277"/>
        <v>#DIV/0!</v>
      </c>
      <c r="AJ316" s="175" t="e">
        <f t="shared" si="262"/>
        <v>#DIV/0!</v>
      </c>
      <c r="AK316" s="175" t="e">
        <f t="shared" si="263"/>
        <v>#DIV/0!</v>
      </c>
      <c r="AL316" s="175" t="e">
        <f t="shared" si="264"/>
        <v>#DIV/0!</v>
      </c>
      <c r="AM316" s="175" t="e">
        <f t="shared" si="265"/>
        <v>#DIV/0!</v>
      </c>
      <c r="AN316" s="175" t="e">
        <f t="shared" si="266"/>
        <v>#DIV/0!</v>
      </c>
      <c r="AO316" s="175" t="e">
        <f t="shared" si="267"/>
        <v>#DIV/0!</v>
      </c>
      <c r="AP316" s="175" t="e">
        <f t="shared" si="268"/>
        <v>#DIV/0!</v>
      </c>
      <c r="AQ316" s="175">
        <f t="shared" si="269"/>
        <v>1</v>
      </c>
      <c r="AR316" s="175" t="e">
        <f t="shared" si="270"/>
        <v>#DIV/0!</v>
      </c>
      <c r="AS316" s="175" t="e">
        <f t="shared" si="271"/>
        <v>#DIV/0!</v>
      </c>
      <c r="AT316" s="175" t="e">
        <f t="shared" si="272"/>
        <v>#DIV/0!</v>
      </c>
      <c r="AU316" s="175" t="e">
        <f t="shared" si="273"/>
        <v>#DIV/0!</v>
      </c>
      <c r="AV316" s="175">
        <f t="shared" si="274"/>
        <v>1</v>
      </c>
    </row>
    <row r="317" spans="1:48" x14ac:dyDescent="0.25">
      <c r="A317" s="16">
        <v>3010301010102</v>
      </c>
      <c r="B317" s="13" t="s">
        <v>850</v>
      </c>
      <c r="C317" s="15">
        <v>16666666.666666666</v>
      </c>
      <c r="D317" s="15">
        <v>16666666.666666666</v>
      </c>
      <c r="E317" s="15">
        <v>16666666.666666666</v>
      </c>
      <c r="F317" s="15">
        <v>16666666.666666666</v>
      </c>
      <c r="G317" s="15">
        <v>16666666.666666666</v>
      </c>
      <c r="H317" s="15">
        <v>16666666.666666666</v>
      </c>
      <c r="I317" s="15">
        <v>16666666.666666666</v>
      </c>
      <c r="J317" s="15">
        <v>16666666.666666666</v>
      </c>
      <c r="K317" s="15">
        <v>16666666.666666666</v>
      </c>
      <c r="L317" s="15">
        <v>16666666.666666666</v>
      </c>
      <c r="M317" s="15">
        <v>16666666.666666666</v>
      </c>
      <c r="N317" s="15">
        <v>16666666.666666666</v>
      </c>
      <c r="O317" s="15">
        <f t="shared" si="285"/>
        <v>33333333.333333332</v>
      </c>
      <c r="P317" s="15">
        <v>200000000</v>
      </c>
      <c r="R317" s="16">
        <v>3010201010102</v>
      </c>
      <c r="S317" s="13" t="s">
        <v>550</v>
      </c>
      <c r="T317" s="15">
        <v>0</v>
      </c>
      <c r="U317" s="15">
        <v>0</v>
      </c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>
        <f t="shared" si="280"/>
        <v>0</v>
      </c>
      <c r="AG317" s="15">
        <f t="shared" si="281"/>
        <v>0</v>
      </c>
      <c r="AI317" s="175">
        <f t="shared" si="277"/>
        <v>1</v>
      </c>
      <c r="AJ317" s="175">
        <f t="shared" si="262"/>
        <v>1</v>
      </c>
      <c r="AK317" s="175">
        <f t="shared" si="263"/>
        <v>1</v>
      </c>
      <c r="AL317" s="175">
        <f t="shared" si="264"/>
        <v>1</v>
      </c>
      <c r="AM317" s="175">
        <f t="shared" si="265"/>
        <v>1</v>
      </c>
      <c r="AN317" s="175">
        <f t="shared" si="266"/>
        <v>1</v>
      </c>
      <c r="AO317" s="175">
        <f t="shared" si="267"/>
        <v>1</v>
      </c>
      <c r="AP317" s="175">
        <f t="shared" si="268"/>
        <v>1</v>
      </c>
      <c r="AQ317" s="175">
        <f t="shared" si="269"/>
        <v>1</v>
      </c>
      <c r="AR317" s="175">
        <f t="shared" si="270"/>
        <v>1</v>
      </c>
      <c r="AS317" s="175">
        <f t="shared" si="271"/>
        <v>1</v>
      </c>
      <c r="AT317" s="175">
        <f t="shared" si="272"/>
        <v>1</v>
      </c>
      <c r="AU317" s="175">
        <f t="shared" si="273"/>
        <v>1</v>
      </c>
      <c r="AV317" s="175">
        <f t="shared" si="274"/>
        <v>1</v>
      </c>
    </row>
    <row r="318" spans="1:48" x14ac:dyDescent="0.25">
      <c r="A318" s="16">
        <v>3010301010103</v>
      </c>
      <c r="B318" s="13" t="s">
        <v>851</v>
      </c>
      <c r="C318" s="15">
        <v>70833333.333333328</v>
      </c>
      <c r="D318" s="15">
        <v>70833333.333333328</v>
      </c>
      <c r="E318" s="15">
        <v>70833333.333333328</v>
      </c>
      <c r="F318" s="15">
        <v>70833333.333333328</v>
      </c>
      <c r="G318" s="15">
        <v>70833333.333333328</v>
      </c>
      <c r="H318" s="15">
        <v>70833333.333333328</v>
      </c>
      <c r="I318" s="15">
        <v>70833333.333333328</v>
      </c>
      <c r="J318" s="15">
        <v>70833333.333333328</v>
      </c>
      <c r="K318" s="15">
        <v>70833333.333333328</v>
      </c>
      <c r="L318" s="15">
        <v>70833333.333333328</v>
      </c>
      <c r="M318" s="15">
        <v>70833333.333333328</v>
      </c>
      <c r="N318" s="15">
        <v>70833333.333333328</v>
      </c>
      <c r="O318" s="15">
        <f t="shared" si="285"/>
        <v>141666666.66666666</v>
      </c>
      <c r="P318" s="15">
        <v>850000000</v>
      </c>
      <c r="R318" s="16">
        <v>3010201010103</v>
      </c>
      <c r="S318" s="13" t="s">
        <v>551</v>
      </c>
      <c r="T318" s="15">
        <v>204535187</v>
      </c>
      <c r="U318" s="15">
        <v>265135609</v>
      </c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>
        <f t="shared" si="280"/>
        <v>469670796</v>
      </c>
      <c r="AG318" s="15">
        <f t="shared" si="281"/>
        <v>469670796</v>
      </c>
      <c r="AI318" s="175">
        <f t="shared" si="277"/>
        <v>-1.8875555811764708</v>
      </c>
      <c r="AJ318" s="175">
        <f t="shared" si="262"/>
        <v>-2.7430909505882357</v>
      </c>
      <c r="AK318" s="175">
        <f t="shared" si="263"/>
        <v>1</v>
      </c>
      <c r="AL318" s="175">
        <f t="shared" si="264"/>
        <v>1</v>
      </c>
      <c r="AM318" s="175">
        <f t="shared" si="265"/>
        <v>1</v>
      </c>
      <c r="AN318" s="175">
        <f t="shared" si="266"/>
        <v>1</v>
      </c>
      <c r="AO318" s="175">
        <f t="shared" si="267"/>
        <v>1</v>
      </c>
      <c r="AP318" s="175">
        <f t="shared" si="268"/>
        <v>1</v>
      </c>
      <c r="AQ318" s="175">
        <f t="shared" si="269"/>
        <v>1</v>
      </c>
      <c r="AR318" s="175">
        <f t="shared" si="270"/>
        <v>1</v>
      </c>
      <c r="AS318" s="175">
        <f t="shared" si="271"/>
        <v>1</v>
      </c>
      <c r="AT318" s="175">
        <f t="shared" si="272"/>
        <v>1</v>
      </c>
      <c r="AU318" s="175">
        <f t="shared" si="273"/>
        <v>-2.3153232658823533</v>
      </c>
      <c r="AV318" s="175">
        <f t="shared" si="274"/>
        <v>0.44744612235294118</v>
      </c>
    </row>
    <row r="319" spans="1:48" x14ac:dyDescent="0.25">
      <c r="A319" s="6">
        <v>301030102</v>
      </c>
      <c r="B319" s="7" t="s">
        <v>552</v>
      </c>
      <c r="C319" s="8">
        <f t="shared" ref="C319:N319" si="329">+C320</f>
        <v>0</v>
      </c>
      <c r="D319" s="8">
        <f t="shared" si="329"/>
        <v>0</v>
      </c>
      <c r="E319" s="8">
        <f t="shared" si="329"/>
        <v>0</v>
      </c>
      <c r="F319" s="8">
        <f t="shared" si="329"/>
        <v>0</v>
      </c>
      <c r="G319" s="8">
        <f t="shared" si="329"/>
        <v>0</v>
      </c>
      <c r="H319" s="8">
        <f t="shared" si="329"/>
        <v>0</v>
      </c>
      <c r="I319" s="8">
        <f t="shared" si="329"/>
        <v>0</v>
      </c>
      <c r="J319" s="8">
        <f t="shared" si="329"/>
        <v>0</v>
      </c>
      <c r="K319" s="8">
        <f t="shared" si="329"/>
        <v>40000000</v>
      </c>
      <c r="L319" s="8">
        <f t="shared" si="329"/>
        <v>0</v>
      </c>
      <c r="M319" s="8">
        <f t="shared" si="329"/>
        <v>0</v>
      </c>
      <c r="N319" s="8">
        <f t="shared" si="329"/>
        <v>0</v>
      </c>
      <c r="O319" s="8">
        <f t="shared" si="285"/>
        <v>0</v>
      </c>
      <c r="P319" s="8">
        <v>40000000</v>
      </c>
      <c r="R319" s="6">
        <v>30102010102</v>
      </c>
      <c r="S319" s="7" t="s">
        <v>552</v>
      </c>
      <c r="T319" s="8">
        <f t="shared" ref="T319" si="330">+T320</f>
        <v>0</v>
      </c>
      <c r="U319" s="8">
        <v>0</v>
      </c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>
        <f t="shared" si="280"/>
        <v>0</v>
      </c>
      <c r="AG319" s="8">
        <f t="shared" si="281"/>
        <v>0</v>
      </c>
      <c r="AI319" s="174" t="e">
        <f t="shared" si="277"/>
        <v>#DIV/0!</v>
      </c>
      <c r="AJ319" s="174" t="e">
        <f t="shared" si="262"/>
        <v>#DIV/0!</v>
      </c>
      <c r="AK319" s="174" t="e">
        <f t="shared" si="263"/>
        <v>#DIV/0!</v>
      </c>
      <c r="AL319" s="174" t="e">
        <f t="shared" si="264"/>
        <v>#DIV/0!</v>
      </c>
      <c r="AM319" s="174" t="e">
        <f t="shared" si="265"/>
        <v>#DIV/0!</v>
      </c>
      <c r="AN319" s="174" t="e">
        <f t="shared" si="266"/>
        <v>#DIV/0!</v>
      </c>
      <c r="AO319" s="174" t="e">
        <f t="shared" si="267"/>
        <v>#DIV/0!</v>
      </c>
      <c r="AP319" s="174" t="e">
        <f t="shared" si="268"/>
        <v>#DIV/0!</v>
      </c>
      <c r="AQ319" s="174">
        <f t="shared" si="269"/>
        <v>1</v>
      </c>
      <c r="AR319" s="174" t="e">
        <f t="shared" si="270"/>
        <v>#DIV/0!</v>
      </c>
      <c r="AS319" s="174" t="e">
        <f t="shared" si="271"/>
        <v>#DIV/0!</v>
      </c>
      <c r="AT319" s="174" t="e">
        <f t="shared" si="272"/>
        <v>#DIV/0!</v>
      </c>
      <c r="AU319" s="174" t="e">
        <f t="shared" si="273"/>
        <v>#DIV/0!</v>
      </c>
      <c r="AV319" s="174">
        <f t="shared" si="274"/>
        <v>1</v>
      </c>
    </row>
    <row r="320" spans="1:48" x14ac:dyDescent="0.25">
      <c r="A320" s="16">
        <v>30103010201</v>
      </c>
      <c r="B320" s="13" t="s">
        <v>852</v>
      </c>
      <c r="C320" s="15"/>
      <c r="D320" s="15"/>
      <c r="E320" s="15"/>
      <c r="F320" s="15"/>
      <c r="G320" s="15"/>
      <c r="H320" s="15"/>
      <c r="I320" s="15"/>
      <c r="J320" s="15"/>
      <c r="K320" s="15">
        <v>40000000</v>
      </c>
      <c r="L320" s="15"/>
      <c r="M320" s="15"/>
      <c r="N320" s="15"/>
      <c r="O320" s="15">
        <f t="shared" si="285"/>
        <v>0</v>
      </c>
      <c r="P320" s="15">
        <v>40000000</v>
      </c>
      <c r="R320" s="16">
        <v>3010201010201</v>
      </c>
      <c r="S320" s="13" t="s">
        <v>553</v>
      </c>
      <c r="T320" s="15">
        <v>0</v>
      </c>
      <c r="U320" s="15">
        <v>0</v>
      </c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>
        <f t="shared" si="280"/>
        <v>0</v>
      </c>
      <c r="AG320" s="15">
        <f t="shared" si="281"/>
        <v>0</v>
      </c>
      <c r="AI320" s="175" t="e">
        <f t="shared" si="277"/>
        <v>#DIV/0!</v>
      </c>
      <c r="AJ320" s="175" t="e">
        <f t="shared" si="262"/>
        <v>#DIV/0!</v>
      </c>
      <c r="AK320" s="175" t="e">
        <f t="shared" si="263"/>
        <v>#DIV/0!</v>
      </c>
      <c r="AL320" s="175" t="e">
        <f t="shared" si="264"/>
        <v>#DIV/0!</v>
      </c>
      <c r="AM320" s="175" t="e">
        <f t="shared" si="265"/>
        <v>#DIV/0!</v>
      </c>
      <c r="AN320" s="175" t="e">
        <f t="shared" si="266"/>
        <v>#DIV/0!</v>
      </c>
      <c r="AO320" s="175" t="e">
        <f t="shared" si="267"/>
        <v>#DIV/0!</v>
      </c>
      <c r="AP320" s="175" t="e">
        <f t="shared" si="268"/>
        <v>#DIV/0!</v>
      </c>
      <c r="AQ320" s="175">
        <f t="shared" si="269"/>
        <v>1</v>
      </c>
      <c r="AR320" s="175" t="e">
        <f t="shared" si="270"/>
        <v>#DIV/0!</v>
      </c>
      <c r="AS320" s="175" t="e">
        <f t="shared" si="271"/>
        <v>#DIV/0!</v>
      </c>
      <c r="AT320" s="175" t="e">
        <f t="shared" si="272"/>
        <v>#DIV/0!</v>
      </c>
      <c r="AU320" s="175" t="e">
        <f t="shared" si="273"/>
        <v>#DIV/0!</v>
      </c>
      <c r="AV320" s="175">
        <f t="shared" si="274"/>
        <v>1</v>
      </c>
    </row>
    <row r="321" spans="1:48" x14ac:dyDescent="0.25">
      <c r="A321" s="6">
        <v>301020102</v>
      </c>
      <c r="B321" s="7" t="s">
        <v>554</v>
      </c>
      <c r="C321" s="8">
        <f t="shared" ref="C321:N321" si="331">+C322+C323</f>
        <v>25000000</v>
      </c>
      <c r="D321" s="8">
        <f t="shared" si="331"/>
        <v>25000000</v>
      </c>
      <c r="E321" s="8">
        <f t="shared" si="331"/>
        <v>25000000</v>
      </c>
      <c r="F321" s="8">
        <f t="shared" si="331"/>
        <v>25000000</v>
      </c>
      <c r="G321" s="8">
        <f t="shared" si="331"/>
        <v>25000000</v>
      </c>
      <c r="H321" s="8">
        <f t="shared" si="331"/>
        <v>25000000</v>
      </c>
      <c r="I321" s="8">
        <f t="shared" si="331"/>
        <v>0</v>
      </c>
      <c r="J321" s="8">
        <f t="shared" si="331"/>
        <v>0</v>
      </c>
      <c r="K321" s="8">
        <f t="shared" si="331"/>
        <v>200000000</v>
      </c>
      <c r="L321" s="8">
        <f t="shared" si="331"/>
        <v>0</v>
      </c>
      <c r="M321" s="8">
        <f t="shared" si="331"/>
        <v>0</v>
      </c>
      <c r="N321" s="8">
        <f t="shared" si="331"/>
        <v>0</v>
      </c>
      <c r="O321" s="8">
        <f t="shared" si="285"/>
        <v>50000000</v>
      </c>
      <c r="P321" s="8">
        <v>350000000</v>
      </c>
      <c r="R321" s="6">
        <v>301020103</v>
      </c>
      <c r="S321" s="7" t="s">
        <v>554</v>
      </c>
      <c r="T321" s="8">
        <f t="shared" ref="T321" si="332">+T322+T323</f>
        <v>55000000</v>
      </c>
      <c r="U321" s="8">
        <v>-55000000</v>
      </c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>
        <f t="shared" si="280"/>
        <v>0</v>
      </c>
      <c r="AG321" s="8">
        <f t="shared" si="281"/>
        <v>0</v>
      </c>
      <c r="AI321" s="174">
        <f t="shared" si="277"/>
        <v>-1.2</v>
      </c>
      <c r="AJ321" s="174">
        <f t="shared" si="262"/>
        <v>3.2</v>
      </c>
      <c r="AK321" s="174">
        <f t="shared" si="263"/>
        <v>1</v>
      </c>
      <c r="AL321" s="174">
        <f t="shared" si="264"/>
        <v>1</v>
      </c>
      <c r="AM321" s="174">
        <f t="shared" si="265"/>
        <v>1</v>
      </c>
      <c r="AN321" s="174">
        <f t="shared" si="266"/>
        <v>1</v>
      </c>
      <c r="AO321" s="174" t="e">
        <f t="shared" si="267"/>
        <v>#DIV/0!</v>
      </c>
      <c r="AP321" s="174" t="e">
        <f t="shared" si="268"/>
        <v>#DIV/0!</v>
      </c>
      <c r="AQ321" s="174">
        <f t="shared" si="269"/>
        <v>1</v>
      </c>
      <c r="AR321" s="174" t="e">
        <f t="shared" si="270"/>
        <v>#DIV/0!</v>
      </c>
      <c r="AS321" s="174" t="e">
        <f t="shared" si="271"/>
        <v>#DIV/0!</v>
      </c>
      <c r="AT321" s="174" t="e">
        <f t="shared" si="272"/>
        <v>#DIV/0!</v>
      </c>
      <c r="AU321" s="174">
        <f t="shared" si="273"/>
        <v>1</v>
      </c>
      <c r="AV321" s="174">
        <f t="shared" si="274"/>
        <v>1</v>
      </c>
    </row>
    <row r="322" spans="1:48" x14ac:dyDescent="0.25">
      <c r="A322" s="16">
        <v>30102010201</v>
      </c>
      <c r="B322" s="13" t="s">
        <v>853</v>
      </c>
      <c r="C322" s="15"/>
      <c r="D322" s="15"/>
      <c r="E322" s="15"/>
      <c r="F322" s="15"/>
      <c r="G322" s="15"/>
      <c r="H322" s="15"/>
      <c r="I322" s="15"/>
      <c r="J322" s="15"/>
      <c r="K322" s="15">
        <v>200000000</v>
      </c>
      <c r="L322" s="15"/>
      <c r="M322" s="15"/>
      <c r="N322" s="15"/>
      <c r="O322" s="15">
        <f t="shared" si="285"/>
        <v>0</v>
      </c>
      <c r="P322" s="15">
        <v>200000000</v>
      </c>
      <c r="R322" s="16">
        <v>30102010301</v>
      </c>
      <c r="S322" s="13" t="s">
        <v>555</v>
      </c>
      <c r="T322" s="15">
        <v>0</v>
      </c>
      <c r="U322" s="15">
        <v>0</v>
      </c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>
        <f t="shared" si="280"/>
        <v>0</v>
      </c>
      <c r="AG322" s="15">
        <f t="shared" si="281"/>
        <v>0</v>
      </c>
      <c r="AI322" s="175" t="e">
        <f t="shared" si="277"/>
        <v>#DIV/0!</v>
      </c>
      <c r="AJ322" s="175" t="e">
        <f t="shared" si="262"/>
        <v>#DIV/0!</v>
      </c>
      <c r="AK322" s="175" t="e">
        <f t="shared" si="263"/>
        <v>#DIV/0!</v>
      </c>
      <c r="AL322" s="175" t="e">
        <f t="shared" si="264"/>
        <v>#DIV/0!</v>
      </c>
      <c r="AM322" s="175" t="e">
        <f t="shared" si="265"/>
        <v>#DIV/0!</v>
      </c>
      <c r="AN322" s="175" t="e">
        <f t="shared" si="266"/>
        <v>#DIV/0!</v>
      </c>
      <c r="AO322" s="175" t="e">
        <f t="shared" si="267"/>
        <v>#DIV/0!</v>
      </c>
      <c r="AP322" s="175" t="e">
        <f t="shared" si="268"/>
        <v>#DIV/0!</v>
      </c>
      <c r="AQ322" s="175">
        <f t="shared" si="269"/>
        <v>1</v>
      </c>
      <c r="AR322" s="175" t="e">
        <f t="shared" si="270"/>
        <v>#DIV/0!</v>
      </c>
      <c r="AS322" s="175" t="e">
        <f t="shared" si="271"/>
        <v>#DIV/0!</v>
      </c>
      <c r="AT322" s="175" t="e">
        <f t="shared" si="272"/>
        <v>#DIV/0!</v>
      </c>
      <c r="AU322" s="175" t="e">
        <f t="shared" si="273"/>
        <v>#DIV/0!</v>
      </c>
      <c r="AV322" s="175">
        <f t="shared" si="274"/>
        <v>1</v>
      </c>
    </row>
    <row r="323" spans="1:48" x14ac:dyDescent="0.25">
      <c r="A323" s="16">
        <v>30102010202</v>
      </c>
      <c r="B323" s="13" t="s">
        <v>854</v>
      </c>
      <c r="C323" s="15">
        <v>25000000</v>
      </c>
      <c r="D323" s="15">
        <v>25000000</v>
      </c>
      <c r="E323" s="15">
        <v>25000000</v>
      </c>
      <c r="F323" s="15">
        <v>25000000</v>
      </c>
      <c r="G323" s="15">
        <v>25000000</v>
      </c>
      <c r="H323" s="15">
        <v>25000000</v>
      </c>
      <c r="I323" s="15"/>
      <c r="J323" s="15"/>
      <c r="K323" s="15"/>
      <c r="L323" s="15"/>
      <c r="M323" s="15"/>
      <c r="N323" s="15"/>
      <c r="O323" s="15">
        <f t="shared" si="285"/>
        <v>50000000</v>
      </c>
      <c r="P323" s="15">
        <v>150000000</v>
      </c>
      <c r="R323" s="16">
        <v>30102010302</v>
      </c>
      <c r="S323" s="13" t="s">
        <v>556</v>
      </c>
      <c r="T323" s="15">
        <v>55000000</v>
      </c>
      <c r="U323" s="15">
        <v>-55000000</v>
      </c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>
        <f t="shared" si="280"/>
        <v>0</v>
      </c>
      <c r="AG323" s="15">
        <f t="shared" si="281"/>
        <v>0</v>
      </c>
      <c r="AI323" s="175">
        <f t="shared" si="277"/>
        <v>-1.2</v>
      </c>
      <c r="AJ323" s="175">
        <f t="shared" si="262"/>
        <v>3.2</v>
      </c>
      <c r="AK323" s="175">
        <f t="shared" si="263"/>
        <v>1</v>
      </c>
      <c r="AL323" s="175">
        <f t="shared" si="264"/>
        <v>1</v>
      </c>
      <c r="AM323" s="175">
        <f t="shared" si="265"/>
        <v>1</v>
      </c>
      <c r="AN323" s="175">
        <f t="shared" si="266"/>
        <v>1</v>
      </c>
      <c r="AO323" s="175" t="e">
        <f t="shared" si="267"/>
        <v>#DIV/0!</v>
      </c>
      <c r="AP323" s="175" t="e">
        <f t="shared" si="268"/>
        <v>#DIV/0!</v>
      </c>
      <c r="AQ323" s="175" t="e">
        <f t="shared" si="269"/>
        <v>#DIV/0!</v>
      </c>
      <c r="AR323" s="175" t="e">
        <f t="shared" si="270"/>
        <v>#DIV/0!</v>
      </c>
      <c r="AS323" s="175" t="e">
        <f t="shared" si="271"/>
        <v>#DIV/0!</v>
      </c>
      <c r="AT323" s="175" t="e">
        <f t="shared" si="272"/>
        <v>#DIV/0!</v>
      </c>
      <c r="AU323" s="175">
        <f t="shared" si="273"/>
        <v>1</v>
      </c>
      <c r="AV323" s="175">
        <f t="shared" si="274"/>
        <v>1</v>
      </c>
    </row>
    <row r="324" spans="1:48" x14ac:dyDescent="0.25">
      <c r="A324" s="3">
        <v>30103</v>
      </c>
      <c r="B324" s="4" t="s">
        <v>557</v>
      </c>
      <c r="C324" s="5">
        <f t="shared" ref="C324:N324" si="333">+C325+C330</f>
        <v>450000000</v>
      </c>
      <c r="D324" s="5">
        <f t="shared" si="333"/>
        <v>0</v>
      </c>
      <c r="E324" s="5">
        <f t="shared" si="333"/>
        <v>0</v>
      </c>
      <c r="F324" s="5">
        <f t="shared" si="333"/>
        <v>400000000</v>
      </c>
      <c r="G324" s="5">
        <f t="shared" si="333"/>
        <v>0</v>
      </c>
      <c r="H324" s="5">
        <f t="shared" si="333"/>
        <v>0</v>
      </c>
      <c r="I324" s="5">
        <f t="shared" si="333"/>
        <v>0</v>
      </c>
      <c r="J324" s="5">
        <f t="shared" si="333"/>
        <v>0</v>
      </c>
      <c r="K324" s="5">
        <f t="shared" si="333"/>
        <v>1075000000</v>
      </c>
      <c r="L324" s="5">
        <f t="shared" si="333"/>
        <v>0</v>
      </c>
      <c r="M324" s="5">
        <f t="shared" si="333"/>
        <v>0</v>
      </c>
      <c r="N324" s="5">
        <f t="shared" si="333"/>
        <v>0</v>
      </c>
      <c r="O324" s="5">
        <f t="shared" si="285"/>
        <v>450000000</v>
      </c>
      <c r="P324" s="5">
        <v>1925000000</v>
      </c>
      <c r="R324" s="3">
        <v>30103</v>
      </c>
      <c r="S324" s="4" t="s">
        <v>557</v>
      </c>
      <c r="T324" s="5">
        <f t="shared" ref="T324" si="334">+T325+T330</f>
        <v>169000000</v>
      </c>
      <c r="U324" s="5">
        <v>0</v>
      </c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>
        <f t="shared" si="280"/>
        <v>169000000</v>
      </c>
      <c r="AG324" s="5">
        <f t="shared" si="281"/>
        <v>169000000</v>
      </c>
      <c r="AI324" s="173">
        <f t="shared" si="277"/>
        <v>0.62444444444444447</v>
      </c>
      <c r="AJ324" s="173" t="e">
        <f t="shared" si="262"/>
        <v>#DIV/0!</v>
      </c>
      <c r="AK324" s="173" t="e">
        <f t="shared" si="263"/>
        <v>#DIV/0!</v>
      </c>
      <c r="AL324" s="173">
        <f t="shared" si="264"/>
        <v>1</v>
      </c>
      <c r="AM324" s="173" t="e">
        <f t="shared" si="265"/>
        <v>#DIV/0!</v>
      </c>
      <c r="AN324" s="173" t="e">
        <f t="shared" si="266"/>
        <v>#DIV/0!</v>
      </c>
      <c r="AO324" s="173" t="e">
        <f t="shared" si="267"/>
        <v>#DIV/0!</v>
      </c>
      <c r="AP324" s="173" t="e">
        <f t="shared" si="268"/>
        <v>#DIV/0!</v>
      </c>
      <c r="AQ324" s="173">
        <f t="shared" si="269"/>
        <v>1</v>
      </c>
      <c r="AR324" s="173" t="e">
        <f t="shared" si="270"/>
        <v>#DIV/0!</v>
      </c>
      <c r="AS324" s="173" t="e">
        <f t="shared" si="271"/>
        <v>#DIV/0!</v>
      </c>
      <c r="AT324" s="173" t="e">
        <f t="shared" si="272"/>
        <v>#DIV/0!</v>
      </c>
      <c r="AU324" s="173">
        <f t="shared" si="273"/>
        <v>0.62444444444444447</v>
      </c>
      <c r="AV324" s="173">
        <f t="shared" si="274"/>
        <v>0.91220779220779225</v>
      </c>
    </row>
    <row r="325" spans="1:48" x14ac:dyDescent="0.25">
      <c r="A325" s="6">
        <v>3010301</v>
      </c>
      <c r="B325" s="7" t="s">
        <v>855</v>
      </c>
      <c r="C325" s="8">
        <f t="shared" ref="C325:N325" si="335">+C326</f>
        <v>450000000</v>
      </c>
      <c r="D325" s="8">
        <f t="shared" si="335"/>
        <v>0</v>
      </c>
      <c r="E325" s="8">
        <f t="shared" si="335"/>
        <v>0</v>
      </c>
      <c r="F325" s="8">
        <f t="shared" si="335"/>
        <v>0</v>
      </c>
      <c r="G325" s="8">
        <f t="shared" si="335"/>
        <v>0</v>
      </c>
      <c r="H325" s="8">
        <f t="shared" si="335"/>
        <v>0</v>
      </c>
      <c r="I325" s="8">
        <f t="shared" si="335"/>
        <v>0</v>
      </c>
      <c r="J325" s="8">
        <f t="shared" si="335"/>
        <v>0</v>
      </c>
      <c r="K325" s="8">
        <f t="shared" si="335"/>
        <v>350000000</v>
      </c>
      <c r="L325" s="8">
        <f t="shared" si="335"/>
        <v>0</v>
      </c>
      <c r="M325" s="8">
        <f t="shared" si="335"/>
        <v>0</v>
      </c>
      <c r="N325" s="8">
        <f t="shared" si="335"/>
        <v>0</v>
      </c>
      <c r="O325" s="8">
        <f t="shared" si="285"/>
        <v>450000000</v>
      </c>
      <c r="P325" s="8">
        <v>800000000</v>
      </c>
      <c r="R325" s="6">
        <v>3010301</v>
      </c>
      <c r="S325" s="7" t="s">
        <v>558</v>
      </c>
      <c r="T325" s="8">
        <f t="shared" ref="T325" si="336">+T326</f>
        <v>169000000</v>
      </c>
      <c r="U325" s="8">
        <v>0</v>
      </c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>
        <f t="shared" si="280"/>
        <v>169000000</v>
      </c>
      <c r="AG325" s="8">
        <f t="shared" si="281"/>
        <v>169000000</v>
      </c>
      <c r="AI325" s="174">
        <f t="shared" si="277"/>
        <v>0.62444444444444447</v>
      </c>
      <c r="AJ325" s="174" t="e">
        <f t="shared" si="262"/>
        <v>#DIV/0!</v>
      </c>
      <c r="AK325" s="174" t="e">
        <f t="shared" si="263"/>
        <v>#DIV/0!</v>
      </c>
      <c r="AL325" s="174" t="e">
        <f t="shared" si="264"/>
        <v>#DIV/0!</v>
      </c>
      <c r="AM325" s="174" t="e">
        <f t="shared" si="265"/>
        <v>#DIV/0!</v>
      </c>
      <c r="AN325" s="174" t="e">
        <f t="shared" si="266"/>
        <v>#DIV/0!</v>
      </c>
      <c r="AO325" s="174" t="e">
        <f t="shared" si="267"/>
        <v>#DIV/0!</v>
      </c>
      <c r="AP325" s="174" t="e">
        <f t="shared" si="268"/>
        <v>#DIV/0!</v>
      </c>
      <c r="AQ325" s="174">
        <f t="shared" si="269"/>
        <v>1</v>
      </c>
      <c r="AR325" s="174" t="e">
        <f t="shared" si="270"/>
        <v>#DIV/0!</v>
      </c>
      <c r="AS325" s="174" t="e">
        <f t="shared" si="271"/>
        <v>#DIV/0!</v>
      </c>
      <c r="AT325" s="174" t="e">
        <f t="shared" si="272"/>
        <v>#DIV/0!</v>
      </c>
      <c r="AU325" s="174">
        <f t="shared" si="273"/>
        <v>0.62444444444444447</v>
      </c>
      <c r="AV325" s="174">
        <f t="shared" si="274"/>
        <v>0.78874999999999995</v>
      </c>
    </row>
    <row r="326" spans="1:48" x14ac:dyDescent="0.25">
      <c r="A326" s="6">
        <v>301030101</v>
      </c>
      <c r="B326" s="7" t="s">
        <v>559</v>
      </c>
      <c r="C326" s="8">
        <f>SUM(C327:C329)</f>
        <v>450000000</v>
      </c>
      <c r="D326" s="8">
        <f t="shared" ref="D326:N326" si="337">+D327+D328+D329</f>
        <v>0</v>
      </c>
      <c r="E326" s="8">
        <f t="shared" si="337"/>
        <v>0</v>
      </c>
      <c r="F326" s="8">
        <f t="shared" si="337"/>
        <v>0</v>
      </c>
      <c r="G326" s="8">
        <f t="shared" si="337"/>
        <v>0</v>
      </c>
      <c r="H326" s="8">
        <f t="shared" si="337"/>
        <v>0</v>
      </c>
      <c r="I326" s="8">
        <f t="shared" si="337"/>
        <v>0</v>
      </c>
      <c r="J326" s="8">
        <f t="shared" si="337"/>
        <v>0</v>
      </c>
      <c r="K326" s="8">
        <f t="shared" si="337"/>
        <v>350000000</v>
      </c>
      <c r="L326" s="8">
        <f t="shared" si="337"/>
        <v>0</v>
      </c>
      <c r="M326" s="8">
        <f t="shared" si="337"/>
        <v>0</v>
      </c>
      <c r="N326" s="8">
        <f t="shared" si="337"/>
        <v>0</v>
      </c>
      <c r="O326" s="8">
        <f t="shared" si="285"/>
        <v>450000000</v>
      </c>
      <c r="P326" s="8">
        <v>800000000</v>
      </c>
      <c r="R326" s="6">
        <v>301030101</v>
      </c>
      <c r="S326" s="7" t="s">
        <v>559</v>
      </c>
      <c r="T326" s="8">
        <f t="shared" ref="T326" si="338">+T327+T328+T329</f>
        <v>169000000</v>
      </c>
      <c r="U326" s="8">
        <v>0</v>
      </c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>
        <f t="shared" si="280"/>
        <v>169000000</v>
      </c>
      <c r="AG326" s="8">
        <f t="shared" si="281"/>
        <v>169000000</v>
      </c>
      <c r="AI326" s="174">
        <f t="shared" si="277"/>
        <v>0.62444444444444447</v>
      </c>
      <c r="AJ326" s="174" t="e">
        <f t="shared" si="262"/>
        <v>#DIV/0!</v>
      </c>
      <c r="AK326" s="174" t="e">
        <f t="shared" si="263"/>
        <v>#DIV/0!</v>
      </c>
      <c r="AL326" s="174" t="e">
        <f t="shared" si="264"/>
        <v>#DIV/0!</v>
      </c>
      <c r="AM326" s="174" t="e">
        <f t="shared" si="265"/>
        <v>#DIV/0!</v>
      </c>
      <c r="AN326" s="174" t="e">
        <f t="shared" si="266"/>
        <v>#DIV/0!</v>
      </c>
      <c r="AO326" s="174" t="e">
        <f t="shared" si="267"/>
        <v>#DIV/0!</v>
      </c>
      <c r="AP326" s="174" t="e">
        <f t="shared" si="268"/>
        <v>#DIV/0!</v>
      </c>
      <c r="AQ326" s="174">
        <f t="shared" si="269"/>
        <v>1</v>
      </c>
      <c r="AR326" s="174" t="e">
        <f t="shared" si="270"/>
        <v>#DIV/0!</v>
      </c>
      <c r="AS326" s="174" t="e">
        <f t="shared" si="271"/>
        <v>#DIV/0!</v>
      </c>
      <c r="AT326" s="174" t="e">
        <f t="shared" si="272"/>
        <v>#DIV/0!</v>
      </c>
      <c r="AU326" s="174">
        <f t="shared" si="273"/>
        <v>0.62444444444444447</v>
      </c>
      <c r="AV326" s="174">
        <f t="shared" si="274"/>
        <v>0.78874999999999995</v>
      </c>
    </row>
    <row r="327" spans="1:48" x14ac:dyDescent="0.25">
      <c r="A327" s="16">
        <v>30103010101</v>
      </c>
      <c r="B327" s="13" t="s">
        <v>856</v>
      </c>
      <c r="C327" s="15"/>
      <c r="D327" s="15"/>
      <c r="E327" s="15"/>
      <c r="F327" s="15"/>
      <c r="G327" s="15"/>
      <c r="H327" s="15"/>
      <c r="I327" s="15"/>
      <c r="J327" s="15"/>
      <c r="K327" s="15">
        <v>350000000</v>
      </c>
      <c r="L327" s="15"/>
      <c r="M327" s="15"/>
      <c r="N327" s="15"/>
      <c r="O327" s="15">
        <f t="shared" si="285"/>
        <v>0</v>
      </c>
      <c r="P327" s="15">
        <v>350000000</v>
      </c>
      <c r="R327" s="16">
        <v>30103010101</v>
      </c>
      <c r="S327" s="13" t="s">
        <v>560</v>
      </c>
      <c r="T327" s="15">
        <v>0</v>
      </c>
      <c r="U327" s="15">
        <v>0</v>
      </c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>
        <f t="shared" si="280"/>
        <v>0</v>
      </c>
      <c r="AG327" s="15">
        <f t="shared" si="281"/>
        <v>0</v>
      </c>
      <c r="AI327" s="175" t="e">
        <f t="shared" si="277"/>
        <v>#DIV/0!</v>
      </c>
      <c r="AJ327" s="175" t="e">
        <f t="shared" si="262"/>
        <v>#DIV/0!</v>
      </c>
      <c r="AK327" s="175" t="e">
        <f t="shared" si="263"/>
        <v>#DIV/0!</v>
      </c>
      <c r="AL327" s="175" t="e">
        <f t="shared" si="264"/>
        <v>#DIV/0!</v>
      </c>
      <c r="AM327" s="175" t="e">
        <f t="shared" si="265"/>
        <v>#DIV/0!</v>
      </c>
      <c r="AN327" s="175" t="e">
        <f t="shared" si="266"/>
        <v>#DIV/0!</v>
      </c>
      <c r="AO327" s="175" t="e">
        <f t="shared" si="267"/>
        <v>#DIV/0!</v>
      </c>
      <c r="AP327" s="175" t="e">
        <f t="shared" si="268"/>
        <v>#DIV/0!</v>
      </c>
      <c r="AQ327" s="175">
        <f t="shared" si="269"/>
        <v>1</v>
      </c>
      <c r="AR327" s="175" t="e">
        <f t="shared" si="270"/>
        <v>#DIV/0!</v>
      </c>
      <c r="AS327" s="175" t="e">
        <f t="shared" si="271"/>
        <v>#DIV/0!</v>
      </c>
      <c r="AT327" s="175" t="e">
        <f t="shared" si="272"/>
        <v>#DIV/0!</v>
      </c>
      <c r="AU327" s="175" t="e">
        <f t="shared" si="273"/>
        <v>#DIV/0!</v>
      </c>
      <c r="AV327" s="175">
        <f t="shared" si="274"/>
        <v>1</v>
      </c>
    </row>
    <row r="328" spans="1:48" x14ac:dyDescent="0.25">
      <c r="A328" s="16">
        <v>30103010102</v>
      </c>
      <c r="B328" s="13" t="s">
        <v>857</v>
      </c>
      <c r="C328" s="15">
        <v>350000000</v>
      </c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>
        <f t="shared" si="285"/>
        <v>350000000</v>
      </c>
      <c r="P328" s="15">
        <v>350000000</v>
      </c>
      <c r="R328" s="16">
        <v>30103010102</v>
      </c>
      <c r="S328" s="13" t="s">
        <v>561</v>
      </c>
      <c r="T328" s="15">
        <v>69000000</v>
      </c>
      <c r="U328" s="15">
        <v>0</v>
      </c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>
        <f t="shared" si="280"/>
        <v>69000000</v>
      </c>
      <c r="AG328" s="15">
        <f t="shared" si="281"/>
        <v>69000000</v>
      </c>
      <c r="AI328" s="175">
        <f t="shared" si="277"/>
        <v>0.80285714285714282</v>
      </c>
      <c r="AJ328" s="175" t="e">
        <f t="shared" ref="AJ328:AJ391" si="339">(D328-U328)/D328</f>
        <v>#DIV/0!</v>
      </c>
      <c r="AK328" s="175" t="e">
        <f t="shared" ref="AK328:AK391" si="340">(E328-V328)/E328</f>
        <v>#DIV/0!</v>
      </c>
      <c r="AL328" s="175" t="e">
        <f t="shared" ref="AL328:AL391" si="341">(F328-W328)/F328</f>
        <v>#DIV/0!</v>
      </c>
      <c r="AM328" s="175" t="e">
        <f t="shared" ref="AM328:AM391" si="342">(G328-X328)/G328</f>
        <v>#DIV/0!</v>
      </c>
      <c r="AN328" s="175" t="e">
        <f t="shared" ref="AN328:AN391" si="343">(H328-Y328)/H328</f>
        <v>#DIV/0!</v>
      </c>
      <c r="AO328" s="175" t="e">
        <f t="shared" ref="AO328:AO391" si="344">(I328-Z328)/I328</f>
        <v>#DIV/0!</v>
      </c>
      <c r="AP328" s="175" t="e">
        <f t="shared" ref="AP328:AP391" si="345">(J328-AA328)/J328</f>
        <v>#DIV/0!</v>
      </c>
      <c r="AQ328" s="175" t="e">
        <f t="shared" ref="AQ328:AQ391" si="346">(K328-AB328)/K328</f>
        <v>#DIV/0!</v>
      </c>
      <c r="AR328" s="175" t="e">
        <f t="shared" ref="AR328:AR391" si="347">(L328-AC328)/L328</f>
        <v>#DIV/0!</v>
      </c>
      <c r="AS328" s="175" t="e">
        <f t="shared" ref="AS328:AS391" si="348">(M328-AD328)/M328</f>
        <v>#DIV/0!</v>
      </c>
      <c r="AT328" s="175" t="e">
        <f t="shared" ref="AT328:AT391" si="349">(N328-AE328)/N328</f>
        <v>#DIV/0!</v>
      </c>
      <c r="AU328" s="175">
        <f t="shared" ref="AU328:AU391" si="350">(O328-AF328)/O328</f>
        <v>0.80285714285714282</v>
      </c>
      <c r="AV328" s="175">
        <f t="shared" ref="AV328:AV391" si="351">(P328-AG328)/P328</f>
        <v>0.80285714285714282</v>
      </c>
    </row>
    <row r="329" spans="1:48" x14ac:dyDescent="0.25">
      <c r="A329" s="16">
        <v>30103010103</v>
      </c>
      <c r="B329" s="13" t="s">
        <v>858</v>
      </c>
      <c r="C329" s="15">
        <v>100000000</v>
      </c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>
        <f t="shared" si="285"/>
        <v>100000000</v>
      </c>
      <c r="P329" s="15">
        <v>100000000</v>
      </c>
      <c r="R329" s="16">
        <v>30103010103</v>
      </c>
      <c r="S329" s="13" t="s">
        <v>562</v>
      </c>
      <c r="T329" s="15">
        <v>100000000</v>
      </c>
      <c r="U329" s="15">
        <v>0</v>
      </c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>
        <f t="shared" si="280"/>
        <v>100000000</v>
      </c>
      <c r="AG329" s="15">
        <f t="shared" si="281"/>
        <v>100000000</v>
      </c>
      <c r="AI329" s="175">
        <f t="shared" ref="AI329:AI392" si="352">(C329-T329)/C329</f>
        <v>0</v>
      </c>
      <c r="AJ329" s="175" t="e">
        <f t="shared" si="339"/>
        <v>#DIV/0!</v>
      </c>
      <c r="AK329" s="175" t="e">
        <f t="shared" si="340"/>
        <v>#DIV/0!</v>
      </c>
      <c r="AL329" s="175" t="e">
        <f t="shared" si="341"/>
        <v>#DIV/0!</v>
      </c>
      <c r="AM329" s="175" t="e">
        <f t="shared" si="342"/>
        <v>#DIV/0!</v>
      </c>
      <c r="AN329" s="175" t="e">
        <f t="shared" si="343"/>
        <v>#DIV/0!</v>
      </c>
      <c r="AO329" s="175" t="e">
        <f t="shared" si="344"/>
        <v>#DIV/0!</v>
      </c>
      <c r="AP329" s="175" t="e">
        <f t="shared" si="345"/>
        <v>#DIV/0!</v>
      </c>
      <c r="AQ329" s="175" t="e">
        <f t="shared" si="346"/>
        <v>#DIV/0!</v>
      </c>
      <c r="AR329" s="175" t="e">
        <f t="shared" si="347"/>
        <v>#DIV/0!</v>
      </c>
      <c r="AS329" s="175" t="e">
        <f t="shared" si="348"/>
        <v>#DIV/0!</v>
      </c>
      <c r="AT329" s="175" t="e">
        <f t="shared" si="349"/>
        <v>#DIV/0!</v>
      </c>
      <c r="AU329" s="175">
        <f t="shared" si="350"/>
        <v>0</v>
      </c>
      <c r="AV329" s="175">
        <f t="shared" si="351"/>
        <v>0</v>
      </c>
    </row>
    <row r="330" spans="1:48" x14ac:dyDescent="0.25">
      <c r="A330" s="6">
        <v>3010302</v>
      </c>
      <c r="B330" s="7" t="s">
        <v>859</v>
      </c>
      <c r="C330" s="8">
        <f t="shared" ref="C330:N331" si="353">+C331</f>
        <v>0</v>
      </c>
      <c r="D330" s="8">
        <f t="shared" si="353"/>
        <v>0</v>
      </c>
      <c r="E330" s="8">
        <f t="shared" si="353"/>
        <v>0</v>
      </c>
      <c r="F330" s="8">
        <f t="shared" si="353"/>
        <v>400000000</v>
      </c>
      <c r="G330" s="8">
        <f t="shared" si="353"/>
        <v>0</v>
      </c>
      <c r="H330" s="8">
        <f t="shared" si="353"/>
        <v>0</v>
      </c>
      <c r="I330" s="8">
        <f t="shared" si="353"/>
        <v>0</v>
      </c>
      <c r="J330" s="8">
        <f t="shared" si="353"/>
        <v>0</v>
      </c>
      <c r="K330" s="8">
        <f t="shared" si="353"/>
        <v>725000000</v>
      </c>
      <c r="L330" s="8">
        <f t="shared" si="353"/>
        <v>0</v>
      </c>
      <c r="M330" s="8">
        <f t="shared" si="353"/>
        <v>0</v>
      </c>
      <c r="N330" s="8">
        <f t="shared" si="353"/>
        <v>0</v>
      </c>
      <c r="O330" s="8">
        <f t="shared" si="285"/>
        <v>0</v>
      </c>
      <c r="P330" s="8">
        <v>1125000000</v>
      </c>
      <c r="R330" s="6">
        <v>3010302</v>
      </c>
      <c r="S330" s="7" t="s">
        <v>563</v>
      </c>
      <c r="T330" s="8">
        <f t="shared" ref="T330:T331" si="354">+T331</f>
        <v>0</v>
      </c>
      <c r="U330" s="8">
        <v>0</v>
      </c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>
        <f t="shared" si="280"/>
        <v>0</v>
      </c>
      <c r="AG330" s="8">
        <f t="shared" si="281"/>
        <v>0</v>
      </c>
      <c r="AI330" s="174" t="e">
        <f t="shared" si="352"/>
        <v>#DIV/0!</v>
      </c>
      <c r="AJ330" s="174" t="e">
        <f t="shared" si="339"/>
        <v>#DIV/0!</v>
      </c>
      <c r="AK330" s="174" t="e">
        <f t="shared" si="340"/>
        <v>#DIV/0!</v>
      </c>
      <c r="AL330" s="174">
        <f t="shared" si="341"/>
        <v>1</v>
      </c>
      <c r="AM330" s="174" t="e">
        <f t="shared" si="342"/>
        <v>#DIV/0!</v>
      </c>
      <c r="AN330" s="174" t="e">
        <f t="shared" si="343"/>
        <v>#DIV/0!</v>
      </c>
      <c r="AO330" s="174" t="e">
        <f t="shared" si="344"/>
        <v>#DIV/0!</v>
      </c>
      <c r="AP330" s="174" t="e">
        <f t="shared" si="345"/>
        <v>#DIV/0!</v>
      </c>
      <c r="AQ330" s="174">
        <f t="shared" si="346"/>
        <v>1</v>
      </c>
      <c r="AR330" s="174" t="e">
        <f t="shared" si="347"/>
        <v>#DIV/0!</v>
      </c>
      <c r="AS330" s="174" t="e">
        <f t="shared" si="348"/>
        <v>#DIV/0!</v>
      </c>
      <c r="AT330" s="174" t="e">
        <f t="shared" si="349"/>
        <v>#DIV/0!</v>
      </c>
      <c r="AU330" s="174" t="e">
        <f t="shared" si="350"/>
        <v>#DIV/0!</v>
      </c>
      <c r="AV330" s="174">
        <f t="shared" si="351"/>
        <v>1</v>
      </c>
    </row>
    <row r="331" spans="1:48" x14ac:dyDescent="0.25">
      <c r="A331" s="6">
        <v>301030201</v>
      </c>
      <c r="B331" s="7" t="s">
        <v>564</v>
      </c>
      <c r="C331" s="8">
        <f t="shared" si="353"/>
        <v>0</v>
      </c>
      <c r="D331" s="8">
        <f t="shared" si="353"/>
        <v>0</v>
      </c>
      <c r="E331" s="8">
        <f t="shared" si="353"/>
        <v>0</v>
      </c>
      <c r="F331" s="8">
        <f t="shared" si="353"/>
        <v>400000000</v>
      </c>
      <c r="G331" s="8">
        <f t="shared" si="353"/>
        <v>0</v>
      </c>
      <c r="H331" s="8">
        <f t="shared" si="353"/>
        <v>0</v>
      </c>
      <c r="I331" s="8">
        <f t="shared" si="353"/>
        <v>0</v>
      </c>
      <c r="J331" s="8">
        <f t="shared" si="353"/>
        <v>0</v>
      </c>
      <c r="K331" s="8">
        <f t="shared" si="353"/>
        <v>725000000</v>
      </c>
      <c r="L331" s="8">
        <f t="shared" si="353"/>
        <v>0</v>
      </c>
      <c r="M331" s="8">
        <f t="shared" si="353"/>
        <v>0</v>
      </c>
      <c r="N331" s="8">
        <f t="shared" si="353"/>
        <v>0</v>
      </c>
      <c r="O331" s="8">
        <f t="shared" si="285"/>
        <v>0</v>
      </c>
      <c r="P331" s="8">
        <v>1125000000</v>
      </c>
      <c r="R331" s="6">
        <v>301030201</v>
      </c>
      <c r="S331" s="7" t="s">
        <v>564</v>
      </c>
      <c r="T331" s="8">
        <f t="shared" si="354"/>
        <v>0</v>
      </c>
      <c r="U331" s="8">
        <v>0</v>
      </c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>
        <f t="shared" ref="AF331:AF394" si="355">+T331+U331</f>
        <v>0</v>
      </c>
      <c r="AG331" s="8">
        <f t="shared" ref="AG331:AG394" si="356">SUM(T331:AE331)</f>
        <v>0</v>
      </c>
      <c r="AI331" s="174" t="e">
        <f t="shared" si="352"/>
        <v>#DIV/0!</v>
      </c>
      <c r="AJ331" s="174" t="e">
        <f t="shared" si="339"/>
        <v>#DIV/0!</v>
      </c>
      <c r="AK331" s="174" t="e">
        <f t="shared" si="340"/>
        <v>#DIV/0!</v>
      </c>
      <c r="AL331" s="174">
        <f t="shared" si="341"/>
        <v>1</v>
      </c>
      <c r="AM331" s="174" t="e">
        <f t="shared" si="342"/>
        <v>#DIV/0!</v>
      </c>
      <c r="AN331" s="174" t="e">
        <f t="shared" si="343"/>
        <v>#DIV/0!</v>
      </c>
      <c r="AO331" s="174" t="e">
        <f t="shared" si="344"/>
        <v>#DIV/0!</v>
      </c>
      <c r="AP331" s="174" t="e">
        <f t="shared" si="345"/>
        <v>#DIV/0!</v>
      </c>
      <c r="AQ331" s="174">
        <f t="shared" si="346"/>
        <v>1</v>
      </c>
      <c r="AR331" s="174" t="e">
        <f t="shared" si="347"/>
        <v>#DIV/0!</v>
      </c>
      <c r="AS331" s="174" t="e">
        <f t="shared" si="348"/>
        <v>#DIV/0!</v>
      </c>
      <c r="AT331" s="174" t="e">
        <f t="shared" si="349"/>
        <v>#DIV/0!</v>
      </c>
      <c r="AU331" s="174" t="e">
        <f t="shared" si="350"/>
        <v>#DIV/0!</v>
      </c>
      <c r="AV331" s="174">
        <f t="shared" si="351"/>
        <v>1</v>
      </c>
    </row>
    <row r="332" spans="1:48" x14ac:dyDescent="0.25">
      <c r="A332" s="6">
        <v>30103020101</v>
      </c>
      <c r="B332" s="7" t="s">
        <v>565</v>
      </c>
      <c r="C332" s="8">
        <f t="shared" ref="C332:N332" si="357">+C333+C334</f>
        <v>0</v>
      </c>
      <c r="D332" s="8">
        <f t="shared" si="357"/>
        <v>0</v>
      </c>
      <c r="E332" s="8">
        <f t="shared" si="357"/>
        <v>0</v>
      </c>
      <c r="F332" s="8">
        <f t="shared" si="357"/>
        <v>400000000</v>
      </c>
      <c r="G332" s="8">
        <f t="shared" si="357"/>
        <v>0</v>
      </c>
      <c r="H332" s="8">
        <f t="shared" si="357"/>
        <v>0</v>
      </c>
      <c r="I332" s="8">
        <f t="shared" si="357"/>
        <v>0</v>
      </c>
      <c r="J332" s="8">
        <f t="shared" si="357"/>
        <v>0</v>
      </c>
      <c r="K332" s="8">
        <f t="shared" si="357"/>
        <v>725000000</v>
      </c>
      <c r="L332" s="8">
        <f t="shared" si="357"/>
        <v>0</v>
      </c>
      <c r="M332" s="8">
        <f t="shared" si="357"/>
        <v>0</v>
      </c>
      <c r="N332" s="8">
        <f t="shared" si="357"/>
        <v>0</v>
      </c>
      <c r="O332" s="8">
        <f t="shared" si="285"/>
        <v>0</v>
      </c>
      <c r="P332" s="8">
        <v>1125000000</v>
      </c>
      <c r="R332" s="6">
        <v>30103020101</v>
      </c>
      <c r="S332" s="7" t="s">
        <v>565</v>
      </c>
      <c r="T332" s="8">
        <f t="shared" ref="T332" si="358">+T333+T334</f>
        <v>0</v>
      </c>
      <c r="U332" s="8">
        <v>0</v>
      </c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>
        <f t="shared" si="355"/>
        <v>0</v>
      </c>
      <c r="AG332" s="8">
        <f t="shared" si="356"/>
        <v>0</v>
      </c>
      <c r="AI332" s="174" t="e">
        <f t="shared" si="352"/>
        <v>#DIV/0!</v>
      </c>
      <c r="AJ332" s="174" t="e">
        <f t="shared" si="339"/>
        <v>#DIV/0!</v>
      </c>
      <c r="AK332" s="174" t="e">
        <f t="shared" si="340"/>
        <v>#DIV/0!</v>
      </c>
      <c r="AL332" s="174">
        <f t="shared" si="341"/>
        <v>1</v>
      </c>
      <c r="AM332" s="174" t="e">
        <f t="shared" si="342"/>
        <v>#DIV/0!</v>
      </c>
      <c r="AN332" s="174" t="e">
        <f t="shared" si="343"/>
        <v>#DIV/0!</v>
      </c>
      <c r="AO332" s="174" t="e">
        <f t="shared" si="344"/>
        <v>#DIV/0!</v>
      </c>
      <c r="AP332" s="174" t="e">
        <f t="shared" si="345"/>
        <v>#DIV/0!</v>
      </c>
      <c r="AQ332" s="174">
        <f t="shared" si="346"/>
        <v>1</v>
      </c>
      <c r="AR332" s="174" t="e">
        <f t="shared" si="347"/>
        <v>#DIV/0!</v>
      </c>
      <c r="AS332" s="174" t="e">
        <f t="shared" si="348"/>
        <v>#DIV/0!</v>
      </c>
      <c r="AT332" s="174" t="e">
        <f t="shared" si="349"/>
        <v>#DIV/0!</v>
      </c>
      <c r="AU332" s="174" t="e">
        <f t="shared" si="350"/>
        <v>#DIV/0!</v>
      </c>
      <c r="AV332" s="174">
        <f t="shared" si="351"/>
        <v>1</v>
      </c>
    </row>
    <row r="333" spans="1:48" x14ac:dyDescent="0.25">
      <c r="A333" s="16">
        <v>3010302010101</v>
      </c>
      <c r="B333" s="13" t="s">
        <v>860</v>
      </c>
      <c r="C333" s="15"/>
      <c r="D333" s="15"/>
      <c r="E333" s="15"/>
      <c r="F333" s="15"/>
      <c r="G333" s="15"/>
      <c r="H333" s="15"/>
      <c r="I333" s="15"/>
      <c r="J333" s="15"/>
      <c r="K333" s="15">
        <v>725000000</v>
      </c>
      <c r="L333" s="15"/>
      <c r="M333" s="15"/>
      <c r="N333" s="15"/>
      <c r="O333" s="15">
        <f t="shared" si="285"/>
        <v>0</v>
      </c>
      <c r="P333" s="15">
        <v>725000000</v>
      </c>
      <c r="R333" s="16">
        <v>3010302010101</v>
      </c>
      <c r="S333" s="13" t="s">
        <v>566</v>
      </c>
      <c r="T333" s="15">
        <v>0</v>
      </c>
      <c r="U333" s="15">
        <v>0</v>
      </c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>
        <f t="shared" si="355"/>
        <v>0</v>
      </c>
      <c r="AG333" s="15">
        <f t="shared" si="356"/>
        <v>0</v>
      </c>
      <c r="AI333" s="175" t="e">
        <f t="shared" si="352"/>
        <v>#DIV/0!</v>
      </c>
      <c r="AJ333" s="175" t="e">
        <f t="shared" si="339"/>
        <v>#DIV/0!</v>
      </c>
      <c r="AK333" s="175" t="e">
        <f t="shared" si="340"/>
        <v>#DIV/0!</v>
      </c>
      <c r="AL333" s="175" t="e">
        <f t="shared" si="341"/>
        <v>#DIV/0!</v>
      </c>
      <c r="AM333" s="175" t="e">
        <f t="shared" si="342"/>
        <v>#DIV/0!</v>
      </c>
      <c r="AN333" s="175" t="e">
        <f t="shared" si="343"/>
        <v>#DIV/0!</v>
      </c>
      <c r="AO333" s="175" t="e">
        <f t="shared" si="344"/>
        <v>#DIV/0!</v>
      </c>
      <c r="AP333" s="175" t="e">
        <f t="shared" si="345"/>
        <v>#DIV/0!</v>
      </c>
      <c r="AQ333" s="175">
        <f t="shared" si="346"/>
        <v>1</v>
      </c>
      <c r="AR333" s="175" t="e">
        <f t="shared" si="347"/>
        <v>#DIV/0!</v>
      </c>
      <c r="AS333" s="175" t="e">
        <f t="shared" si="348"/>
        <v>#DIV/0!</v>
      </c>
      <c r="AT333" s="175" t="e">
        <f t="shared" si="349"/>
        <v>#DIV/0!</v>
      </c>
      <c r="AU333" s="175" t="e">
        <f t="shared" si="350"/>
        <v>#DIV/0!</v>
      </c>
      <c r="AV333" s="175">
        <f t="shared" si="351"/>
        <v>1</v>
      </c>
    </row>
    <row r="334" spans="1:48" x14ac:dyDescent="0.25">
      <c r="A334" s="16">
        <v>3010302010102</v>
      </c>
      <c r="B334" s="13" t="s">
        <v>861</v>
      </c>
      <c r="C334" s="15"/>
      <c r="D334" s="15"/>
      <c r="E334" s="15"/>
      <c r="F334" s="15">
        <v>400000000</v>
      </c>
      <c r="G334" s="15"/>
      <c r="H334" s="15"/>
      <c r="I334" s="15"/>
      <c r="J334" s="15"/>
      <c r="K334" s="15"/>
      <c r="L334" s="15"/>
      <c r="M334" s="15"/>
      <c r="N334" s="15"/>
      <c r="O334" s="15">
        <f t="shared" ref="O334:O397" si="359">+C334+D334</f>
        <v>0</v>
      </c>
      <c r="P334" s="15">
        <v>400000000</v>
      </c>
      <c r="R334" s="16">
        <v>3010302010102</v>
      </c>
      <c r="S334" s="13" t="s">
        <v>567</v>
      </c>
      <c r="T334" s="15">
        <v>0</v>
      </c>
      <c r="U334" s="15">
        <v>0</v>
      </c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>
        <f t="shared" si="355"/>
        <v>0</v>
      </c>
      <c r="AG334" s="15">
        <f t="shared" si="356"/>
        <v>0</v>
      </c>
      <c r="AI334" s="175" t="e">
        <f t="shared" si="352"/>
        <v>#DIV/0!</v>
      </c>
      <c r="AJ334" s="175" t="e">
        <f t="shared" si="339"/>
        <v>#DIV/0!</v>
      </c>
      <c r="AK334" s="175" t="e">
        <f t="shared" si="340"/>
        <v>#DIV/0!</v>
      </c>
      <c r="AL334" s="175">
        <f t="shared" si="341"/>
        <v>1</v>
      </c>
      <c r="AM334" s="175" t="e">
        <f t="shared" si="342"/>
        <v>#DIV/0!</v>
      </c>
      <c r="AN334" s="175" t="e">
        <f t="shared" si="343"/>
        <v>#DIV/0!</v>
      </c>
      <c r="AO334" s="175" t="e">
        <f t="shared" si="344"/>
        <v>#DIV/0!</v>
      </c>
      <c r="AP334" s="175" t="e">
        <f t="shared" si="345"/>
        <v>#DIV/0!</v>
      </c>
      <c r="AQ334" s="175" t="e">
        <f t="shared" si="346"/>
        <v>#DIV/0!</v>
      </c>
      <c r="AR334" s="175" t="e">
        <f t="shared" si="347"/>
        <v>#DIV/0!</v>
      </c>
      <c r="AS334" s="175" t="e">
        <f t="shared" si="348"/>
        <v>#DIV/0!</v>
      </c>
      <c r="AT334" s="175" t="e">
        <f t="shared" si="349"/>
        <v>#DIV/0!</v>
      </c>
      <c r="AU334" s="175" t="e">
        <f t="shared" si="350"/>
        <v>#DIV/0!</v>
      </c>
      <c r="AV334" s="175">
        <f t="shared" si="351"/>
        <v>1</v>
      </c>
    </row>
    <row r="335" spans="1:48" x14ac:dyDescent="0.25">
      <c r="A335" s="3">
        <v>30104</v>
      </c>
      <c r="B335" s="4" t="s">
        <v>568</v>
      </c>
      <c r="C335" s="5">
        <f t="shared" ref="C335:N336" si="360">+C336</f>
        <v>0</v>
      </c>
      <c r="D335" s="5">
        <f t="shared" si="360"/>
        <v>0</v>
      </c>
      <c r="E335" s="5">
        <f t="shared" si="360"/>
        <v>13333333.333333334</v>
      </c>
      <c r="F335" s="5">
        <f t="shared" si="360"/>
        <v>13333333.333333334</v>
      </c>
      <c r="G335" s="5">
        <f t="shared" si="360"/>
        <v>13333333.333333334</v>
      </c>
      <c r="H335" s="5">
        <f t="shared" si="360"/>
        <v>13333333.333333334</v>
      </c>
      <c r="I335" s="5">
        <f t="shared" si="360"/>
        <v>13333333.333333334</v>
      </c>
      <c r="J335" s="5">
        <f t="shared" si="360"/>
        <v>13333333.333333334</v>
      </c>
      <c r="K335" s="5">
        <f t="shared" si="360"/>
        <v>93333333.333333328</v>
      </c>
      <c r="L335" s="5">
        <f t="shared" si="360"/>
        <v>13333333.333333334</v>
      </c>
      <c r="M335" s="5">
        <f t="shared" si="360"/>
        <v>13333333.333333334</v>
      </c>
      <c r="N335" s="5">
        <f t="shared" si="360"/>
        <v>0</v>
      </c>
      <c r="O335" s="5">
        <f t="shared" si="359"/>
        <v>0</v>
      </c>
      <c r="P335" s="5">
        <v>200000000</v>
      </c>
      <c r="R335" s="3">
        <v>30104</v>
      </c>
      <c r="S335" s="4" t="s">
        <v>568</v>
      </c>
      <c r="T335" s="5">
        <f t="shared" ref="T335:T336" si="361">+T336</f>
        <v>6541000</v>
      </c>
      <c r="U335" s="5">
        <v>1372000</v>
      </c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>
        <f t="shared" si="355"/>
        <v>7913000</v>
      </c>
      <c r="AG335" s="5">
        <f t="shared" si="356"/>
        <v>7913000</v>
      </c>
      <c r="AI335" s="173" t="e">
        <f t="shared" si="352"/>
        <v>#DIV/0!</v>
      </c>
      <c r="AJ335" s="173" t="e">
        <f t="shared" si="339"/>
        <v>#DIV/0!</v>
      </c>
      <c r="AK335" s="173">
        <f t="shared" si="340"/>
        <v>1</v>
      </c>
      <c r="AL335" s="173">
        <f t="shared" si="341"/>
        <v>1</v>
      </c>
      <c r="AM335" s="173">
        <f t="shared" si="342"/>
        <v>1</v>
      </c>
      <c r="AN335" s="173">
        <f t="shared" si="343"/>
        <v>1</v>
      </c>
      <c r="AO335" s="173">
        <f t="shared" si="344"/>
        <v>1</v>
      </c>
      <c r="AP335" s="173">
        <f t="shared" si="345"/>
        <v>1</v>
      </c>
      <c r="AQ335" s="173">
        <f t="shared" si="346"/>
        <v>1</v>
      </c>
      <c r="AR335" s="173">
        <f t="shared" si="347"/>
        <v>1</v>
      </c>
      <c r="AS335" s="173">
        <f t="shared" si="348"/>
        <v>1</v>
      </c>
      <c r="AT335" s="173" t="e">
        <f t="shared" si="349"/>
        <v>#DIV/0!</v>
      </c>
      <c r="AU335" s="173" t="e">
        <f t="shared" si="350"/>
        <v>#DIV/0!</v>
      </c>
      <c r="AV335" s="173">
        <f t="shared" si="351"/>
        <v>0.96043500000000004</v>
      </c>
    </row>
    <row r="336" spans="1:48" x14ac:dyDescent="0.25">
      <c r="A336" s="6">
        <v>3010401</v>
      </c>
      <c r="B336" s="7" t="s">
        <v>862</v>
      </c>
      <c r="C336" s="8">
        <f t="shared" si="360"/>
        <v>0</v>
      </c>
      <c r="D336" s="8">
        <f t="shared" si="360"/>
        <v>0</v>
      </c>
      <c r="E336" s="8">
        <f t="shared" si="360"/>
        <v>13333333.333333334</v>
      </c>
      <c r="F336" s="8">
        <f t="shared" si="360"/>
        <v>13333333.333333334</v>
      </c>
      <c r="G336" s="8">
        <f t="shared" si="360"/>
        <v>13333333.333333334</v>
      </c>
      <c r="H336" s="8">
        <f t="shared" si="360"/>
        <v>13333333.333333334</v>
      </c>
      <c r="I336" s="8">
        <f t="shared" si="360"/>
        <v>13333333.333333334</v>
      </c>
      <c r="J336" s="8">
        <f t="shared" si="360"/>
        <v>13333333.333333334</v>
      </c>
      <c r="K336" s="8">
        <f t="shared" si="360"/>
        <v>93333333.333333328</v>
      </c>
      <c r="L336" s="8">
        <f t="shared" si="360"/>
        <v>13333333.333333334</v>
      </c>
      <c r="M336" s="8">
        <f t="shared" si="360"/>
        <v>13333333.333333334</v>
      </c>
      <c r="N336" s="8">
        <f t="shared" si="360"/>
        <v>0</v>
      </c>
      <c r="O336" s="8">
        <f t="shared" si="359"/>
        <v>0</v>
      </c>
      <c r="P336" s="8">
        <v>200000000</v>
      </c>
      <c r="R336" s="6">
        <v>3010401</v>
      </c>
      <c r="S336" s="7" t="s">
        <v>569</v>
      </c>
      <c r="T336" s="8">
        <f t="shared" si="361"/>
        <v>6541000</v>
      </c>
      <c r="U336" s="8">
        <v>1372000</v>
      </c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>
        <f t="shared" si="355"/>
        <v>7913000</v>
      </c>
      <c r="AG336" s="8">
        <f t="shared" si="356"/>
        <v>7913000</v>
      </c>
      <c r="AI336" s="174" t="e">
        <f t="shared" si="352"/>
        <v>#DIV/0!</v>
      </c>
      <c r="AJ336" s="174" t="e">
        <f t="shared" si="339"/>
        <v>#DIV/0!</v>
      </c>
      <c r="AK336" s="174">
        <f t="shared" si="340"/>
        <v>1</v>
      </c>
      <c r="AL336" s="174">
        <f t="shared" si="341"/>
        <v>1</v>
      </c>
      <c r="AM336" s="174">
        <f t="shared" si="342"/>
        <v>1</v>
      </c>
      <c r="AN336" s="174">
        <f t="shared" si="343"/>
        <v>1</v>
      </c>
      <c r="AO336" s="174">
        <f t="shared" si="344"/>
        <v>1</v>
      </c>
      <c r="AP336" s="174">
        <f t="shared" si="345"/>
        <v>1</v>
      </c>
      <c r="AQ336" s="174">
        <f t="shared" si="346"/>
        <v>1</v>
      </c>
      <c r="AR336" s="174">
        <f t="shared" si="347"/>
        <v>1</v>
      </c>
      <c r="AS336" s="174">
        <f t="shared" si="348"/>
        <v>1</v>
      </c>
      <c r="AT336" s="174" t="e">
        <f t="shared" si="349"/>
        <v>#DIV/0!</v>
      </c>
      <c r="AU336" s="174" t="e">
        <f t="shared" si="350"/>
        <v>#DIV/0!</v>
      </c>
      <c r="AV336" s="174">
        <f t="shared" si="351"/>
        <v>0.96043500000000004</v>
      </c>
    </row>
    <row r="337" spans="1:48" x14ac:dyDescent="0.25">
      <c r="A337" s="6">
        <v>301040101</v>
      </c>
      <c r="B337" s="7" t="s">
        <v>570</v>
      </c>
      <c r="C337" s="8">
        <f t="shared" ref="C337:N337" si="362">+C338+C339</f>
        <v>0</v>
      </c>
      <c r="D337" s="8">
        <f t="shared" si="362"/>
        <v>0</v>
      </c>
      <c r="E337" s="8">
        <f t="shared" si="362"/>
        <v>13333333.333333334</v>
      </c>
      <c r="F337" s="8">
        <f t="shared" si="362"/>
        <v>13333333.333333334</v>
      </c>
      <c r="G337" s="8">
        <f t="shared" si="362"/>
        <v>13333333.333333334</v>
      </c>
      <c r="H337" s="8">
        <f t="shared" si="362"/>
        <v>13333333.333333334</v>
      </c>
      <c r="I337" s="8">
        <f t="shared" si="362"/>
        <v>13333333.333333334</v>
      </c>
      <c r="J337" s="8">
        <f t="shared" si="362"/>
        <v>13333333.333333334</v>
      </c>
      <c r="K337" s="8">
        <f t="shared" si="362"/>
        <v>93333333.333333328</v>
      </c>
      <c r="L337" s="8">
        <f t="shared" si="362"/>
        <v>13333333.333333334</v>
      </c>
      <c r="M337" s="8">
        <f t="shared" si="362"/>
        <v>13333333.333333334</v>
      </c>
      <c r="N337" s="8">
        <f t="shared" si="362"/>
        <v>0</v>
      </c>
      <c r="O337" s="8">
        <f t="shared" si="359"/>
        <v>0</v>
      </c>
      <c r="P337" s="8">
        <v>200000000</v>
      </c>
      <c r="R337" s="6">
        <v>301040101</v>
      </c>
      <c r="S337" s="7" t="s">
        <v>570</v>
      </c>
      <c r="T337" s="8">
        <f t="shared" ref="T337" si="363">+T338+T339</f>
        <v>6541000</v>
      </c>
      <c r="U337" s="8">
        <v>1372000</v>
      </c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>
        <f t="shared" si="355"/>
        <v>7913000</v>
      </c>
      <c r="AG337" s="8">
        <f t="shared" si="356"/>
        <v>7913000</v>
      </c>
      <c r="AI337" s="174" t="e">
        <f t="shared" si="352"/>
        <v>#DIV/0!</v>
      </c>
      <c r="AJ337" s="174" t="e">
        <f t="shared" si="339"/>
        <v>#DIV/0!</v>
      </c>
      <c r="AK337" s="174">
        <f t="shared" si="340"/>
        <v>1</v>
      </c>
      <c r="AL337" s="174">
        <f t="shared" si="341"/>
        <v>1</v>
      </c>
      <c r="AM337" s="174">
        <f t="shared" si="342"/>
        <v>1</v>
      </c>
      <c r="AN337" s="174">
        <f t="shared" si="343"/>
        <v>1</v>
      </c>
      <c r="AO337" s="174">
        <f t="shared" si="344"/>
        <v>1</v>
      </c>
      <c r="AP337" s="174">
        <f t="shared" si="345"/>
        <v>1</v>
      </c>
      <c r="AQ337" s="174">
        <f t="shared" si="346"/>
        <v>1</v>
      </c>
      <c r="AR337" s="174">
        <f t="shared" si="347"/>
        <v>1</v>
      </c>
      <c r="AS337" s="174">
        <f t="shared" si="348"/>
        <v>1</v>
      </c>
      <c r="AT337" s="174" t="e">
        <f t="shared" si="349"/>
        <v>#DIV/0!</v>
      </c>
      <c r="AU337" s="174" t="e">
        <f t="shared" si="350"/>
        <v>#DIV/0!</v>
      </c>
      <c r="AV337" s="174">
        <f t="shared" si="351"/>
        <v>0.96043500000000004</v>
      </c>
    </row>
    <row r="338" spans="1:48" x14ac:dyDescent="0.25">
      <c r="A338" s="16">
        <v>30104010101</v>
      </c>
      <c r="B338" s="13" t="s">
        <v>863</v>
      </c>
      <c r="C338" s="15"/>
      <c r="D338" s="15"/>
      <c r="E338" s="15"/>
      <c r="F338" s="15"/>
      <c r="G338" s="15"/>
      <c r="H338" s="15"/>
      <c r="I338" s="15"/>
      <c r="J338" s="15"/>
      <c r="K338" s="15">
        <v>80000000</v>
      </c>
      <c r="L338" s="15"/>
      <c r="M338" s="15"/>
      <c r="N338" s="15"/>
      <c r="O338" s="15">
        <f t="shared" si="359"/>
        <v>0</v>
      </c>
      <c r="P338" s="15">
        <v>80000000</v>
      </c>
      <c r="R338" s="16">
        <v>30104010101</v>
      </c>
      <c r="S338" s="13" t="s">
        <v>571</v>
      </c>
      <c r="T338" s="15">
        <v>0</v>
      </c>
      <c r="U338" s="15">
        <v>0</v>
      </c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>
        <f t="shared" si="355"/>
        <v>0</v>
      </c>
      <c r="AG338" s="15">
        <f t="shared" si="356"/>
        <v>0</v>
      </c>
      <c r="AI338" s="175" t="e">
        <f t="shared" si="352"/>
        <v>#DIV/0!</v>
      </c>
      <c r="AJ338" s="175" t="e">
        <f t="shared" si="339"/>
        <v>#DIV/0!</v>
      </c>
      <c r="AK338" s="175" t="e">
        <f t="shared" si="340"/>
        <v>#DIV/0!</v>
      </c>
      <c r="AL338" s="175" t="e">
        <f t="shared" si="341"/>
        <v>#DIV/0!</v>
      </c>
      <c r="AM338" s="175" t="e">
        <f t="shared" si="342"/>
        <v>#DIV/0!</v>
      </c>
      <c r="AN338" s="175" t="e">
        <f t="shared" si="343"/>
        <v>#DIV/0!</v>
      </c>
      <c r="AO338" s="175" t="e">
        <f t="shared" si="344"/>
        <v>#DIV/0!</v>
      </c>
      <c r="AP338" s="175" t="e">
        <f t="shared" si="345"/>
        <v>#DIV/0!</v>
      </c>
      <c r="AQ338" s="175">
        <f t="shared" si="346"/>
        <v>1</v>
      </c>
      <c r="AR338" s="175" t="e">
        <f t="shared" si="347"/>
        <v>#DIV/0!</v>
      </c>
      <c r="AS338" s="175" t="e">
        <f t="shared" si="348"/>
        <v>#DIV/0!</v>
      </c>
      <c r="AT338" s="175" t="e">
        <f t="shared" si="349"/>
        <v>#DIV/0!</v>
      </c>
      <c r="AU338" s="175" t="e">
        <f t="shared" si="350"/>
        <v>#DIV/0!</v>
      </c>
      <c r="AV338" s="175">
        <f t="shared" si="351"/>
        <v>1</v>
      </c>
    </row>
    <row r="339" spans="1:48" x14ac:dyDescent="0.25">
      <c r="A339" s="16">
        <v>30104010102</v>
      </c>
      <c r="B339" s="13" t="s">
        <v>864</v>
      </c>
      <c r="C339" s="15"/>
      <c r="D339" s="15"/>
      <c r="E339" s="15">
        <v>13333333.333333334</v>
      </c>
      <c r="F339" s="15">
        <v>13333333.333333334</v>
      </c>
      <c r="G339" s="15">
        <v>13333333.333333334</v>
      </c>
      <c r="H339" s="15">
        <v>13333333.333333334</v>
      </c>
      <c r="I339" s="15">
        <v>13333333.333333334</v>
      </c>
      <c r="J339" s="15">
        <v>13333333.333333334</v>
      </c>
      <c r="K339" s="15">
        <v>13333333.333333334</v>
      </c>
      <c r="L339" s="15">
        <v>13333333.333333334</v>
      </c>
      <c r="M339" s="15">
        <v>13333333.333333334</v>
      </c>
      <c r="N339" s="15"/>
      <c r="O339" s="15">
        <f t="shared" si="359"/>
        <v>0</v>
      </c>
      <c r="P339" s="15">
        <v>120000000</v>
      </c>
      <c r="R339" s="16">
        <v>30104010102</v>
      </c>
      <c r="S339" s="13" t="s">
        <v>572</v>
      </c>
      <c r="T339" s="15">
        <v>6541000</v>
      </c>
      <c r="U339" s="15">
        <v>1372000</v>
      </c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>
        <f t="shared" si="355"/>
        <v>7913000</v>
      </c>
      <c r="AG339" s="15">
        <f t="shared" si="356"/>
        <v>7913000</v>
      </c>
      <c r="AI339" s="175" t="e">
        <f t="shared" si="352"/>
        <v>#DIV/0!</v>
      </c>
      <c r="AJ339" s="175" t="e">
        <f t="shared" si="339"/>
        <v>#DIV/0!</v>
      </c>
      <c r="AK339" s="175">
        <f t="shared" si="340"/>
        <v>1</v>
      </c>
      <c r="AL339" s="175">
        <f t="shared" si="341"/>
        <v>1</v>
      </c>
      <c r="AM339" s="175">
        <f t="shared" si="342"/>
        <v>1</v>
      </c>
      <c r="AN339" s="175">
        <f t="shared" si="343"/>
        <v>1</v>
      </c>
      <c r="AO339" s="175">
        <f t="shared" si="344"/>
        <v>1</v>
      </c>
      <c r="AP339" s="175">
        <f t="shared" si="345"/>
        <v>1</v>
      </c>
      <c r="AQ339" s="175">
        <f t="shared" si="346"/>
        <v>1</v>
      </c>
      <c r="AR339" s="175">
        <f t="shared" si="347"/>
        <v>1</v>
      </c>
      <c r="AS339" s="175">
        <f t="shared" si="348"/>
        <v>1</v>
      </c>
      <c r="AT339" s="175" t="e">
        <f t="shared" si="349"/>
        <v>#DIV/0!</v>
      </c>
      <c r="AU339" s="175" t="e">
        <f t="shared" si="350"/>
        <v>#DIV/0!</v>
      </c>
      <c r="AV339" s="175">
        <f t="shared" si="351"/>
        <v>0.93405833333333332</v>
      </c>
    </row>
    <row r="340" spans="1:48" x14ac:dyDescent="0.25">
      <c r="A340" s="3">
        <v>302</v>
      </c>
      <c r="B340" s="4" t="s">
        <v>573</v>
      </c>
      <c r="C340" s="5">
        <f t="shared" ref="C340:N340" si="364">+C341+C415+C422</f>
        <v>901382649.08358717</v>
      </c>
      <c r="D340" s="5">
        <f t="shared" si="364"/>
        <v>332973558.17449647</v>
      </c>
      <c r="E340" s="5">
        <f t="shared" si="364"/>
        <v>337973558.17449647</v>
      </c>
      <c r="F340" s="5">
        <f t="shared" si="364"/>
        <v>447973558.17449647</v>
      </c>
      <c r="G340" s="5">
        <f t="shared" si="364"/>
        <v>187973558.17449644</v>
      </c>
      <c r="H340" s="5">
        <f t="shared" si="364"/>
        <v>162973558.17449644</v>
      </c>
      <c r="I340" s="5">
        <f t="shared" si="364"/>
        <v>162973558.17449644</v>
      </c>
      <c r="J340" s="5">
        <f t="shared" si="364"/>
        <v>212973558.17449644</v>
      </c>
      <c r="K340" s="5">
        <f t="shared" si="364"/>
        <v>1637197137.1733017</v>
      </c>
      <c r="L340" s="5">
        <f t="shared" si="364"/>
        <v>162973558.17449644</v>
      </c>
      <c r="M340" s="5">
        <f t="shared" si="364"/>
        <v>177973558.17449644</v>
      </c>
      <c r="N340" s="5">
        <f t="shared" si="364"/>
        <v>162973558.17449644</v>
      </c>
      <c r="O340" s="5">
        <f t="shared" si="359"/>
        <v>1234356207.2580836</v>
      </c>
      <c r="P340" s="5">
        <v>4950815368.001853</v>
      </c>
      <c r="R340" s="3">
        <v>302</v>
      </c>
      <c r="S340" s="4" t="s">
        <v>573</v>
      </c>
      <c r="T340" s="5">
        <f>+T341+T414+T421</f>
        <v>333784001</v>
      </c>
      <c r="U340" s="5">
        <v>-100736897</v>
      </c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>
        <f t="shared" si="355"/>
        <v>233047104</v>
      </c>
      <c r="AG340" s="5">
        <f t="shared" si="356"/>
        <v>233047104</v>
      </c>
      <c r="AI340" s="173">
        <f t="shared" si="352"/>
        <v>0.62969777448084929</v>
      </c>
      <c r="AJ340" s="173">
        <f t="shared" si="339"/>
        <v>1.3025372271368416</v>
      </c>
      <c r="AK340" s="173">
        <f t="shared" si="340"/>
        <v>1</v>
      </c>
      <c r="AL340" s="173">
        <f t="shared" si="341"/>
        <v>1</v>
      </c>
      <c r="AM340" s="173">
        <f t="shared" si="342"/>
        <v>1</v>
      </c>
      <c r="AN340" s="173">
        <f t="shared" si="343"/>
        <v>1</v>
      </c>
      <c r="AO340" s="173">
        <f t="shared" si="344"/>
        <v>1</v>
      </c>
      <c r="AP340" s="173">
        <f t="shared" si="345"/>
        <v>1</v>
      </c>
      <c r="AQ340" s="173">
        <f t="shared" si="346"/>
        <v>1</v>
      </c>
      <c r="AR340" s="173">
        <f t="shared" si="347"/>
        <v>1</v>
      </c>
      <c r="AS340" s="173">
        <f t="shared" si="348"/>
        <v>1</v>
      </c>
      <c r="AT340" s="173">
        <f t="shared" si="349"/>
        <v>1</v>
      </c>
      <c r="AU340" s="173">
        <f t="shared" si="350"/>
        <v>0.81119947173298113</v>
      </c>
      <c r="AV340" s="173">
        <f t="shared" si="351"/>
        <v>0.95292753078488202</v>
      </c>
    </row>
    <row r="341" spans="1:48" x14ac:dyDescent="0.25">
      <c r="A341" s="3">
        <v>30201</v>
      </c>
      <c r="B341" s="4" t="s">
        <v>574</v>
      </c>
      <c r="C341" s="5">
        <f t="shared" ref="C341:N341" si="365">+C342+C384+C394+C405</f>
        <v>872916666.66692054</v>
      </c>
      <c r="D341" s="5">
        <f t="shared" si="365"/>
        <v>304507575.75782979</v>
      </c>
      <c r="E341" s="5">
        <f t="shared" si="365"/>
        <v>309507575.75782979</v>
      </c>
      <c r="F341" s="5">
        <f t="shared" si="365"/>
        <v>419507575.75782979</v>
      </c>
      <c r="G341" s="5">
        <f t="shared" si="365"/>
        <v>159507575.75782979</v>
      </c>
      <c r="H341" s="5">
        <f t="shared" si="365"/>
        <v>134507575.75782979</v>
      </c>
      <c r="I341" s="5">
        <f t="shared" si="365"/>
        <v>134507575.75782979</v>
      </c>
      <c r="J341" s="5">
        <f t="shared" si="365"/>
        <v>184507575.75782979</v>
      </c>
      <c r="K341" s="5">
        <f t="shared" si="365"/>
        <v>1528632079.756635</v>
      </c>
      <c r="L341" s="5">
        <f t="shared" si="365"/>
        <v>134507575.75782979</v>
      </c>
      <c r="M341" s="5">
        <f t="shared" si="365"/>
        <v>149507575.75782979</v>
      </c>
      <c r="N341" s="5">
        <f t="shared" si="365"/>
        <v>134507575.75782979</v>
      </c>
      <c r="O341" s="5">
        <f t="shared" si="359"/>
        <v>1177424242.4247503</v>
      </c>
      <c r="P341" s="5">
        <v>4529124504.001853</v>
      </c>
      <c r="R341" s="3">
        <v>30201</v>
      </c>
      <c r="S341" s="4" t="s">
        <v>574</v>
      </c>
      <c r="T341" s="5">
        <f>+T342+T384+T394+T404</f>
        <v>333784001</v>
      </c>
      <c r="U341" s="5">
        <v>-100736897</v>
      </c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>
        <f t="shared" si="355"/>
        <v>233047104</v>
      </c>
      <c r="AG341" s="5">
        <f t="shared" si="356"/>
        <v>233047104</v>
      </c>
      <c r="AI341" s="173">
        <f t="shared" si="352"/>
        <v>0.6176221468258869</v>
      </c>
      <c r="AJ341" s="173">
        <f t="shared" si="339"/>
        <v>1.3308190173899468</v>
      </c>
      <c r="AK341" s="173">
        <f t="shared" si="340"/>
        <v>1</v>
      </c>
      <c r="AL341" s="173">
        <f t="shared" si="341"/>
        <v>1</v>
      </c>
      <c r="AM341" s="173">
        <f t="shared" si="342"/>
        <v>1</v>
      </c>
      <c r="AN341" s="173">
        <f t="shared" si="343"/>
        <v>1</v>
      </c>
      <c r="AO341" s="173">
        <f t="shared" si="344"/>
        <v>1</v>
      </c>
      <c r="AP341" s="173">
        <f t="shared" si="345"/>
        <v>1</v>
      </c>
      <c r="AQ341" s="173">
        <f t="shared" si="346"/>
        <v>1</v>
      </c>
      <c r="AR341" s="173">
        <f t="shared" si="347"/>
        <v>1</v>
      </c>
      <c r="AS341" s="173">
        <f t="shared" si="348"/>
        <v>1</v>
      </c>
      <c r="AT341" s="173">
        <f t="shared" si="349"/>
        <v>1</v>
      </c>
      <c r="AU341" s="173">
        <f t="shared" si="350"/>
        <v>0.80207040452974698</v>
      </c>
      <c r="AV341" s="173">
        <f t="shared" si="351"/>
        <v>0.94854477862242825</v>
      </c>
    </row>
    <row r="342" spans="1:48" x14ac:dyDescent="0.25">
      <c r="A342" s="6">
        <v>3020101</v>
      </c>
      <c r="B342" s="7" t="s">
        <v>865</v>
      </c>
      <c r="C342" s="8">
        <f t="shared" ref="C342:N342" si="366">+C343</f>
        <v>773916666.66692054</v>
      </c>
      <c r="D342" s="8">
        <f t="shared" si="366"/>
        <v>203007575.75782976</v>
      </c>
      <c r="E342" s="8">
        <f t="shared" si="366"/>
        <v>208007575.75782976</v>
      </c>
      <c r="F342" s="8">
        <f t="shared" si="366"/>
        <v>318007575.75782979</v>
      </c>
      <c r="G342" s="8">
        <f t="shared" si="366"/>
        <v>150507575.75782979</v>
      </c>
      <c r="H342" s="8">
        <f t="shared" si="366"/>
        <v>134507575.75782979</v>
      </c>
      <c r="I342" s="8">
        <f t="shared" si="366"/>
        <v>134507575.75782979</v>
      </c>
      <c r="J342" s="8">
        <f t="shared" si="366"/>
        <v>134507575.75782979</v>
      </c>
      <c r="K342" s="8">
        <f t="shared" si="366"/>
        <v>1293632079.756635</v>
      </c>
      <c r="L342" s="8">
        <f t="shared" si="366"/>
        <v>134507575.75782979</v>
      </c>
      <c r="M342" s="8">
        <f t="shared" si="366"/>
        <v>149507575.75782979</v>
      </c>
      <c r="N342" s="8">
        <f t="shared" si="366"/>
        <v>134507575.75782979</v>
      </c>
      <c r="O342" s="8">
        <f t="shared" si="359"/>
        <v>976924242.42475033</v>
      </c>
      <c r="P342" s="8">
        <v>3769124504.001853</v>
      </c>
      <c r="R342" s="6">
        <v>3020101</v>
      </c>
      <c r="S342" s="7" t="s">
        <v>575</v>
      </c>
      <c r="T342" s="8">
        <f t="shared" ref="T342" si="367">+T343</f>
        <v>300784001</v>
      </c>
      <c r="U342" s="8">
        <v>-85676897</v>
      </c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>
        <f t="shared" si="355"/>
        <v>215107104</v>
      </c>
      <c r="AG342" s="8">
        <f t="shared" si="356"/>
        <v>215107104</v>
      </c>
      <c r="AI342" s="174">
        <f t="shared" si="352"/>
        <v>0.61134833509219166</v>
      </c>
      <c r="AJ342" s="174">
        <f t="shared" si="339"/>
        <v>1.4220379297677297</v>
      </c>
      <c r="AK342" s="174">
        <f t="shared" si="340"/>
        <v>1</v>
      </c>
      <c r="AL342" s="174">
        <f t="shared" si="341"/>
        <v>1</v>
      </c>
      <c r="AM342" s="174">
        <f t="shared" si="342"/>
        <v>1</v>
      </c>
      <c r="AN342" s="174">
        <f t="shared" si="343"/>
        <v>1</v>
      </c>
      <c r="AO342" s="174">
        <f t="shared" si="344"/>
        <v>1</v>
      </c>
      <c r="AP342" s="174">
        <f t="shared" si="345"/>
        <v>1</v>
      </c>
      <c r="AQ342" s="174">
        <f t="shared" si="346"/>
        <v>1</v>
      </c>
      <c r="AR342" s="174">
        <f t="shared" si="347"/>
        <v>1</v>
      </c>
      <c r="AS342" s="174">
        <f t="shared" si="348"/>
        <v>1</v>
      </c>
      <c r="AT342" s="174">
        <f t="shared" si="349"/>
        <v>1</v>
      </c>
      <c r="AU342" s="174">
        <f t="shared" si="350"/>
        <v>0.77981188851850092</v>
      </c>
      <c r="AV342" s="174">
        <f t="shared" si="351"/>
        <v>0.94292915933883026</v>
      </c>
    </row>
    <row r="343" spans="1:48" x14ac:dyDescent="0.25">
      <c r="A343" s="6">
        <v>302010101</v>
      </c>
      <c r="B343" s="7" t="s">
        <v>576</v>
      </c>
      <c r="C343" s="8">
        <f t="shared" ref="C343:N343" si="368">+C344+C348+C352+C356+C359+C361+C365+C368+C371+C374+C376+C380+C383</f>
        <v>773916666.66692054</v>
      </c>
      <c r="D343" s="8">
        <f t="shared" si="368"/>
        <v>203007575.75782976</v>
      </c>
      <c r="E343" s="8">
        <f t="shared" si="368"/>
        <v>208007575.75782976</v>
      </c>
      <c r="F343" s="8">
        <f t="shared" si="368"/>
        <v>318007575.75782979</v>
      </c>
      <c r="G343" s="8">
        <f t="shared" si="368"/>
        <v>150507575.75782979</v>
      </c>
      <c r="H343" s="8">
        <f t="shared" si="368"/>
        <v>134507575.75782979</v>
      </c>
      <c r="I343" s="8">
        <f t="shared" si="368"/>
        <v>134507575.75782979</v>
      </c>
      <c r="J343" s="8">
        <f t="shared" si="368"/>
        <v>134507575.75782979</v>
      </c>
      <c r="K343" s="8">
        <f t="shared" si="368"/>
        <v>1293632079.756635</v>
      </c>
      <c r="L343" s="8">
        <f t="shared" si="368"/>
        <v>134507575.75782979</v>
      </c>
      <c r="M343" s="8">
        <f t="shared" si="368"/>
        <v>149507575.75782979</v>
      </c>
      <c r="N343" s="8">
        <f t="shared" si="368"/>
        <v>134507575.75782979</v>
      </c>
      <c r="O343" s="8">
        <f t="shared" si="359"/>
        <v>976924242.42475033</v>
      </c>
      <c r="P343" s="8">
        <v>3769124504.001853</v>
      </c>
      <c r="R343" s="6">
        <v>302010101</v>
      </c>
      <c r="S343" s="7" t="s">
        <v>576</v>
      </c>
      <c r="T343" s="8">
        <f t="shared" ref="T343" si="369">+T344+T348+T352+T356+T359+T361+T365+T368+T371+T374+T376+T380+T383</f>
        <v>300784001</v>
      </c>
      <c r="U343" s="8">
        <v>-85676897</v>
      </c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>
        <f t="shared" si="355"/>
        <v>215107104</v>
      </c>
      <c r="AG343" s="8">
        <f t="shared" si="356"/>
        <v>215107104</v>
      </c>
      <c r="AI343" s="174">
        <f t="shared" si="352"/>
        <v>0.61134833509219166</v>
      </c>
      <c r="AJ343" s="174">
        <f t="shared" si="339"/>
        <v>1.4220379297677297</v>
      </c>
      <c r="AK343" s="174">
        <f t="shared" si="340"/>
        <v>1</v>
      </c>
      <c r="AL343" s="174">
        <f t="shared" si="341"/>
        <v>1</v>
      </c>
      <c r="AM343" s="174">
        <f t="shared" si="342"/>
        <v>1</v>
      </c>
      <c r="AN343" s="174">
        <f t="shared" si="343"/>
        <v>1</v>
      </c>
      <c r="AO343" s="174">
        <f t="shared" si="344"/>
        <v>1</v>
      </c>
      <c r="AP343" s="174">
        <f t="shared" si="345"/>
        <v>1</v>
      </c>
      <c r="AQ343" s="174">
        <f t="shared" si="346"/>
        <v>1</v>
      </c>
      <c r="AR343" s="174">
        <f t="shared" si="347"/>
        <v>1</v>
      </c>
      <c r="AS343" s="174">
        <f t="shared" si="348"/>
        <v>1</v>
      </c>
      <c r="AT343" s="174">
        <f t="shared" si="349"/>
        <v>1</v>
      </c>
      <c r="AU343" s="174">
        <f t="shared" si="350"/>
        <v>0.77981188851850092</v>
      </c>
      <c r="AV343" s="174">
        <f t="shared" si="351"/>
        <v>0.94292915933883026</v>
      </c>
    </row>
    <row r="344" spans="1:48" x14ac:dyDescent="0.25">
      <c r="A344" s="6">
        <v>30201010101</v>
      </c>
      <c r="B344" s="7" t="s">
        <v>577</v>
      </c>
      <c r="C344" s="8">
        <f t="shared" ref="C344:N344" si="370">+C345+C346+C347</f>
        <v>10833333.333333332</v>
      </c>
      <c r="D344" s="8">
        <f t="shared" si="370"/>
        <v>10833333.333333332</v>
      </c>
      <c r="E344" s="8">
        <f t="shared" si="370"/>
        <v>10833333.333333332</v>
      </c>
      <c r="F344" s="8">
        <f t="shared" si="370"/>
        <v>10833333.333333332</v>
      </c>
      <c r="G344" s="8">
        <f t="shared" si="370"/>
        <v>10833333.333333332</v>
      </c>
      <c r="H344" s="8">
        <f t="shared" si="370"/>
        <v>10833333.333333332</v>
      </c>
      <c r="I344" s="8">
        <f t="shared" si="370"/>
        <v>10833333.333333332</v>
      </c>
      <c r="J344" s="8">
        <f t="shared" si="370"/>
        <v>10833333.333333332</v>
      </c>
      <c r="K344" s="8">
        <f t="shared" si="370"/>
        <v>50833333.333333336</v>
      </c>
      <c r="L344" s="8">
        <f t="shared" si="370"/>
        <v>10833333.333333332</v>
      </c>
      <c r="M344" s="8">
        <f t="shared" si="370"/>
        <v>10833333.333333332</v>
      </c>
      <c r="N344" s="8">
        <f t="shared" si="370"/>
        <v>10833333.333333332</v>
      </c>
      <c r="O344" s="8">
        <f t="shared" si="359"/>
        <v>21666666.666666664</v>
      </c>
      <c r="P344" s="8">
        <v>170000000</v>
      </c>
      <c r="R344" s="6">
        <v>30201010101</v>
      </c>
      <c r="S344" s="7" t="s">
        <v>577</v>
      </c>
      <c r="T344" s="8">
        <f t="shared" ref="T344" si="371">+T345+T346+T347</f>
        <v>18200000</v>
      </c>
      <c r="U344" s="8">
        <v>-18200000</v>
      </c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>
        <f t="shared" si="355"/>
        <v>0</v>
      </c>
      <c r="AG344" s="8">
        <f t="shared" si="356"/>
        <v>0</v>
      </c>
      <c r="AI344" s="174">
        <f t="shared" si="352"/>
        <v>-0.68000000000000016</v>
      </c>
      <c r="AJ344" s="174">
        <f t="shared" si="339"/>
        <v>2.68</v>
      </c>
      <c r="AK344" s="174">
        <f t="shared" si="340"/>
        <v>1</v>
      </c>
      <c r="AL344" s="174">
        <f t="shared" si="341"/>
        <v>1</v>
      </c>
      <c r="AM344" s="174">
        <f t="shared" si="342"/>
        <v>1</v>
      </c>
      <c r="AN344" s="174">
        <f t="shared" si="343"/>
        <v>1</v>
      </c>
      <c r="AO344" s="174">
        <f t="shared" si="344"/>
        <v>1</v>
      </c>
      <c r="AP344" s="174">
        <f t="shared" si="345"/>
        <v>1</v>
      </c>
      <c r="AQ344" s="174">
        <f t="shared" si="346"/>
        <v>1</v>
      </c>
      <c r="AR344" s="174">
        <f t="shared" si="347"/>
        <v>1</v>
      </c>
      <c r="AS344" s="174">
        <f t="shared" si="348"/>
        <v>1</v>
      </c>
      <c r="AT344" s="174">
        <f t="shared" si="349"/>
        <v>1</v>
      </c>
      <c r="AU344" s="174">
        <f t="shared" si="350"/>
        <v>1</v>
      </c>
      <c r="AV344" s="174">
        <f t="shared" si="351"/>
        <v>1</v>
      </c>
    </row>
    <row r="345" spans="1:48" x14ac:dyDescent="0.25">
      <c r="A345" s="16">
        <v>3020101010101</v>
      </c>
      <c r="B345" s="13" t="s">
        <v>866</v>
      </c>
      <c r="C345" s="15"/>
      <c r="D345" s="15"/>
      <c r="E345" s="15"/>
      <c r="F345" s="15"/>
      <c r="G345" s="15"/>
      <c r="H345" s="15"/>
      <c r="I345" s="15"/>
      <c r="J345" s="15"/>
      <c r="K345" s="15">
        <v>40000000</v>
      </c>
      <c r="L345" s="15"/>
      <c r="M345" s="15"/>
      <c r="N345" s="15"/>
      <c r="O345" s="15">
        <f t="shared" si="359"/>
        <v>0</v>
      </c>
      <c r="P345" s="15">
        <v>40000000</v>
      </c>
      <c r="R345" s="16">
        <v>3020101010101</v>
      </c>
      <c r="S345" s="13" t="s">
        <v>578</v>
      </c>
      <c r="T345" s="15">
        <v>0</v>
      </c>
      <c r="U345" s="15">
        <v>0</v>
      </c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>
        <f t="shared" si="355"/>
        <v>0</v>
      </c>
      <c r="AG345" s="15">
        <f t="shared" si="356"/>
        <v>0</v>
      </c>
      <c r="AI345" s="175" t="e">
        <f t="shared" si="352"/>
        <v>#DIV/0!</v>
      </c>
      <c r="AJ345" s="175" t="e">
        <f t="shared" si="339"/>
        <v>#DIV/0!</v>
      </c>
      <c r="AK345" s="175" t="e">
        <f t="shared" si="340"/>
        <v>#DIV/0!</v>
      </c>
      <c r="AL345" s="175" t="e">
        <f t="shared" si="341"/>
        <v>#DIV/0!</v>
      </c>
      <c r="AM345" s="175" t="e">
        <f t="shared" si="342"/>
        <v>#DIV/0!</v>
      </c>
      <c r="AN345" s="175" t="e">
        <f t="shared" si="343"/>
        <v>#DIV/0!</v>
      </c>
      <c r="AO345" s="175" t="e">
        <f t="shared" si="344"/>
        <v>#DIV/0!</v>
      </c>
      <c r="AP345" s="175" t="e">
        <f t="shared" si="345"/>
        <v>#DIV/0!</v>
      </c>
      <c r="AQ345" s="175">
        <f t="shared" si="346"/>
        <v>1</v>
      </c>
      <c r="AR345" s="175" t="e">
        <f t="shared" si="347"/>
        <v>#DIV/0!</v>
      </c>
      <c r="AS345" s="175" t="e">
        <f t="shared" si="348"/>
        <v>#DIV/0!</v>
      </c>
      <c r="AT345" s="175" t="e">
        <f t="shared" si="349"/>
        <v>#DIV/0!</v>
      </c>
      <c r="AU345" s="175" t="e">
        <f t="shared" si="350"/>
        <v>#DIV/0!</v>
      </c>
      <c r="AV345" s="175">
        <f t="shared" si="351"/>
        <v>1</v>
      </c>
    </row>
    <row r="346" spans="1:48" x14ac:dyDescent="0.25">
      <c r="A346" s="16">
        <v>3020101010102</v>
      </c>
      <c r="B346" s="13" t="s">
        <v>867</v>
      </c>
      <c r="C346" s="15">
        <v>5000000</v>
      </c>
      <c r="D346" s="15">
        <v>5000000</v>
      </c>
      <c r="E346" s="15">
        <v>5000000</v>
      </c>
      <c r="F346" s="15">
        <v>5000000</v>
      </c>
      <c r="G346" s="15">
        <v>5000000</v>
      </c>
      <c r="H346" s="15">
        <v>5000000</v>
      </c>
      <c r="I346" s="15">
        <v>5000000</v>
      </c>
      <c r="J346" s="15">
        <v>5000000</v>
      </c>
      <c r="K346" s="15">
        <v>5000000</v>
      </c>
      <c r="L346" s="15">
        <v>5000000</v>
      </c>
      <c r="M346" s="15">
        <v>5000000</v>
      </c>
      <c r="N346" s="15">
        <v>5000000</v>
      </c>
      <c r="O346" s="15">
        <f t="shared" si="359"/>
        <v>10000000</v>
      </c>
      <c r="P346" s="15">
        <v>60000000</v>
      </c>
      <c r="R346" s="16">
        <v>3020101010102</v>
      </c>
      <c r="S346" s="13" t="s">
        <v>579</v>
      </c>
      <c r="T346" s="15">
        <v>0</v>
      </c>
      <c r="U346" s="15">
        <v>0</v>
      </c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>
        <f t="shared" si="355"/>
        <v>0</v>
      </c>
      <c r="AG346" s="15">
        <f t="shared" si="356"/>
        <v>0</v>
      </c>
      <c r="AI346" s="175">
        <f t="shared" si="352"/>
        <v>1</v>
      </c>
      <c r="AJ346" s="175">
        <f t="shared" si="339"/>
        <v>1</v>
      </c>
      <c r="AK346" s="175">
        <f t="shared" si="340"/>
        <v>1</v>
      </c>
      <c r="AL346" s="175">
        <f t="shared" si="341"/>
        <v>1</v>
      </c>
      <c r="AM346" s="175">
        <f t="shared" si="342"/>
        <v>1</v>
      </c>
      <c r="AN346" s="175">
        <f t="shared" si="343"/>
        <v>1</v>
      </c>
      <c r="AO346" s="175">
        <f t="shared" si="344"/>
        <v>1</v>
      </c>
      <c r="AP346" s="175">
        <f t="shared" si="345"/>
        <v>1</v>
      </c>
      <c r="AQ346" s="175">
        <f t="shared" si="346"/>
        <v>1</v>
      </c>
      <c r="AR346" s="175">
        <f t="shared" si="347"/>
        <v>1</v>
      </c>
      <c r="AS346" s="175">
        <f t="shared" si="348"/>
        <v>1</v>
      </c>
      <c r="AT346" s="175">
        <f t="shared" si="349"/>
        <v>1</v>
      </c>
      <c r="AU346" s="175">
        <f t="shared" si="350"/>
        <v>1</v>
      </c>
      <c r="AV346" s="175">
        <f t="shared" si="351"/>
        <v>1</v>
      </c>
    </row>
    <row r="347" spans="1:48" x14ac:dyDescent="0.25">
      <c r="A347" s="16">
        <v>3020101010103</v>
      </c>
      <c r="B347" s="13" t="s">
        <v>868</v>
      </c>
      <c r="C347" s="15">
        <v>5833333.333333333</v>
      </c>
      <c r="D347" s="15">
        <v>5833333.333333333</v>
      </c>
      <c r="E347" s="15">
        <v>5833333.333333333</v>
      </c>
      <c r="F347" s="15">
        <v>5833333.333333333</v>
      </c>
      <c r="G347" s="15">
        <v>5833333.333333333</v>
      </c>
      <c r="H347" s="15">
        <v>5833333.333333333</v>
      </c>
      <c r="I347" s="15">
        <v>5833333.333333333</v>
      </c>
      <c r="J347" s="15">
        <v>5833333.333333333</v>
      </c>
      <c r="K347" s="15">
        <v>5833333.333333333</v>
      </c>
      <c r="L347" s="15">
        <v>5833333.333333333</v>
      </c>
      <c r="M347" s="15">
        <v>5833333.333333333</v>
      </c>
      <c r="N347" s="15">
        <v>5833333.333333333</v>
      </c>
      <c r="O347" s="15">
        <f t="shared" si="359"/>
        <v>11666666.666666666</v>
      </c>
      <c r="P347" s="15">
        <v>70000000</v>
      </c>
      <c r="R347" s="16">
        <v>3020101010103</v>
      </c>
      <c r="S347" s="13" t="s">
        <v>580</v>
      </c>
      <c r="T347" s="15">
        <v>18200000</v>
      </c>
      <c r="U347" s="15">
        <v>-18200000</v>
      </c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>
        <f t="shared" si="355"/>
        <v>0</v>
      </c>
      <c r="AG347" s="15">
        <f t="shared" si="356"/>
        <v>0</v>
      </c>
      <c r="AI347" s="175">
        <f t="shared" si="352"/>
        <v>-2.12</v>
      </c>
      <c r="AJ347" s="175">
        <f t="shared" si="339"/>
        <v>4.12</v>
      </c>
      <c r="AK347" s="175">
        <f t="shared" si="340"/>
        <v>1</v>
      </c>
      <c r="AL347" s="175">
        <f t="shared" si="341"/>
        <v>1</v>
      </c>
      <c r="AM347" s="175">
        <f t="shared" si="342"/>
        <v>1</v>
      </c>
      <c r="AN347" s="175">
        <f t="shared" si="343"/>
        <v>1</v>
      </c>
      <c r="AO347" s="175">
        <f t="shared" si="344"/>
        <v>1</v>
      </c>
      <c r="AP347" s="175">
        <f t="shared" si="345"/>
        <v>1</v>
      </c>
      <c r="AQ347" s="175">
        <f t="shared" si="346"/>
        <v>1</v>
      </c>
      <c r="AR347" s="175">
        <f t="shared" si="347"/>
        <v>1</v>
      </c>
      <c r="AS347" s="175">
        <f t="shared" si="348"/>
        <v>1</v>
      </c>
      <c r="AT347" s="175">
        <f t="shared" si="349"/>
        <v>1</v>
      </c>
      <c r="AU347" s="175">
        <f t="shared" si="350"/>
        <v>1</v>
      </c>
      <c r="AV347" s="175">
        <f t="shared" si="351"/>
        <v>1</v>
      </c>
    </row>
    <row r="348" spans="1:48" x14ac:dyDescent="0.25">
      <c r="A348" s="6">
        <v>30201010102</v>
      </c>
      <c r="B348" s="7" t="s">
        <v>581</v>
      </c>
      <c r="C348" s="8">
        <f t="shared" ref="C348:N348" si="372">+C349+C350+C351</f>
        <v>400000000</v>
      </c>
      <c r="D348" s="8">
        <f t="shared" si="372"/>
        <v>0</v>
      </c>
      <c r="E348" s="8">
        <f t="shared" si="372"/>
        <v>0</v>
      </c>
      <c r="F348" s="8">
        <f t="shared" si="372"/>
        <v>0</v>
      </c>
      <c r="G348" s="8">
        <f t="shared" si="372"/>
        <v>0</v>
      </c>
      <c r="H348" s="8">
        <f t="shared" si="372"/>
        <v>0</v>
      </c>
      <c r="I348" s="8">
        <f t="shared" si="372"/>
        <v>0</v>
      </c>
      <c r="J348" s="8">
        <f t="shared" si="372"/>
        <v>0</v>
      </c>
      <c r="K348" s="8">
        <f t="shared" si="372"/>
        <v>15000000</v>
      </c>
      <c r="L348" s="8">
        <f t="shared" si="372"/>
        <v>0</v>
      </c>
      <c r="M348" s="8">
        <f t="shared" si="372"/>
        <v>0</v>
      </c>
      <c r="N348" s="8">
        <f t="shared" si="372"/>
        <v>0</v>
      </c>
      <c r="O348" s="8">
        <f t="shared" si="359"/>
        <v>400000000</v>
      </c>
      <c r="P348" s="8">
        <v>415000000</v>
      </c>
      <c r="R348" s="6">
        <v>30201010102</v>
      </c>
      <c r="S348" s="7" t="s">
        <v>581</v>
      </c>
      <c r="T348" s="8">
        <f t="shared" ref="T348" si="373">+T349+T350+T351</f>
        <v>0</v>
      </c>
      <c r="U348" s="8">
        <v>0</v>
      </c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>
        <f t="shared" si="355"/>
        <v>0</v>
      </c>
      <c r="AG348" s="8">
        <f t="shared" si="356"/>
        <v>0</v>
      </c>
      <c r="AI348" s="174">
        <f t="shared" si="352"/>
        <v>1</v>
      </c>
      <c r="AJ348" s="174" t="e">
        <f t="shared" si="339"/>
        <v>#DIV/0!</v>
      </c>
      <c r="AK348" s="174" t="e">
        <f t="shared" si="340"/>
        <v>#DIV/0!</v>
      </c>
      <c r="AL348" s="174" t="e">
        <f t="shared" si="341"/>
        <v>#DIV/0!</v>
      </c>
      <c r="AM348" s="174" t="e">
        <f t="shared" si="342"/>
        <v>#DIV/0!</v>
      </c>
      <c r="AN348" s="174" t="e">
        <f t="shared" si="343"/>
        <v>#DIV/0!</v>
      </c>
      <c r="AO348" s="174" t="e">
        <f t="shared" si="344"/>
        <v>#DIV/0!</v>
      </c>
      <c r="AP348" s="174" t="e">
        <f t="shared" si="345"/>
        <v>#DIV/0!</v>
      </c>
      <c r="AQ348" s="174">
        <f t="shared" si="346"/>
        <v>1</v>
      </c>
      <c r="AR348" s="174" t="e">
        <f t="shared" si="347"/>
        <v>#DIV/0!</v>
      </c>
      <c r="AS348" s="174" t="e">
        <f t="shared" si="348"/>
        <v>#DIV/0!</v>
      </c>
      <c r="AT348" s="174" t="e">
        <f t="shared" si="349"/>
        <v>#DIV/0!</v>
      </c>
      <c r="AU348" s="174">
        <f t="shared" si="350"/>
        <v>1</v>
      </c>
      <c r="AV348" s="174">
        <f t="shared" si="351"/>
        <v>1</v>
      </c>
    </row>
    <row r="349" spans="1:48" x14ac:dyDescent="0.25">
      <c r="A349" s="16">
        <v>3020101010201</v>
      </c>
      <c r="B349" s="13" t="s">
        <v>869</v>
      </c>
      <c r="C349" s="15"/>
      <c r="D349" s="15"/>
      <c r="E349" s="15"/>
      <c r="F349" s="15"/>
      <c r="G349" s="15"/>
      <c r="H349" s="15"/>
      <c r="I349" s="15"/>
      <c r="J349" s="15"/>
      <c r="K349" s="15">
        <v>15000000</v>
      </c>
      <c r="L349" s="15"/>
      <c r="M349" s="15"/>
      <c r="N349" s="15"/>
      <c r="O349" s="15">
        <f t="shared" si="359"/>
        <v>0</v>
      </c>
      <c r="P349" s="15">
        <v>15000000</v>
      </c>
      <c r="R349" s="16">
        <v>3020101010201</v>
      </c>
      <c r="S349" s="13" t="s">
        <v>582</v>
      </c>
      <c r="T349" s="15">
        <v>0</v>
      </c>
      <c r="U349" s="15">
        <v>0</v>
      </c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>
        <f t="shared" si="355"/>
        <v>0</v>
      </c>
      <c r="AG349" s="15">
        <f t="shared" si="356"/>
        <v>0</v>
      </c>
      <c r="AI349" s="175" t="e">
        <f t="shared" si="352"/>
        <v>#DIV/0!</v>
      </c>
      <c r="AJ349" s="175" t="e">
        <f t="shared" si="339"/>
        <v>#DIV/0!</v>
      </c>
      <c r="AK349" s="175" t="e">
        <f t="shared" si="340"/>
        <v>#DIV/0!</v>
      </c>
      <c r="AL349" s="175" t="e">
        <f t="shared" si="341"/>
        <v>#DIV/0!</v>
      </c>
      <c r="AM349" s="175" t="e">
        <f t="shared" si="342"/>
        <v>#DIV/0!</v>
      </c>
      <c r="AN349" s="175" t="e">
        <f t="shared" si="343"/>
        <v>#DIV/0!</v>
      </c>
      <c r="AO349" s="175" t="e">
        <f t="shared" si="344"/>
        <v>#DIV/0!</v>
      </c>
      <c r="AP349" s="175" t="e">
        <f t="shared" si="345"/>
        <v>#DIV/0!</v>
      </c>
      <c r="AQ349" s="175">
        <f t="shared" si="346"/>
        <v>1</v>
      </c>
      <c r="AR349" s="175" t="e">
        <f t="shared" si="347"/>
        <v>#DIV/0!</v>
      </c>
      <c r="AS349" s="175" t="e">
        <f t="shared" si="348"/>
        <v>#DIV/0!</v>
      </c>
      <c r="AT349" s="175" t="e">
        <f t="shared" si="349"/>
        <v>#DIV/0!</v>
      </c>
      <c r="AU349" s="175" t="e">
        <f t="shared" si="350"/>
        <v>#DIV/0!</v>
      </c>
      <c r="AV349" s="175">
        <f t="shared" si="351"/>
        <v>1</v>
      </c>
    </row>
    <row r="350" spans="1:48" x14ac:dyDescent="0.25">
      <c r="A350" s="16">
        <v>3020101010202</v>
      </c>
      <c r="B350" s="13" t="s">
        <v>870</v>
      </c>
      <c r="C350" s="15">
        <v>150000000</v>
      </c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>
        <f t="shared" si="359"/>
        <v>150000000</v>
      </c>
      <c r="P350" s="15">
        <v>150000000</v>
      </c>
      <c r="R350" s="16">
        <v>3020101010202</v>
      </c>
      <c r="S350" s="13" t="s">
        <v>583</v>
      </c>
      <c r="T350" s="15">
        <v>0</v>
      </c>
      <c r="U350" s="15">
        <v>0</v>
      </c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>
        <f t="shared" si="355"/>
        <v>0</v>
      </c>
      <c r="AG350" s="15">
        <f t="shared" si="356"/>
        <v>0</v>
      </c>
      <c r="AI350" s="175">
        <f t="shared" si="352"/>
        <v>1</v>
      </c>
      <c r="AJ350" s="175" t="e">
        <f t="shared" si="339"/>
        <v>#DIV/0!</v>
      </c>
      <c r="AK350" s="175" t="e">
        <f t="shared" si="340"/>
        <v>#DIV/0!</v>
      </c>
      <c r="AL350" s="175" t="e">
        <f t="shared" si="341"/>
        <v>#DIV/0!</v>
      </c>
      <c r="AM350" s="175" t="e">
        <f t="shared" si="342"/>
        <v>#DIV/0!</v>
      </c>
      <c r="AN350" s="175" t="e">
        <f t="shared" si="343"/>
        <v>#DIV/0!</v>
      </c>
      <c r="AO350" s="175" t="e">
        <f t="shared" si="344"/>
        <v>#DIV/0!</v>
      </c>
      <c r="AP350" s="175" t="e">
        <f t="shared" si="345"/>
        <v>#DIV/0!</v>
      </c>
      <c r="AQ350" s="175" t="e">
        <f t="shared" si="346"/>
        <v>#DIV/0!</v>
      </c>
      <c r="AR350" s="175" t="e">
        <f t="shared" si="347"/>
        <v>#DIV/0!</v>
      </c>
      <c r="AS350" s="175" t="e">
        <f t="shared" si="348"/>
        <v>#DIV/0!</v>
      </c>
      <c r="AT350" s="175" t="e">
        <f t="shared" si="349"/>
        <v>#DIV/0!</v>
      </c>
      <c r="AU350" s="175">
        <f t="shared" si="350"/>
        <v>1</v>
      </c>
      <c r="AV350" s="175">
        <f t="shared" si="351"/>
        <v>1</v>
      </c>
    </row>
    <row r="351" spans="1:48" x14ac:dyDescent="0.25">
      <c r="A351" s="16">
        <v>3020101010203</v>
      </c>
      <c r="B351" s="13" t="s">
        <v>871</v>
      </c>
      <c r="C351" s="15">
        <v>250000000</v>
      </c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>
        <f t="shared" si="359"/>
        <v>250000000</v>
      </c>
      <c r="P351" s="15">
        <v>250000000</v>
      </c>
      <c r="R351" s="16">
        <v>3020101010203</v>
      </c>
      <c r="S351" s="13" t="s">
        <v>584</v>
      </c>
      <c r="T351" s="15">
        <v>0</v>
      </c>
      <c r="U351" s="15">
        <v>0</v>
      </c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>
        <f t="shared" si="355"/>
        <v>0</v>
      </c>
      <c r="AG351" s="15">
        <f t="shared" si="356"/>
        <v>0</v>
      </c>
      <c r="AI351" s="175">
        <f t="shared" si="352"/>
        <v>1</v>
      </c>
      <c r="AJ351" s="175" t="e">
        <f t="shared" si="339"/>
        <v>#DIV/0!</v>
      </c>
      <c r="AK351" s="175" t="e">
        <f t="shared" si="340"/>
        <v>#DIV/0!</v>
      </c>
      <c r="AL351" s="175" t="e">
        <f t="shared" si="341"/>
        <v>#DIV/0!</v>
      </c>
      <c r="AM351" s="175" t="e">
        <f t="shared" si="342"/>
        <v>#DIV/0!</v>
      </c>
      <c r="AN351" s="175" t="e">
        <f t="shared" si="343"/>
        <v>#DIV/0!</v>
      </c>
      <c r="AO351" s="175" t="e">
        <f t="shared" si="344"/>
        <v>#DIV/0!</v>
      </c>
      <c r="AP351" s="175" t="e">
        <f t="shared" si="345"/>
        <v>#DIV/0!</v>
      </c>
      <c r="AQ351" s="175" t="e">
        <f t="shared" si="346"/>
        <v>#DIV/0!</v>
      </c>
      <c r="AR351" s="175" t="e">
        <f t="shared" si="347"/>
        <v>#DIV/0!</v>
      </c>
      <c r="AS351" s="175" t="e">
        <f t="shared" si="348"/>
        <v>#DIV/0!</v>
      </c>
      <c r="AT351" s="175" t="e">
        <f t="shared" si="349"/>
        <v>#DIV/0!</v>
      </c>
      <c r="AU351" s="175">
        <f t="shared" si="350"/>
        <v>1</v>
      </c>
      <c r="AV351" s="175">
        <f t="shared" si="351"/>
        <v>1</v>
      </c>
    </row>
    <row r="352" spans="1:48" x14ac:dyDescent="0.25">
      <c r="A352" s="6">
        <v>30201010103</v>
      </c>
      <c r="B352" s="7" t="s">
        <v>585</v>
      </c>
      <c r="C352" s="8">
        <f t="shared" ref="C352:N352" si="374">+C353+C354+C355</f>
        <v>69583333.333587363</v>
      </c>
      <c r="D352" s="8">
        <f t="shared" si="374"/>
        <v>69583333.333587363</v>
      </c>
      <c r="E352" s="8">
        <f t="shared" si="374"/>
        <v>69583333.333587363</v>
      </c>
      <c r="F352" s="8">
        <f t="shared" si="374"/>
        <v>69583333.333587363</v>
      </c>
      <c r="G352" s="8">
        <f t="shared" si="374"/>
        <v>69583333.333587363</v>
      </c>
      <c r="H352" s="8">
        <f t="shared" si="374"/>
        <v>69583333.333587363</v>
      </c>
      <c r="I352" s="8">
        <f t="shared" si="374"/>
        <v>69583333.333587363</v>
      </c>
      <c r="J352" s="8">
        <f t="shared" si="374"/>
        <v>69583333.333587363</v>
      </c>
      <c r="K352" s="8">
        <f t="shared" si="374"/>
        <v>678707837.33239245</v>
      </c>
      <c r="L352" s="8">
        <f t="shared" si="374"/>
        <v>69583333.333587363</v>
      </c>
      <c r="M352" s="8">
        <f t="shared" si="374"/>
        <v>69583333.333587363</v>
      </c>
      <c r="N352" s="8">
        <f t="shared" si="374"/>
        <v>69583333.333587363</v>
      </c>
      <c r="O352" s="8">
        <f t="shared" si="359"/>
        <v>139166666.66717473</v>
      </c>
      <c r="P352" s="8">
        <v>1444124504.0018535</v>
      </c>
      <c r="R352" s="6">
        <v>30201010103</v>
      </c>
      <c r="S352" s="7" t="s">
        <v>585</v>
      </c>
      <c r="T352" s="8">
        <f t="shared" ref="T352" si="375">+T353+T354+T355</f>
        <v>74794500</v>
      </c>
      <c r="U352" s="8">
        <v>45005500</v>
      </c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>
        <f t="shared" si="355"/>
        <v>119800000</v>
      </c>
      <c r="AG352" s="8">
        <f t="shared" si="356"/>
        <v>119800000</v>
      </c>
      <c r="AI352" s="174">
        <f t="shared" si="352"/>
        <v>-7.4891017960147716E-2</v>
      </c>
      <c r="AJ352" s="174">
        <f t="shared" si="339"/>
        <v>0.35321437125984628</v>
      </c>
      <c r="AK352" s="174">
        <f t="shared" si="340"/>
        <v>1</v>
      </c>
      <c r="AL352" s="174">
        <f t="shared" si="341"/>
        <v>1</v>
      </c>
      <c r="AM352" s="174">
        <f t="shared" si="342"/>
        <v>1</v>
      </c>
      <c r="AN352" s="174">
        <f t="shared" si="343"/>
        <v>1</v>
      </c>
      <c r="AO352" s="174">
        <f t="shared" si="344"/>
        <v>1</v>
      </c>
      <c r="AP352" s="174">
        <f t="shared" si="345"/>
        <v>1</v>
      </c>
      <c r="AQ352" s="174">
        <f t="shared" si="346"/>
        <v>1</v>
      </c>
      <c r="AR352" s="174">
        <f t="shared" si="347"/>
        <v>1</v>
      </c>
      <c r="AS352" s="174">
        <f t="shared" si="348"/>
        <v>1</v>
      </c>
      <c r="AT352" s="174">
        <f t="shared" si="349"/>
        <v>1</v>
      </c>
      <c r="AU352" s="174">
        <f t="shared" si="350"/>
        <v>0.13916167664984927</v>
      </c>
      <c r="AV352" s="174">
        <f t="shared" si="351"/>
        <v>0.91704316375214268</v>
      </c>
    </row>
    <row r="353" spans="1:48" x14ac:dyDescent="0.25">
      <c r="A353" s="16">
        <v>3020101010301</v>
      </c>
      <c r="B353" s="13" t="s">
        <v>872</v>
      </c>
      <c r="C353" s="15"/>
      <c r="D353" s="15"/>
      <c r="E353" s="15"/>
      <c r="F353" s="15"/>
      <c r="G353" s="15"/>
      <c r="H353" s="15"/>
      <c r="I353" s="15"/>
      <c r="J353" s="15"/>
      <c r="K353" s="15">
        <v>609124503.99880517</v>
      </c>
      <c r="L353" s="15"/>
      <c r="M353" s="15"/>
      <c r="N353" s="15"/>
      <c r="O353" s="15">
        <f t="shared" si="359"/>
        <v>0</v>
      </c>
      <c r="P353" s="15">
        <v>609124503.99880517</v>
      </c>
      <c r="R353" s="16">
        <v>3020101010301</v>
      </c>
      <c r="S353" s="13" t="s">
        <v>586</v>
      </c>
      <c r="T353" s="15">
        <v>0</v>
      </c>
      <c r="U353" s="15">
        <v>0</v>
      </c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>
        <f t="shared" si="355"/>
        <v>0</v>
      </c>
      <c r="AG353" s="15">
        <f t="shared" si="356"/>
        <v>0</v>
      </c>
      <c r="AI353" s="175" t="e">
        <f t="shared" si="352"/>
        <v>#DIV/0!</v>
      </c>
      <c r="AJ353" s="175" t="e">
        <f t="shared" si="339"/>
        <v>#DIV/0!</v>
      </c>
      <c r="AK353" s="175" t="e">
        <f t="shared" si="340"/>
        <v>#DIV/0!</v>
      </c>
      <c r="AL353" s="175" t="e">
        <f t="shared" si="341"/>
        <v>#DIV/0!</v>
      </c>
      <c r="AM353" s="175" t="e">
        <f t="shared" si="342"/>
        <v>#DIV/0!</v>
      </c>
      <c r="AN353" s="175" t="e">
        <f t="shared" si="343"/>
        <v>#DIV/0!</v>
      </c>
      <c r="AO353" s="175" t="e">
        <f t="shared" si="344"/>
        <v>#DIV/0!</v>
      </c>
      <c r="AP353" s="175" t="e">
        <f t="shared" si="345"/>
        <v>#DIV/0!</v>
      </c>
      <c r="AQ353" s="175">
        <f t="shared" si="346"/>
        <v>1</v>
      </c>
      <c r="AR353" s="175" t="e">
        <f t="shared" si="347"/>
        <v>#DIV/0!</v>
      </c>
      <c r="AS353" s="175" t="e">
        <f t="shared" si="348"/>
        <v>#DIV/0!</v>
      </c>
      <c r="AT353" s="175" t="e">
        <f t="shared" si="349"/>
        <v>#DIV/0!</v>
      </c>
      <c r="AU353" s="175" t="e">
        <f t="shared" si="350"/>
        <v>#DIV/0!</v>
      </c>
      <c r="AV353" s="175">
        <f t="shared" si="351"/>
        <v>1</v>
      </c>
    </row>
    <row r="354" spans="1:48" x14ac:dyDescent="0.25">
      <c r="A354" s="16">
        <v>3020101010302</v>
      </c>
      <c r="B354" s="13" t="s">
        <v>873</v>
      </c>
      <c r="C354" s="15">
        <v>12500000.0003946</v>
      </c>
      <c r="D354" s="15">
        <v>12500000.0003946</v>
      </c>
      <c r="E354" s="15">
        <v>12500000.0003946</v>
      </c>
      <c r="F354" s="15">
        <v>12500000.0003946</v>
      </c>
      <c r="G354" s="15">
        <v>12500000.0003946</v>
      </c>
      <c r="H354" s="15">
        <v>12500000.0003946</v>
      </c>
      <c r="I354" s="15">
        <v>12500000.0003946</v>
      </c>
      <c r="J354" s="15">
        <v>12500000.0003946</v>
      </c>
      <c r="K354" s="15">
        <v>12500000.0003946</v>
      </c>
      <c r="L354" s="15">
        <v>12500000.0003946</v>
      </c>
      <c r="M354" s="15">
        <v>12500000.0003946</v>
      </c>
      <c r="N354" s="15">
        <v>12500000.0003946</v>
      </c>
      <c r="O354" s="15">
        <f t="shared" si="359"/>
        <v>25000000.000789199</v>
      </c>
      <c r="P354" s="15">
        <v>150000000.0047352</v>
      </c>
      <c r="R354" s="16">
        <v>3020101010302</v>
      </c>
      <c r="S354" s="13" t="s">
        <v>587</v>
      </c>
      <c r="T354" s="15">
        <v>0</v>
      </c>
      <c r="U354" s="15">
        <v>0</v>
      </c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>
        <f t="shared" si="355"/>
        <v>0</v>
      </c>
      <c r="AG354" s="15">
        <f t="shared" si="356"/>
        <v>0</v>
      </c>
      <c r="AI354" s="175">
        <f t="shared" si="352"/>
        <v>1</v>
      </c>
      <c r="AJ354" s="175">
        <f t="shared" si="339"/>
        <v>1</v>
      </c>
      <c r="AK354" s="175">
        <f t="shared" si="340"/>
        <v>1</v>
      </c>
      <c r="AL354" s="175">
        <f t="shared" si="341"/>
        <v>1</v>
      </c>
      <c r="AM354" s="175">
        <f t="shared" si="342"/>
        <v>1</v>
      </c>
      <c r="AN354" s="175">
        <f t="shared" si="343"/>
        <v>1</v>
      </c>
      <c r="AO354" s="175">
        <f t="shared" si="344"/>
        <v>1</v>
      </c>
      <c r="AP354" s="175">
        <f t="shared" si="345"/>
        <v>1</v>
      </c>
      <c r="AQ354" s="175">
        <f t="shared" si="346"/>
        <v>1</v>
      </c>
      <c r="AR354" s="175">
        <f t="shared" si="347"/>
        <v>1</v>
      </c>
      <c r="AS354" s="175">
        <f t="shared" si="348"/>
        <v>1</v>
      </c>
      <c r="AT354" s="175">
        <f t="shared" si="349"/>
        <v>1</v>
      </c>
      <c r="AU354" s="175">
        <f t="shared" si="350"/>
        <v>1</v>
      </c>
      <c r="AV354" s="175">
        <f t="shared" si="351"/>
        <v>1</v>
      </c>
    </row>
    <row r="355" spans="1:48" x14ac:dyDescent="0.25">
      <c r="A355" s="16">
        <v>3020101010302</v>
      </c>
      <c r="B355" s="13" t="s">
        <v>874</v>
      </c>
      <c r="C355" s="15">
        <v>57083333.333192766</v>
      </c>
      <c r="D355" s="15">
        <v>57083333.333192766</v>
      </c>
      <c r="E355" s="15">
        <v>57083333.333192766</v>
      </c>
      <c r="F355" s="15">
        <v>57083333.333192766</v>
      </c>
      <c r="G355" s="15">
        <v>57083333.333192766</v>
      </c>
      <c r="H355" s="15">
        <v>57083333.333192766</v>
      </c>
      <c r="I355" s="15">
        <v>57083333.333192766</v>
      </c>
      <c r="J355" s="15">
        <v>57083333.333192766</v>
      </c>
      <c r="K355" s="15">
        <v>57083333.333192766</v>
      </c>
      <c r="L355" s="15">
        <v>57083333.333192766</v>
      </c>
      <c r="M355" s="15">
        <v>57083333.333192766</v>
      </c>
      <c r="N355" s="15">
        <v>57083333.333192766</v>
      </c>
      <c r="O355" s="15">
        <f t="shared" si="359"/>
        <v>114166666.66638553</v>
      </c>
      <c r="P355" s="15">
        <v>684999999.99831319</v>
      </c>
      <c r="R355" s="16">
        <v>3020101010303</v>
      </c>
      <c r="S355" s="13" t="s">
        <v>588</v>
      </c>
      <c r="T355" s="15">
        <v>74794500</v>
      </c>
      <c r="U355" s="15">
        <v>45005500</v>
      </c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>
        <f t="shared" si="355"/>
        <v>119800000</v>
      </c>
      <c r="AG355" s="15">
        <f t="shared" si="356"/>
        <v>119800000</v>
      </c>
      <c r="AI355" s="175">
        <f t="shared" si="352"/>
        <v>-0.31026861314191267</v>
      </c>
      <c r="AJ355" s="175">
        <f t="shared" si="339"/>
        <v>0.21158248174988334</v>
      </c>
      <c r="AK355" s="175">
        <f t="shared" si="340"/>
        <v>1</v>
      </c>
      <c r="AL355" s="175">
        <f t="shared" si="341"/>
        <v>1</v>
      </c>
      <c r="AM355" s="175">
        <f t="shared" si="342"/>
        <v>1</v>
      </c>
      <c r="AN355" s="175">
        <f t="shared" si="343"/>
        <v>1</v>
      </c>
      <c r="AO355" s="175">
        <f t="shared" si="344"/>
        <v>1</v>
      </c>
      <c r="AP355" s="175">
        <f t="shared" si="345"/>
        <v>1</v>
      </c>
      <c r="AQ355" s="175">
        <f t="shared" si="346"/>
        <v>1</v>
      </c>
      <c r="AR355" s="175">
        <f t="shared" si="347"/>
        <v>1</v>
      </c>
      <c r="AS355" s="175">
        <f t="shared" si="348"/>
        <v>1</v>
      </c>
      <c r="AT355" s="175">
        <f t="shared" si="349"/>
        <v>1</v>
      </c>
      <c r="AU355" s="175">
        <f t="shared" si="350"/>
        <v>-4.9343065696014661E-2</v>
      </c>
      <c r="AV355" s="175">
        <f t="shared" si="351"/>
        <v>0.82510948905066417</v>
      </c>
    </row>
    <row r="356" spans="1:48" x14ac:dyDescent="0.25">
      <c r="A356" s="6">
        <v>30201010104</v>
      </c>
      <c r="B356" s="7" t="s">
        <v>589</v>
      </c>
      <c r="C356" s="8">
        <f t="shared" ref="C356:N356" si="376">+C357+C358</f>
        <v>3333333.3333333335</v>
      </c>
      <c r="D356" s="8">
        <f t="shared" si="376"/>
        <v>3333333.3333333335</v>
      </c>
      <c r="E356" s="8">
        <f t="shared" si="376"/>
        <v>3333333.3333333335</v>
      </c>
      <c r="F356" s="8">
        <f t="shared" si="376"/>
        <v>3333333.3333333335</v>
      </c>
      <c r="G356" s="8">
        <f t="shared" si="376"/>
        <v>3333333.3333333335</v>
      </c>
      <c r="H356" s="8">
        <f t="shared" si="376"/>
        <v>3333333.3333333335</v>
      </c>
      <c r="I356" s="8">
        <f t="shared" si="376"/>
        <v>3333333.3333333335</v>
      </c>
      <c r="J356" s="8">
        <f t="shared" si="376"/>
        <v>3333333.3333333335</v>
      </c>
      <c r="K356" s="8">
        <f t="shared" si="376"/>
        <v>8333333.333333334</v>
      </c>
      <c r="L356" s="8">
        <f t="shared" si="376"/>
        <v>3333333.3333333335</v>
      </c>
      <c r="M356" s="8">
        <f t="shared" si="376"/>
        <v>3333333.3333333335</v>
      </c>
      <c r="N356" s="8">
        <f t="shared" si="376"/>
        <v>3333333.3333333335</v>
      </c>
      <c r="O356" s="8">
        <f t="shared" si="359"/>
        <v>6666666.666666667</v>
      </c>
      <c r="P356" s="8">
        <v>45000000</v>
      </c>
      <c r="R356" s="6">
        <v>30201010104</v>
      </c>
      <c r="S356" s="7" t="s">
        <v>589</v>
      </c>
      <c r="T356" s="8">
        <f t="shared" ref="T356" si="377">+T357+T358</f>
        <v>0</v>
      </c>
      <c r="U356" s="8">
        <v>0</v>
      </c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>
        <f t="shared" si="355"/>
        <v>0</v>
      </c>
      <c r="AG356" s="8">
        <f t="shared" si="356"/>
        <v>0</v>
      </c>
      <c r="AI356" s="174">
        <f t="shared" si="352"/>
        <v>1</v>
      </c>
      <c r="AJ356" s="174">
        <f t="shared" si="339"/>
        <v>1</v>
      </c>
      <c r="AK356" s="174">
        <f t="shared" si="340"/>
        <v>1</v>
      </c>
      <c r="AL356" s="174">
        <f t="shared" si="341"/>
        <v>1</v>
      </c>
      <c r="AM356" s="174">
        <f t="shared" si="342"/>
        <v>1</v>
      </c>
      <c r="AN356" s="174">
        <f t="shared" si="343"/>
        <v>1</v>
      </c>
      <c r="AO356" s="174">
        <f t="shared" si="344"/>
        <v>1</v>
      </c>
      <c r="AP356" s="174">
        <f t="shared" si="345"/>
        <v>1</v>
      </c>
      <c r="AQ356" s="174">
        <f t="shared" si="346"/>
        <v>1</v>
      </c>
      <c r="AR356" s="174">
        <f t="shared" si="347"/>
        <v>1</v>
      </c>
      <c r="AS356" s="174">
        <f t="shared" si="348"/>
        <v>1</v>
      </c>
      <c r="AT356" s="174">
        <f t="shared" si="349"/>
        <v>1</v>
      </c>
      <c r="AU356" s="174">
        <f t="shared" si="350"/>
        <v>1</v>
      </c>
      <c r="AV356" s="174">
        <f t="shared" si="351"/>
        <v>1</v>
      </c>
    </row>
    <row r="357" spans="1:48" x14ac:dyDescent="0.25">
      <c r="A357" s="16">
        <v>3020101010401</v>
      </c>
      <c r="B357" s="13" t="s">
        <v>875</v>
      </c>
      <c r="C357" s="15"/>
      <c r="D357" s="15"/>
      <c r="E357" s="15"/>
      <c r="F357" s="15"/>
      <c r="G357" s="15"/>
      <c r="H357" s="15"/>
      <c r="I357" s="15"/>
      <c r="J357" s="15"/>
      <c r="K357" s="15">
        <v>5000000</v>
      </c>
      <c r="L357" s="15"/>
      <c r="M357" s="15"/>
      <c r="N357" s="15"/>
      <c r="O357" s="15">
        <f t="shared" si="359"/>
        <v>0</v>
      </c>
      <c r="P357" s="15">
        <v>5000000</v>
      </c>
      <c r="R357" s="16">
        <v>3020101010401</v>
      </c>
      <c r="S357" s="13" t="s">
        <v>590</v>
      </c>
      <c r="T357" s="15">
        <v>0</v>
      </c>
      <c r="U357" s="15">
        <v>0</v>
      </c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>
        <f t="shared" si="355"/>
        <v>0</v>
      </c>
      <c r="AG357" s="15">
        <f t="shared" si="356"/>
        <v>0</v>
      </c>
      <c r="AI357" s="175" t="e">
        <f t="shared" si="352"/>
        <v>#DIV/0!</v>
      </c>
      <c r="AJ357" s="175" t="e">
        <f t="shared" si="339"/>
        <v>#DIV/0!</v>
      </c>
      <c r="AK357" s="175" t="e">
        <f t="shared" si="340"/>
        <v>#DIV/0!</v>
      </c>
      <c r="AL357" s="175" t="e">
        <f t="shared" si="341"/>
        <v>#DIV/0!</v>
      </c>
      <c r="AM357" s="175" t="e">
        <f t="shared" si="342"/>
        <v>#DIV/0!</v>
      </c>
      <c r="AN357" s="175" t="e">
        <f t="shared" si="343"/>
        <v>#DIV/0!</v>
      </c>
      <c r="AO357" s="175" t="e">
        <f t="shared" si="344"/>
        <v>#DIV/0!</v>
      </c>
      <c r="AP357" s="175" t="e">
        <f t="shared" si="345"/>
        <v>#DIV/0!</v>
      </c>
      <c r="AQ357" s="175">
        <f t="shared" si="346"/>
        <v>1</v>
      </c>
      <c r="AR357" s="175" t="e">
        <f t="shared" si="347"/>
        <v>#DIV/0!</v>
      </c>
      <c r="AS357" s="175" t="e">
        <f t="shared" si="348"/>
        <v>#DIV/0!</v>
      </c>
      <c r="AT357" s="175" t="e">
        <f t="shared" si="349"/>
        <v>#DIV/0!</v>
      </c>
      <c r="AU357" s="175" t="e">
        <f t="shared" si="350"/>
        <v>#DIV/0!</v>
      </c>
      <c r="AV357" s="175">
        <f t="shared" si="351"/>
        <v>1</v>
      </c>
    </row>
    <row r="358" spans="1:48" x14ac:dyDescent="0.25">
      <c r="A358" s="16">
        <v>3020101010402</v>
      </c>
      <c r="B358" s="13" t="s">
        <v>876</v>
      </c>
      <c r="C358" s="15">
        <v>3333333.3333333335</v>
      </c>
      <c r="D358" s="15">
        <v>3333333.3333333335</v>
      </c>
      <c r="E358" s="15">
        <v>3333333.3333333335</v>
      </c>
      <c r="F358" s="15">
        <v>3333333.3333333335</v>
      </c>
      <c r="G358" s="15">
        <v>3333333.3333333335</v>
      </c>
      <c r="H358" s="15">
        <v>3333333.3333333335</v>
      </c>
      <c r="I358" s="15">
        <v>3333333.3333333335</v>
      </c>
      <c r="J358" s="15">
        <v>3333333.3333333335</v>
      </c>
      <c r="K358" s="15">
        <v>3333333.3333333335</v>
      </c>
      <c r="L358" s="15">
        <v>3333333.3333333335</v>
      </c>
      <c r="M358" s="15">
        <v>3333333.3333333335</v>
      </c>
      <c r="N358" s="15">
        <v>3333333.3333333335</v>
      </c>
      <c r="O358" s="15">
        <f t="shared" si="359"/>
        <v>6666666.666666667</v>
      </c>
      <c r="P358" s="15">
        <v>40000000</v>
      </c>
      <c r="R358" s="16">
        <v>3020101010402</v>
      </c>
      <c r="S358" s="13" t="s">
        <v>591</v>
      </c>
      <c r="T358" s="15">
        <v>0</v>
      </c>
      <c r="U358" s="15">
        <v>0</v>
      </c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>
        <f t="shared" si="355"/>
        <v>0</v>
      </c>
      <c r="AG358" s="15">
        <f t="shared" si="356"/>
        <v>0</v>
      </c>
      <c r="AI358" s="175">
        <f t="shared" si="352"/>
        <v>1</v>
      </c>
      <c r="AJ358" s="175">
        <f t="shared" si="339"/>
        <v>1</v>
      </c>
      <c r="AK358" s="175">
        <f t="shared" si="340"/>
        <v>1</v>
      </c>
      <c r="AL358" s="175">
        <f t="shared" si="341"/>
        <v>1</v>
      </c>
      <c r="AM358" s="175">
        <f t="shared" si="342"/>
        <v>1</v>
      </c>
      <c r="AN358" s="175">
        <f t="shared" si="343"/>
        <v>1</v>
      </c>
      <c r="AO358" s="175">
        <f t="shared" si="344"/>
        <v>1</v>
      </c>
      <c r="AP358" s="175">
        <f t="shared" si="345"/>
        <v>1</v>
      </c>
      <c r="AQ358" s="175">
        <f t="shared" si="346"/>
        <v>1</v>
      </c>
      <c r="AR358" s="175">
        <f t="shared" si="347"/>
        <v>1</v>
      </c>
      <c r="AS358" s="175">
        <f t="shared" si="348"/>
        <v>1</v>
      </c>
      <c r="AT358" s="175">
        <f t="shared" si="349"/>
        <v>1</v>
      </c>
      <c r="AU358" s="175">
        <f t="shared" si="350"/>
        <v>1</v>
      </c>
      <c r="AV358" s="175">
        <f t="shared" si="351"/>
        <v>1</v>
      </c>
    </row>
    <row r="359" spans="1:48" x14ac:dyDescent="0.25">
      <c r="A359" s="6">
        <v>30201010105</v>
      </c>
      <c r="B359" s="7" t="s">
        <v>592</v>
      </c>
      <c r="C359" s="8">
        <f t="shared" ref="C359:N359" si="378">+C360</f>
        <v>0</v>
      </c>
      <c r="D359" s="8">
        <f t="shared" si="378"/>
        <v>0</v>
      </c>
      <c r="E359" s="8">
        <f t="shared" si="378"/>
        <v>0</v>
      </c>
      <c r="F359" s="8">
        <f t="shared" si="378"/>
        <v>0</v>
      </c>
      <c r="G359" s="8">
        <f t="shared" si="378"/>
        <v>0</v>
      </c>
      <c r="H359" s="8">
        <f t="shared" si="378"/>
        <v>0</v>
      </c>
      <c r="I359" s="8">
        <f t="shared" si="378"/>
        <v>0</v>
      </c>
      <c r="J359" s="8">
        <f t="shared" si="378"/>
        <v>0</v>
      </c>
      <c r="K359" s="8">
        <f t="shared" si="378"/>
        <v>260000000</v>
      </c>
      <c r="L359" s="8">
        <f t="shared" si="378"/>
        <v>0</v>
      </c>
      <c r="M359" s="8">
        <f t="shared" si="378"/>
        <v>0</v>
      </c>
      <c r="N359" s="8">
        <f t="shared" si="378"/>
        <v>0</v>
      </c>
      <c r="O359" s="8">
        <f t="shared" si="359"/>
        <v>0</v>
      </c>
      <c r="P359" s="8">
        <v>260000000</v>
      </c>
      <c r="R359" s="6">
        <v>30201010105</v>
      </c>
      <c r="S359" s="7" t="s">
        <v>592</v>
      </c>
      <c r="T359" s="8">
        <f t="shared" ref="T359" si="379">+T360</f>
        <v>0</v>
      </c>
      <c r="U359" s="8">
        <v>0</v>
      </c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>
        <f t="shared" si="355"/>
        <v>0</v>
      </c>
      <c r="AG359" s="8">
        <f t="shared" si="356"/>
        <v>0</v>
      </c>
      <c r="AI359" s="174" t="e">
        <f t="shared" si="352"/>
        <v>#DIV/0!</v>
      </c>
      <c r="AJ359" s="174" t="e">
        <f t="shared" si="339"/>
        <v>#DIV/0!</v>
      </c>
      <c r="AK359" s="174" t="e">
        <f t="shared" si="340"/>
        <v>#DIV/0!</v>
      </c>
      <c r="AL359" s="174" t="e">
        <f t="shared" si="341"/>
        <v>#DIV/0!</v>
      </c>
      <c r="AM359" s="174" t="e">
        <f t="shared" si="342"/>
        <v>#DIV/0!</v>
      </c>
      <c r="AN359" s="174" t="e">
        <f t="shared" si="343"/>
        <v>#DIV/0!</v>
      </c>
      <c r="AO359" s="174" t="e">
        <f t="shared" si="344"/>
        <v>#DIV/0!</v>
      </c>
      <c r="AP359" s="174" t="e">
        <f t="shared" si="345"/>
        <v>#DIV/0!</v>
      </c>
      <c r="AQ359" s="174">
        <f t="shared" si="346"/>
        <v>1</v>
      </c>
      <c r="AR359" s="174" t="e">
        <f t="shared" si="347"/>
        <v>#DIV/0!</v>
      </c>
      <c r="AS359" s="174" t="e">
        <f t="shared" si="348"/>
        <v>#DIV/0!</v>
      </c>
      <c r="AT359" s="174" t="e">
        <f t="shared" si="349"/>
        <v>#DIV/0!</v>
      </c>
      <c r="AU359" s="174" t="e">
        <f t="shared" si="350"/>
        <v>#DIV/0!</v>
      </c>
      <c r="AV359" s="174">
        <f t="shared" si="351"/>
        <v>1</v>
      </c>
    </row>
    <row r="360" spans="1:48" x14ac:dyDescent="0.25">
      <c r="A360" s="16">
        <v>3020101010501</v>
      </c>
      <c r="B360" s="13" t="s">
        <v>877</v>
      </c>
      <c r="C360" s="15"/>
      <c r="D360" s="15"/>
      <c r="E360" s="15"/>
      <c r="F360" s="15"/>
      <c r="G360" s="15"/>
      <c r="H360" s="15"/>
      <c r="I360" s="15"/>
      <c r="J360" s="15"/>
      <c r="K360" s="15">
        <v>260000000</v>
      </c>
      <c r="L360" s="15"/>
      <c r="M360" s="15"/>
      <c r="N360" s="15"/>
      <c r="O360" s="15">
        <f t="shared" si="359"/>
        <v>0</v>
      </c>
      <c r="P360" s="15">
        <v>260000000</v>
      </c>
      <c r="R360" s="16">
        <v>3020101010501</v>
      </c>
      <c r="S360" s="13" t="s">
        <v>593</v>
      </c>
      <c r="T360" s="15">
        <v>0</v>
      </c>
      <c r="U360" s="15">
        <v>0</v>
      </c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>
        <f t="shared" si="355"/>
        <v>0</v>
      </c>
      <c r="AG360" s="15">
        <f t="shared" si="356"/>
        <v>0</v>
      </c>
      <c r="AI360" s="175" t="e">
        <f t="shared" si="352"/>
        <v>#DIV/0!</v>
      </c>
      <c r="AJ360" s="175" t="e">
        <f t="shared" si="339"/>
        <v>#DIV/0!</v>
      </c>
      <c r="AK360" s="175" t="e">
        <f t="shared" si="340"/>
        <v>#DIV/0!</v>
      </c>
      <c r="AL360" s="175" t="e">
        <f t="shared" si="341"/>
        <v>#DIV/0!</v>
      </c>
      <c r="AM360" s="175" t="e">
        <f t="shared" si="342"/>
        <v>#DIV/0!</v>
      </c>
      <c r="AN360" s="175" t="e">
        <f t="shared" si="343"/>
        <v>#DIV/0!</v>
      </c>
      <c r="AO360" s="175" t="e">
        <f t="shared" si="344"/>
        <v>#DIV/0!</v>
      </c>
      <c r="AP360" s="175" t="e">
        <f t="shared" si="345"/>
        <v>#DIV/0!</v>
      </c>
      <c r="AQ360" s="175">
        <f t="shared" si="346"/>
        <v>1</v>
      </c>
      <c r="AR360" s="175" t="e">
        <f t="shared" si="347"/>
        <v>#DIV/0!</v>
      </c>
      <c r="AS360" s="175" t="e">
        <f t="shared" si="348"/>
        <v>#DIV/0!</v>
      </c>
      <c r="AT360" s="175" t="e">
        <f t="shared" si="349"/>
        <v>#DIV/0!</v>
      </c>
      <c r="AU360" s="175" t="e">
        <f t="shared" si="350"/>
        <v>#DIV/0!</v>
      </c>
      <c r="AV360" s="175">
        <f t="shared" si="351"/>
        <v>1</v>
      </c>
    </row>
    <row r="361" spans="1:48" x14ac:dyDescent="0.25">
      <c r="A361" s="6">
        <v>30201010106</v>
      </c>
      <c r="B361" s="7" t="s">
        <v>762</v>
      </c>
      <c r="C361" s="8">
        <f t="shared" ref="C361:N361" si="380">+C362+C363+C364</f>
        <v>0</v>
      </c>
      <c r="D361" s="8">
        <f t="shared" si="380"/>
        <v>9090909.0909090918</v>
      </c>
      <c r="E361" s="8">
        <f t="shared" si="380"/>
        <v>9090909.0909090918</v>
      </c>
      <c r="F361" s="8">
        <f t="shared" si="380"/>
        <v>9090909.0909090918</v>
      </c>
      <c r="G361" s="8">
        <f t="shared" si="380"/>
        <v>9090909.0909090918</v>
      </c>
      <c r="H361" s="8">
        <f t="shared" si="380"/>
        <v>9090909.0909090918</v>
      </c>
      <c r="I361" s="8">
        <f t="shared" si="380"/>
        <v>9090909.0909090918</v>
      </c>
      <c r="J361" s="8">
        <f t="shared" si="380"/>
        <v>9090909.0909090918</v>
      </c>
      <c r="K361" s="8">
        <f t="shared" si="380"/>
        <v>19090909.090909094</v>
      </c>
      <c r="L361" s="8">
        <f t="shared" si="380"/>
        <v>9090909.0909090918</v>
      </c>
      <c r="M361" s="8">
        <f t="shared" si="380"/>
        <v>9090909.0909090918</v>
      </c>
      <c r="N361" s="8">
        <f t="shared" si="380"/>
        <v>9090909.0909090918</v>
      </c>
      <c r="O361" s="8">
        <f t="shared" si="359"/>
        <v>9090909.0909090918</v>
      </c>
      <c r="P361" s="8">
        <v>110000000</v>
      </c>
      <c r="R361" s="6">
        <v>30201010106</v>
      </c>
      <c r="S361" s="7" t="s">
        <v>594</v>
      </c>
      <c r="T361" s="8">
        <f t="shared" ref="T361" si="381">+T362+T363+T364</f>
        <v>0</v>
      </c>
      <c r="U361" s="8">
        <v>0</v>
      </c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>
        <f t="shared" si="355"/>
        <v>0</v>
      </c>
      <c r="AG361" s="8">
        <f t="shared" si="356"/>
        <v>0</v>
      </c>
      <c r="AI361" s="174" t="e">
        <f t="shared" si="352"/>
        <v>#DIV/0!</v>
      </c>
      <c r="AJ361" s="174">
        <f t="shared" si="339"/>
        <v>1</v>
      </c>
      <c r="AK361" s="174">
        <f t="shared" si="340"/>
        <v>1</v>
      </c>
      <c r="AL361" s="174">
        <f t="shared" si="341"/>
        <v>1</v>
      </c>
      <c r="AM361" s="174">
        <f t="shared" si="342"/>
        <v>1</v>
      </c>
      <c r="AN361" s="174">
        <f t="shared" si="343"/>
        <v>1</v>
      </c>
      <c r="AO361" s="174">
        <f t="shared" si="344"/>
        <v>1</v>
      </c>
      <c r="AP361" s="174">
        <f t="shared" si="345"/>
        <v>1</v>
      </c>
      <c r="AQ361" s="174">
        <f t="shared" si="346"/>
        <v>1</v>
      </c>
      <c r="AR361" s="174">
        <f t="shared" si="347"/>
        <v>1</v>
      </c>
      <c r="AS361" s="174">
        <f t="shared" si="348"/>
        <v>1</v>
      </c>
      <c r="AT361" s="174">
        <f t="shared" si="349"/>
        <v>1</v>
      </c>
      <c r="AU361" s="174">
        <f t="shared" si="350"/>
        <v>1</v>
      </c>
      <c r="AV361" s="174">
        <f t="shared" si="351"/>
        <v>1</v>
      </c>
    </row>
    <row r="362" spans="1:48" x14ac:dyDescent="0.25">
      <c r="A362" s="16">
        <v>3020101010601</v>
      </c>
      <c r="B362" s="13" t="s">
        <v>878</v>
      </c>
      <c r="C362" s="15"/>
      <c r="D362" s="15"/>
      <c r="E362" s="15"/>
      <c r="F362" s="15"/>
      <c r="G362" s="15"/>
      <c r="H362" s="15"/>
      <c r="I362" s="15"/>
      <c r="J362" s="15"/>
      <c r="K362" s="15">
        <v>10000000</v>
      </c>
      <c r="L362" s="15"/>
      <c r="M362" s="15"/>
      <c r="N362" s="15"/>
      <c r="O362" s="15">
        <f t="shared" si="359"/>
        <v>0</v>
      </c>
      <c r="P362" s="15">
        <v>10000000</v>
      </c>
      <c r="R362" s="16">
        <v>3020101010601</v>
      </c>
      <c r="S362" s="13" t="s">
        <v>595</v>
      </c>
      <c r="T362" s="15">
        <v>0</v>
      </c>
      <c r="U362" s="15">
        <v>0</v>
      </c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>
        <f t="shared" si="355"/>
        <v>0</v>
      </c>
      <c r="AG362" s="15">
        <f t="shared" si="356"/>
        <v>0</v>
      </c>
      <c r="AI362" s="175" t="e">
        <f t="shared" si="352"/>
        <v>#DIV/0!</v>
      </c>
      <c r="AJ362" s="175" t="e">
        <f t="shared" si="339"/>
        <v>#DIV/0!</v>
      </c>
      <c r="AK362" s="175" t="e">
        <f t="shared" si="340"/>
        <v>#DIV/0!</v>
      </c>
      <c r="AL362" s="175" t="e">
        <f t="shared" si="341"/>
        <v>#DIV/0!</v>
      </c>
      <c r="AM362" s="175" t="e">
        <f t="shared" si="342"/>
        <v>#DIV/0!</v>
      </c>
      <c r="AN362" s="175" t="e">
        <f t="shared" si="343"/>
        <v>#DIV/0!</v>
      </c>
      <c r="AO362" s="175" t="e">
        <f t="shared" si="344"/>
        <v>#DIV/0!</v>
      </c>
      <c r="AP362" s="175" t="e">
        <f t="shared" si="345"/>
        <v>#DIV/0!</v>
      </c>
      <c r="AQ362" s="175">
        <f t="shared" si="346"/>
        <v>1</v>
      </c>
      <c r="AR362" s="175" t="e">
        <f t="shared" si="347"/>
        <v>#DIV/0!</v>
      </c>
      <c r="AS362" s="175" t="e">
        <f t="shared" si="348"/>
        <v>#DIV/0!</v>
      </c>
      <c r="AT362" s="175" t="e">
        <f t="shared" si="349"/>
        <v>#DIV/0!</v>
      </c>
      <c r="AU362" s="175" t="e">
        <f t="shared" si="350"/>
        <v>#DIV/0!</v>
      </c>
      <c r="AV362" s="175">
        <f t="shared" si="351"/>
        <v>1</v>
      </c>
    </row>
    <row r="363" spans="1:48" x14ac:dyDescent="0.25">
      <c r="A363" s="16">
        <v>3020101010602</v>
      </c>
      <c r="B363" s="13" t="s">
        <v>879</v>
      </c>
      <c r="C363" s="15"/>
      <c r="D363" s="15">
        <v>4545454.5454545459</v>
      </c>
      <c r="E363" s="15">
        <v>4545454.5454545459</v>
      </c>
      <c r="F363" s="15">
        <v>4545454.5454545459</v>
      </c>
      <c r="G363" s="15">
        <v>4545454.5454545459</v>
      </c>
      <c r="H363" s="15">
        <v>4545454.5454545459</v>
      </c>
      <c r="I363" s="15">
        <v>4545454.5454545459</v>
      </c>
      <c r="J363" s="15">
        <v>4545454.5454545459</v>
      </c>
      <c r="K363" s="15">
        <v>4545454.5454545459</v>
      </c>
      <c r="L363" s="15">
        <v>4545454.5454545459</v>
      </c>
      <c r="M363" s="15">
        <v>4545454.5454545459</v>
      </c>
      <c r="N363" s="15">
        <v>4545454.5454545459</v>
      </c>
      <c r="O363" s="15">
        <f t="shared" si="359"/>
        <v>4545454.5454545459</v>
      </c>
      <c r="P363" s="15">
        <v>50000000</v>
      </c>
      <c r="R363" s="16">
        <v>3020101010602</v>
      </c>
      <c r="S363" s="13" t="s">
        <v>596</v>
      </c>
      <c r="T363" s="15">
        <v>0</v>
      </c>
      <c r="U363" s="15">
        <v>0</v>
      </c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>
        <f t="shared" si="355"/>
        <v>0</v>
      </c>
      <c r="AG363" s="15">
        <f t="shared" si="356"/>
        <v>0</v>
      </c>
      <c r="AI363" s="175" t="e">
        <f t="shared" si="352"/>
        <v>#DIV/0!</v>
      </c>
      <c r="AJ363" s="175">
        <f t="shared" si="339"/>
        <v>1</v>
      </c>
      <c r="AK363" s="175">
        <f t="shared" si="340"/>
        <v>1</v>
      </c>
      <c r="AL363" s="175">
        <f t="shared" si="341"/>
        <v>1</v>
      </c>
      <c r="AM363" s="175">
        <f t="shared" si="342"/>
        <v>1</v>
      </c>
      <c r="AN363" s="175">
        <f t="shared" si="343"/>
        <v>1</v>
      </c>
      <c r="AO363" s="175">
        <f t="shared" si="344"/>
        <v>1</v>
      </c>
      <c r="AP363" s="175">
        <f t="shared" si="345"/>
        <v>1</v>
      </c>
      <c r="AQ363" s="175">
        <f t="shared" si="346"/>
        <v>1</v>
      </c>
      <c r="AR363" s="175">
        <f t="shared" si="347"/>
        <v>1</v>
      </c>
      <c r="AS363" s="175">
        <f t="shared" si="348"/>
        <v>1</v>
      </c>
      <c r="AT363" s="175">
        <f t="shared" si="349"/>
        <v>1</v>
      </c>
      <c r="AU363" s="175">
        <f t="shared" si="350"/>
        <v>1</v>
      </c>
      <c r="AV363" s="175">
        <f t="shared" si="351"/>
        <v>1</v>
      </c>
    </row>
    <row r="364" spans="1:48" x14ac:dyDescent="0.25">
      <c r="A364" s="16">
        <v>3020101010603</v>
      </c>
      <c r="B364" s="13" t="s">
        <v>880</v>
      </c>
      <c r="C364" s="15"/>
      <c r="D364" s="15">
        <v>4545454.5454545459</v>
      </c>
      <c r="E364" s="15">
        <v>4545454.5454545459</v>
      </c>
      <c r="F364" s="15">
        <v>4545454.5454545459</v>
      </c>
      <c r="G364" s="15">
        <v>4545454.5454545459</v>
      </c>
      <c r="H364" s="15">
        <v>4545454.5454545459</v>
      </c>
      <c r="I364" s="15">
        <v>4545454.5454545459</v>
      </c>
      <c r="J364" s="15">
        <v>4545454.5454545459</v>
      </c>
      <c r="K364" s="15">
        <v>4545454.5454545459</v>
      </c>
      <c r="L364" s="15">
        <v>4545454.5454545459</v>
      </c>
      <c r="M364" s="15">
        <v>4545454.5454545459</v>
      </c>
      <c r="N364" s="15">
        <v>4545454.5454545459</v>
      </c>
      <c r="O364" s="15">
        <f t="shared" si="359"/>
        <v>4545454.5454545459</v>
      </c>
      <c r="P364" s="15">
        <v>50000000</v>
      </c>
      <c r="R364" s="16">
        <v>3020101010603</v>
      </c>
      <c r="S364" s="13" t="s">
        <v>597</v>
      </c>
      <c r="T364" s="15">
        <v>0</v>
      </c>
      <c r="U364" s="15">
        <v>0</v>
      </c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>
        <f t="shared" si="355"/>
        <v>0</v>
      </c>
      <c r="AG364" s="15">
        <f t="shared" si="356"/>
        <v>0</v>
      </c>
      <c r="AI364" s="175" t="e">
        <f t="shared" si="352"/>
        <v>#DIV/0!</v>
      </c>
      <c r="AJ364" s="175">
        <f t="shared" si="339"/>
        <v>1</v>
      </c>
      <c r="AK364" s="175">
        <f t="shared" si="340"/>
        <v>1</v>
      </c>
      <c r="AL364" s="175">
        <f t="shared" si="341"/>
        <v>1</v>
      </c>
      <c r="AM364" s="175">
        <f t="shared" si="342"/>
        <v>1</v>
      </c>
      <c r="AN364" s="175">
        <f t="shared" si="343"/>
        <v>1</v>
      </c>
      <c r="AO364" s="175">
        <f t="shared" si="344"/>
        <v>1</v>
      </c>
      <c r="AP364" s="175">
        <f t="shared" si="345"/>
        <v>1</v>
      </c>
      <c r="AQ364" s="175">
        <f t="shared" si="346"/>
        <v>1</v>
      </c>
      <c r="AR364" s="175">
        <f t="shared" si="347"/>
        <v>1</v>
      </c>
      <c r="AS364" s="175">
        <f t="shared" si="348"/>
        <v>1</v>
      </c>
      <c r="AT364" s="175">
        <f t="shared" si="349"/>
        <v>1</v>
      </c>
      <c r="AU364" s="175">
        <f t="shared" si="350"/>
        <v>1</v>
      </c>
      <c r="AV364" s="175">
        <f t="shared" si="351"/>
        <v>1</v>
      </c>
    </row>
    <row r="365" spans="1:48" x14ac:dyDescent="0.25">
      <c r="A365" s="6">
        <v>30201010107</v>
      </c>
      <c r="B365" s="7" t="s">
        <v>598</v>
      </c>
      <c r="C365" s="8">
        <f t="shared" ref="C365:N365" si="382">+C366+C367</f>
        <v>57500000</v>
      </c>
      <c r="D365" s="8">
        <f t="shared" si="382"/>
        <v>57500000</v>
      </c>
      <c r="E365" s="8">
        <f t="shared" si="382"/>
        <v>57500000</v>
      </c>
      <c r="F365" s="8">
        <f t="shared" si="382"/>
        <v>57500000</v>
      </c>
      <c r="G365" s="8">
        <f t="shared" si="382"/>
        <v>0</v>
      </c>
      <c r="H365" s="8">
        <f t="shared" si="382"/>
        <v>0</v>
      </c>
      <c r="I365" s="8">
        <f t="shared" si="382"/>
        <v>0</v>
      </c>
      <c r="J365" s="8">
        <f t="shared" si="382"/>
        <v>0</v>
      </c>
      <c r="K365" s="8">
        <f t="shared" si="382"/>
        <v>130000000</v>
      </c>
      <c r="L365" s="8">
        <f t="shared" si="382"/>
        <v>0</v>
      </c>
      <c r="M365" s="8">
        <f t="shared" si="382"/>
        <v>0</v>
      </c>
      <c r="N365" s="8">
        <f t="shared" si="382"/>
        <v>0</v>
      </c>
      <c r="O365" s="8">
        <f t="shared" si="359"/>
        <v>115000000</v>
      </c>
      <c r="P365" s="8">
        <v>360000000</v>
      </c>
      <c r="R365" s="6">
        <v>30201010107</v>
      </c>
      <c r="S365" s="7" t="s">
        <v>598</v>
      </c>
      <c r="T365" s="8">
        <f t="shared" ref="T365" si="383">+T366+T367</f>
        <v>170192025</v>
      </c>
      <c r="U365" s="8">
        <v>-169192025</v>
      </c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>
        <f t="shared" si="355"/>
        <v>1000000</v>
      </c>
      <c r="AG365" s="8">
        <f t="shared" si="356"/>
        <v>1000000</v>
      </c>
      <c r="AI365" s="174">
        <f t="shared" si="352"/>
        <v>-1.9598613043478261</v>
      </c>
      <c r="AJ365" s="174">
        <f t="shared" si="339"/>
        <v>3.9424700000000001</v>
      </c>
      <c r="AK365" s="174">
        <f t="shared" si="340"/>
        <v>1</v>
      </c>
      <c r="AL365" s="174">
        <f t="shared" si="341"/>
        <v>1</v>
      </c>
      <c r="AM365" s="174" t="e">
        <f t="shared" si="342"/>
        <v>#DIV/0!</v>
      </c>
      <c r="AN365" s="174" t="e">
        <f t="shared" si="343"/>
        <v>#DIV/0!</v>
      </c>
      <c r="AO365" s="174" t="e">
        <f t="shared" si="344"/>
        <v>#DIV/0!</v>
      </c>
      <c r="AP365" s="174" t="e">
        <f t="shared" si="345"/>
        <v>#DIV/0!</v>
      </c>
      <c r="AQ365" s="174">
        <f t="shared" si="346"/>
        <v>1</v>
      </c>
      <c r="AR365" s="174" t="e">
        <f t="shared" si="347"/>
        <v>#DIV/0!</v>
      </c>
      <c r="AS365" s="174" t="e">
        <f t="shared" si="348"/>
        <v>#DIV/0!</v>
      </c>
      <c r="AT365" s="174" t="e">
        <f t="shared" si="349"/>
        <v>#DIV/0!</v>
      </c>
      <c r="AU365" s="174">
        <f t="shared" si="350"/>
        <v>0.99130434782608701</v>
      </c>
      <c r="AV365" s="174">
        <f t="shared" si="351"/>
        <v>0.99722222222222223</v>
      </c>
    </row>
    <row r="366" spans="1:48" x14ac:dyDescent="0.25">
      <c r="A366" s="16">
        <v>3020101010701</v>
      </c>
      <c r="B366" s="13" t="s">
        <v>881</v>
      </c>
      <c r="C366" s="15"/>
      <c r="D366" s="15"/>
      <c r="E366" s="15"/>
      <c r="F366" s="15"/>
      <c r="G366" s="15"/>
      <c r="H366" s="15"/>
      <c r="I366" s="15"/>
      <c r="J366" s="15"/>
      <c r="K366" s="15">
        <v>130000000</v>
      </c>
      <c r="L366" s="15"/>
      <c r="M366" s="15"/>
      <c r="N366" s="15"/>
      <c r="O366" s="15">
        <f t="shared" si="359"/>
        <v>0</v>
      </c>
      <c r="P366" s="15">
        <v>130000000</v>
      </c>
      <c r="R366" s="16">
        <v>3020101010701</v>
      </c>
      <c r="S366" s="13" t="s">
        <v>599</v>
      </c>
      <c r="T366" s="15">
        <v>0</v>
      </c>
      <c r="U366" s="15">
        <v>0</v>
      </c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>
        <f t="shared" si="355"/>
        <v>0</v>
      </c>
      <c r="AG366" s="15">
        <f t="shared" si="356"/>
        <v>0</v>
      </c>
      <c r="AI366" s="175" t="e">
        <f t="shared" si="352"/>
        <v>#DIV/0!</v>
      </c>
      <c r="AJ366" s="175" t="e">
        <f t="shared" si="339"/>
        <v>#DIV/0!</v>
      </c>
      <c r="AK366" s="175" t="e">
        <f t="shared" si="340"/>
        <v>#DIV/0!</v>
      </c>
      <c r="AL366" s="175" t="e">
        <f t="shared" si="341"/>
        <v>#DIV/0!</v>
      </c>
      <c r="AM366" s="175" t="e">
        <f t="shared" si="342"/>
        <v>#DIV/0!</v>
      </c>
      <c r="AN366" s="175" t="e">
        <f t="shared" si="343"/>
        <v>#DIV/0!</v>
      </c>
      <c r="AO366" s="175" t="e">
        <f t="shared" si="344"/>
        <v>#DIV/0!</v>
      </c>
      <c r="AP366" s="175" t="e">
        <f t="shared" si="345"/>
        <v>#DIV/0!</v>
      </c>
      <c r="AQ366" s="175">
        <f t="shared" si="346"/>
        <v>1</v>
      </c>
      <c r="AR366" s="175" t="e">
        <f t="shared" si="347"/>
        <v>#DIV/0!</v>
      </c>
      <c r="AS366" s="175" t="e">
        <f t="shared" si="348"/>
        <v>#DIV/0!</v>
      </c>
      <c r="AT366" s="175" t="e">
        <f t="shared" si="349"/>
        <v>#DIV/0!</v>
      </c>
      <c r="AU366" s="175" t="e">
        <f t="shared" si="350"/>
        <v>#DIV/0!</v>
      </c>
      <c r="AV366" s="175">
        <f t="shared" si="351"/>
        <v>1</v>
      </c>
    </row>
    <row r="367" spans="1:48" x14ac:dyDescent="0.25">
      <c r="A367" s="16">
        <v>3020101010702</v>
      </c>
      <c r="B367" s="13" t="s">
        <v>882</v>
      </c>
      <c r="C367" s="15">
        <v>57500000</v>
      </c>
      <c r="D367" s="15">
        <v>57500000</v>
      </c>
      <c r="E367" s="15">
        <v>57500000</v>
      </c>
      <c r="F367" s="15">
        <v>57500000</v>
      </c>
      <c r="G367" s="15"/>
      <c r="H367" s="15"/>
      <c r="I367" s="15"/>
      <c r="J367" s="15"/>
      <c r="K367" s="15"/>
      <c r="L367" s="15"/>
      <c r="M367" s="15"/>
      <c r="N367" s="15"/>
      <c r="O367" s="15">
        <f t="shared" si="359"/>
        <v>115000000</v>
      </c>
      <c r="P367" s="15">
        <v>230000000</v>
      </c>
      <c r="R367" s="16">
        <v>3020101010702</v>
      </c>
      <c r="S367" s="13" t="s">
        <v>600</v>
      </c>
      <c r="T367" s="15">
        <v>170192025</v>
      </c>
      <c r="U367" s="15">
        <v>-169192025</v>
      </c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>
        <f t="shared" si="355"/>
        <v>1000000</v>
      </c>
      <c r="AG367" s="15">
        <f t="shared" si="356"/>
        <v>1000000</v>
      </c>
      <c r="AI367" s="175">
        <f t="shared" si="352"/>
        <v>-1.9598613043478261</v>
      </c>
      <c r="AJ367" s="175">
        <f t="shared" si="339"/>
        <v>3.9424700000000001</v>
      </c>
      <c r="AK367" s="175">
        <f t="shared" si="340"/>
        <v>1</v>
      </c>
      <c r="AL367" s="175">
        <f t="shared" si="341"/>
        <v>1</v>
      </c>
      <c r="AM367" s="175" t="e">
        <f t="shared" si="342"/>
        <v>#DIV/0!</v>
      </c>
      <c r="AN367" s="175" t="e">
        <f t="shared" si="343"/>
        <v>#DIV/0!</v>
      </c>
      <c r="AO367" s="175" t="e">
        <f t="shared" si="344"/>
        <v>#DIV/0!</v>
      </c>
      <c r="AP367" s="175" t="e">
        <f t="shared" si="345"/>
        <v>#DIV/0!</v>
      </c>
      <c r="AQ367" s="175" t="e">
        <f t="shared" si="346"/>
        <v>#DIV/0!</v>
      </c>
      <c r="AR367" s="175" t="e">
        <f t="shared" si="347"/>
        <v>#DIV/0!</v>
      </c>
      <c r="AS367" s="175" t="e">
        <f t="shared" si="348"/>
        <v>#DIV/0!</v>
      </c>
      <c r="AT367" s="175" t="e">
        <f t="shared" si="349"/>
        <v>#DIV/0!</v>
      </c>
      <c r="AU367" s="175">
        <f t="shared" si="350"/>
        <v>0.99130434782608701</v>
      </c>
      <c r="AV367" s="175">
        <f t="shared" si="351"/>
        <v>0.9956521739130435</v>
      </c>
    </row>
    <row r="368" spans="1:48" x14ac:dyDescent="0.25">
      <c r="A368" s="6">
        <v>30201010108</v>
      </c>
      <c r="B368" s="7" t="s">
        <v>601</v>
      </c>
      <c r="C368" s="8">
        <f t="shared" ref="C368:N368" si="384">+C369+C370</f>
        <v>0</v>
      </c>
      <c r="D368" s="8">
        <f t="shared" si="384"/>
        <v>0</v>
      </c>
      <c r="E368" s="8">
        <f t="shared" si="384"/>
        <v>0</v>
      </c>
      <c r="F368" s="8">
        <f t="shared" si="384"/>
        <v>0</v>
      </c>
      <c r="G368" s="8">
        <f t="shared" si="384"/>
        <v>0</v>
      </c>
      <c r="H368" s="8">
        <f t="shared" si="384"/>
        <v>0</v>
      </c>
      <c r="I368" s="8">
        <f t="shared" si="384"/>
        <v>0</v>
      </c>
      <c r="J368" s="8">
        <f t="shared" si="384"/>
        <v>0</v>
      </c>
      <c r="K368" s="8">
        <f t="shared" si="384"/>
        <v>0</v>
      </c>
      <c r="L368" s="8">
        <f t="shared" si="384"/>
        <v>0</v>
      </c>
      <c r="M368" s="8">
        <f t="shared" si="384"/>
        <v>15000000</v>
      </c>
      <c r="N368" s="8">
        <f t="shared" si="384"/>
        <v>0</v>
      </c>
      <c r="O368" s="8">
        <f t="shared" si="359"/>
        <v>0</v>
      </c>
      <c r="P368" s="8">
        <v>15000000</v>
      </c>
      <c r="R368" s="6">
        <v>30201010108</v>
      </c>
      <c r="S368" s="7" t="s">
        <v>601</v>
      </c>
      <c r="T368" s="8">
        <f t="shared" ref="T368" si="385">+T369+T370</f>
        <v>0</v>
      </c>
      <c r="U368" s="8">
        <v>13500000</v>
      </c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>
        <f t="shared" si="355"/>
        <v>13500000</v>
      </c>
      <c r="AG368" s="8">
        <f t="shared" si="356"/>
        <v>13500000</v>
      </c>
      <c r="AI368" s="174" t="e">
        <f t="shared" si="352"/>
        <v>#DIV/0!</v>
      </c>
      <c r="AJ368" s="174" t="e">
        <f t="shared" si="339"/>
        <v>#DIV/0!</v>
      </c>
      <c r="AK368" s="174" t="e">
        <f t="shared" si="340"/>
        <v>#DIV/0!</v>
      </c>
      <c r="AL368" s="174" t="e">
        <f t="shared" si="341"/>
        <v>#DIV/0!</v>
      </c>
      <c r="AM368" s="174" t="e">
        <f t="shared" si="342"/>
        <v>#DIV/0!</v>
      </c>
      <c r="AN368" s="174" t="e">
        <f t="shared" si="343"/>
        <v>#DIV/0!</v>
      </c>
      <c r="AO368" s="174" t="e">
        <f t="shared" si="344"/>
        <v>#DIV/0!</v>
      </c>
      <c r="AP368" s="174" t="e">
        <f t="shared" si="345"/>
        <v>#DIV/0!</v>
      </c>
      <c r="AQ368" s="174" t="e">
        <f t="shared" si="346"/>
        <v>#DIV/0!</v>
      </c>
      <c r="AR368" s="174" t="e">
        <f t="shared" si="347"/>
        <v>#DIV/0!</v>
      </c>
      <c r="AS368" s="174">
        <f t="shared" si="348"/>
        <v>1</v>
      </c>
      <c r="AT368" s="174" t="e">
        <f t="shared" si="349"/>
        <v>#DIV/0!</v>
      </c>
      <c r="AU368" s="174" t="e">
        <f t="shared" si="350"/>
        <v>#DIV/0!</v>
      </c>
      <c r="AV368" s="174">
        <f t="shared" si="351"/>
        <v>0.1</v>
      </c>
    </row>
    <row r="369" spans="1:48" x14ac:dyDescent="0.25">
      <c r="A369" s="16">
        <v>3020101010801</v>
      </c>
      <c r="B369" s="13" t="s">
        <v>883</v>
      </c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>
        <v>10000000</v>
      </c>
      <c r="N369" s="15"/>
      <c r="O369" s="15">
        <f t="shared" si="359"/>
        <v>0</v>
      </c>
      <c r="P369" s="15">
        <v>10000000</v>
      </c>
      <c r="R369" s="16">
        <v>3020101010802</v>
      </c>
      <c r="S369" s="13" t="s">
        <v>602</v>
      </c>
      <c r="T369" s="15">
        <v>0</v>
      </c>
      <c r="U369" s="15">
        <v>8500000</v>
      </c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>
        <f t="shared" si="355"/>
        <v>8500000</v>
      </c>
      <c r="AG369" s="15">
        <f t="shared" si="356"/>
        <v>8500000</v>
      </c>
      <c r="AI369" s="175" t="e">
        <f t="shared" si="352"/>
        <v>#DIV/0!</v>
      </c>
      <c r="AJ369" s="175" t="e">
        <f t="shared" si="339"/>
        <v>#DIV/0!</v>
      </c>
      <c r="AK369" s="175" t="e">
        <f t="shared" si="340"/>
        <v>#DIV/0!</v>
      </c>
      <c r="AL369" s="175" t="e">
        <f t="shared" si="341"/>
        <v>#DIV/0!</v>
      </c>
      <c r="AM369" s="175" t="e">
        <f t="shared" si="342"/>
        <v>#DIV/0!</v>
      </c>
      <c r="AN369" s="175" t="e">
        <f t="shared" si="343"/>
        <v>#DIV/0!</v>
      </c>
      <c r="AO369" s="175" t="e">
        <f t="shared" si="344"/>
        <v>#DIV/0!</v>
      </c>
      <c r="AP369" s="175" t="e">
        <f t="shared" si="345"/>
        <v>#DIV/0!</v>
      </c>
      <c r="AQ369" s="175" t="e">
        <f t="shared" si="346"/>
        <v>#DIV/0!</v>
      </c>
      <c r="AR369" s="175" t="e">
        <f t="shared" si="347"/>
        <v>#DIV/0!</v>
      </c>
      <c r="AS369" s="175">
        <f t="shared" si="348"/>
        <v>1</v>
      </c>
      <c r="AT369" s="175" t="e">
        <f t="shared" si="349"/>
        <v>#DIV/0!</v>
      </c>
      <c r="AU369" s="175" t="e">
        <f t="shared" si="350"/>
        <v>#DIV/0!</v>
      </c>
      <c r="AV369" s="175">
        <f t="shared" si="351"/>
        <v>0.15</v>
      </c>
    </row>
    <row r="370" spans="1:48" x14ac:dyDescent="0.25">
      <c r="A370" s="16">
        <v>3020101010803</v>
      </c>
      <c r="B370" s="13" t="s">
        <v>884</v>
      </c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>
        <v>5000000</v>
      </c>
      <c r="N370" s="15"/>
      <c r="O370" s="15">
        <f t="shared" si="359"/>
        <v>0</v>
      </c>
      <c r="P370" s="15">
        <v>5000000</v>
      </c>
      <c r="R370" s="16">
        <v>3020101010803</v>
      </c>
      <c r="S370" s="13" t="s">
        <v>603</v>
      </c>
      <c r="T370" s="15">
        <v>0</v>
      </c>
      <c r="U370" s="15">
        <v>5000000</v>
      </c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>
        <f t="shared" si="355"/>
        <v>5000000</v>
      </c>
      <c r="AG370" s="15">
        <f t="shared" si="356"/>
        <v>5000000</v>
      </c>
      <c r="AI370" s="175" t="e">
        <f t="shared" si="352"/>
        <v>#DIV/0!</v>
      </c>
      <c r="AJ370" s="175" t="e">
        <f t="shared" si="339"/>
        <v>#DIV/0!</v>
      </c>
      <c r="AK370" s="175" t="e">
        <f t="shared" si="340"/>
        <v>#DIV/0!</v>
      </c>
      <c r="AL370" s="175" t="e">
        <f t="shared" si="341"/>
        <v>#DIV/0!</v>
      </c>
      <c r="AM370" s="175" t="e">
        <f t="shared" si="342"/>
        <v>#DIV/0!</v>
      </c>
      <c r="AN370" s="175" t="e">
        <f t="shared" si="343"/>
        <v>#DIV/0!</v>
      </c>
      <c r="AO370" s="175" t="e">
        <f t="shared" si="344"/>
        <v>#DIV/0!</v>
      </c>
      <c r="AP370" s="175" t="e">
        <f t="shared" si="345"/>
        <v>#DIV/0!</v>
      </c>
      <c r="AQ370" s="175" t="e">
        <f t="shared" si="346"/>
        <v>#DIV/0!</v>
      </c>
      <c r="AR370" s="175" t="e">
        <f t="shared" si="347"/>
        <v>#DIV/0!</v>
      </c>
      <c r="AS370" s="175">
        <f t="shared" si="348"/>
        <v>1</v>
      </c>
      <c r="AT370" s="175" t="e">
        <f t="shared" si="349"/>
        <v>#DIV/0!</v>
      </c>
      <c r="AU370" s="175" t="e">
        <f t="shared" si="350"/>
        <v>#DIV/0!</v>
      </c>
      <c r="AV370" s="175">
        <f t="shared" si="351"/>
        <v>0</v>
      </c>
    </row>
    <row r="371" spans="1:48" x14ac:dyDescent="0.25">
      <c r="A371" s="6">
        <v>30201010109</v>
      </c>
      <c r="B371" s="7" t="s">
        <v>604</v>
      </c>
      <c r="C371" s="8">
        <f t="shared" ref="C371:N371" si="386">+C372+C373</f>
        <v>11000000</v>
      </c>
      <c r="D371" s="8">
        <f t="shared" si="386"/>
        <v>11000000</v>
      </c>
      <c r="E371" s="8">
        <f t="shared" si="386"/>
        <v>16000000</v>
      </c>
      <c r="F371" s="8">
        <f t="shared" si="386"/>
        <v>16000000</v>
      </c>
      <c r="G371" s="8">
        <f t="shared" si="386"/>
        <v>16000000</v>
      </c>
      <c r="H371" s="8">
        <f t="shared" si="386"/>
        <v>0</v>
      </c>
      <c r="I371" s="8">
        <f t="shared" si="386"/>
        <v>0</v>
      </c>
      <c r="J371" s="8">
        <f t="shared" si="386"/>
        <v>0</v>
      </c>
      <c r="K371" s="8">
        <f t="shared" si="386"/>
        <v>0</v>
      </c>
      <c r="L371" s="8">
        <f t="shared" si="386"/>
        <v>0</v>
      </c>
      <c r="M371" s="8">
        <f t="shared" si="386"/>
        <v>0</v>
      </c>
      <c r="N371" s="8">
        <f t="shared" si="386"/>
        <v>0</v>
      </c>
      <c r="O371" s="8">
        <f t="shared" si="359"/>
        <v>22000000</v>
      </c>
      <c r="P371" s="8">
        <v>70000000</v>
      </c>
      <c r="R371" s="6">
        <v>30201010109</v>
      </c>
      <c r="S371" s="7" t="s">
        <v>604</v>
      </c>
      <c r="T371" s="8">
        <f t="shared" ref="T371" si="387">+T372+T373</f>
        <v>156600</v>
      </c>
      <c r="U371" s="8">
        <v>-156600</v>
      </c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>
        <f t="shared" si="355"/>
        <v>0</v>
      </c>
      <c r="AG371" s="8">
        <f t="shared" si="356"/>
        <v>0</v>
      </c>
      <c r="AI371" s="174">
        <f t="shared" si="352"/>
        <v>0.9857636363636364</v>
      </c>
      <c r="AJ371" s="174">
        <f t="shared" si="339"/>
        <v>1.0142363636363636</v>
      </c>
      <c r="AK371" s="174">
        <f t="shared" si="340"/>
        <v>1</v>
      </c>
      <c r="AL371" s="174">
        <f t="shared" si="341"/>
        <v>1</v>
      </c>
      <c r="AM371" s="174">
        <f t="shared" si="342"/>
        <v>1</v>
      </c>
      <c r="AN371" s="174" t="e">
        <f t="shared" si="343"/>
        <v>#DIV/0!</v>
      </c>
      <c r="AO371" s="174" t="e">
        <f t="shared" si="344"/>
        <v>#DIV/0!</v>
      </c>
      <c r="AP371" s="174" t="e">
        <f t="shared" si="345"/>
        <v>#DIV/0!</v>
      </c>
      <c r="AQ371" s="174" t="e">
        <f t="shared" si="346"/>
        <v>#DIV/0!</v>
      </c>
      <c r="AR371" s="174" t="e">
        <f t="shared" si="347"/>
        <v>#DIV/0!</v>
      </c>
      <c r="AS371" s="174" t="e">
        <f t="shared" si="348"/>
        <v>#DIV/0!</v>
      </c>
      <c r="AT371" s="174" t="e">
        <f t="shared" si="349"/>
        <v>#DIV/0!</v>
      </c>
      <c r="AU371" s="174">
        <f t="shared" si="350"/>
        <v>1</v>
      </c>
      <c r="AV371" s="174">
        <f t="shared" si="351"/>
        <v>1</v>
      </c>
    </row>
    <row r="372" spans="1:48" x14ac:dyDescent="0.25">
      <c r="A372" s="16">
        <v>3020101010902</v>
      </c>
      <c r="B372" s="13" t="s">
        <v>885</v>
      </c>
      <c r="C372" s="15"/>
      <c r="D372" s="15"/>
      <c r="E372" s="15">
        <v>5000000</v>
      </c>
      <c r="F372" s="15">
        <v>5000000</v>
      </c>
      <c r="G372" s="15">
        <v>5000000</v>
      </c>
      <c r="H372" s="15"/>
      <c r="I372" s="15"/>
      <c r="J372" s="15"/>
      <c r="K372" s="15"/>
      <c r="L372" s="15"/>
      <c r="M372" s="15"/>
      <c r="N372" s="15"/>
      <c r="O372" s="15">
        <f t="shared" si="359"/>
        <v>0</v>
      </c>
      <c r="P372" s="15">
        <v>15000000</v>
      </c>
      <c r="R372" s="16">
        <v>3020101010902</v>
      </c>
      <c r="S372" s="13" t="s">
        <v>605</v>
      </c>
      <c r="T372" s="15">
        <v>78300</v>
      </c>
      <c r="U372" s="15">
        <v>-78300</v>
      </c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>
        <f t="shared" si="355"/>
        <v>0</v>
      </c>
      <c r="AG372" s="15">
        <f t="shared" si="356"/>
        <v>0</v>
      </c>
      <c r="AI372" s="175" t="e">
        <f t="shared" si="352"/>
        <v>#DIV/0!</v>
      </c>
      <c r="AJ372" s="175" t="e">
        <f t="shared" si="339"/>
        <v>#DIV/0!</v>
      </c>
      <c r="AK372" s="175">
        <f t="shared" si="340"/>
        <v>1</v>
      </c>
      <c r="AL372" s="175">
        <f t="shared" si="341"/>
        <v>1</v>
      </c>
      <c r="AM372" s="175">
        <f t="shared" si="342"/>
        <v>1</v>
      </c>
      <c r="AN372" s="175" t="e">
        <f t="shared" si="343"/>
        <v>#DIV/0!</v>
      </c>
      <c r="AO372" s="175" t="e">
        <f t="shared" si="344"/>
        <v>#DIV/0!</v>
      </c>
      <c r="AP372" s="175" t="e">
        <f t="shared" si="345"/>
        <v>#DIV/0!</v>
      </c>
      <c r="AQ372" s="175" t="e">
        <f t="shared" si="346"/>
        <v>#DIV/0!</v>
      </c>
      <c r="AR372" s="175" t="e">
        <f t="shared" si="347"/>
        <v>#DIV/0!</v>
      </c>
      <c r="AS372" s="175" t="e">
        <f t="shared" si="348"/>
        <v>#DIV/0!</v>
      </c>
      <c r="AT372" s="175" t="e">
        <f t="shared" si="349"/>
        <v>#DIV/0!</v>
      </c>
      <c r="AU372" s="175" t="e">
        <f t="shared" si="350"/>
        <v>#DIV/0!</v>
      </c>
      <c r="AV372" s="175">
        <f t="shared" si="351"/>
        <v>1</v>
      </c>
    </row>
    <row r="373" spans="1:48" x14ac:dyDescent="0.25">
      <c r="A373" s="16">
        <v>3020101010903</v>
      </c>
      <c r="B373" s="13" t="s">
        <v>886</v>
      </c>
      <c r="C373" s="15">
        <v>11000000</v>
      </c>
      <c r="D373" s="15">
        <v>11000000</v>
      </c>
      <c r="E373" s="15">
        <v>11000000</v>
      </c>
      <c r="F373" s="15">
        <v>11000000</v>
      </c>
      <c r="G373" s="15">
        <v>11000000</v>
      </c>
      <c r="H373" s="15"/>
      <c r="I373" s="15"/>
      <c r="J373" s="15"/>
      <c r="K373" s="15"/>
      <c r="L373" s="15"/>
      <c r="M373" s="15"/>
      <c r="N373" s="15"/>
      <c r="O373" s="15">
        <f t="shared" si="359"/>
        <v>22000000</v>
      </c>
      <c r="P373" s="15">
        <v>55000000</v>
      </c>
      <c r="R373" s="16">
        <v>3020101010903</v>
      </c>
      <c r="S373" s="13" t="s">
        <v>606</v>
      </c>
      <c r="T373" s="15">
        <v>78300</v>
      </c>
      <c r="U373" s="15">
        <v>-78300</v>
      </c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>
        <f t="shared" si="355"/>
        <v>0</v>
      </c>
      <c r="AG373" s="15">
        <f t="shared" si="356"/>
        <v>0</v>
      </c>
      <c r="AI373" s="175">
        <f t="shared" si="352"/>
        <v>0.9928818181818182</v>
      </c>
      <c r="AJ373" s="175">
        <f t="shared" si="339"/>
        <v>1.0071181818181818</v>
      </c>
      <c r="AK373" s="175">
        <f t="shared" si="340"/>
        <v>1</v>
      </c>
      <c r="AL373" s="175">
        <f t="shared" si="341"/>
        <v>1</v>
      </c>
      <c r="AM373" s="175">
        <f t="shared" si="342"/>
        <v>1</v>
      </c>
      <c r="AN373" s="175" t="e">
        <f t="shared" si="343"/>
        <v>#DIV/0!</v>
      </c>
      <c r="AO373" s="175" t="e">
        <f t="shared" si="344"/>
        <v>#DIV/0!</v>
      </c>
      <c r="AP373" s="175" t="e">
        <f t="shared" si="345"/>
        <v>#DIV/0!</v>
      </c>
      <c r="AQ373" s="175" t="e">
        <f t="shared" si="346"/>
        <v>#DIV/0!</v>
      </c>
      <c r="AR373" s="175" t="e">
        <f t="shared" si="347"/>
        <v>#DIV/0!</v>
      </c>
      <c r="AS373" s="175" t="e">
        <f t="shared" si="348"/>
        <v>#DIV/0!</v>
      </c>
      <c r="AT373" s="175" t="e">
        <f t="shared" si="349"/>
        <v>#DIV/0!</v>
      </c>
      <c r="AU373" s="175">
        <f t="shared" si="350"/>
        <v>1</v>
      </c>
      <c r="AV373" s="175">
        <f t="shared" si="351"/>
        <v>1</v>
      </c>
    </row>
    <row r="374" spans="1:48" x14ac:dyDescent="0.25">
      <c r="A374" s="6">
        <v>30201010110</v>
      </c>
      <c r="B374" s="7" t="s">
        <v>607</v>
      </c>
      <c r="C374" s="8">
        <f t="shared" ref="C374:N374" si="388">+C375</f>
        <v>0</v>
      </c>
      <c r="D374" s="8">
        <f t="shared" si="388"/>
        <v>0</v>
      </c>
      <c r="E374" s="8">
        <f t="shared" si="388"/>
        <v>0</v>
      </c>
      <c r="F374" s="8">
        <f t="shared" si="388"/>
        <v>0</v>
      </c>
      <c r="G374" s="8">
        <f t="shared" si="388"/>
        <v>0</v>
      </c>
      <c r="H374" s="8">
        <f t="shared" si="388"/>
        <v>0</v>
      </c>
      <c r="I374" s="8">
        <f t="shared" si="388"/>
        <v>0</v>
      </c>
      <c r="J374" s="8">
        <f t="shared" si="388"/>
        <v>0</v>
      </c>
      <c r="K374" s="8">
        <f t="shared" si="388"/>
        <v>10000000</v>
      </c>
      <c r="L374" s="8">
        <f t="shared" si="388"/>
        <v>0</v>
      </c>
      <c r="M374" s="8">
        <f t="shared" si="388"/>
        <v>0</v>
      </c>
      <c r="N374" s="8">
        <f t="shared" si="388"/>
        <v>0</v>
      </c>
      <c r="O374" s="8">
        <f t="shared" si="359"/>
        <v>0</v>
      </c>
      <c r="P374" s="8">
        <v>10000000</v>
      </c>
      <c r="R374" s="6">
        <v>30201010110</v>
      </c>
      <c r="S374" s="7" t="s">
        <v>607</v>
      </c>
      <c r="T374" s="8">
        <f t="shared" ref="T374" si="389">+T375</f>
        <v>0</v>
      </c>
      <c r="U374" s="8">
        <v>0</v>
      </c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>
        <f t="shared" si="355"/>
        <v>0</v>
      </c>
      <c r="AG374" s="8">
        <f t="shared" si="356"/>
        <v>0</v>
      </c>
      <c r="AI374" s="174" t="e">
        <f t="shared" si="352"/>
        <v>#DIV/0!</v>
      </c>
      <c r="AJ374" s="174" t="e">
        <f t="shared" si="339"/>
        <v>#DIV/0!</v>
      </c>
      <c r="AK374" s="174" t="e">
        <f t="shared" si="340"/>
        <v>#DIV/0!</v>
      </c>
      <c r="AL374" s="174" t="e">
        <f t="shared" si="341"/>
        <v>#DIV/0!</v>
      </c>
      <c r="AM374" s="174" t="e">
        <f t="shared" si="342"/>
        <v>#DIV/0!</v>
      </c>
      <c r="AN374" s="174" t="e">
        <f t="shared" si="343"/>
        <v>#DIV/0!</v>
      </c>
      <c r="AO374" s="174" t="e">
        <f t="shared" si="344"/>
        <v>#DIV/0!</v>
      </c>
      <c r="AP374" s="174" t="e">
        <f t="shared" si="345"/>
        <v>#DIV/0!</v>
      </c>
      <c r="AQ374" s="174">
        <f t="shared" si="346"/>
        <v>1</v>
      </c>
      <c r="AR374" s="174" t="e">
        <f t="shared" si="347"/>
        <v>#DIV/0!</v>
      </c>
      <c r="AS374" s="174" t="e">
        <f t="shared" si="348"/>
        <v>#DIV/0!</v>
      </c>
      <c r="AT374" s="174" t="e">
        <f t="shared" si="349"/>
        <v>#DIV/0!</v>
      </c>
      <c r="AU374" s="174" t="e">
        <f t="shared" si="350"/>
        <v>#DIV/0!</v>
      </c>
      <c r="AV374" s="174">
        <f t="shared" si="351"/>
        <v>1</v>
      </c>
    </row>
    <row r="375" spans="1:48" x14ac:dyDescent="0.25">
      <c r="A375" s="16">
        <v>3020101011001</v>
      </c>
      <c r="B375" s="13" t="s">
        <v>887</v>
      </c>
      <c r="C375" s="15"/>
      <c r="D375" s="15"/>
      <c r="E375" s="15"/>
      <c r="F375" s="15"/>
      <c r="G375" s="15"/>
      <c r="H375" s="15"/>
      <c r="I375" s="15"/>
      <c r="J375" s="15"/>
      <c r="K375" s="15">
        <v>10000000</v>
      </c>
      <c r="L375" s="15"/>
      <c r="M375" s="15"/>
      <c r="N375" s="15"/>
      <c r="O375" s="15">
        <f t="shared" si="359"/>
        <v>0</v>
      </c>
      <c r="P375" s="15">
        <v>10000000</v>
      </c>
      <c r="R375" s="16">
        <v>3020101011001</v>
      </c>
      <c r="S375" s="13" t="s">
        <v>608</v>
      </c>
      <c r="T375" s="15">
        <v>0</v>
      </c>
      <c r="U375" s="15">
        <v>0</v>
      </c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>
        <f t="shared" si="355"/>
        <v>0</v>
      </c>
      <c r="AG375" s="15">
        <f t="shared" si="356"/>
        <v>0</v>
      </c>
      <c r="AI375" s="175" t="e">
        <f t="shared" si="352"/>
        <v>#DIV/0!</v>
      </c>
      <c r="AJ375" s="175" t="e">
        <f t="shared" si="339"/>
        <v>#DIV/0!</v>
      </c>
      <c r="AK375" s="175" t="e">
        <f t="shared" si="340"/>
        <v>#DIV/0!</v>
      </c>
      <c r="AL375" s="175" t="e">
        <f t="shared" si="341"/>
        <v>#DIV/0!</v>
      </c>
      <c r="AM375" s="175" t="e">
        <f t="shared" si="342"/>
        <v>#DIV/0!</v>
      </c>
      <c r="AN375" s="175" t="e">
        <f t="shared" si="343"/>
        <v>#DIV/0!</v>
      </c>
      <c r="AO375" s="175" t="e">
        <f t="shared" si="344"/>
        <v>#DIV/0!</v>
      </c>
      <c r="AP375" s="175" t="e">
        <f t="shared" si="345"/>
        <v>#DIV/0!</v>
      </c>
      <c r="AQ375" s="175">
        <f t="shared" si="346"/>
        <v>1</v>
      </c>
      <c r="AR375" s="175" t="e">
        <f t="shared" si="347"/>
        <v>#DIV/0!</v>
      </c>
      <c r="AS375" s="175" t="e">
        <f t="shared" si="348"/>
        <v>#DIV/0!</v>
      </c>
      <c r="AT375" s="175" t="e">
        <f t="shared" si="349"/>
        <v>#DIV/0!</v>
      </c>
      <c r="AU375" s="175" t="e">
        <f t="shared" si="350"/>
        <v>#DIV/0!</v>
      </c>
      <c r="AV375" s="175">
        <f t="shared" si="351"/>
        <v>1</v>
      </c>
    </row>
    <row r="376" spans="1:48" x14ac:dyDescent="0.25">
      <c r="A376" s="6">
        <v>30201010111</v>
      </c>
      <c r="B376" s="7" t="s">
        <v>609</v>
      </c>
      <c r="C376" s="8">
        <f t="shared" ref="C376:N376" si="390">+C377+C378+C379</f>
        <v>175000000</v>
      </c>
      <c r="D376" s="8">
        <f t="shared" si="390"/>
        <v>0</v>
      </c>
      <c r="E376" s="8">
        <f t="shared" si="390"/>
        <v>0</v>
      </c>
      <c r="F376" s="8">
        <f t="shared" si="390"/>
        <v>110000000</v>
      </c>
      <c r="G376" s="8">
        <f t="shared" si="390"/>
        <v>0</v>
      </c>
      <c r="H376" s="8">
        <f t="shared" si="390"/>
        <v>0</v>
      </c>
      <c r="I376" s="8">
        <f t="shared" si="390"/>
        <v>0</v>
      </c>
      <c r="J376" s="8">
        <f t="shared" si="390"/>
        <v>0</v>
      </c>
      <c r="K376" s="8">
        <f t="shared" si="390"/>
        <v>65000000</v>
      </c>
      <c r="L376" s="8">
        <f t="shared" si="390"/>
        <v>0</v>
      </c>
      <c r="M376" s="8">
        <f t="shared" si="390"/>
        <v>0</v>
      </c>
      <c r="N376" s="8">
        <f t="shared" si="390"/>
        <v>0</v>
      </c>
      <c r="O376" s="8">
        <f t="shared" si="359"/>
        <v>175000000</v>
      </c>
      <c r="P376" s="8">
        <v>350000000</v>
      </c>
      <c r="R376" s="6">
        <v>30201010111</v>
      </c>
      <c r="S376" s="7" t="s">
        <v>609</v>
      </c>
      <c r="T376" s="8">
        <f t="shared" ref="T376" si="391">+T377+T378+T379</f>
        <v>1500000</v>
      </c>
      <c r="U376" s="8">
        <v>-1500000</v>
      </c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>
        <f t="shared" si="355"/>
        <v>0</v>
      </c>
      <c r="AG376" s="8">
        <f t="shared" si="356"/>
        <v>0</v>
      </c>
      <c r="AI376" s="174">
        <f t="shared" si="352"/>
        <v>0.99142857142857144</v>
      </c>
      <c r="AJ376" s="174" t="e">
        <f t="shared" si="339"/>
        <v>#DIV/0!</v>
      </c>
      <c r="AK376" s="174" t="e">
        <f t="shared" si="340"/>
        <v>#DIV/0!</v>
      </c>
      <c r="AL376" s="174">
        <f t="shared" si="341"/>
        <v>1</v>
      </c>
      <c r="AM376" s="174" t="e">
        <f t="shared" si="342"/>
        <v>#DIV/0!</v>
      </c>
      <c r="AN376" s="174" t="e">
        <f t="shared" si="343"/>
        <v>#DIV/0!</v>
      </c>
      <c r="AO376" s="174" t="e">
        <f t="shared" si="344"/>
        <v>#DIV/0!</v>
      </c>
      <c r="AP376" s="174" t="e">
        <f t="shared" si="345"/>
        <v>#DIV/0!</v>
      </c>
      <c r="AQ376" s="174">
        <f t="shared" si="346"/>
        <v>1</v>
      </c>
      <c r="AR376" s="174" t="e">
        <f t="shared" si="347"/>
        <v>#DIV/0!</v>
      </c>
      <c r="AS376" s="174" t="e">
        <f t="shared" si="348"/>
        <v>#DIV/0!</v>
      </c>
      <c r="AT376" s="174" t="e">
        <f t="shared" si="349"/>
        <v>#DIV/0!</v>
      </c>
      <c r="AU376" s="174">
        <f t="shared" si="350"/>
        <v>1</v>
      </c>
      <c r="AV376" s="174">
        <f t="shared" si="351"/>
        <v>1</v>
      </c>
    </row>
    <row r="377" spans="1:48" x14ac:dyDescent="0.25">
      <c r="A377" s="16">
        <v>3020101011101</v>
      </c>
      <c r="B377" s="13" t="s">
        <v>888</v>
      </c>
      <c r="C377" s="15"/>
      <c r="D377" s="15"/>
      <c r="E377" s="15"/>
      <c r="F377" s="15"/>
      <c r="G377" s="15"/>
      <c r="H377" s="15"/>
      <c r="I377" s="15"/>
      <c r="J377" s="15"/>
      <c r="K377" s="15">
        <v>65000000</v>
      </c>
      <c r="L377" s="15"/>
      <c r="M377" s="15"/>
      <c r="N377" s="15"/>
      <c r="O377" s="15">
        <f t="shared" si="359"/>
        <v>0</v>
      </c>
      <c r="P377" s="15">
        <v>65000000</v>
      </c>
      <c r="R377" s="16">
        <v>3020101011101</v>
      </c>
      <c r="S377" s="13" t="s">
        <v>610</v>
      </c>
      <c r="T377" s="15">
        <v>0</v>
      </c>
      <c r="U377" s="15">
        <v>0</v>
      </c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>
        <f t="shared" si="355"/>
        <v>0</v>
      </c>
      <c r="AG377" s="15">
        <f t="shared" si="356"/>
        <v>0</v>
      </c>
      <c r="AI377" s="175" t="e">
        <f t="shared" si="352"/>
        <v>#DIV/0!</v>
      </c>
      <c r="AJ377" s="175" t="e">
        <f t="shared" si="339"/>
        <v>#DIV/0!</v>
      </c>
      <c r="AK377" s="175" t="e">
        <f t="shared" si="340"/>
        <v>#DIV/0!</v>
      </c>
      <c r="AL377" s="175" t="e">
        <f t="shared" si="341"/>
        <v>#DIV/0!</v>
      </c>
      <c r="AM377" s="175" t="e">
        <f t="shared" si="342"/>
        <v>#DIV/0!</v>
      </c>
      <c r="AN377" s="175" t="e">
        <f t="shared" si="343"/>
        <v>#DIV/0!</v>
      </c>
      <c r="AO377" s="175" t="e">
        <f t="shared" si="344"/>
        <v>#DIV/0!</v>
      </c>
      <c r="AP377" s="175" t="e">
        <f t="shared" si="345"/>
        <v>#DIV/0!</v>
      </c>
      <c r="AQ377" s="175">
        <f t="shared" si="346"/>
        <v>1</v>
      </c>
      <c r="AR377" s="175" t="e">
        <f t="shared" si="347"/>
        <v>#DIV/0!</v>
      </c>
      <c r="AS377" s="175" t="e">
        <f t="shared" si="348"/>
        <v>#DIV/0!</v>
      </c>
      <c r="AT377" s="175" t="e">
        <f t="shared" si="349"/>
        <v>#DIV/0!</v>
      </c>
      <c r="AU377" s="175" t="e">
        <f t="shared" si="350"/>
        <v>#DIV/0!</v>
      </c>
      <c r="AV377" s="175">
        <f t="shared" si="351"/>
        <v>1</v>
      </c>
    </row>
    <row r="378" spans="1:48" x14ac:dyDescent="0.25">
      <c r="A378" s="16">
        <v>3020101011102</v>
      </c>
      <c r="B378" s="13" t="s">
        <v>889</v>
      </c>
      <c r="C378" s="15"/>
      <c r="D378" s="15"/>
      <c r="E378" s="15"/>
      <c r="F378" s="15">
        <v>110000000</v>
      </c>
      <c r="G378" s="15"/>
      <c r="H378" s="15"/>
      <c r="I378" s="15"/>
      <c r="J378" s="15"/>
      <c r="K378" s="15"/>
      <c r="L378" s="15"/>
      <c r="M378" s="15"/>
      <c r="N378" s="15"/>
      <c r="O378" s="15">
        <f t="shared" si="359"/>
        <v>0</v>
      </c>
      <c r="P378" s="15">
        <v>110000000</v>
      </c>
      <c r="R378" s="16">
        <v>3020101011102</v>
      </c>
      <c r="S378" s="13" t="s">
        <v>611</v>
      </c>
      <c r="T378" s="15">
        <v>1500000</v>
      </c>
      <c r="U378" s="15">
        <v>-1500000</v>
      </c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>
        <f t="shared" si="355"/>
        <v>0</v>
      </c>
      <c r="AG378" s="15">
        <f t="shared" si="356"/>
        <v>0</v>
      </c>
      <c r="AI378" s="175" t="e">
        <f t="shared" si="352"/>
        <v>#DIV/0!</v>
      </c>
      <c r="AJ378" s="175" t="e">
        <f t="shared" si="339"/>
        <v>#DIV/0!</v>
      </c>
      <c r="AK378" s="175" t="e">
        <f t="shared" si="340"/>
        <v>#DIV/0!</v>
      </c>
      <c r="AL378" s="175">
        <f t="shared" si="341"/>
        <v>1</v>
      </c>
      <c r="AM378" s="175" t="e">
        <f t="shared" si="342"/>
        <v>#DIV/0!</v>
      </c>
      <c r="AN378" s="175" t="e">
        <f t="shared" si="343"/>
        <v>#DIV/0!</v>
      </c>
      <c r="AO378" s="175" t="e">
        <f t="shared" si="344"/>
        <v>#DIV/0!</v>
      </c>
      <c r="AP378" s="175" t="e">
        <f t="shared" si="345"/>
        <v>#DIV/0!</v>
      </c>
      <c r="AQ378" s="175" t="e">
        <f t="shared" si="346"/>
        <v>#DIV/0!</v>
      </c>
      <c r="AR378" s="175" t="e">
        <f t="shared" si="347"/>
        <v>#DIV/0!</v>
      </c>
      <c r="AS378" s="175" t="e">
        <f t="shared" si="348"/>
        <v>#DIV/0!</v>
      </c>
      <c r="AT378" s="175" t="e">
        <f t="shared" si="349"/>
        <v>#DIV/0!</v>
      </c>
      <c r="AU378" s="175" t="e">
        <f t="shared" si="350"/>
        <v>#DIV/0!</v>
      </c>
      <c r="AV378" s="175">
        <f t="shared" si="351"/>
        <v>1</v>
      </c>
    </row>
    <row r="379" spans="1:48" x14ac:dyDescent="0.25">
      <c r="A379" s="16">
        <v>3020101011103</v>
      </c>
      <c r="B379" s="13" t="s">
        <v>890</v>
      </c>
      <c r="C379" s="15">
        <v>175000000</v>
      </c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>
        <f t="shared" si="359"/>
        <v>175000000</v>
      </c>
      <c r="P379" s="15">
        <v>175000000</v>
      </c>
      <c r="R379" s="16">
        <v>3020101011103</v>
      </c>
      <c r="S379" s="13" t="s">
        <v>612</v>
      </c>
      <c r="T379" s="15">
        <v>0</v>
      </c>
      <c r="U379" s="15">
        <v>0</v>
      </c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>
        <f t="shared" si="355"/>
        <v>0</v>
      </c>
      <c r="AG379" s="15">
        <f t="shared" si="356"/>
        <v>0</v>
      </c>
      <c r="AI379" s="175">
        <f t="shared" si="352"/>
        <v>1</v>
      </c>
      <c r="AJ379" s="175" t="e">
        <f t="shared" si="339"/>
        <v>#DIV/0!</v>
      </c>
      <c r="AK379" s="175" t="e">
        <f t="shared" si="340"/>
        <v>#DIV/0!</v>
      </c>
      <c r="AL379" s="175" t="e">
        <f t="shared" si="341"/>
        <v>#DIV/0!</v>
      </c>
      <c r="AM379" s="175" t="e">
        <f t="shared" si="342"/>
        <v>#DIV/0!</v>
      </c>
      <c r="AN379" s="175" t="e">
        <f t="shared" si="343"/>
        <v>#DIV/0!</v>
      </c>
      <c r="AO379" s="175" t="e">
        <f t="shared" si="344"/>
        <v>#DIV/0!</v>
      </c>
      <c r="AP379" s="175" t="e">
        <f t="shared" si="345"/>
        <v>#DIV/0!</v>
      </c>
      <c r="AQ379" s="175" t="e">
        <f t="shared" si="346"/>
        <v>#DIV/0!</v>
      </c>
      <c r="AR379" s="175" t="e">
        <f t="shared" si="347"/>
        <v>#DIV/0!</v>
      </c>
      <c r="AS379" s="175" t="e">
        <f t="shared" si="348"/>
        <v>#DIV/0!</v>
      </c>
      <c r="AT379" s="175" t="e">
        <f t="shared" si="349"/>
        <v>#DIV/0!</v>
      </c>
      <c r="AU379" s="175">
        <f t="shared" si="350"/>
        <v>1</v>
      </c>
      <c r="AV379" s="175">
        <f t="shared" si="351"/>
        <v>1</v>
      </c>
    </row>
    <row r="380" spans="1:48" x14ac:dyDescent="0.25">
      <c r="A380" s="6">
        <v>30201010112</v>
      </c>
      <c r="B380" s="7" t="s">
        <v>613</v>
      </c>
      <c r="C380" s="8">
        <f t="shared" ref="C380:N380" si="392">+C381+C382</f>
        <v>5000000</v>
      </c>
      <c r="D380" s="8">
        <f t="shared" si="392"/>
        <v>0</v>
      </c>
      <c r="E380" s="8">
        <f t="shared" si="392"/>
        <v>0</v>
      </c>
      <c r="F380" s="8">
        <f t="shared" si="392"/>
        <v>0</v>
      </c>
      <c r="G380" s="8">
        <f t="shared" si="392"/>
        <v>0</v>
      </c>
      <c r="H380" s="8">
        <f t="shared" si="392"/>
        <v>0</v>
      </c>
      <c r="I380" s="8">
        <f t="shared" si="392"/>
        <v>0</v>
      </c>
      <c r="J380" s="8">
        <f t="shared" si="392"/>
        <v>0</v>
      </c>
      <c r="K380" s="8">
        <f t="shared" si="392"/>
        <v>15000000</v>
      </c>
      <c r="L380" s="8">
        <f t="shared" si="392"/>
        <v>0</v>
      </c>
      <c r="M380" s="8">
        <f t="shared" si="392"/>
        <v>0</v>
      </c>
      <c r="N380" s="8">
        <f t="shared" si="392"/>
        <v>0</v>
      </c>
      <c r="O380" s="8">
        <f t="shared" si="359"/>
        <v>5000000</v>
      </c>
      <c r="P380" s="8">
        <v>20000000</v>
      </c>
      <c r="R380" s="6">
        <v>30201010112</v>
      </c>
      <c r="S380" s="7" t="s">
        <v>613</v>
      </c>
      <c r="T380" s="8">
        <f t="shared" ref="T380" si="393">+T381+T382</f>
        <v>1500000</v>
      </c>
      <c r="U380" s="8">
        <v>-1500000</v>
      </c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>
        <f t="shared" si="355"/>
        <v>0</v>
      </c>
      <c r="AG380" s="8">
        <f t="shared" si="356"/>
        <v>0</v>
      </c>
      <c r="AI380" s="174">
        <f t="shared" si="352"/>
        <v>0.7</v>
      </c>
      <c r="AJ380" s="174" t="e">
        <f t="shared" si="339"/>
        <v>#DIV/0!</v>
      </c>
      <c r="AK380" s="174" t="e">
        <f t="shared" si="340"/>
        <v>#DIV/0!</v>
      </c>
      <c r="AL380" s="174" t="e">
        <f t="shared" si="341"/>
        <v>#DIV/0!</v>
      </c>
      <c r="AM380" s="174" t="e">
        <f t="shared" si="342"/>
        <v>#DIV/0!</v>
      </c>
      <c r="AN380" s="174" t="e">
        <f t="shared" si="343"/>
        <v>#DIV/0!</v>
      </c>
      <c r="AO380" s="174" t="e">
        <f t="shared" si="344"/>
        <v>#DIV/0!</v>
      </c>
      <c r="AP380" s="174" t="e">
        <f t="shared" si="345"/>
        <v>#DIV/0!</v>
      </c>
      <c r="AQ380" s="174">
        <f t="shared" si="346"/>
        <v>1</v>
      </c>
      <c r="AR380" s="174" t="e">
        <f t="shared" si="347"/>
        <v>#DIV/0!</v>
      </c>
      <c r="AS380" s="174" t="e">
        <f t="shared" si="348"/>
        <v>#DIV/0!</v>
      </c>
      <c r="AT380" s="174" t="e">
        <f t="shared" si="349"/>
        <v>#DIV/0!</v>
      </c>
      <c r="AU380" s="174">
        <f t="shared" si="350"/>
        <v>1</v>
      </c>
      <c r="AV380" s="174">
        <f t="shared" si="351"/>
        <v>1</v>
      </c>
    </row>
    <row r="381" spans="1:48" x14ac:dyDescent="0.25">
      <c r="A381" s="16">
        <v>3020101011201</v>
      </c>
      <c r="B381" s="13" t="s">
        <v>891</v>
      </c>
      <c r="C381" s="15"/>
      <c r="D381" s="15"/>
      <c r="E381" s="15"/>
      <c r="F381" s="15"/>
      <c r="G381" s="15"/>
      <c r="H381" s="15"/>
      <c r="I381" s="15"/>
      <c r="J381" s="15"/>
      <c r="K381" s="15">
        <v>15000000</v>
      </c>
      <c r="L381" s="15"/>
      <c r="M381" s="15"/>
      <c r="N381" s="15"/>
      <c r="O381" s="15">
        <f t="shared" si="359"/>
        <v>0</v>
      </c>
      <c r="P381" s="15">
        <v>15000000</v>
      </c>
      <c r="R381" s="16">
        <v>3020101011201</v>
      </c>
      <c r="S381" s="13" t="s">
        <v>614</v>
      </c>
      <c r="T381" s="15">
        <v>0</v>
      </c>
      <c r="U381" s="15">
        <v>0</v>
      </c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>
        <f t="shared" si="355"/>
        <v>0</v>
      </c>
      <c r="AG381" s="15">
        <f t="shared" si="356"/>
        <v>0</v>
      </c>
      <c r="AI381" s="175" t="e">
        <f t="shared" si="352"/>
        <v>#DIV/0!</v>
      </c>
      <c r="AJ381" s="175" t="e">
        <f t="shared" si="339"/>
        <v>#DIV/0!</v>
      </c>
      <c r="AK381" s="175" t="e">
        <f t="shared" si="340"/>
        <v>#DIV/0!</v>
      </c>
      <c r="AL381" s="175" t="e">
        <f t="shared" si="341"/>
        <v>#DIV/0!</v>
      </c>
      <c r="AM381" s="175" t="e">
        <f t="shared" si="342"/>
        <v>#DIV/0!</v>
      </c>
      <c r="AN381" s="175" t="e">
        <f t="shared" si="343"/>
        <v>#DIV/0!</v>
      </c>
      <c r="AO381" s="175" t="e">
        <f t="shared" si="344"/>
        <v>#DIV/0!</v>
      </c>
      <c r="AP381" s="175" t="e">
        <f t="shared" si="345"/>
        <v>#DIV/0!</v>
      </c>
      <c r="AQ381" s="175">
        <f t="shared" si="346"/>
        <v>1</v>
      </c>
      <c r="AR381" s="175" t="e">
        <f t="shared" si="347"/>
        <v>#DIV/0!</v>
      </c>
      <c r="AS381" s="175" t="e">
        <f t="shared" si="348"/>
        <v>#DIV/0!</v>
      </c>
      <c r="AT381" s="175" t="e">
        <f t="shared" si="349"/>
        <v>#DIV/0!</v>
      </c>
      <c r="AU381" s="175" t="e">
        <f t="shared" si="350"/>
        <v>#DIV/0!</v>
      </c>
      <c r="AV381" s="175">
        <f t="shared" si="351"/>
        <v>1</v>
      </c>
    </row>
    <row r="382" spans="1:48" x14ac:dyDescent="0.25">
      <c r="A382" s="16">
        <v>3020101011202</v>
      </c>
      <c r="B382" s="13" t="s">
        <v>892</v>
      </c>
      <c r="C382" s="15">
        <v>5000000</v>
      </c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>
        <f t="shared" si="359"/>
        <v>5000000</v>
      </c>
      <c r="P382" s="15">
        <v>5000000</v>
      </c>
      <c r="R382" s="16">
        <v>3020101011203</v>
      </c>
      <c r="S382" s="13" t="s">
        <v>615</v>
      </c>
      <c r="T382" s="15">
        <v>1500000</v>
      </c>
      <c r="U382" s="15">
        <v>-1500000</v>
      </c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>
        <f t="shared" si="355"/>
        <v>0</v>
      </c>
      <c r="AG382" s="15">
        <f t="shared" si="356"/>
        <v>0</v>
      </c>
      <c r="AI382" s="175">
        <f t="shared" si="352"/>
        <v>0.7</v>
      </c>
      <c r="AJ382" s="175" t="e">
        <f t="shared" si="339"/>
        <v>#DIV/0!</v>
      </c>
      <c r="AK382" s="175" t="e">
        <f t="shared" si="340"/>
        <v>#DIV/0!</v>
      </c>
      <c r="AL382" s="175" t="e">
        <f t="shared" si="341"/>
        <v>#DIV/0!</v>
      </c>
      <c r="AM382" s="175" t="e">
        <f t="shared" si="342"/>
        <v>#DIV/0!</v>
      </c>
      <c r="AN382" s="175" t="e">
        <f t="shared" si="343"/>
        <v>#DIV/0!</v>
      </c>
      <c r="AO382" s="175" t="e">
        <f t="shared" si="344"/>
        <v>#DIV/0!</v>
      </c>
      <c r="AP382" s="175" t="e">
        <f t="shared" si="345"/>
        <v>#DIV/0!</v>
      </c>
      <c r="AQ382" s="175" t="e">
        <f t="shared" si="346"/>
        <v>#DIV/0!</v>
      </c>
      <c r="AR382" s="175" t="e">
        <f t="shared" si="347"/>
        <v>#DIV/0!</v>
      </c>
      <c r="AS382" s="175" t="e">
        <f t="shared" si="348"/>
        <v>#DIV/0!</v>
      </c>
      <c r="AT382" s="175" t="e">
        <f t="shared" si="349"/>
        <v>#DIV/0!</v>
      </c>
      <c r="AU382" s="175">
        <f t="shared" si="350"/>
        <v>1</v>
      </c>
      <c r="AV382" s="175">
        <f t="shared" si="351"/>
        <v>1</v>
      </c>
    </row>
    <row r="383" spans="1:48" x14ac:dyDescent="0.25">
      <c r="A383" s="16">
        <v>30201010113</v>
      </c>
      <c r="B383" s="13" t="s">
        <v>616</v>
      </c>
      <c r="C383" s="15">
        <v>41666666.666666664</v>
      </c>
      <c r="D383" s="15">
        <v>41666666.666666664</v>
      </c>
      <c r="E383" s="15">
        <v>41666666.666666664</v>
      </c>
      <c r="F383" s="15">
        <v>41666666.666666664</v>
      </c>
      <c r="G383" s="15">
        <v>41666666.666666664</v>
      </c>
      <c r="H383" s="15">
        <v>41666666.666666664</v>
      </c>
      <c r="I383" s="15">
        <v>41666666.666666664</v>
      </c>
      <c r="J383" s="15">
        <v>41666666.666666664</v>
      </c>
      <c r="K383" s="15">
        <v>41666666.666666664</v>
      </c>
      <c r="L383" s="15">
        <v>41666666.666666664</v>
      </c>
      <c r="M383" s="15">
        <v>41666666.666666664</v>
      </c>
      <c r="N383" s="15">
        <v>41666666.666666664</v>
      </c>
      <c r="O383" s="15">
        <f t="shared" si="359"/>
        <v>83333333.333333328</v>
      </c>
      <c r="P383" s="15">
        <v>500000000.00000006</v>
      </c>
      <c r="R383" s="16">
        <v>30201010113</v>
      </c>
      <c r="S383" s="13" t="s">
        <v>616</v>
      </c>
      <c r="T383" s="15">
        <v>34440876</v>
      </c>
      <c r="U383" s="15">
        <v>46366228</v>
      </c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>
        <f t="shared" si="355"/>
        <v>80807104</v>
      </c>
      <c r="AG383" s="15">
        <f t="shared" si="356"/>
        <v>80807104</v>
      </c>
      <c r="AI383" s="175">
        <f t="shared" si="352"/>
        <v>0.17341897599999995</v>
      </c>
      <c r="AJ383" s="175">
        <f t="shared" si="339"/>
        <v>-0.11278947200000007</v>
      </c>
      <c r="AK383" s="175">
        <f t="shared" si="340"/>
        <v>1</v>
      </c>
      <c r="AL383" s="175">
        <f t="shared" si="341"/>
        <v>1</v>
      </c>
      <c r="AM383" s="175">
        <f t="shared" si="342"/>
        <v>1</v>
      </c>
      <c r="AN383" s="175">
        <f t="shared" si="343"/>
        <v>1</v>
      </c>
      <c r="AO383" s="175">
        <f t="shared" si="344"/>
        <v>1</v>
      </c>
      <c r="AP383" s="175">
        <f t="shared" si="345"/>
        <v>1</v>
      </c>
      <c r="AQ383" s="175">
        <f t="shared" si="346"/>
        <v>1</v>
      </c>
      <c r="AR383" s="175">
        <f t="shared" si="347"/>
        <v>1</v>
      </c>
      <c r="AS383" s="175">
        <f t="shared" si="348"/>
        <v>1</v>
      </c>
      <c r="AT383" s="175">
        <f t="shared" si="349"/>
        <v>1</v>
      </c>
      <c r="AU383" s="175">
        <f t="shared" si="350"/>
        <v>3.0314751999999941E-2</v>
      </c>
      <c r="AV383" s="175">
        <f t="shared" si="351"/>
        <v>0.83838579200000007</v>
      </c>
    </row>
    <row r="384" spans="1:48" x14ac:dyDescent="0.25">
      <c r="A384" s="6">
        <v>3020102</v>
      </c>
      <c r="B384" s="7" t="s">
        <v>617</v>
      </c>
      <c r="C384" s="8">
        <f t="shared" ref="C384:N384" si="394">+C385+C388+C391</f>
        <v>81500000</v>
      </c>
      <c r="D384" s="8">
        <f t="shared" si="394"/>
        <v>71500000</v>
      </c>
      <c r="E384" s="8">
        <f t="shared" si="394"/>
        <v>71500000</v>
      </c>
      <c r="F384" s="8">
        <f t="shared" si="394"/>
        <v>71500000</v>
      </c>
      <c r="G384" s="8">
        <f t="shared" si="394"/>
        <v>9000000</v>
      </c>
      <c r="H384" s="8">
        <f t="shared" si="394"/>
        <v>0</v>
      </c>
      <c r="I384" s="8">
        <f t="shared" si="394"/>
        <v>0</v>
      </c>
      <c r="J384" s="8">
        <f t="shared" si="394"/>
        <v>0</v>
      </c>
      <c r="K384" s="8">
        <f t="shared" si="394"/>
        <v>35000000</v>
      </c>
      <c r="L384" s="8">
        <f t="shared" si="394"/>
        <v>0</v>
      </c>
      <c r="M384" s="8">
        <f t="shared" si="394"/>
        <v>0</v>
      </c>
      <c r="N384" s="8">
        <f t="shared" si="394"/>
        <v>0</v>
      </c>
      <c r="O384" s="8">
        <f t="shared" si="359"/>
        <v>153000000</v>
      </c>
      <c r="P384" s="8">
        <v>340000000</v>
      </c>
      <c r="R384" s="6">
        <v>3020102</v>
      </c>
      <c r="S384" s="7" t="s">
        <v>617</v>
      </c>
      <c r="T384" s="8">
        <f t="shared" ref="T384" si="395">+T385+T388+T391</f>
        <v>0</v>
      </c>
      <c r="U384" s="8">
        <v>17940000</v>
      </c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>
        <f t="shared" si="355"/>
        <v>17940000</v>
      </c>
      <c r="AG384" s="8">
        <f t="shared" si="356"/>
        <v>17940000</v>
      </c>
      <c r="AI384" s="174">
        <f t="shared" si="352"/>
        <v>1</v>
      </c>
      <c r="AJ384" s="174">
        <f t="shared" si="339"/>
        <v>0.74909090909090914</v>
      </c>
      <c r="AK384" s="174">
        <f t="shared" si="340"/>
        <v>1</v>
      </c>
      <c r="AL384" s="174">
        <f t="shared" si="341"/>
        <v>1</v>
      </c>
      <c r="AM384" s="174">
        <f t="shared" si="342"/>
        <v>1</v>
      </c>
      <c r="AN384" s="174" t="e">
        <f t="shared" si="343"/>
        <v>#DIV/0!</v>
      </c>
      <c r="AO384" s="174" t="e">
        <f t="shared" si="344"/>
        <v>#DIV/0!</v>
      </c>
      <c r="AP384" s="174" t="e">
        <f t="shared" si="345"/>
        <v>#DIV/0!</v>
      </c>
      <c r="AQ384" s="174">
        <f t="shared" si="346"/>
        <v>1</v>
      </c>
      <c r="AR384" s="174" t="e">
        <f t="shared" si="347"/>
        <v>#DIV/0!</v>
      </c>
      <c r="AS384" s="174" t="e">
        <f t="shared" si="348"/>
        <v>#DIV/0!</v>
      </c>
      <c r="AT384" s="174" t="e">
        <f t="shared" si="349"/>
        <v>#DIV/0!</v>
      </c>
      <c r="AU384" s="174">
        <f t="shared" si="350"/>
        <v>0.88274509803921564</v>
      </c>
      <c r="AV384" s="174">
        <f t="shared" si="351"/>
        <v>0.94723529411764706</v>
      </c>
    </row>
    <row r="385" spans="1:48" x14ac:dyDescent="0.25">
      <c r="A385" s="6">
        <v>302010201</v>
      </c>
      <c r="B385" s="7" t="s">
        <v>618</v>
      </c>
      <c r="C385" s="8">
        <f t="shared" ref="C385:N385" si="396">+C386+C387</f>
        <v>62500000</v>
      </c>
      <c r="D385" s="8">
        <f t="shared" si="396"/>
        <v>62500000</v>
      </c>
      <c r="E385" s="8">
        <f t="shared" si="396"/>
        <v>62500000</v>
      </c>
      <c r="F385" s="8">
        <f t="shared" si="396"/>
        <v>62500000</v>
      </c>
      <c r="G385" s="8">
        <f t="shared" si="396"/>
        <v>0</v>
      </c>
      <c r="H385" s="8">
        <f t="shared" si="396"/>
        <v>0</v>
      </c>
      <c r="I385" s="8">
        <f t="shared" si="396"/>
        <v>0</v>
      </c>
      <c r="J385" s="8">
        <f t="shared" si="396"/>
        <v>0</v>
      </c>
      <c r="K385" s="8">
        <f t="shared" si="396"/>
        <v>30000000</v>
      </c>
      <c r="L385" s="8">
        <f t="shared" si="396"/>
        <v>0</v>
      </c>
      <c r="M385" s="8">
        <f t="shared" si="396"/>
        <v>0</v>
      </c>
      <c r="N385" s="8">
        <f t="shared" si="396"/>
        <v>0</v>
      </c>
      <c r="O385" s="8">
        <f t="shared" si="359"/>
        <v>125000000</v>
      </c>
      <c r="P385" s="8">
        <v>280000000</v>
      </c>
      <c r="R385" s="6">
        <v>302010201</v>
      </c>
      <c r="S385" s="7" t="s">
        <v>618</v>
      </c>
      <c r="T385" s="8">
        <f t="shared" ref="T385" si="397">+T386+T387</f>
        <v>0</v>
      </c>
      <c r="U385" s="8">
        <v>17940000</v>
      </c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>
        <f t="shared" si="355"/>
        <v>17940000</v>
      </c>
      <c r="AG385" s="8">
        <f t="shared" si="356"/>
        <v>17940000</v>
      </c>
      <c r="AI385" s="174">
        <f t="shared" si="352"/>
        <v>1</v>
      </c>
      <c r="AJ385" s="174">
        <f t="shared" si="339"/>
        <v>0.71296000000000004</v>
      </c>
      <c r="AK385" s="174">
        <f t="shared" si="340"/>
        <v>1</v>
      </c>
      <c r="AL385" s="174">
        <f t="shared" si="341"/>
        <v>1</v>
      </c>
      <c r="AM385" s="174" t="e">
        <f t="shared" si="342"/>
        <v>#DIV/0!</v>
      </c>
      <c r="AN385" s="174" t="e">
        <f t="shared" si="343"/>
        <v>#DIV/0!</v>
      </c>
      <c r="AO385" s="174" t="e">
        <f t="shared" si="344"/>
        <v>#DIV/0!</v>
      </c>
      <c r="AP385" s="174" t="e">
        <f t="shared" si="345"/>
        <v>#DIV/0!</v>
      </c>
      <c r="AQ385" s="174">
        <f t="shared" si="346"/>
        <v>1</v>
      </c>
      <c r="AR385" s="174" t="e">
        <f t="shared" si="347"/>
        <v>#DIV/0!</v>
      </c>
      <c r="AS385" s="174" t="e">
        <f t="shared" si="348"/>
        <v>#DIV/0!</v>
      </c>
      <c r="AT385" s="174" t="e">
        <f t="shared" si="349"/>
        <v>#DIV/0!</v>
      </c>
      <c r="AU385" s="174">
        <f t="shared" si="350"/>
        <v>0.85648000000000002</v>
      </c>
      <c r="AV385" s="174">
        <f t="shared" si="351"/>
        <v>0.93592857142857144</v>
      </c>
    </row>
    <row r="386" spans="1:48" x14ac:dyDescent="0.25">
      <c r="A386" s="16">
        <v>30201020101</v>
      </c>
      <c r="B386" s="13" t="s">
        <v>893</v>
      </c>
      <c r="C386" s="15"/>
      <c r="D386" s="15"/>
      <c r="E386" s="15"/>
      <c r="F386" s="15"/>
      <c r="G386" s="15"/>
      <c r="H386" s="15"/>
      <c r="I386" s="15"/>
      <c r="J386" s="15"/>
      <c r="K386" s="15">
        <v>30000000</v>
      </c>
      <c r="L386" s="15"/>
      <c r="M386" s="15"/>
      <c r="N386" s="15"/>
      <c r="O386" s="15">
        <f t="shared" si="359"/>
        <v>0</v>
      </c>
      <c r="P386" s="15">
        <v>30000000</v>
      </c>
      <c r="R386" s="16">
        <v>30201020101</v>
      </c>
      <c r="S386" s="13" t="s">
        <v>619</v>
      </c>
      <c r="T386" s="15">
        <v>0</v>
      </c>
      <c r="U386" s="15">
        <v>0</v>
      </c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>
        <f t="shared" si="355"/>
        <v>0</v>
      </c>
      <c r="AG386" s="15">
        <f t="shared" si="356"/>
        <v>0</v>
      </c>
      <c r="AI386" s="175" t="e">
        <f t="shared" si="352"/>
        <v>#DIV/0!</v>
      </c>
      <c r="AJ386" s="175" t="e">
        <f t="shared" si="339"/>
        <v>#DIV/0!</v>
      </c>
      <c r="AK386" s="175" t="e">
        <f t="shared" si="340"/>
        <v>#DIV/0!</v>
      </c>
      <c r="AL386" s="175" t="e">
        <f t="shared" si="341"/>
        <v>#DIV/0!</v>
      </c>
      <c r="AM386" s="175" t="e">
        <f t="shared" si="342"/>
        <v>#DIV/0!</v>
      </c>
      <c r="AN386" s="175" t="e">
        <f t="shared" si="343"/>
        <v>#DIV/0!</v>
      </c>
      <c r="AO386" s="175" t="e">
        <f t="shared" si="344"/>
        <v>#DIV/0!</v>
      </c>
      <c r="AP386" s="175" t="e">
        <f t="shared" si="345"/>
        <v>#DIV/0!</v>
      </c>
      <c r="AQ386" s="175">
        <f t="shared" si="346"/>
        <v>1</v>
      </c>
      <c r="AR386" s="175" t="e">
        <f t="shared" si="347"/>
        <v>#DIV/0!</v>
      </c>
      <c r="AS386" s="175" t="e">
        <f t="shared" si="348"/>
        <v>#DIV/0!</v>
      </c>
      <c r="AT386" s="175" t="e">
        <f t="shared" si="349"/>
        <v>#DIV/0!</v>
      </c>
      <c r="AU386" s="175" t="e">
        <f t="shared" si="350"/>
        <v>#DIV/0!</v>
      </c>
      <c r="AV386" s="175">
        <f t="shared" si="351"/>
        <v>1</v>
      </c>
    </row>
    <row r="387" spans="1:48" x14ac:dyDescent="0.25">
      <c r="A387" s="16">
        <v>30201020103</v>
      </c>
      <c r="B387" s="13" t="s">
        <v>894</v>
      </c>
      <c r="C387" s="15">
        <v>62500000</v>
      </c>
      <c r="D387" s="15">
        <v>62500000</v>
      </c>
      <c r="E387" s="15">
        <v>62500000</v>
      </c>
      <c r="F387" s="15">
        <v>62500000</v>
      </c>
      <c r="G387" s="15"/>
      <c r="H387" s="15"/>
      <c r="I387" s="15"/>
      <c r="J387" s="15"/>
      <c r="K387" s="15"/>
      <c r="L387" s="15"/>
      <c r="M387" s="15"/>
      <c r="N387" s="15"/>
      <c r="O387" s="15">
        <f t="shared" si="359"/>
        <v>125000000</v>
      </c>
      <c r="P387" s="15">
        <v>250000000</v>
      </c>
      <c r="R387" s="16">
        <v>30201020103</v>
      </c>
      <c r="S387" s="13" t="s">
        <v>620</v>
      </c>
      <c r="T387" s="15">
        <v>0</v>
      </c>
      <c r="U387" s="15">
        <v>17940000</v>
      </c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>
        <f t="shared" si="355"/>
        <v>17940000</v>
      </c>
      <c r="AG387" s="15">
        <f t="shared" si="356"/>
        <v>17940000</v>
      </c>
      <c r="AI387" s="175">
        <f t="shared" si="352"/>
        <v>1</v>
      </c>
      <c r="AJ387" s="175">
        <f t="shared" si="339"/>
        <v>0.71296000000000004</v>
      </c>
      <c r="AK387" s="175">
        <f t="shared" si="340"/>
        <v>1</v>
      </c>
      <c r="AL387" s="175">
        <f t="shared" si="341"/>
        <v>1</v>
      </c>
      <c r="AM387" s="175" t="e">
        <f t="shared" si="342"/>
        <v>#DIV/0!</v>
      </c>
      <c r="AN387" s="175" t="e">
        <f t="shared" si="343"/>
        <v>#DIV/0!</v>
      </c>
      <c r="AO387" s="175" t="e">
        <f t="shared" si="344"/>
        <v>#DIV/0!</v>
      </c>
      <c r="AP387" s="175" t="e">
        <f t="shared" si="345"/>
        <v>#DIV/0!</v>
      </c>
      <c r="AQ387" s="175" t="e">
        <f t="shared" si="346"/>
        <v>#DIV/0!</v>
      </c>
      <c r="AR387" s="175" t="e">
        <f t="shared" si="347"/>
        <v>#DIV/0!</v>
      </c>
      <c r="AS387" s="175" t="e">
        <f t="shared" si="348"/>
        <v>#DIV/0!</v>
      </c>
      <c r="AT387" s="175" t="e">
        <f t="shared" si="349"/>
        <v>#DIV/0!</v>
      </c>
      <c r="AU387" s="175">
        <f t="shared" si="350"/>
        <v>0.85648000000000002</v>
      </c>
      <c r="AV387" s="175">
        <f t="shared" si="351"/>
        <v>0.92823999999999995</v>
      </c>
    </row>
    <row r="388" spans="1:48" x14ac:dyDescent="0.25">
      <c r="A388" s="6">
        <v>302010202</v>
      </c>
      <c r="B388" s="7" t="s">
        <v>621</v>
      </c>
      <c r="C388" s="8">
        <f t="shared" ref="C388:N388" si="398">+C389+C390</f>
        <v>10000000</v>
      </c>
      <c r="D388" s="8">
        <f t="shared" si="398"/>
        <v>0</v>
      </c>
      <c r="E388" s="8">
        <f t="shared" si="398"/>
        <v>0</v>
      </c>
      <c r="F388" s="8">
        <f t="shared" si="398"/>
        <v>0</v>
      </c>
      <c r="G388" s="8">
        <f t="shared" si="398"/>
        <v>0</v>
      </c>
      <c r="H388" s="8">
        <f t="shared" si="398"/>
        <v>0</v>
      </c>
      <c r="I388" s="8">
        <f t="shared" si="398"/>
        <v>0</v>
      </c>
      <c r="J388" s="8">
        <f t="shared" si="398"/>
        <v>0</v>
      </c>
      <c r="K388" s="8">
        <f t="shared" si="398"/>
        <v>5000000</v>
      </c>
      <c r="L388" s="8">
        <f t="shared" si="398"/>
        <v>0</v>
      </c>
      <c r="M388" s="8">
        <f t="shared" si="398"/>
        <v>0</v>
      </c>
      <c r="N388" s="8">
        <f t="shared" si="398"/>
        <v>0</v>
      </c>
      <c r="O388" s="8">
        <f t="shared" si="359"/>
        <v>10000000</v>
      </c>
      <c r="P388" s="8">
        <v>15000000</v>
      </c>
      <c r="R388" s="6">
        <v>302010202</v>
      </c>
      <c r="S388" s="7" t="s">
        <v>621</v>
      </c>
      <c r="T388" s="8">
        <f t="shared" ref="T388" si="399">+T389+T390</f>
        <v>0</v>
      </c>
      <c r="U388" s="8">
        <v>0</v>
      </c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>
        <f t="shared" si="355"/>
        <v>0</v>
      </c>
      <c r="AG388" s="8">
        <f t="shared" si="356"/>
        <v>0</v>
      </c>
      <c r="AI388" s="174">
        <f t="shared" si="352"/>
        <v>1</v>
      </c>
      <c r="AJ388" s="174" t="e">
        <f t="shared" si="339"/>
        <v>#DIV/0!</v>
      </c>
      <c r="AK388" s="174" t="e">
        <f t="shared" si="340"/>
        <v>#DIV/0!</v>
      </c>
      <c r="AL388" s="174" t="e">
        <f t="shared" si="341"/>
        <v>#DIV/0!</v>
      </c>
      <c r="AM388" s="174" t="e">
        <f t="shared" si="342"/>
        <v>#DIV/0!</v>
      </c>
      <c r="AN388" s="174" t="e">
        <f t="shared" si="343"/>
        <v>#DIV/0!</v>
      </c>
      <c r="AO388" s="174" t="e">
        <f t="shared" si="344"/>
        <v>#DIV/0!</v>
      </c>
      <c r="AP388" s="174" t="e">
        <f t="shared" si="345"/>
        <v>#DIV/0!</v>
      </c>
      <c r="AQ388" s="174">
        <f t="shared" si="346"/>
        <v>1</v>
      </c>
      <c r="AR388" s="174" t="e">
        <f t="shared" si="347"/>
        <v>#DIV/0!</v>
      </c>
      <c r="AS388" s="174" t="e">
        <f t="shared" si="348"/>
        <v>#DIV/0!</v>
      </c>
      <c r="AT388" s="174" t="e">
        <f t="shared" si="349"/>
        <v>#DIV/0!</v>
      </c>
      <c r="AU388" s="174">
        <f t="shared" si="350"/>
        <v>1</v>
      </c>
      <c r="AV388" s="174">
        <f t="shared" si="351"/>
        <v>1</v>
      </c>
    </row>
    <row r="389" spans="1:48" x14ac:dyDescent="0.25">
      <c r="A389" s="16">
        <v>30201020201</v>
      </c>
      <c r="B389" s="13" t="s">
        <v>895</v>
      </c>
      <c r="C389" s="15"/>
      <c r="D389" s="15"/>
      <c r="E389" s="15"/>
      <c r="F389" s="15"/>
      <c r="G389" s="15"/>
      <c r="H389" s="15"/>
      <c r="I389" s="15"/>
      <c r="J389" s="15"/>
      <c r="K389" s="15">
        <v>5000000</v>
      </c>
      <c r="L389" s="15"/>
      <c r="M389" s="15"/>
      <c r="N389" s="15"/>
      <c r="O389" s="15">
        <f t="shared" si="359"/>
        <v>0</v>
      </c>
      <c r="P389" s="15">
        <v>5000000</v>
      </c>
      <c r="R389" s="16">
        <v>30201020201</v>
      </c>
      <c r="S389" s="13" t="s">
        <v>622</v>
      </c>
      <c r="T389" s="15">
        <v>0</v>
      </c>
      <c r="U389" s="15">
        <v>0</v>
      </c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>
        <f t="shared" si="355"/>
        <v>0</v>
      </c>
      <c r="AG389" s="15">
        <f t="shared" si="356"/>
        <v>0</v>
      </c>
      <c r="AI389" s="175" t="e">
        <f t="shared" si="352"/>
        <v>#DIV/0!</v>
      </c>
      <c r="AJ389" s="175" t="e">
        <f t="shared" si="339"/>
        <v>#DIV/0!</v>
      </c>
      <c r="AK389" s="175" t="e">
        <f t="shared" si="340"/>
        <v>#DIV/0!</v>
      </c>
      <c r="AL389" s="175" t="e">
        <f t="shared" si="341"/>
        <v>#DIV/0!</v>
      </c>
      <c r="AM389" s="175" t="e">
        <f t="shared" si="342"/>
        <v>#DIV/0!</v>
      </c>
      <c r="AN389" s="175" t="e">
        <f t="shared" si="343"/>
        <v>#DIV/0!</v>
      </c>
      <c r="AO389" s="175" t="e">
        <f t="shared" si="344"/>
        <v>#DIV/0!</v>
      </c>
      <c r="AP389" s="175" t="e">
        <f t="shared" si="345"/>
        <v>#DIV/0!</v>
      </c>
      <c r="AQ389" s="175">
        <f t="shared" si="346"/>
        <v>1</v>
      </c>
      <c r="AR389" s="175" t="e">
        <f t="shared" si="347"/>
        <v>#DIV/0!</v>
      </c>
      <c r="AS389" s="175" t="e">
        <f t="shared" si="348"/>
        <v>#DIV/0!</v>
      </c>
      <c r="AT389" s="175" t="e">
        <f t="shared" si="349"/>
        <v>#DIV/0!</v>
      </c>
      <c r="AU389" s="175" t="e">
        <f t="shared" si="350"/>
        <v>#DIV/0!</v>
      </c>
      <c r="AV389" s="175">
        <f t="shared" si="351"/>
        <v>1</v>
      </c>
    </row>
    <row r="390" spans="1:48" x14ac:dyDescent="0.25">
      <c r="A390" s="16">
        <v>30201020203</v>
      </c>
      <c r="B390" s="13" t="s">
        <v>896</v>
      </c>
      <c r="C390" s="15">
        <v>10000000</v>
      </c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>
        <f t="shared" si="359"/>
        <v>10000000</v>
      </c>
      <c r="P390" s="15">
        <v>10000000</v>
      </c>
      <c r="R390" s="16">
        <v>30201020203</v>
      </c>
      <c r="S390" s="13" t="s">
        <v>623</v>
      </c>
      <c r="T390" s="15">
        <v>0</v>
      </c>
      <c r="U390" s="15">
        <v>0</v>
      </c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>
        <f t="shared" si="355"/>
        <v>0</v>
      </c>
      <c r="AG390" s="15">
        <f t="shared" si="356"/>
        <v>0</v>
      </c>
      <c r="AI390" s="175">
        <f t="shared" si="352"/>
        <v>1</v>
      </c>
      <c r="AJ390" s="175" t="e">
        <f t="shared" si="339"/>
        <v>#DIV/0!</v>
      </c>
      <c r="AK390" s="175" t="e">
        <f t="shared" si="340"/>
        <v>#DIV/0!</v>
      </c>
      <c r="AL390" s="175" t="e">
        <f t="shared" si="341"/>
        <v>#DIV/0!</v>
      </c>
      <c r="AM390" s="175" t="e">
        <f t="shared" si="342"/>
        <v>#DIV/0!</v>
      </c>
      <c r="AN390" s="175" t="e">
        <f t="shared" si="343"/>
        <v>#DIV/0!</v>
      </c>
      <c r="AO390" s="175" t="e">
        <f t="shared" si="344"/>
        <v>#DIV/0!</v>
      </c>
      <c r="AP390" s="175" t="e">
        <f t="shared" si="345"/>
        <v>#DIV/0!</v>
      </c>
      <c r="AQ390" s="175" t="e">
        <f t="shared" si="346"/>
        <v>#DIV/0!</v>
      </c>
      <c r="AR390" s="175" t="e">
        <f t="shared" si="347"/>
        <v>#DIV/0!</v>
      </c>
      <c r="AS390" s="175" t="e">
        <f t="shared" si="348"/>
        <v>#DIV/0!</v>
      </c>
      <c r="AT390" s="175" t="e">
        <f t="shared" si="349"/>
        <v>#DIV/0!</v>
      </c>
      <c r="AU390" s="175">
        <f t="shared" si="350"/>
        <v>1</v>
      </c>
      <c r="AV390" s="175">
        <f t="shared" si="351"/>
        <v>1</v>
      </c>
    </row>
    <row r="391" spans="1:48" x14ac:dyDescent="0.25">
      <c r="A391" s="6">
        <v>302010203</v>
      </c>
      <c r="B391" s="7" t="s">
        <v>624</v>
      </c>
      <c r="C391" s="8">
        <f t="shared" ref="C391:N391" si="400">+C392+C393</f>
        <v>9000000</v>
      </c>
      <c r="D391" s="8">
        <f t="shared" si="400"/>
        <v>9000000</v>
      </c>
      <c r="E391" s="8">
        <f t="shared" si="400"/>
        <v>9000000</v>
      </c>
      <c r="F391" s="8">
        <f t="shared" si="400"/>
        <v>9000000</v>
      </c>
      <c r="G391" s="8">
        <f t="shared" si="400"/>
        <v>9000000</v>
      </c>
      <c r="H391" s="8">
        <f t="shared" si="400"/>
        <v>0</v>
      </c>
      <c r="I391" s="8">
        <f t="shared" si="400"/>
        <v>0</v>
      </c>
      <c r="J391" s="8">
        <f t="shared" si="400"/>
        <v>0</v>
      </c>
      <c r="K391" s="8">
        <f t="shared" si="400"/>
        <v>0</v>
      </c>
      <c r="L391" s="8">
        <f t="shared" si="400"/>
        <v>0</v>
      </c>
      <c r="M391" s="8">
        <f t="shared" si="400"/>
        <v>0</v>
      </c>
      <c r="N391" s="8">
        <f t="shared" si="400"/>
        <v>0</v>
      </c>
      <c r="O391" s="8">
        <f t="shared" si="359"/>
        <v>18000000</v>
      </c>
      <c r="P391" s="8">
        <v>45000000</v>
      </c>
      <c r="R391" s="6">
        <v>302010203</v>
      </c>
      <c r="S391" s="7" t="s">
        <v>624</v>
      </c>
      <c r="T391" s="8">
        <f t="shared" ref="T391" si="401">+T392+T393</f>
        <v>0</v>
      </c>
      <c r="U391" s="8">
        <v>0</v>
      </c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>
        <f t="shared" si="355"/>
        <v>0</v>
      </c>
      <c r="AG391" s="8">
        <f t="shared" si="356"/>
        <v>0</v>
      </c>
      <c r="AI391" s="174">
        <f t="shared" si="352"/>
        <v>1</v>
      </c>
      <c r="AJ391" s="174">
        <f t="shared" si="339"/>
        <v>1</v>
      </c>
      <c r="AK391" s="174">
        <f t="shared" si="340"/>
        <v>1</v>
      </c>
      <c r="AL391" s="174">
        <f t="shared" si="341"/>
        <v>1</v>
      </c>
      <c r="AM391" s="174">
        <f t="shared" si="342"/>
        <v>1</v>
      </c>
      <c r="AN391" s="174" t="e">
        <f t="shared" si="343"/>
        <v>#DIV/0!</v>
      </c>
      <c r="AO391" s="174" t="e">
        <f t="shared" si="344"/>
        <v>#DIV/0!</v>
      </c>
      <c r="AP391" s="174" t="e">
        <f t="shared" si="345"/>
        <v>#DIV/0!</v>
      </c>
      <c r="AQ391" s="174" t="e">
        <f t="shared" si="346"/>
        <v>#DIV/0!</v>
      </c>
      <c r="AR391" s="174" t="e">
        <f t="shared" si="347"/>
        <v>#DIV/0!</v>
      </c>
      <c r="AS391" s="174" t="e">
        <f t="shared" si="348"/>
        <v>#DIV/0!</v>
      </c>
      <c r="AT391" s="174" t="e">
        <f t="shared" si="349"/>
        <v>#DIV/0!</v>
      </c>
      <c r="AU391" s="174">
        <f t="shared" si="350"/>
        <v>1</v>
      </c>
      <c r="AV391" s="174">
        <f t="shared" si="351"/>
        <v>1</v>
      </c>
    </row>
    <row r="392" spans="1:48" x14ac:dyDescent="0.25">
      <c r="A392" s="16">
        <v>30201020302</v>
      </c>
      <c r="B392" s="13" t="s">
        <v>897</v>
      </c>
      <c r="C392" s="15">
        <v>5000000</v>
      </c>
      <c r="D392" s="15">
        <v>5000000</v>
      </c>
      <c r="E392" s="15">
        <v>5000000</v>
      </c>
      <c r="F392" s="15">
        <v>5000000</v>
      </c>
      <c r="G392" s="15">
        <v>5000000</v>
      </c>
      <c r="H392" s="15"/>
      <c r="I392" s="15"/>
      <c r="J392" s="15"/>
      <c r="K392" s="15"/>
      <c r="L392" s="15"/>
      <c r="M392" s="15"/>
      <c r="N392" s="15"/>
      <c r="O392" s="15">
        <f t="shared" si="359"/>
        <v>10000000</v>
      </c>
      <c r="P392" s="15">
        <v>25000000</v>
      </c>
      <c r="R392" s="16">
        <v>30201020302</v>
      </c>
      <c r="S392" s="13" t="s">
        <v>625</v>
      </c>
      <c r="T392" s="15">
        <v>0</v>
      </c>
      <c r="U392" s="15">
        <v>0</v>
      </c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>
        <f t="shared" si="355"/>
        <v>0</v>
      </c>
      <c r="AG392" s="15">
        <f t="shared" si="356"/>
        <v>0</v>
      </c>
      <c r="AI392" s="175">
        <f t="shared" si="352"/>
        <v>1</v>
      </c>
      <c r="AJ392" s="175">
        <f t="shared" ref="AJ392:AJ457" si="402">(D392-U392)/D392</f>
        <v>1</v>
      </c>
      <c r="AK392" s="175">
        <f t="shared" ref="AK392:AK457" si="403">(E392-V392)/E392</f>
        <v>1</v>
      </c>
      <c r="AL392" s="175">
        <f t="shared" ref="AL392:AL457" si="404">(F392-W392)/F392</f>
        <v>1</v>
      </c>
      <c r="AM392" s="175">
        <f t="shared" ref="AM392:AM457" si="405">(G392-X392)/G392</f>
        <v>1</v>
      </c>
      <c r="AN392" s="175" t="e">
        <f t="shared" ref="AN392:AN457" si="406">(H392-Y392)/H392</f>
        <v>#DIV/0!</v>
      </c>
      <c r="AO392" s="175" t="e">
        <f t="shared" ref="AO392:AO457" si="407">(I392-Z392)/I392</f>
        <v>#DIV/0!</v>
      </c>
      <c r="AP392" s="175" t="e">
        <f t="shared" ref="AP392:AP457" si="408">(J392-AA392)/J392</f>
        <v>#DIV/0!</v>
      </c>
      <c r="AQ392" s="175" t="e">
        <f t="shared" ref="AQ392:AQ457" si="409">(K392-AB392)/K392</f>
        <v>#DIV/0!</v>
      </c>
      <c r="AR392" s="175" t="e">
        <f t="shared" ref="AR392:AR457" si="410">(L392-AC392)/L392</f>
        <v>#DIV/0!</v>
      </c>
      <c r="AS392" s="175" t="e">
        <f t="shared" ref="AS392:AS457" si="411">(M392-AD392)/M392</f>
        <v>#DIV/0!</v>
      </c>
      <c r="AT392" s="175" t="e">
        <f t="shared" ref="AT392:AT457" si="412">(N392-AE392)/N392</f>
        <v>#DIV/0!</v>
      </c>
      <c r="AU392" s="175">
        <f t="shared" ref="AU392:AU457" si="413">(O392-AF392)/O392</f>
        <v>1</v>
      </c>
      <c r="AV392" s="175">
        <f t="shared" ref="AV392:AV457" si="414">(P392-AG392)/P392</f>
        <v>1</v>
      </c>
    </row>
    <row r="393" spans="1:48" x14ac:dyDescent="0.25">
      <c r="A393" s="16">
        <v>30201020303</v>
      </c>
      <c r="B393" s="13" t="s">
        <v>898</v>
      </c>
      <c r="C393" s="15">
        <v>4000000</v>
      </c>
      <c r="D393" s="15">
        <v>4000000</v>
      </c>
      <c r="E393" s="15">
        <v>4000000</v>
      </c>
      <c r="F393" s="15">
        <v>4000000</v>
      </c>
      <c r="G393" s="15">
        <v>4000000</v>
      </c>
      <c r="H393" s="15"/>
      <c r="I393" s="15"/>
      <c r="J393" s="15"/>
      <c r="K393" s="15"/>
      <c r="L393" s="15"/>
      <c r="M393" s="15"/>
      <c r="N393" s="15"/>
      <c r="O393" s="15">
        <f t="shared" si="359"/>
        <v>8000000</v>
      </c>
      <c r="P393" s="15">
        <v>20000000</v>
      </c>
      <c r="R393" s="16">
        <v>30201020303</v>
      </c>
      <c r="S393" s="13" t="s">
        <v>626</v>
      </c>
      <c r="T393" s="15">
        <v>0</v>
      </c>
      <c r="U393" s="15">
        <v>0</v>
      </c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>
        <f t="shared" si="355"/>
        <v>0</v>
      </c>
      <c r="AG393" s="15">
        <f t="shared" si="356"/>
        <v>0</v>
      </c>
      <c r="AI393" s="175">
        <f t="shared" ref="AI393:AI458" si="415">(C393-T393)/C393</f>
        <v>1</v>
      </c>
      <c r="AJ393" s="175">
        <f t="shared" si="402"/>
        <v>1</v>
      </c>
      <c r="AK393" s="175">
        <f t="shared" si="403"/>
        <v>1</v>
      </c>
      <c r="AL393" s="175">
        <f t="shared" si="404"/>
        <v>1</v>
      </c>
      <c r="AM393" s="175">
        <f t="shared" si="405"/>
        <v>1</v>
      </c>
      <c r="AN393" s="175" t="e">
        <f t="shared" si="406"/>
        <v>#DIV/0!</v>
      </c>
      <c r="AO393" s="175" t="e">
        <f t="shared" si="407"/>
        <v>#DIV/0!</v>
      </c>
      <c r="AP393" s="175" t="e">
        <f t="shared" si="408"/>
        <v>#DIV/0!</v>
      </c>
      <c r="AQ393" s="175" t="e">
        <f t="shared" si="409"/>
        <v>#DIV/0!</v>
      </c>
      <c r="AR393" s="175" t="e">
        <f t="shared" si="410"/>
        <v>#DIV/0!</v>
      </c>
      <c r="AS393" s="175" t="e">
        <f t="shared" si="411"/>
        <v>#DIV/0!</v>
      </c>
      <c r="AT393" s="175" t="e">
        <f t="shared" si="412"/>
        <v>#DIV/0!</v>
      </c>
      <c r="AU393" s="175">
        <f t="shared" si="413"/>
        <v>1</v>
      </c>
      <c r="AV393" s="175">
        <f t="shared" si="414"/>
        <v>1</v>
      </c>
    </row>
    <row r="394" spans="1:48" x14ac:dyDescent="0.25">
      <c r="A394" s="6">
        <v>3020103</v>
      </c>
      <c r="B394" s="7" t="s">
        <v>627</v>
      </c>
      <c r="C394" s="8">
        <f t="shared" ref="C394:N394" si="416">+C395+C398+C401+C403</f>
        <v>17500000</v>
      </c>
      <c r="D394" s="8">
        <f t="shared" si="416"/>
        <v>30000000</v>
      </c>
      <c r="E394" s="8">
        <f t="shared" si="416"/>
        <v>30000000</v>
      </c>
      <c r="F394" s="8">
        <f t="shared" si="416"/>
        <v>30000000</v>
      </c>
      <c r="G394" s="8">
        <f t="shared" si="416"/>
        <v>0</v>
      </c>
      <c r="H394" s="8">
        <f t="shared" si="416"/>
        <v>0</v>
      </c>
      <c r="I394" s="8">
        <f t="shared" si="416"/>
        <v>0</v>
      </c>
      <c r="J394" s="8">
        <f t="shared" si="416"/>
        <v>0</v>
      </c>
      <c r="K394" s="8">
        <f t="shared" si="416"/>
        <v>50000000</v>
      </c>
      <c r="L394" s="8">
        <f t="shared" si="416"/>
        <v>0</v>
      </c>
      <c r="M394" s="8">
        <f t="shared" si="416"/>
        <v>0</v>
      </c>
      <c r="N394" s="8">
        <f t="shared" si="416"/>
        <v>0</v>
      </c>
      <c r="O394" s="8">
        <f t="shared" si="359"/>
        <v>47500000</v>
      </c>
      <c r="P394" s="8">
        <v>170000000</v>
      </c>
      <c r="R394" s="6">
        <v>3020103</v>
      </c>
      <c r="S394" s="7" t="s">
        <v>627</v>
      </c>
      <c r="T394" s="8">
        <f>+T395+T398+T401</f>
        <v>33000000</v>
      </c>
      <c r="U394" s="8">
        <v>-33000000</v>
      </c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>
        <f t="shared" si="355"/>
        <v>0</v>
      </c>
      <c r="AG394" s="8">
        <f t="shared" si="356"/>
        <v>0</v>
      </c>
      <c r="AI394" s="174">
        <f t="shared" si="415"/>
        <v>-0.88571428571428568</v>
      </c>
      <c r="AJ394" s="174">
        <f t="shared" si="402"/>
        <v>2.1</v>
      </c>
      <c r="AK394" s="174">
        <f t="shared" si="403"/>
        <v>1</v>
      </c>
      <c r="AL394" s="174">
        <f t="shared" si="404"/>
        <v>1</v>
      </c>
      <c r="AM394" s="174" t="e">
        <f t="shared" si="405"/>
        <v>#DIV/0!</v>
      </c>
      <c r="AN394" s="174" t="e">
        <f t="shared" si="406"/>
        <v>#DIV/0!</v>
      </c>
      <c r="AO394" s="174" t="e">
        <f t="shared" si="407"/>
        <v>#DIV/0!</v>
      </c>
      <c r="AP394" s="174" t="e">
        <f t="shared" si="408"/>
        <v>#DIV/0!</v>
      </c>
      <c r="AQ394" s="174">
        <f t="shared" si="409"/>
        <v>1</v>
      </c>
      <c r="AR394" s="174" t="e">
        <f t="shared" si="410"/>
        <v>#DIV/0!</v>
      </c>
      <c r="AS394" s="174" t="e">
        <f t="shared" si="411"/>
        <v>#DIV/0!</v>
      </c>
      <c r="AT394" s="174" t="e">
        <f t="shared" si="412"/>
        <v>#DIV/0!</v>
      </c>
      <c r="AU394" s="174">
        <f t="shared" si="413"/>
        <v>1</v>
      </c>
      <c r="AV394" s="174">
        <f t="shared" si="414"/>
        <v>1</v>
      </c>
    </row>
    <row r="395" spans="1:48" x14ac:dyDescent="0.25">
      <c r="A395" s="6">
        <v>302010301</v>
      </c>
      <c r="B395" s="7" t="s">
        <v>628</v>
      </c>
      <c r="C395" s="8">
        <f t="shared" ref="C395:N395" si="417">+C396+C397</f>
        <v>12500000</v>
      </c>
      <c r="D395" s="8">
        <f t="shared" si="417"/>
        <v>12500000</v>
      </c>
      <c r="E395" s="8">
        <f t="shared" si="417"/>
        <v>12500000</v>
      </c>
      <c r="F395" s="8">
        <f t="shared" si="417"/>
        <v>12500000</v>
      </c>
      <c r="G395" s="8">
        <f t="shared" si="417"/>
        <v>0</v>
      </c>
      <c r="H395" s="8">
        <f t="shared" si="417"/>
        <v>0</v>
      </c>
      <c r="I395" s="8">
        <f t="shared" si="417"/>
        <v>0</v>
      </c>
      <c r="J395" s="8">
        <f t="shared" si="417"/>
        <v>0</v>
      </c>
      <c r="K395" s="8">
        <f t="shared" si="417"/>
        <v>20000000</v>
      </c>
      <c r="L395" s="8">
        <f t="shared" si="417"/>
        <v>0</v>
      </c>
      <c r="M395" s="8">
        <f t="shared" si="417"/>
        <v>0</v>
      </c>
      <c r="N395" s="8">
        <f t="shared" si="417"/>
        <v>0</v>
      </c>
      <c r="O395" s="8">
        <f t="shared" si="359"/>
        <v>25000000</v>
      </c>
      <c r="P395" s="8">
        <v>70000000</v>
      </c>
      <c r="R395" s="6">
        <v>302010301</v>
      </c>
      <c r="S395" s="7" t="s">
        <v>628</v>
      </c>
      <c r="T395" s="8">
        <f t="shared" ref="T395" si="418">+T396+T397</f>
        <v>15000000</v>
      </c>
      <c r="U395" s="8">
        <v>-15000000</v>
      </c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>
        <f t="shared" ref="AF395:AF458" si="419">+T395+U395</f>
        <v>0</v>
      </c>
      <c r="AG395" s="8">
        <f t="shared" ref="AG395:AG458" si="420">SUM(T395:AE395)</f>
        <v>0</v>
      </c>
      <c r="AI395" s="174">
        <f t="shared" si="415"/>
        <v>-0.2</v>
      </c>
      <c r="AJ395" s="174">
        <f t="shared" si="402"/>
        <v>2.2000000000000002</v>
      </c>
      <c r="AK395" s="174">
        <f t="shared" si="403"/>
        <v>1</v>
      </c>
      <c r="AL395" s="174">
        <f t="shared" si="404"/>
        <v>1</v>
      </c>
      <c r="AM395" s="174" t="e">
        <f t="shared" si="405"/>
        <v>#DIV/0!</v>
      </c>
      <c r="AN395" s="174" t="e">
        <f t="shared" si="406"/>
        <v>#DIV/0!</v>
      </c>
      <c r="AO395" s="174" t="e">
        <f t="shared" si="407"/>
        <v>#DIV/0!</v>
      </c>
      <c r="AP395" s="174" t="e">
        <f t="shared" si="408"/>
        <v>#DIV/0!</v>
      </c>
      <c r="AQ395" s="174">
        <f t="shared" si="409"/>
        <v>1</v>
      </c>
      <c r="AR395" s="174" t="e">
        <f t="shared" si="410"/>
        <v>#DIV/0!</v>
      </c>
      <c r="AS395" s="174" t="e">
        <f t="shared" si="411"/>
        <v>#DIV/0!</v>
      </c>
      <c r="AT395" s="174" t="e">
        <f t="shared" si="412"/>
        <v>#DIV/0!</v>
      </c>
      <c r="AU395" s="174">
        <f t="shared" si="413"/>
        <v>1</v>
      </c>
      <c r="AV395" s="174">
        <f t="shared" si="414"/>
        <v>1</v>
      </c>
    </row>
    <row r="396" spans="1:48" x14ac:dyDescent="0.25">
      <c r="A396" s="16">
        <v>30201030101</v>
      </c>
      <c r="B396" s="13" t="s">
        <v>899</v>
      </c>
      <c r="C396" s="15"/>
      <c r="D396" s="15"/>
      <c r="E396" s="15"/>
      <c r="F396" s="15"/>
      <c r="G396" s="15"/>
      <c r="H396" s="15"/>
      <c r="I396" s="15"/>
      <c r="J396" s="15"/>
      <c r="K396" s="15">
        <v>20000000</v>
      </c>
      <c r="L396" s="15"/>
      <c r="M396" s="15"/>
      <c r="N396" s="15"/>
      <c r="O396" s="15">
        <f t="shared" si="359"/>
        <v>0</v>
      </c>
      <c r="P396" s="15">
        <v>20000000</v>
      </c>
      <c r="R396" s="16">
        <v>30201030101</v>
      </c>
      <c r="S396" s="13" t="s">
        <v>629</v>
      </c>
      <c r="T396" s="15">
        <v>0</v>
      </c>
      <c r="U396" s="15">
        <v>0</v>
      </c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>
        <f t="shared" si="419"/>
        <v>0</v>
      </c>
      <c r="AG396" s="15">
        <f t="shared" si="420"/>
        <v>0</v>
      </c>
      <c r="AI396" s="175" t="e">
        <f t="shared" si="415"/>
        <v>#DIV/0!</v>
      </c>
      <c r="AJ396" s="175" t="e">
        <f t="shared" si="402"/>
        <v>#DIV/0!</v>
      </c>
      <c r="AK396" s="175" t="e">
        <f t="shared" si="403"/>
        <v>#DIV/0!</v>
      </c>
      <c r="AL396" s="175" t="e">
        <f t="shared" si="404"/>
        <v>#DIV/0!</v>
      </c>
      <c r="AM396" s="175" t="e">
        <f t="shared" si="405"/>
        <v>#DIV/0!</v>
      </c>
      <c r="AN396" s="175" t="e">
        <f t="shared" si="406"/>
        <v>#DIV/0!</v>
      </c>
      <c r="AO396" s="175" t="e">
        <f t="shared" si="407"/>
        <v>#DIV/0!</v>
      </c>
      <c r="AP396" s="175" t="e">
        <f t="shared" si="408"/>
        <v>#DIV/0!</v>
      </c>
      <c r="AQ396" s="175">
        <f t="shared" si="409"/>
        <v>1</v>
      </c>
      <c r="AR396" s="175" t="e">
        <f t="shared" si="410"/>
        <v>#DIV/0!</v>
      </c>
      <c r="AS396" s="175" t="e">
        <f t="shared" si="411"/>
        <v>#DIV/0!</v>
      </c>
      <c r="AT396" s="175" t="e">
        <f t="shared" si="412"/>
        <v>#DIV/0!</v>
      </c>
      <c r="AU396" s="175" t="e">
        <f t="shared" si="413"/>
        <v>#DIV/0!</v>
      </c>
      <c r="AV396" s="175">
        <f t="shared" si="414"/>
        <v>1</v>
      </c>
    </row>
    <row r="397" spans="1:48" x14ac:dyDescent="0.25">
      <c r="A397" s="16">
        <v>30201030103</v>
      </c>
      <c r="B397" s="13" t="s">
        <v>630</v>
      </c>
      <c r="C397" s="15">
        <v>12500000</v>
      </c>
      <c r="D397" s="15">
        <v>12500000</v>
      </c>
      <c r="E397" s="15">
        <v>12500000</v>
      </c>
      <c r="F397" s="15">
        <v>12500000</v>
      </c>
      <c r="G397" s="15"/>
      <c r="H397" s="15"/>
      <c r="I397" s="15"/>
      <c r="J397" s="15"/>
      <c r="K397" s="15"/>
      <c r="L397" s="15"/>
      <c r="M397" s="15"/>
      <c r="N397" s="15"/>
      <c r="O397" s="15">
        <f t="shared" si="359"/>
        <v>25000000</v>
      </c>
      <c r="P397" s="15">
        <v>50000000</v>
      </c>
      <c r="R397" s="16">
        <v>30201030103</v>
      </c>
      <c r="S397" s="13" t="s">
        <v>630</v>
      </c>
      <c r="T397" s="15">
        <v>15000000</v>
      </c>
      <c r="U397" s="15">
        <v>-15000000</v>
      </c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>
        <f t="shared" si="419"/>
        <v>0</v>
      </c>
      <c r="AG397" s="15">
        <f t="shared" si="420"/>
        <v>0</v>
      </c>
      <c r="AI397" s="175">
        <f t="shared" si="415"/>
        <v>-0.2</v>
      </c>
      <c r="AJ397" s="175">
        <f t="shared" si="402"/>
        <v>2.2000000000000002</v>
      </c>
      <c r="AK397" s="175">
        <f t="shared" si="403"/>
        <v>1</v>
      </c>
      <c r="AL397" s="175">
        <f t="shared" si="404"/>
        <v>1</v>
      </c>
      <c r="AM397" s="175" t="e">
        <f t="shared" si="405"/>
        <v>#DIV/0!</v>
      </c>
      <c r="AN397" s="175" t="e">
        <f t="shared" si="406"/>
        <v>#DIV/0!</v>
      </c>
      <c r="AO397" s="175" t="e">
        <f t="shared" si="407"/>
        <v>#DIV/0!</v>
      </c>
      <c r="AP397" s="175" t="e">
        <f t="shared" si="408"/>
        <v>#DIV/0!</v>
      </c>
      <c r="AQ397" s="175" t="e">
        <f t="shared" si="409"/>
        <v>#DIV/0!</v>
      </c>
      <c r="AR397" s="175" t="e">
        <f t="shared" si="410"/>
        <v>#DIV/0!</v>
      </c>
      <c r="AS397" s="175" t="e">
        <f t="shared" si="411"/>
        <v>#DIV/0!</v>
      </c>
      <c r="AT397" s="175" t="e">
        <f t="shared" si="412"/>
        <v>#DIV/0!</v>
      </c>
      <c r="AU397" s="175">
        <f t="shared" si="413"/>
        <v>1</v>
      </c>
      <c r="AV397" s="175">
        <f t="shared" si="414"/>
        <v>1</v>
      </c>
    </row>
    <row r="398" spans="1:48" x14ac:dyDescent="0.25">
      <c r="A398" s="6">
        <v>302010302</v>
      </c>
      <c r="B398" s="7" t="s">
        <v>631</v>
      </c>
      <c r="C398" s="8">
        <f>+C399</f>
        <v>0</v>
      </c>
      <c r="D398" s="8">
        <f t="shared" ref="D398:N398" si="421">+D399+D400</f>
        <v>12500000</v>
      </c>
      <c r="E398" s="8">
        <f t="shared" si="421"/>
        <v>12500000</v>
      </c>
      <c r="F398" s="8">
        <f t="shared" si="421"/>
        <v>12500000</v>
      </c>
      <c r="G398" s="8">
        <f t="shared" si="421"/>
        <v>0</v>
      </c>
      <c r="H398" s="8">
        <f t="shared" si="421"/>
        <v>0</v>
      </c>
      <c r="I398" s="8">
        <f t="shared" si="421"/>
        <v>0</v>
      </c>
      <c r="J398" s="8">
        <f t="shared" si="421"/>
        <v>0</v>
      </c>
      <c r="K398" s="8">
        <f t="shared" si="421"/>
        <v>20000000</v>
      </c>
      <c r="L398" s="8">
        <f t="shared" si="421"/>
        <v>0</v>
      </c>
      <c r="M398" s="8">
        <f t="shared" si="421"/>
        <v>0</v>
      </c>
      <c r="N398" s="8">
        <f t="shared" si="421"/>
        <v>0</v>
      </c>
      <c r="O398" s="8">
        <f t="shared" ref="O398:O463" si="422">+C398+D398</f>
        <v>12500000</v>
      </c>
      <c r="P398" s="8">
        <v>70000000</v>
      </c>
      <c r="R398" s="6">
        <v>302010302</v>
      </c>
      <c r="S398" s="7" t="s">
        <v>631</v>
      </c>
      <c r="T398" s="8">
        <f t="shared" ref="T398" si="423">+T399+T400</f>
        <v>18000000</v>
      </c>
      <c r="U398" s="8">
        <v>-18000000</v>
      </c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>
        <f t="shared" si="419"/>
        <v>0</v>
      </c>
      <c r="AG398" s="8">
        <f t="shared" si="420"/>
        <v>0</v>
      </c>
      <c r="AI398" s="174" t="e">
        <f t="shared" si="415"/>
        <v>#DIV/0!</v>
      </c>
      <c r="AJ398" s="174">
        <f t="shared" si="402"/>
        <v>2.44</v>
      </c>
      <c r="AK398" s="174">
        <f t="shared" si="403"/>
        <v>1</v>
      </c>
      <c r="AL398" s="174">
        <f t="shared" si="404"/>
        <v>1</v>
      </c>
      <c r="AM398" s="174" t="e">
        <f t="shared" si="405"/>
        <v>#DIV/0!</v>
      </c>
      <c r="AN398" s="174" t="e">
        <f t="shared" si="406"/>
        <v>#DIV/0!</v>
      </c>
      <c r="AO398" s="174" t="e">
        <f t="shared" si="407"/>
        <v>#DIV/0!</v>
      </c>
      <c r="AP398" s="174" t="e">
        <f t="shared" si="408"/>
        <v>#DIV/0!</v>
      </c>
      <c r="AQ398" s="174">
        <f t="shared" si="409"/>
        <v>1</v>
      </c>
      <c r="AR398" s="174" t="e">
        <f t="shared" si="410"/>
        <v>#DIV/0!</v>
      </c>
      <c r="AS398" s="174" t="e">
        <f t="shared" si="411"/>
        <v>#DIV/0!</v>
      </c>
      <c r="AT398" s="174" t="e">
        <f t="shared" si="412"/>
        <v>#DIV/0!</v>
      </c>
      <c r="AU398" s="174">
        <f t="shared" si="413"/>
        <v>1</v>
      </c>
      <c r="AV398" s="174">
        <f t="shared" si="414"/>
        <v>1</v>
      </c>
    </row>
    <row r="399" spans="1:48" x14ac:dyDescent="0.25">
      <c r="A399" s="16">
        <v>30201030202</v>
      </c>
      <c r="B399" s="13" t="s">
        <v>900</v>
      </c>
      <c r="C399" s="15"/>
      <c r="D399" s="15"/>
      <c r="E399" s="15"/>
      <c r="F399" s="15"/>
      <c r="G399" s="15"/>
      <c r="H399" s="15"/>
      <c r="I399" s="15"/>
      <c r="J399" s="15"/>
      <c r="K399" s="15">
        <v>20000000</v>
      </c>
      <c r="L399" s="15"/>
      <c r="M399" s="15"/>
      <c r="N399" s="15"/>
      <c r="O399" s="15">
        <f t="shared" si="422"/>
        <v>0</v>
      </c>
      <c r="P399" s="15">
        <v>20000000</v>
      </c>
      <c r="R399" s="16">
        <v>30201030201</v>
      </c>
      <c r="S399" s="13" t="s">
        <v>632</v>
      </c>
      <c r="T399" s="15">
        <v>0</v>
      </c>
      <c r="U399" s="15">
        <v>0</v>
      </c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>
        <f t="shared" si="419"/>
        <v>0</v>
      </c>
      <c r="AG399" s="15">
        <f t="shared" si="420"/>
        <v>0</v>
      </c>
      <c r="AI399" s="175" t="e">
        <f t="shared" si="415"/>
        <v>#DIV/0!</v>
      </c>
      <c r="AJ399" s="175" t="e">
        <f t="shared" si="402"/>
        <v>#DIV/0!</v>
      </c>
      <c r="AK399" s="175" t="e">
        <f t="shared" si="403"/>
        <v>#DIV/0!</v>
      </c>
      <c r="AL399" s="175" t="e">
        <f t="shared" si="404"/>
        <v>#DIV/0!</v>
      </c>
      <c r="AM399" s="175" t="e">
        <f t="shared" si="405"/>
        <v>#DIV/0!</v>
      </c>
      <c r="AN399" s="175" t="e">
        <f t="shared" si="406"/>
        <v>#DIV/0!</v>
      </c>
      <c r="AO399" s="175" t="e">
        <f t="shared" si="407"/>
        <v>#DIV/0!</v>
      </c>
      <c r="AP399" s="175" t="e">
        <f t="shared" si="408"/>
        <v>#DIV/0!</v>
      </c>
      <c r="AQ399" s="175">
        <f t="shared" si="409"/>
        <v>1</v>
      </c>
      <c r="AR399" s="175" t="e">
        <f t="shared" si="410"/>
        <v>#DIV/0!</v>
      </c>
      <c r="AS399" s="175" t="e">
        <f t="shared" si="411"/>
        <v>#DIV/0!</v>
      </c>
      <c r="AT399" s="175" t="e">
        <f t="shared" si="412"/>
        <v>#DIV/0!</v>
      </c>
      <c r="AU399" s="175" t="e">
        <f t="shared" si="413"/>
        <v>#DIV/0!</v>
      </c>
      <c r="AV399" s="175">
        <f t="shared" si="414"/>
        <v>1</v>
      </c>
    </row>
    <row r="400" spans="1:48" x14ac:dyDescent="0.25">
      <c r="A400" s="16">
        <v>30201030203</v>
      </c>
      <c r="B400" s="13" t="s">
        <v>901</v>
      </c>
      <c r="C400" s="15">
        <v>12500000</v>
      </c>
      <c r="D400" s="15">
        <v>12500000</v>
      </c>
      <c r="E400" s="15">
        <v>12500000</v>
      </c>
      <c r="F400" s="15">
        <v>12500000</v>
      </c>
      <c r="G400" s="15"/>
      <c r="H400" s="15"/>
      <c r="I400" s="15"/>
      <c r="J400" s="15"/>
      <c r="K400" s="15"/>
      <c r="L400" s="15"/>
      <c r="M400" s="15"/>
      <c r="N400" s="15"/>
      <c r="O400" s="15">
        <f t="shared" si="422"/>
        <v>25000000</v>
      </c>
      <c r="P400" s="15">
        <v>50000000</v>
      </c>
      <c r="R400" s="16">
        <v>30201030203</v>
      </c>
      <c r="S400" s="13" t="s">
        <v>633</v>
      </c>
      <c r="T400" s="15">
        <v>18000000</v>
      </c>
      <c r="U400" s="15">
        <v>-18000000</v>
      </c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>
        <f t="shared" si="419"/>
        <v>0</v>
      </c>
      <c r="AG400" s="15">
        <f t="shared" si="420"/>
        <v>0</v>
      </c>
      <c r="AI400" s="175">
        <f t="shared" si="415"/>
        <v>-0.44</v>
      </c>
      <c r="AJ400" s="175">
        <f t="shared" si="402"/>
        <v>2.44</v>
      </c>
      <c r="AK400" s="175">
        <f t="shared" si="403"/>
        <v>1</v>
      </c>
      <c r="AL400" s="175">
        <f t="shared" si="404"/>
        <v>1</v>
      </c>
      <c r="AM400" s="175" t="e">
        <f t="shared" si="405"/>
        <v>#DIV/0!</v>
      </c>
      <c r="AN400" s="175" t="e">
        <f t="shared" si="406"/>
        <v>#DIV/0!</v>
      </c>
      <c r="AO400" s="175" t="e">
        <f t="shared" si="407"/>
        <v>#DIV/0!</v>
      </c>
      <c r="AP400" s="175" t="e">
        <f t="shared" si="408"/>
        <v>#DIV/0!</v>
      </c>
      <c r="AQ400" s="175" t="e">
        <f t="shared" si="409"/>
        <v>#DIV/0!</v>
      </c>
      <c r="AR400" s="175" t="e">
        <f t="shared" si="410"/>
        <v>#DIV/0!</v>
      </c>
      <c r="AS400" s="175" t="e">
        <f t="shared" si="411"/>
        <v>#DIV/0!</v>
      </c>
      <c r="AT400" s="175" t="e">
        <f t="shared" si="412"/>
        <v>#DIV/0!</v>
      </c>
      <c r="AU400" s="175">
        <f t="shared" si="413"/>
        <v>1</v>
      </c>
      <c r="AV400" s="175">
        <f t="shared" si="414"/>
        <v>1</v>
      </c>
    </row>
    <row r="401" spans="1:48" x14ac:dyDescent="0.25">
      <c r="A401" s="16">
        <v>302010303</v>
      </c>
      <c r="B401" s="13" t="s">
        <v>634</v>
      </c>
      <c r="C401" s="15">
        <f t="shared" ref="C401:N401" si="424">+C402</f>
        <v>0</v>
      </c>
      <c r="D401" s="15">
        <f t="shared" si="424"/>
        <v>0</v>
      </c>
      <c r="E401" s="15">
        <f t="shared" si="424"/>
        <v>0</v>
      </c>
      <c r="F401" s="15">
        <f t="shared" si="424"/>
        <v>0</v>
      </c>
      <c r="G401" s="15">
        <f t="shared" si="424"/>
        <v>0</v>
      </c>
      <c r="H401" s="15">
        <f t="shared" si="424"/>
        <v>0</v>
      </c>
      <c r="I401" s="15">
        <f t="shared" si="424"/>
        <v>0</v>
      </c>
      <c r="J401" s="15">
        <f t="shared" si="424"/>
        <v>0</v>
      </c>
      <c r="K401" s="15">
        <f t="shared" si="424"/>
        <v>10000000</v>
      </c>
      <c r="L401" s="15">
        <f t="shared" si="424"/>
        <v>0</v>
      </c>
      <c r="M401" s="15">
        <f t="shared" si="424"/>
        <v>0</v>
      </c>
      <c r="N401" s="15">
        <f t="shared" si="424"/>
        <v>0</v>
      </c>
      <c r="O401" s="15">
        <f t="shared" si="422"/>
        <v>0</v>
      </c>
      <c r="P401" s="15">
        <v>10000000</v>
      </c>
      <c r="R401" s="16">
        <v>302010303</v>
      </c>
      <c r="S401" s="13" t="s">
        <v>634</v>
      </c>
      <c r="T401" s="15">
        <v>0</v>
      </c>
      <c r="U401" s="15">
        <v>0</v>
      </c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>
        <f t="shared" si="419"/>
        <v>0</v>
      </c>
      <c r="AG401" s="15">
        <f t="shared" si="420"/>
        <v>0</v>
      </c>
      <c r="AI401" s="175" t="e">
        <f t="shared" si="415"/>
        <v>#DIV/0!</v>
      </c>
      <c r="AJ401" s="175" t="e">
        <f t="shared" si="402"/>
        <v>#DIV/0!</v>
      </c>
      <c r="AK401" s="175" t="e">
        <f t="shared" si="403"/>
        <v>#DIV/0!</v>
      </c>
      <c r="AL401" s="175" t="e">
        <f t="shared" si="404"/>
        <v>#DIV/0!</v>
      </c>
      <c r="AM401" s="175" t="e">
        <f t="shared" si="405"/>
        <v>#DIV/0!</v>
      </c>
      <c r="AN401" s="175" t="e">
        <f t="shared" si="406"/>
        <v>#DIV/0!</v>
      </c>
      <c r="AO401" s="175" t="e">
        <f t="shared" si="407"/>
        <v>#DIV/0!</v>
      </c>
      <c r="AP401" s="175" t="e">
        <f t="shared" si="408"/>
        <v>#DIV/0!</v>
      </c>
      <c r="AQ401" s="175">
        <f t="shared" si="409"/>
        <v>1</v>
      </c>
      <c r="AR401" s="175" t="e">
        <f t="shared" si="410"/>
        <v>#DIV/0!</v>
      </c>
      <c r="AS401" s="175" t="e">
        <f t="shared" si="411"/>
        <v>#DIV/0!</v>
      </c>
      <c r="AT401" s="175" t="e">
        <f t="shared" si="412"/>
        <v>#DIV/0!</v>
      </c>
      <c r="AU401" s="175" t="e">
        <f t="shared" si="413"/>
        <v>#DIV/0!</v>
      </c>
      <c r="AV401" s="175">
        <f t="shared" si="414"/>
        <v>1</v>
      </c>
    </row>
    <row r="402" spans="1:48" x14ac:dyDescent="0.25">
      <c r="A402" s="6">
        <v>30201030201</v>
      </c>
      <c r="B402" s="7" t="s">
        <v>902</v>
      </c>
      <c r="C402" s="8"/>
      <c r="D402" s="8"/>
      <c r="E402" s="8"/>
      <c r="F402" s="8"/>
      <c r="G402" s="8"/>
      <c r="H402" s="8"/>
      <c r="I402" s="8"/>
      <c r="J402" s="8"/>
      <c r="K402" s="8">
        <v>10000000</v>
      </c>
      <c r="L402" s="8"/>
      <c r="M402" s="8"/>
      <c r="N402" s="8"/>
      <c r="O402" s="8">
        <f t="shared" si="422"/>
        <v>0</v>
      </c>
      <c r="P402" s="8">
        <v>10000000</v>
      </c>
      <c r="R402" s="6">
        <v>302010304</v>
      </c>
      <c r="S402" s="7" t="s">
        <v>635</v>
      </c>
      <c r="T402" s="8">
        <f t="shared" ref="T402" si="425">+T403</f>
        <v>0</v>
      </c>
      <c r="U402" s="8">
        <v>0</v>
      </c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>
        <f t="shared" si="419"/>
        <v>0</v>
      </c>
      <c r="AG402" s="8">
        <f t="shared" si="420"/>
        <v>0</v>
      </c>
      <c r="AI402" s="174" t="e">
        <f t="shared" si="415"/>
        <v>#DIV/0!</v>
      </c>
      <c r="AJ402" s="174" t="e">
        <f t="shared" si="402"/>
        <v>#DIV/0!</v>
      </c>
      <c r="AK402" s="174" t="e">
        <f t="shared" si="403"/>
        <v>#DIV/0!</v>
      </c>
      <c r="AL402" s="174" t="e">
        <f t="shared" si="404"/>
        <v>#DIV/0!</v>
      </c>
      <c r="AM402" s="174" t="e">
        <f t="shared" si="405"/>
        <v>#DIV/0!</v>
      </c>
      <c r="AN402" s="174" t="e">
        <f t="shared" si="406"/>
        <v>#DIV/0!</v>
      </c>
      <c r="AO402" s="174" t="e">
        <f t="shared" si="407"/>
        <v>#DIV/0!</v>
      </c>
      <c r="AP402" s="174" t="e">
        <f t="shared" si="408"/>
        <v>#DIV/0!</v>
      </c>
      <c r="AQ402" s="174">
        <f t="shared" si="409"/>
        <v>1</v>
      </c>
      <c r="AR402" s="174" t="e">
        <f t="shared" si="410"/>
        <v>#DIV/0!</v>
      </c>
      <c r="AS402" s="174" t="e">
        <f t="shared" si="411"/>
        <v>#DIV/0!</v>
      </c>
      <c r="AT402" s="174" t="e">
        <f t="shared" si="412"/>
        <v>#DIV/0!</v>
      </c>
      <c r="AU402" s="174" t="e">
        <f t="shared" si="413"/>
        <v>#DIV/0!</v>
      </c>
      <c r="AV402" s="174">
        <f t="shared" si="414"/>
        <v>1</v>
      </c>
    </row>
    <row r="403" spans="1:48" x14ac:dyDescent="0.25">
      <c r="A403" s="16">
        <v>302010304</v>
      </c>
      <c r="B403" s="13" t="s">
        <v>635</v>
      </c>
      <c r="C403" s="15">
        <f t="shared" ref="C403:N403" si="426">+C404</f>
        <v>5000000</v>
      </c>
      <c r="D403" s="15">
        <f t="shared" si="426"/>
        <v>5000000</v>
      </c>
      <c r="E403" s="15">
        <f t="shared" si="426"/>
        <v>5000000</v>
      </c>
      <c r="F403" s="15">
        <f t="shared" si="426"/>
        <v>5000000</v>
      </c>
      <c r="G403" s="15">
        <f t="shared" si="426"/>
        <v>0</v>
      </c>
      <c r="H403" s="15">
        <f t="shared" si="426"/>
        <v>0</v>
      </c>
      <c r="I403" s="15">
        <f t="shared" si="426"/>
        <v>0</v>
      </c>
      <c r="J403" s="15">
        <f t="shared" si="426"/>
        <v>0</v>
      </c>
      <c r="K403" s="15">
        <f t="shared" si="426"/>
        <v>0</v>
      </c>
      <c r="L403" s="15">
        <f t="shared" si="426"/>
        <v>0</v>
      </c>
      <c r="M403" s="15">
        <f t="shared" si="426"/>
        <v>0</v>
      </c>
      <c r="N403" s="15">
        <f t="shared" si="426"/>
        <v>0</v>
      </c>
      <c r="O403" s="15">
        <f t="shared" si="422"/>
        <v>10000000</v>
      </c>
      <c r="P403" s="15">
        <v>20000000</v>
      </c>
      <c r="R403" s="16">
        <v>30201030403</v>
      </c>
      <c r="S403" s="13" t="s">
        <v>636</v>
      </c>
      <c r="T403" s="15">
        <v>0</v>
      </c>
      <c r="U403" s="15">
        <v>0</v>
      </c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>
        <f t="shared" si="419"/>
        <v>0</v>
      </c>
      <c r="AG403" s="15">
        <f t="shared" si="420"/>
        <v>0</v>
      </c>
      <c r="AI403" s="175">
        <f t="shared" si="415"/>
        <v>1</v>
      </c>
      <c r="AJ403" s="175">
        <f t="shared" si="402"/>
        <v>1</v>
      </c>
      <c r="AK403" s="175">
        <f t="shared" si="403"/>
        <v>1</v>
      </c>
      <c r="AL403" s="175">
        <f t="shared" si="404"/>
        <v>1</v>
      </c>
      <c r="AM403" s="175" t="e">
        <f t="shared" si="405"/>
        <v>#DIV/0!</v>
      </c>
      <c r="AN403" s="175" t="e">
        <f t="shared" si="406"/>
        <v>#DIV/0!</v>
      </c>
      <c r="AO403" s="175" t="e">
        <f t="shared" si="407"/>
        <v>#DIV/0!</v>
      </c>
      <c r="AP403" s="175" t="e">
        <f t="shared" si="408"/>
        <v>#DIV/0!</v>
      </c>
      <c r="AQ403" s="175" t="e">
        <f t="shared" si="409"/>
        <v>#DIV/0!</v>
      </c>
      <c r="AR403" s="175" t="e">
        <f t="shared" si="410"/>
        <v>#DIV/0!</v>
      </c>
      <c r="AS403" s="175" t="e">
        <f t="shared" si="411"/>
        <v>#DIV/0!</v>
      </c>
      <c r="AT403" s="175" t="e">
        <f t="shared" si="412"/>
        <v>#DIV/0!</v>
      </c>
      <c r="AU403" s="175">
        <f t="shared" si="413"/>
        <v>1</v>
      </c>
      <c r="AV403" s="175">
        <f t="shared" si="414"/>
        <v>1</v>
      </c>
    </row>
    <row r="404" spans="1:48" x14ac:dyDescent="0.25">
      <c r="A404" s="6">
        <v>30201030403</v>
      </c>
      <c r="B404" s="7" t="s">
        <v>903</v>
      </c>
      <c r="C404" s="8">
        <v>5000000</v>
      </c>
      <c r="D404" s="8">
        <v>5000000</v>
      </c>
      <c r="E404" s="8">
        <v>5000000</v>
      </c>
      <c r="F404" s="8">
        <v>5000000</v>
      </c>
      <c r="G404" s="8"/>
      <c r="H404" s="8"/>
      <c r="I404" s="8"/>
      <c r="J404" s="8"/>
      <c r="K404" s="8"/>
      <c r="L404" s="8"/>
      <c r="M404" s="8"/>
      <c r="N404" s="8"/>
      <c r="O404" s="8">
        <f t="shared" si="422"/>
        <v>10000000</v>
      </c>
      <c r="P404" s="8">
        <v>20000000</v>
      </c>
      <c r="R404" s="6">
        <v>3020104</v>
      </c>
      <c r="S404" s="7" t="s">
        <v>637</v>
      </c>
      <c r="T404" s="8">
        <f t="shared" ref="T404" si="427">+T405+T407+T410+T412</f>
        <v>0</v>
      </c>
      <c r="U404" s="8">
        <v>0</v>
      </c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>
        <f t="shared" si="419"/>
        <v>0</v>
      </c>
      <c r="AG404" s="8">
        <f t="shared" si="420"/>
        <v>0</v>
      </c>
      <c r="AI404" s="174">
        <f t="shared" si="415"/>
        <v>1</v>
      </c>
      <c r="AJ404" s="174">
        <f t="shared" si="402"/>
        <v>1</v>
      </c>
      <c r="AK404" s="174">
        <f t="shared" si="403"/>
        <v>1</v>
      </c>
      <c r="AL404" s="174">
        <f t="shared" si="404"/>
        <v>1</v>
      </c>
      <c r="AM404" s="174" t="e">
        <f t="shared" si="405"/>
        <v>#DIV/0!</v>
      </c>
      <c r="AN404" s="174" t="e">
        <f t="shared" si="406"/>
        <v>#DIV/0!</v>
      </c>
      <c r="AO404" s="174" t="e">
        <f t="shared" si="407"/>
        <v>#DIV/0!</v>
      </c>
      <c r="AP404" s="174" t="e">
        <f t="shared" si="408"/>
        <v>#DIV/0!</v>
      </c>
      <c r="AQ404" s="174" t="e">
        <f t="shared" si="409"/>
        <v>#DIV/0!</v>
      </c>
      <c r="AR404" s="174" t="e">
        <f t="shared" si="410"/>
        <v>#DIV/0!</v>
      </c>
      <c r="AS404" s="174" t="e">
        <f t="shared" si="411"/>
        <v>#DIV/0!</v>
      </c>
      <c r="AT404" s="174" t="e">
        <f t="shared" si="412"/>
        <v>#DIV/0!</v>
      </c>
      <c r="AU404" s="174">
        <f t="shared" si="413"/>
        <v>1</v>
      </c>
      <c r="AV404" s="174">
        <f t="shared" si="414"/>
        <v>1</v>
      </c>
    </row>
    <row r="405" spans="1:48" x14ac:dyDescent="0.25">
      <c r="A405" s="6">
        <v>3020104</v>
      </c>
      <c r="B405" s="7" t="s">
        <v>637</v>
      </c>
      <c r="C405" s="8">
        <f t="shared" ref="C405:N405" si="428">+C406+C408+C411+C413</f>
        <v>0</v>
      </c>
      <c r="D405" s="8">
        <f t="shared" si="428"/>
        <v>0</v>
      </c>
      <c r="E405" s="8">
        <f t="shared" si="428"/>
        <v>0</v>
      </c>
      <c r="F405" s="8">
        <f t="shared" si="428"/>
        <v>0</v>
      </c>
      <c r="G405" s="8">
        <f t="shared" si="428"/>
        <v>0</v>
      </c>
      <c r="H405" s="8">
        <f t="shared" si="428"/>
        <v>0</v>
      </c>
      <c r="I405" s="8">
        <f t="shared" si="428"/>
        <v>0</v>
      </c>
      <c r="J405" s="8">
        <f t="shared" si="428"/>
        <v>50000000</v>
      </c>
      <c r="K405" s="8">
        <f t="shared" si="428"/>
        <v>150000000</v>
      </c>
      <c r="L405" s="8">
        <f t="shared" si="428"/>
        <v>0</v>
      </c>
      <c r="M405" s="8">
        <f t="shared" si="428"/>
        <v>0</v>
      </c>
      <c r="N405" s="8">
        <f t="shared" si="428"/>
        <v>0</v>
      </c>
      <c r="O405" s="8">
        <f t="shared" si="422"/>
        <v>0</v>
      </c>
      <c r="P405" s="8">
        <v>250000000</v>
      </c>
      <c r="R405" s="6">
        <v>302010401</v>
      </c>
      <c r="S405" s="7" t="s">
        <v>638</v>
      </c>
      <c r="T405" s="8">
        <f t="shared" ref="T405" si="429">+T406</f>
        <v>0</v>
      </c>
      <c r="U405" s="8">
        <v>0</v>
      </c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>
        <f t="shared" si="419"/>
        <v>0</v>
      </c>
      <c r="AG405" s="8">
        <f t="shared" si="420"/>
        <v>0</v>
      </c>
      <c r="AI405" s="174" t="e">
        <f t="shared" si="415"/>
        <v>#DIV/0!</v>
      </c>
      <c r="AJ405" s="174" t="e">
        <f t="shared" si="402"/>
        <v>#DIV/0!</v>
      </c>
      <c r="AK405" s="174" t="e">
        <f t="shared" si="403"/>
        <v>#DIV/0!</v>
      </c>
      <c r="AL405" s="174" t="e">
        <f t="shared" si="404"/>
        <v>#DIV/0!</v>
      </c>
      <c r="AM405" s="174" t="e">
        <f t="shared" si="405"/>
        <v>#DIV/0!</v>
      </c>
      <c r="AN405" s="174" t="e">
        <f t="shared" si="406"/>
        <v>#DIV/0!</v>
      </c>
      <c r="AO405" s="174" t="e">
        <f t="shared" si="407"/>
        <v>#DIV/0!</v>
      </c>
      <c r="AP405" s="174">
        <f t="shared" si="408"/>
        <v>1</v>
      </c>
      <c r="AQ405" s="174">
        <f t="shared" si="409"/>
        <v>1</v>
      </c>
      <c r="AR405" s="174" t="e">
        <f t="shared" si="410"/>
        <v>#DIV/0!</v>
      </c>
      <c r="AS405" s="174" t="e">
        <f t="shared" si="411"/>
        <v>#DIV/0!</v>
      </c>
      <c r="AT405" s="174" t="e">
        <f t="shared" si="412"/>
        <v>#DIV/0!</v>
      </c>
      <c r="AU405" s="174" t="e">
        <f t="shared" si="413"/>
        <v>#DIV/0!</v>
      </c>
      <c r="AV405" s="174">
        <f t="shared" si="414"/>
        <v>1</v>
      </c>
    </row>
    <row r="406" spans="1:48" x14ac:dyDescent="0.25">
      <c r="A406" s="16">
        <v>302010401</v>
      </c>
      <c r="B406" s="13" t="s">
        <v>638</v>
      </c>
      <c r="C406" s="15">
        <f t="shared" ref="C406:N406" si="430">+C407</f>
        <v>0</v>
      </c>
      <c r="D406" s="15">
        <f t="shared" si="430"/>
        <v>0</v>
      </c>
      <c r="E406" s="15">
        <f t="shared" si="430"/>
        <v>0</v>
      </c>
      <c r="F406" s="15">
        <f t="shared" si="430"/>
        <v>0</v>
      </c>
      <c r="G406" s="15">
        <f t="shared" si="430"/>
        <v>0</v>
      </c>
      <c r="H406" s="15">
        <f t="shared" si="430"/>
        <v>0</v>
      </c>
      <c r="I406" s="15">
        <f t="shared" si="430"/>
        <v>0</v>
      </c>
      <c r="J406" s="15">
        <f t="shared" si="430"/>
        <v>0</v>
      </c>
      <c r="K406" s="15">
        <f t="shared" si="430"/>
        <v>110000000</v>
      </c>
      <c r="L406" s="15">
        <f t="shared" si="430"/>
        <v>0</v>
      </c>
      <c r="M406" s="15">
        <f t="shared" si="430"/>
        <v>0</v>
      </c>
      <c r="N406" s="15">
        <f t="shared" si="430"/>
        <v>0</v>
      </c>
      <c r="O406" s="15">
        <f t="shared" si="422"/>
        <v>0</v>
      </c>
      <c r="P406" s="15">
        <v>110000000</v>
      </c>
      <c r="R406" s="16">
        <v>30201040101</v>
      </c>
      <c r="S406" s="13" t="s">
        <v>639</v>
      </c>
      <c r="T406" s="15">
        <v>0</v>
      </c>
      <c r="U406" s="15">
        <v>0</v>
      </c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>
        <f t="shared" si="419"/>
        <v>0</v>
      </c>
      <c r="AG406" s="15">
        <f t="shared" si="420"/>
        <v>0</v>
      </c>
      <c r="AI406" s="175" t="e">
        <f t="shared" si="415"/>
        <v>#DIV/0!</v>
      </c>
      <c r="AJ406" s="175" t="e">
        <f t="shared" si="402"/>
        <v>#DIV/0!</v>
      </c>
      <c r="AK406" s="175" t="e">
        <f t="shared" si="403"/>
        <v>#DIV/0!</v>
      </c>
      <c r="AL406" s="175" t="e">
        <f t="shared" si="404"/>
        <v>#DIV/0!</v>
      </c>
      <c r="AM406" s="175" t="e">
        <f t="shared" si="405"/>
        <v>#DIV/0!</v>
      </c>
      <c r="AN406" s="175" t="e">
        <f t="shared" si="406"/>
        <v>#DIV/0!</v>
      </c>
      <c r="AO406" s="175" t="e">
        <f t="shared" si="407"/>
        <v>#DIV/0!</v>
      </c>
      <c r="AP406" s="175" t="e">
        <f t="shared" si="408"/>
        <v>#DIV/0!</v>
      </c>
      <c r="AQ406" s="175">
        <f t="shared" si="409"/>
        <v>1</v>
      </c>
      <c r="AR406" s="175" t="e">
        <f t="shared" si="410"/>
        <v>#DIV/0!</v>
      </c>
      <c r="AS406" s="175" t="e">
        <f t="shared" si="411"/>
        <v>#DIV/0!</v>
      </c>
      <c r="AT406" s="175" t="e">
        <f t="shared" si="412"/>
        <v>#DIV/0!</v>
      </c>
      <c r="AU406" s="175" t="e">
        <f t="shared" si="413"/>
        <v>#DIV/0!</v>
      </c>
      <c r="AV406" s="175">
        <f t="shared" si="414"/>
        <v>1</v>
      </c>
    </row>
    <row r="407" spans="1:48" x14ac:dyDescent="0.25">
      <c r="A407" s="6">
        <v>30201040101</v>
      </c>
      <c r="B407" s="7" t="s">
        <v>904</v>
      </c>
      <c r="C407" s="8"/>
      <c r="D407" s="8"/>
      <c r="E407" s="8"/>
      <c r="F407" s="8"/>
      <c r="G407" s="8"/>
      <c r="H407" s="8"/>
      <c r="I407" s="8"/>
      <c r="J407" s="8"/>
      <c r="K407" s="8">
        <v>110000000</v>
      </c>
      <c r="L407" s="8"/>
      <c r="M407" s="8"/>
      <c r="N407" s="8"/>
      <c r="O407" s="8">
        <f t="shared" si="422"/>
        <v>0</v>
      </c>
      <c r="P407" s="8">
        <v>110000000</v>
      </c>
      <c r="R407" s="6">
        <v>302010402</v>
      </c>
      <c r="S407" s="7" t="s">
        <v>640</v>
      </c>
      <c r="T407" s="8">
        <f t="shared" ref="T407" si="431">+T408+T409</f>
        <v>0</v>
      </c>
      <c r="U407" s="8">
        <v>0</v>
      </c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>
        <f t="shared" si="419"/>
        <v>0</v>
      </c>
      <c r="AG407" s="8">
        <f t="shared" si="420"/>
        <v>0</v>
      </c>
      <c r="AI407" s="174" t="e">
        <f t="shared" si="415"/>
        <v>#DIV/0!</v>
      </c>
      <c r="AJ407" s="174" t="e">
        <f t="shared" si="402"/>
        <v>#DIV/0!</v>
      </c>
      <c r="AK407" s="174" t="e">
        <f t="shared" si="403"/>
        <v>#DIV/0!</v>
      </c>
      <c r="AL407" s="174" t="e">
        <f t="shared" si="404"/>
        <v>#DIV/0!</v>
      </c>
      <c r="AM407" s="174" t="e">
        <f t="shared" si="405"/>
        <v>#DIV/0!</v>
      </c>
      <c r="AN407" s="174" t="e">
        <f t="shared" si="406"/>
        <v>#DIV/0!</v>
      </c>
      <c r="AO407" s="174" t="e">
        <f t="shared" si="407"/>
        <v>#DIV/0!</v>
      </c>
      <c r="AP407" s="174" t="e">
        <f t="shared" si="408"/>
        <v>#DIV/0!</v>
      </c>
      <c r="AQ407" s="174">
        <f t="shared" si="409"/>
        <v>1</v>
      </c>
      <c r="AR407" s="174" t="e">
        <f t="shared" si="410"/>
        <v>#DIV/0!</v>
      </c>
      <c r="AS407" s="174" t="e">
        <f t="shared" si="411"/>
        <v>#DIV/0!</v>
      </c>
      <c r="AT407" s="174" t="e">
        <f t="shared" si="412"/>
        <v>#DIV/0!</v>
      </c>
      <c r="AU407" s="174" t="e">
        <f t="shared" si="413"/>
        <v>#DIV/0!</v>
      </c>
      <c r="AV407" s="174">
        <f t="shared" si="414"/>
        <v>1</v>
      </c>
    </row>
    <row r="408" spans="1:48" x14ac:dyDescent="0.25">
      <c r="A408" s="16">
        <v>302010402</v>
      </c>
      <c r="B408" s="13" t="s">
        <v>640</v>
      </c>
      <c r="C408" s="15"/>
      <c r="D408" s="15">
        <f t="shared" ref="D408:N408" si="432">+D409+D410</f>
        <v>0</v>
      </c>
      <c r="E408" s="15">
        <f t="shared" si="432"/>
        <v>0</v>
      </c>
      <c r="F408" s="15">
        <f t="shared" si="432"/>
        <v>0</v>
      </c>
      <c r="G408" s="15">
        <f t="shared" si="432"/>
        <v>0</v>
      </c>
      <c r="H408" s="15">
        <f t="shared" si="432"/>
        <v>0</v>
      </c>
      <c r="I408" s="15">
        <f t="shared" si="432"/>
        <v>0</v>
      </c>
      <c r="J408" s="15">
        <f t="shared" si="432"/>
        <v>0</v>
      </c>
      <c r="K408" s="15">
        <f t="shared" si="432"/>
        <v>20000000</v>
      </c>
      <c r="L408" s="15">
        <f t="shared" si="432"/>
        <v>0</v>
      </c>
      <c r="M408" s="15">
        <f t="shared" si="432"/>
        <v>0</v>
      </c>
      <c r="N408" s="15">
        <f t="shared" si="432"/>
        <v>0</v>
      </c>
      <c r="O408" s="15">
        <f t="shared" si="422"/>
        <v>0</v>
      </c>
      <c r="P408" s="15">
        <v>70000000</v>
      </c>
      <c r="R408" s="16">
        <v>30201040201</v>
      </c>
      <c r="S408" s="13" t="s">
        <v>641</v>
      </c>
      <c r="T408" s="15">
        <v>0</v>
      </c>
      <c r="U408" s="15">
        <v>0</v>
      </c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>
        <f t="shared" si="419"/>
        <v>0</v>
      </c>
      <c r="AG408" s="15">
        <f t="shared" si="420"/>
        <v>0</v>
      </c>
      <c r="AI408" s="175" t="e">
        <f t="shared" si="415"/>
        <v>#DIV/0!</v>
      </c>
      <c r="AJ408" s="175" t="e">
        <f t="shared" si="402"/>
        <v>#DIV/0!</v>
      </c>
      <c r="AK408" s="175" t="e">
        <f t="shared" si="403"/>
        <v>#DIV/0!</v>
      </c>
      <c r="AL408" s="175" t="e">
        <f t="shared" si="404"/>
        <v>#DIV/0!</v>
      </c>
      <c r="AM408" s="175" t="e">
        <f t="shared" si="405"/>
        <v>#DIV/0!</v>
      </c>
      <c r="AN408" s="175" t="e">
        <f t="shared" si="406"/>
        <v>#DIV/0!</v>
      </c>
      <c r="AO408" s="175" t="e">
        <f t="shared" si="407"/>
        <v>#DIV/0!</v>
      </c>
      <c r="AP408" s="175" t="e">
        <f t="shared" si="408"/>
        <v>#DIV/0!</v>
      </c>
      <c r="AQ408" s="175">
        <f t="shared" si="409"/>
        <v>1</v>
      </c>
      <c r="AR408" s="175" t="e">
        <f t="shared" si="410"/>
        <v>#DIV/0!</v>
      </c>
      <c r="AS408" s="175" t="e">
        <f t="shared" si="411"/>
        <v>#DIV/0!</v>
      </c>
      <c r="AT408" s="175" t="e">
        <f t="shared" si="412"/>
        <v>#DIV/0!</v>
      </c>
      <c r="AU408" s="175" t="e">
        <f t="shared" si="413"/>
        <v>#DIV/0!</v>
      </c>
      <c r="AV408" s="175">
        <f t="shared" si="414"/>
        <v>1</v>
      </c>
    </row>
    <row r="409" spans="1:48" x14ac:dyDescent="0.25">
      <c r="A409" s="16">
        <v>30201040201</v>
      </c>
      <c r="B409" s="13" t="s">
        <v>905</v>
      </c>
      <c r="C409" s="15"/>
      <c r="D409" s="15"/>
      <c r="E409" s="15"/>
      <c r="F409" s="15"/>
      <c r="G409" s="15"/>
      <c r="H409" s="15"/>
      <c r="I409" s="15"/>
      <c r="J409" s="15"/>
      <c r="K409" s="15">
        <v>20000000</v>
      </c>
      <c r="L409" s="15"/>
      <c r="M409" s="15"/>
      <c r="N409" s="15"/>
      <c r="O409" s="15">
        <f t="shared" si="422"/>
        <v>0</v>
      </c>
      <c r="P409" s="15">
        <v>20000000</v>
      </c>
      <c r="R409" s="16">
        <v>30201040203</v>
      </c>
      <c r="S409" s="13" t="s">
        <v>642</v>
      </c>
      <c r="T409" s="15">
        <v>0</v>
      </c>
      <c r="U409" s="15">
        <v>0</v>
      </c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>
        <f t="shared" si="419"/>
        <v>0</v>
      </c>
      <c r="AG409" s="15">
        <f t="shared" si="420"/>
        <v>0</v>
      </c>
      <c r="AI409" s="175" t="e">
        <f t="shared" si="415"/>
        <v>#DIV/0!</v>
      </c>
      <c r="AJ409" s="175" t="e">
        <f t="shared" si="402"/>
        <v>#DIV/0!</v>
      </c>
      <c r="AK409" s="175" t="e">
        <f t="shared" si="403"/>
        <v>#DIV/0!</v>
      </c>
      <c r="AL409" s="175" t="e">
        <f t="shared" si="404"/>
        <v>#DIV/0!</v>
      </c>
      <c r="AM409" s="175" t="e">
        <f t="shared" si="405"/>
        <v>#DIV/0!</v>
      </c>
      <c r="AN409" s="175" t="e">
        <f t="shared" si="406"/>
        <v>#DIV/0!</v>
      </c>
      <c r="AO409" s="175" t="e">
        <f t="shared" si="407"/>
        <v>#DIV/0!</v>
      </c>
      <c r="AP409" s="175" t="e">
        <f t="shared" si="408"/>
        <v>#DIV/0!</v>
      </c>
      <c r="AQ409" s="175">
        <f t="shared" si="409"/>
        <v>1</v>
      </c>
      <c r="AR409" s="175" t="e">
        <f t="shared" si="410"/>
        <v>#DIV/0!</v>
      </c>
      <c r="AS409" s="175" t="e">
        <f t="shared" si="411"/>
        <v>#DIV/0!</v>
      </c>
      <c r="AT409" s="175" t="e">
        <f t="shared" si="412"/>
        <v>#DIV/0!</v>
      </c>
      <c r="AU409" s="175" t="e">
        <f t="shared" si="413"/>
        <v>#DIV/0!</v>
      </c>
      <c r="AV409" s="175">
        <f t="shared" si="414"/>
        <v>1</v>
      </c>
    </row>
    <row r="410" spans="1:48" x14ac:dyDescent="0.25">
      <c r="A410" s="6">
        <v>30201040203</v>
      </c>
      <c r="B410" s="7" t="s">
        <v>906</v>
      </c>
      <c r="C410" s="8">
        <v>50000000</v>
      </c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>
        <f t="shared" si="422"/>
        <v>50000000</v>
      </c>
      <c r="P410" s="8">
        <v>50000000</v>
      </c>
      <c r="R410" s="6">
        <v>302010403</v>
      </c>
      <c r="S410" s="7" t="s">
        <v>643</v>
      </c>
      <c r="T410" s="8">
        <f t="shared" ref="T410" si="433">+T411</f>
        <v>0</v>
      </c>
      <c r="U410" s="8">
        <v>0</v>
      </c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>
        <f t="shared" si="419"/>
        <v>0</v>
      </c>
      <c r="AG410" s="8">
        <f t="shared" si="420"/>
        <v>0</v>
      </c>
      <c r="AI410" s="174">
        <f t="shared" si="415"/>
        <v>1</v>
      </c>
      <c r="AJ410" s="174" t="e">
        <f t="shared" si="402"/>
        <v>#DIV/0!</v>
      </c>
      <c r="AK410" s="174" t="e">
        <f t="shared" si="403"/>
        <v>#DIV/0!</v>
      </c>
      <c r="AL410" s="174" t="e">
        <f t="shared" si="404"/>
        <v>#DIV/0!</v>
      </c>
      <c r="AM410" s="174" t="e">
        <f t="shared" si="405"/>
        <v>#DIV/0!</v>
      </c>
      <c r="AN410" s="174" t="e">
        <f t="shared" si="406"/>
        <v>#DIV/0!</v>
      </c>
      <c r="AO410" s="174" t="e">
        <f t="shared" si="407"/>
        <v>#DIV/0!</v>
      </c>
      <c r="AP410" s="174" t="e">
        <f t="shared" si="408"/>
        <v>#DIV/0!</v>
      </c>
      <c r="AQ410" s="174" t="e">
        <f t="shared" si="409"/>
        <v>#DIV/0!</v>
      </c>
      <c r="AR410" s="174" t="e">
        <f t="shared" si="410"/>
        <v>#DIV/0!</v>
      </c>
      <c r="AS410" s="174" t="e">
        <f t="shared" si="411"/>
        <v>#DIV/0!</v>
      </c>
      <c r="AT410" s="174" t="e">
        <f t="shared" si="412"/>
        <v>#DIV/0!</v>
      </c>
      <c r="AU410" s="174">
        <f t="shared" si="413"/>
        <v>1</v>
      </c>
      <c r="AV410" s="174">
        <f t="shared" si="414"/>
        <v>1</v>
      </c>
    </row>
    <row r="411" spans="1:48" x14ac:dyDescent="0.25">
      <c r="A411" s="16">
        <v>302010403</v>
      </c>
      <c r="B411" s="13" t="s">
        <v>643</v>
      </c>
      <c r="C411" s="15">
        <f t="shared" ref="C411:N411" si="434">+C412</f>
        <v>0</v>
      </c>
      <c r="D411" s="15">
        <f t="shared" si="434"/>
        <v>0</v>
      </c>
      <c r="E411" s="15">
        <f t="shared" si="434"/>
        <v>0</v>
      </c>
      <c r="F411" s="15">
        <f t="shared" si="434"/>
        <v>0</v>
      </c>
      <c r="G411" s="15">
        <f t="shared" si="434"/>
        <v>0</v>
      </c>
      <c r="H411" s="15">
        <f t="shared" si="434"/>
        <v>0</v>
      </c>
      <c r="I411" s="15">
        <f t="shared" si="434"/>
        <v>0</v>
      </c>
      <c r="J411" s="15">
        <f t="shared" si="434"/>
        <v>50000000</v>
      </c>
      <c r="K411" s="15">
        <f t="shared" si="434"/>
        <v>0</v>
      </c>
      <c r="L411" s="15">
        <f t="shared" si="434"/>
        <v>0</v>
      </c>
      <c r="M411" s="15">
        <f t="shared" si="434"/>
        <v>0</v>
      </c>
      <c r="N411" s="15">
        <f t="shared" si="434"/>
        <v>0</v>
      </c>
      <c r="O411" s="15">
        <f t="shared" si="422"/>
        <v>0</v>
      </c>
      <c r="P411" s="15">
        <v>50000000</v>
      </c>
      <c r="R411" s="16">
        <v>30201040301</v>
      </c>
      <c r="S411" s="13" t="s">
        <v>644</v>
      </c>
      <c r="T411" s="15">
        <v>0</v>
      </c>
      <c r="U411" s="15">
        <v>0</v>
      </c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>
        <f t="shared" si="419"/>
        <v>0</v>
      </c>
      <c r="AG411" s="15">
        <f t="shared" si="420"/>
        <v>0</v>
      </c>
      <c r="AI411" s="175" t="e">
        <f t="shared" si="415"/>
        <v>#DIV/0!</v>
      </c>
      <c r="AJ411" s="175" t="e">
        <f t="shared" si="402"/>
        <v>#DIV/0!</v>
      </c>
      <c r="AK411" s="175" t="e">
        <f t="shared" si="403"/>
        <v>#DIV/0!</v>
      </c>
      <c r="AL411" s="175" t="e">
        <f t="shared" si="404"/>
        <v>#DIV/0!</v>
      </c>
      <c r="AM411" s="175" t="e">
        <f t="shared" si="405"/>
        <v>#DIV/0!</v>
      </c>
      <c r="AN411" s="175" t="e">
        <f t="shared" si="406"/>
        <v>#DIV/0!</v>
      </c>
      <c r="AO411" s="175" t="e">
        <f t="shared" si="407"/>
        <v>#DIV/0!</v>
      </c>
      <c r="AP411" s="175">
        <f t="shared" si="408"/>
        <v>1</v>
      </c>
      <c r="AQ411" s="175" t="e">
        <f t="shared" si="409"/>
        <v>#DIV/0!</v>
      </c>
      <c r="AR411" s="175" t="e">
        <f t="shared" si="410"/>
        <v>#DIV/0!</v>
      </c>
      <c r="AS411" s="175" t="e">
        <f t="shared" si="411"/>
        <v>#DIV/0!</v>
      </c>
      <c r="AT411" s="175" t="e">
        <f t="shared" si="412"/>
        <v>#DIV/0!</v>
      </c>
      <c r="AU411" s="175" t="e">
        <f t="shared" si="413"/>
        <v>#DIV/0!</v>
      </c>
      <c r="AV411" s="175">
        <f t="shared" si="414"/>
        <v>1</v>
      </c>
    </row>
    <row r="412" spans="1:48" x14ac:dyDescent="0.25">
      <c r="A412" s="6">
        <v>30201040301</v>
      </c>
      <c r="B412" s="7" t="s">
        <v>907</v>
      </c>
      <c r="C412" s="8"/>
      <c r="D412" s="8"/>
      <c r="E412" s="8"/>
      <c r="F412" s="8"/>
      <c r="G412" s="8"/>
      <c r="H412" s="8"/>
      <c r="I412" s="8"/>
      <c r="J412" s="8">
        <v>50000000</v>
      </c>
      <c r="K412" s="8"/>
      <c r="L412" s="8"/>
      <c r="M412" s="8"/>
      <c r="N412" s="8"/>
      <c r="O412" s="8">
        <f t="shared" si="422"/>
        <v>0</v>
      </c>
      <c r="P412" s="8">
        <v>50000000</v>
      </c>
      <c r="R412" s="6">
        <v>302010404</v>
      </c>
      <c r="S412" s="7" t="s">
        <v>645</v>
      </c>
      <c r="T412" s="8">
        <f t="shared" ref="T412" si="435">+T413</f>
        <v>0</v>
      </c>
      <c r="U412" s="8">
        <v>0</v>
      </c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>
        <f t="shared" si="419"/>
        <v>0</v>
      </c>
      <c r="AG412" s="8">
        <f t="shared" si="420"/>
        <v>0</v>
      </c>
      <c r="AI412" s="174" t="e">
        <f t="shared" si="415"/>
        <v>#DIV/0!</v>
      </c>
      <c r="AJ412" s="174" t="e">
        <f t="shared" si="402"/>
        <v>#DIV/0!</v>
      </c>
      <c r="AK412" s="174" t="e">
        <f t="shared" si="403"/>
        <v>#DIV/0!</v>
      </c>
      <c r="AL412" s="174" t="e">
        <f t="shared" si="404"/>
        <v>#DIV/0!</v>
      </c>
      <c r="AM412" s="174" t="e">
        <f t="shared" si="405"/>
        <v>#DIV/0!</v>
      </c>
      <c r="AN412" s="174" t="e">
        <f t="shared" si="406"/>
        <v>#DIV/0!</v>
      </c>
      <c r="AO412" s="174" t="e">
        <f t="shared" si="407"/>
        <v>#DIV/0!</v>
      </c>
      <c r="AP412" s="174">
        <f t="shared" si="408"/>
        <v>1</v>
      </c>
      <c r="AQ412" s="174" t="e">
        <f t="shared" si="409"/>
        <v>#DIV/0!</v>
      </c>
      <c r="AR412" s="174" t="e">
        <f t="shared" si="410"/>
        <v>#DIV/0!</v>
      </c>
      <c r="AS412" s="174" t="e">
        <f t="shared" si="411"/>
        <v>#DIV/0!</v>
      </c>
      <c r="AT412" s="174" t="e">
        <f t="shared" si="412"/>
        <v>#DIV/0!</v>
      </c>
      <c r="AU412" s="174" t="e">
        <f t="shared" si="413"/>
        <v>#DIV/0!</v>
      </c>
      <c r="AV412" s="174">
        <f t="shared" si="414"/>
        <v>1</v>
      </c>
    </row>
    <row r="413" spans="1:48" x14ac:dyDescent="0.25">
      <c r="A413" s="16">
        <v>302010404</v>
      </c>
      <c r="B413" s="13" t="s">
        <v>645</v>
      </c>
      <c r="C413" s="15">
        <f t="shared" ref="C413:N413" si="436">+C414</f>
        <v>0</v>
      </c>
      <c r="D413" s="15">
        <f t="shared" si="436"/>
        <v>0</v>
      </c>
      <c r="E413" s="15">
        <f t="shared" si="436"/>
        <v>0</v>
      </c>
      <c r="F413" s="15">
        <f t="shared" si="436"/>
        <v>0</v>
      </c>
      <c r="G413" s="15">
        <f t="shared" si="436"/>
        <v>0</v>
      </c>
      <c r="H413" s="15">
        <f t="shared" si="436"/>
        <v>0</v>
      </c>
      <c r="I413" s="15">
        <f t="shared" si="436"/>
        <v>0</v>
      </c>
      <c r="J413" s="15">
        <f t="shared" si="436"/>
        <v>0</v>
      </c>
      <c r="K413" s="15">
        <f t="shared" si="436"/>
        <v>20000000</v>
      </c>
      <c r="L413" s="15">
        <f t="shared" si="436"/>
        <v>0</v>
      </c>
      <c r="M413" s="15">
        <f t="shared" si="436"/>
        <v>0</v>
      </c>
      <c r="N413" s="15">
        <f t="shared" si="436"/>
        <v>0</v>
      </c>
      <c r="O413" s="15">
        <f t="shared" si="422"/>
        <v>0</v>
      </c>
      <c r="P413" s="15">
        <v>20000000</v>
      </c>
      <c r="R413" s="16">
        <v>30201040401</v>
      </c>
      <c r="S413" s="13" t="s">
        <v>646</v>
      </c>
      <c r="T413" s="15">
        <v>0</v>
      </c>
      <c r="U413" s="15">
        <v>0</v>
      </c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>
        <f t="shared" si="419"/>
        <v>0</v>
      </c>
      <c r="AG413" s="15">
        <f t="shared" si="420"/>
        <v>0</v>
      </c>
      <c r="AI413" s="175" t="e">
        <f t="shared" si="415"/>
        <v>#DIV/0!</v>
      </c>
      <c r="AJ413" s="175" t="e">
        <f t="shared" si="402"/>
        <v>#DIV/0!</v>
      </c>
      <c r="AK413" s="175" t="e">
        <f t="shared" si="403"/>
        <v>#DIV/0!</v>
      </c>
      <c r="AL413" s="175" t="e">
        <f t="shared" si="404"/>
        <v>#DIV/0!</v>
      </c>
      <c r="AM413" s="175" t="e">
        <f t="shared" si="405"/>
        <v>#DIV/0!</v>
      </c>
      <c r="AN413" s="175" t="e">
        <f t="shared" si="406"/>
        <v>#DIV/0!</v>
      </c>
      <c r="AO413" s="175" t="e">
        <f t="shared" si="407"/>
        <v>#DIV/0!</v>
      </c>
      <c r="AP413" s="175" t="e">
        <f t="shared" si="408"/>
        <v>#DIV/0!</v>
      </c>
      <c r="AQ413" s="175">
        <f t="shared" si="409"/>
        <v>1</v>
      </c>
      <c r="AR413" s="175" t="e">
        <f t="shared" si="410"/>
        <v>#DIV/0!</v>
      </c>
      <c r="AS413" s="175" t="e">
        <f t="shared" si="411"/>
        <v>#DIV/0!</v>
      </c>
      <c r="AT413" s="175" t="e">
        <f t="shared" si="412"/>
        <v>#DIV/0!</v>
      </c>
      <c r="AU413" s="175" t="e">
        <f t="shared" si="413"/>
        <v>#DIV/0!</v>
      </c>
      <c r="AV413" s="175">
        <f t="shared" si="414"/>
        <v>1</v>
      </c>
    </row>
    <row r="414" spans="1:48" x14ac:dyDescent="0.25">
      <c r="A414" s="17">
        <v>30201040401</v>
      </c>
      <c r="B414" s="4" t="s">
        <v>908</v>
      </c>
      <c r="C414" s="5"/>
      <c r="D414" s="5"/>
      <c r="E414" s="5"/>
      <c r="F414" s="5"/>
      <c r="G414" s="5"/>
      <c r="H414" s="5"/>
      <c r="I414" s="5"/>
      <c r="J414" s="5"/>
      <c r="K414" s="5">
        <v>20000000</v>
      </c>
      <c r="L414" s="5"/>
      <c r="M414" s="5"/>
      <c r="N414" s="5"/>
      <c r="O414" s="5">
        <f t="shared" si="422"/>
        <v>0</v>
      </c>
      <c r="P414" s="5">
        <v>20000000</v>
      </c>
      <c r="R414" s="17">
        <v>30202</v>
      </c>
      <c r="S414" s="4" t="s">
        <v>647</v>
      </c>
      <c r="T414" s="5">
        <f t="shared" ref="T414" si="437">+T415</f>
        <v>0</v>
      </c>
      <c r="U414" s="5">
        <v>0</v>
      </c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>
        <f t="shared" si="419"/>
        <v>0</v>
      </c>
      <c r="AG414" s="5">
        <f t="shared" si="420"/>
        <v>0</v>
      </c>
      <c r="AI414" s="173" t="e">
        <f t="shared" si="415"/>
        <v>#DIV/0!</v>
      </c>
      <c r="AJ414" s="173" t="e">
        <f t="shared" si="402"/>
        <v>#DIV/0!</v>
      </c>
      <c r="AK414" s="173" t="e">
        <f t="shared" si="403"/>
        <v>#DIV/0!</v>
      </c>
      <c r="AL414" s="173" t="e">
        <f t="shared" si="404"/>
        <v>#DIV/0!</v>
      </c>
      <c r="AM414" s="173" t="e">
        <f t="shared" si="405"/>
        <v>#DIV/0!</v>
      </c>
      <c r="AN414" s="173" t="e">
        <f t="shared" si="406"/>
        <v>#DIV/0!</v>
      </c>
      <c r="AO414" s="173" t="e">
        <f t="shared" si="407"/>
        <v>#DIV/0!</v>
      </c>
      <c r="AP414" s="173" t="e">
        <f t="shared" si="408"/>
        <v>#DIV/0!</v>
      </c>
      <c r="AQ414" s="173">
        <f t="shared" si="409"/>
        <v>1</v>
      </c>
      <c r="AR414" s="173" t="e">
        <f t="shared" si="410"/>
        <v>#DIV/0!</v>
      </c>
      <c r="AS414" s="173" t="e">
        <f t="shared" si="411"/>
        <v>#DIV/0!</v>
      </c>
      <c r="AT414" s="173" t="e">
        <f t="shared" si="412"/>
        <v>#DIV/0!</v>
      </c>
      <c r="AU414" s="173" t="e">
        <f t="shared" si="413"/>
        <v>#DIV/0!</v>
      </c>
      <c r="AV414" s="173">
        <f t="shared" si="414"/>
        <v>1</v>
      </c>
    </row>
    <row r="415" spans="1:48" x14ac:dyDescent="0.25">
      <c r="A415" s="6">
        <v>30202</v>
      </c>
      <c r="B415" s="7" t="s">
        <v>647</v>
      </c>
      <c r="C415" s="8">
        <f t="shared" ref="C415:N415" si="438">+C416</f>
        <v>3465982.4166666665</v>
      </c>
      <c r="D415" s="8">
        <f t="shared" si="438"/>
        <v>3465982.4166666665</v>
      </c>
      <c r="E415" s="8">
        <f t="shared" si="438"/>
        <v>3465982.4166666665</v>
      </c>
      <c r="F415" s="8">
        <f t="shared" si="438"/>
        <v>3465982.4166666665</v>
      </c>
      <c r="G415" s="8">
        <f t="shared" si="438"/>
        <v>3465982.4166666665</v>
      </c>
      <c r="H415" s="8">
        <f t="shared" si="438"/>
        <v>3465982.4166666665</v>
      </c>
      <c r="I415" s="8">
        <f t="shared" si="438"/>
        <v>3465982.4166666665</v>
      </c>
      <c r="J415" s="8">
        <f t="shared" si="438"/>
        <v>3465982.4166666665</v>
      </c>
      <c r="K415" s="8">
        <f t="shared" si="438"/>
        <v>73465982.416666657</v>
      </c>
      <c r="L415" s="8">
        <f t="shared" si="438"/>
        <v>3465982.4166666665</v>
      </c>
      <c r="M415" s="8">
        <f t="shared" si="438"/>
        <v>3465982.4166666665</v>
      </c>
      <c r="N415" s="8">
        <f t="shared" si="438"/>
        <v>3465982.4166666665</v>
      </c>
      <c r="O415" s="8">
        <f t="shared" si="422"/>
        <v>6931964.833333333</v>
      </c>
      <c r="P415" s="8">
        <v>111591789</v>
      </c>
      <c r="R415" s="6">
        <v>3020201</v>
      </c>
      <c r="S415" s="7" t="s">
        <v>648</v>
      </c>
      <c r="T415" s="8">
        <f t="shared" ref="T415" si="439">+T416+T419</f>
        <v>0</v>
      </c>
      <c r="U415" s="8">
        <v>0</v>
      </c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>
        <f t="shared" si="419"/>
        <v>0</v>
      </c>
      <c r="AG415" s="8">
        <f t="shared" si="420"/>
        <v>0</v>
      </c>
      <c r="AI415" s="174">
        <f t="shared" si="415"/>
        <v>1</v>
      </c>
      <c r="AJ415" s="174">
        <f t="shared" si="402"/>
        <v>1</v>
      </c>
      <c r="AK415" s="174">
        <f t="shared" si="403"/>
        <v>1</v>
      </c>
      <c r="AL415" s="174">
        <f t="shared" si="404"/>
        <v>1</v>
      </c>
      <c r="AM415" s="174">
        <f t="shared" si="405"/>
        <v>1</v>
      </c>
      <c r="AN415" s="174">
        <f t="shared" si="406"/>
        <v>1</v>
      </c>
      <c r="AO415" s="174">
        <f t="shared" si="407"/>
        <v>1</v>
      </c>
      <c r="AP415" s="174">
        <f t="shared" si="408"/>
        <v>1</v>
      </c>
      <c r="AQ415" s="174">
        <f t="shared" si="409"/>
        <v>1</v>
      </c>
      <c r="AR415" s="174">
        <f t="shared" si="410"/>
        <v>1</v>
      </c>
      <c r="AS415" s="174">
        <f t="shared" si="411"/>
        <v>1</v>
      </c>
      <c r="AT415" s="174">
        <f t="shared" si="412"/>
        <v>1</v>
      </c>
      <c r="AU415" s="174">
        <f t="shared" si="413"/>
        <v>1</v>
      </c>
      <c r="AV415" s="174">
        <f t="shared" si="414"/>
        <v>1</v>
      </c>
    </row>
    <row r="416" spans="1:48" x14ac:dyDescent="0.25">
      <c r="A416" s="6">
        <v>3020201</v>
      </c>
      <c r="B416" s="7" t="s">
        <v>909</v>
      </c>
      <c r="C416" s="8">
        <f t="shared" ref="C416:N416" si="440">+C417+C420</f>
        <v>3465982.4166666665</v>
      </c>
      <c r="D416" s="8">
        <f t="shared" si="440"/>
        <v>3465982.4166666665</v>
      </c>
      <c r="E416" s="8">
        <f t="shared" si="440"/>
        <v>3465982.4166666665</v>
      </c>
      <c r="F416" s="8">
        <f t="shared" si="440"/>
        <v>3465982.4166666665</v>
      </c>
      <c r="G416" s="8">
        <f t="shared" si="440"/>
        <v>3465982.4166666665</v>
      </c>
      <c r="H416" s="8">
        <f t="shared" si="440"/>
        <v>3465982.4166666665</v>
      </c>
      <c r="I416" s="8">
        <f t="shared" si="440"/>
        <v>3465982.4166666665</v>
      </c>
      <c r="J416" s="8">
        <f t="shared" si="440"/>
        <v>3465982.4166666665</v>
      </c>
      <c r="K416" s="8">
        <f t="shared" si="440"/>
        <v>73465982.416666657</v>
      </c>
      <c r="L416" s="8">
        <f t="shared" si="440"/>
        <v>3465982.4166666665</v>
      </c>
      <c r="M416" s="8">
        <f t="shared" si="440"/>
        <v>3465982.4166666665</v>
      </c>
      <c r="N416" s="8">
        <f t="shared" si="440"/>
        <v>3465982.4166666665</v>
      </c>
      <c r="O416" s="8">
        <f t="shared" si="422"/>
        <v>6931964.833333333</v>
      </c>
      <c r="P416" s="8">
        <v>111591789</v>
      </c>
      <c r="R416" s="6">
        <v>302020101</v>
      </c>
      <c r="S416" s="7" t="s">
        <v>649</v>
      </c>
      <c r="T416" s="8">
        <f t="shared" ref="T416" si="441">+T417+T418</f>
        <v>0</v>
      </c>
      <c r="U416" s="8">
        <v>0</v>
      </c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>
        <f t="shared" si="419"/>
        <v>0</v>
      </c>
      <c r="AG416" s="8">
        <f t="shared" si="420"/>
        <v>0</v>
      </c>
      <c r="AI416" s="174">
        <f t="shared" si="415"/>
        <v>1</v>
      </c>
      <c r="AJ416" s="174">
        <f t="shared" si="402"/>
        <v>1</v>
      </c>
      <c r="AK416" s="174">
        <f t="shared" si="403"/>
        <v>1</v>
      </c>
      <c r="AL416" s="174">
        <f t="shared" si="404"/>
        <v>1</v>
      </c>
      <c r="AM416" s="174">
        <f t="shared" si="405"/>
        <v>1</v>
      </c>
      <c r="AN416" s="174">
        <f t="shared" si="406"/>
        <v>1</v>
      </c>
      <c r="AO416" s="174">
        <f t="shared" si="407"/>
        <v>1</v>
      </c>
      <c r="AP416" s="174">
        <f t="shared" si="408"/>
        <v>1</v>
      </c>
      <c r="AQ416" s="174">
        <f t="shared" si="409"/>
        <v>1</v>
      </c>
      <c r="AR416" s="174">
        <f t="shared" si="410"/>
        <v>1</v>
      </c>
      <c r="AS416" s="174">
        <f t="shared" si="411"/>
        <v>1</v>
      </c>
      <c r="AT416" s="174">
        <f t="shared" si="412"/>
        <v>1</v>
      </c>
      <c r="AU416" s="174">
        <f t="shared" si="413"/>
        <v>1</v>
      </c>
      <c r="AV416" s="174">
        <f t="shared" si="414"/>
        <v>1</v>
      </c>
    </row>
    <row r="417" spans="1:49" x14ac:dyDescent="0.25">
      <c r="A417" s="16">
        <v>302020101</v>
      </c>
      <c r="B417" s="13" t="s">
        <v>649</v>
      </c>
      <c r="C417" s="15">
        <f t="shared" ref="C417:N417" si="442">+C418+C419</f>
        <v>3465982.4166666665</v>
      </c>
      <c r="D417" s="15">
        <f t="shared" si="442"/>
        <v>3465982.4166666665</v>
      </c>
      <c r="E417" s="15">
        <f t="shared" si="442"/>
        <v>3465982.4166666665</v>
      </c>
      <c r="F417" s="15">
        <f t="shared" si="442"/>
        <v>3465982.4166666665</v>
      </c>
      <c r="G417" s="15">
        <f t="shared" si="442"/>
        <v>3465982.4166666665</v>
      </c>
      <c r="H417" s="15">
        <f t="shared" si="442"/>
        <v>3465982.4166666665</v>
      </c>
      <c r="I417" s="15">
        <f t="shared" si="442"/>
        <v>3465982.4166666665</v>
      </c>
      <c r="J417" s="15">
        <f t="shared" si="442"/>
        <v>3465982.4166666665</v>
      </c>
      <c r="K417" s="15">
        <f t="shared" si="442"/>
        <v>43465982.416666664</v>
      </c>
      <c r="L417" s="15">
        <f t="shared" si="442"/>
        <v>3465982.4166666665</v>
      </c>
      <c r="M417" s="15">
        <f t="shared" si="442"/>
        <v>3465982.4166666665</v>
      </c>
      <c r="N417" s="15">
        <f t="shared" si="442"/>
        <v>3465982.4166666665</v>
      </c>
      <c r="O417" s="15">
        <f t="shared" si="422"/>
        <v>6931964.833333333</v>
      </c>
      <c r="P417" s="15">
        <v>81591789</v>
      </c>
      <c r="R417" s="16">
        <v>30202010101</v>
      </c>
      <c r="S417" s="13" t="s">
        <v>650</v>
      </c>
      <c r="T417" s="15">
        <v>0</v>
      </c>
      <c r="U417" s="15">
        <v>0</v>
      </c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>
        <f t="shared" si="419"/>
        <v>0</v>
      </c>
      <c r="AG417" s="15">
        <f t="shared" si="420"/>
        <v>0</v>
      </c>
      <c r="AI417" s="175">
        <f t="shared" si="415"/>
        <v>1</v>
      </c>
      <c r="AJ417" s="175">
        <f t="shared" si="402"/>
        <v>1</v>
      </c>
      <c r="AK417" s="175">
        <f t="shared" si="403"/>
        <v>1</v>
      </c>
      <c r="AL417" s="175">
        <f t="shared" si="404"/>
        <v>1</v>
      </c>
      <c r="AM417" s="175">
        <f t="shared" si="405"/>
        <v>1</v>
      </c>
      <c r="AN417" s="175">
        <f t="shared" si="406"/>
        <v>1</v>
      </c>
      <c r="AO417" s="175">
        <f t="shared" si="407"/>
        <v>1</v>
      </c>
      <c r="AP417" s="175">
        <f t="shared" si="408"/>
        <v>1</v>
      </c>
      <c r="AQ417" s="175">
        <f t="shared" si="409"/>
        <v>1</v>
      </c>
      <c r="AR417" s="175">
        <f t="shared" si="410"/>
        <v>1</v>
      </c>
      <c r="AS417" s="175">
        <f t="shared" si="411"/>
        <v>1</v>
      </c>
      <c r="AT417" s="175">
        <f t="shared" si="412"/>
        <v>1</v>
      </c>
      <c r="AU417" s="175">
        <f t="shared" si="413"/>
        <v>1</v>
      </c>
      <c r="AV417" s="175">
        <f t="shared" si="414"/>
        <v>1</v>
      </c>
    </row>
    <row r="418" spans="1:49" x14ac:dyDescent="0.25">
      <c r="A418" s="16">
        <v>30202010101</v>
      </c>
      <c r="B418" s="13" t="s">
        <v>910</v>
      </c>
      <c r="C418" s="15"/>
      <c r="D418" s="15"/>
      <c r="E418" s="15"/>
      <c r="F418" s="15"/>
      <c r="G418" s="15"/>
      <c r="H418" s="15"/>
      <c r="I418" s="15"/>
      <c r="J418" s="15"/>
      <c r="K418" s="15">
        <v>40000000</v>
      </c>
      <c r="L418" s="15"/>
      <c r="M418" s="15"/>
      <c r="N418" s="15"/>
      <c r="O418" s="15">
        <f t="shared" si="422"/>
        <v>0</v>
      </c>
      <c r="P418" s="15">
        <v>40000000</v>
      </c>
      <c r="R418" s="16">
        <v>30202010102</v>
      </c>
      <c r="S418" s="13" t="s">
        <v>651</v>
      </c>
      <c r="T418" s="15">
        <v>0</v>
      </c>
      <c r="U418" s="15">
        <v>0</v>
      </c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>
        <f t="shared" si="419"/>
        <v>0</v>
      </c>
      <c r="AG418" s="15">
        <f t="shared" si="420"/>
        <v>0</v>
      </c>
      <c r="AI418" s="175" t="e">
        <f t="shared" si="415"/>
        <v>#DIV/0!</v>
      </c>
      <c r="AJ418" s="175" t="e">
        <f t="shared" si="402"/>
        <v>#DIV/0!</v>
      </c>
      <c r="AK418" s="175" t="e">
        <f t="shared" si="403"/>
        <v>#DIV/0!</v>
      </c>
      <c r="AL418" s="175" t="e">
        <f t="shared" si="404"/>
        <v>#DIV/0!</v>
      </c>
      <c r="AM418" s="175" t="e">
        <f t="shared" si="405"/>
        <v>#DIV/0!</v>
      </c>
      <c r="AN418" s="175" t="e">
        <f t="shared" si="406"/>
        <v>#DIV/0!</v>
      </c>
      <c r="AO418" s="175" t="e">
        <f t="shared" si="407"/>
        <v>#DIV/0!</v>
      </c>
      <c r="AP418" s="175" t="e">
        <f t="shared" si="408"/>
        <v>#DIV/0!</v>
      </c>
      <c r="AQ418" s="175">
        <f t="shared" si="409"/>
        <v>1</v>
      </c>
      <c r="AR418" s="175" t="e">
        <f t="shared" si="410"/>
        <v>#DIV/0!</v>
      </c>
      <c r="AS418" s="175" t="e">
        <f t="shared" si="411"/>
        <v>#DIV/0!</v>
      </c>
      <c r="AT418" s="175" t="e">
        <f t="shared" si="412"/>
        <v>#DIV/0!</v>
      </c>
      <c r="AU418" s="175" t="e">
        <f t="shared" si="413"/>
        <v>#DIV/0!</v>
      </c>
      <c r="AV418" s="175">
        <f t="shared" si="414"/>
        <v>1</v>
      </c>
    </row>
    <row r="419" spans="1:49" x14ac:dyDescent="0.25">
      <c r="A419" s="6">
        <v>30202010102</v>
      </c>
      <c r="B419" s="7" t="s">
        <v>911</v>
      </c>
      <c r="C419" s="8">
        <v>3465982.4166666665</v>
      </c>
      <c r="D419" s="8">
        <v>3465982.4166666665</v>
      </c>
      <c r="E419" s="8">
        <v>3465982.4166666665</v>
      </c>
      <c r="F419" s="8">
        <v>3465982.4166666665</v>
      </c>
      <c r="G419" s="8">
        <v>3465982.4166666665</v>
      </c>
      <c r="H419" s="8">
        <v>3465982.4166666665</v>
      </c>
      <c r="I419" s="8">
        <v>3465982.4166666665</v>
      </c>
      <c r="J419" s="8">
        <v>3465982.4166666665</v>
      </c>
      <c r="K419" s="8">
        <v>3465982.4166666665</v>
      </c>
      <c r="L419" s="8">
        <v>3465982.4166666665</v>
      </c>
      <c r="M419" s="8">
        <v>3465982.4166666665</v>
      </c>
      <c r="N419" s="8">
        <v>3465982.4166666665</v>
      </c>
      <c r="O419" s="8">
        <f t="shared" si="422"/>
        <v>6931964.833333333</v>
      </c>
      <c r="P419" s="8">
        <v>41591789</v>
      </c>
      <c r="R419" s="6">
        <v>302020102</v>
      </c>
      <c r="S419" s="7" t="s">
        <v>652</v>
      </c>
      <c r="T419" s="8">
        <f t="shared" ref="T419" si="443">+T420</f>
        <v>0</v>
      </c>
      <c r="U419" s="8">
        <v>0</v>
      </c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>
        <f t="shared" si="419"/>
        <v>0</v>
      </c>
      <c r="AG419" s="8">
        <f t="shared" si="420"/>
        <v>0</v>
      </c>
      <c r="AI419" s="174">
        <f t="shared" si="415"/>
        <v>1</v>
      </c>
      <c r="AJ419" s="174">
        <f t="shared" si="402"/>
        <v>1</v>
      </c>
      <c r="AK419" s="174">
        <f t="shared" si="403"/>
        <v>1</v>
      </c>
      <c r="AL419" s="174">
        <f t="shared" si="404"/>
        <v>1</v>
      </c>
      <c r="AM419" s="174">
        <f t="shared" si="405"/>
        <v>1</v>
      </c>
      <c r="AN419" s="174">
        <f t="shared" si="406"/>
        <v>1</v>
      </c>
      <c r="AO419" s="174">
        <f t="shared" si="407"/>
        <v>1</v>
      </c>
      <c r="AP419" s="174">
        <f t="shared" si="408"/>
        <v>1</v>
      </c>
      <c r="AQ419" s="174">
        <f t="shared" si="409"/>
        <v>1</v>
      </c>
      <c r="AR419" s="174">
        <f t="shared" si="410"/>
        <v>1</v>
      </c>
      <c r="AS419" s="174">
        <f t="shared" si="411"/>
        <v>1</v>
      </c>
      <c r="AT419" s="174">
        <f t="shared" si="412"/>
        <v>1</v>
      </c>
      <c r="AU419" s="174">
        <f t="shared" si="413"/>
        <v>1</v>
      </c>
      <c r="AV419" s="174">
        <f t="shared" si="414"/>
        <v>1</v>
      </c>
    </row>
    <row r="420" spans="1:49" x14ac:dyDescent="0.25">
      <c r="A420" s="16">
        <v>302020102</v>
      </c>
      <c r="B420" s="13" t="s">
        <v>652</v>
      </c>
      <c r="C420" s="15">
        <f t="shared" ref="C420:N420" si="444">+C421</f>
        <v>0</v>
      </c>
      <c r="D420" s="15">
        <f t="shared" si="444"/>
        <v>0</v>
      </c>
      <c r="E420" s="15">
        <f t="shared" si="444"/>
        <v>0</v>
      </c>
      <c r="F420" s="15">
        <f t="shared" si="444"/>
        <v>0</v>
      </c>
      <c r="G420" s="15">
        <f t="shared" si="444"/>
        <v>0</v>
      </c>
      <c r="H420" s="15">
        <f t="shared" si="444"/>
        <v>0</v>
      </c>
      <c r="I420" s="15">
        <f t="shared" si="444"/>
        <v>0</v>
      </c>
      <c r="J420" s="15">
        <f t="shared" si="444"/>
        <v>0</v>
      </c>
      <c r="K420" s="15">
        <f t="shared" si="444"/>
        <v>30000000</v>
      </c>
      <c r="L420" s="15">
        <f t="shared" si="444"/>
        <v>0</v>
      </c>
      <c r="M420" s="15">
        <f t="shared" si="444"/>
        <v>0</v>
      </c>
      <c r="N420" s="15">
        <f t="shared" si="444"/>
        <v>0</v>
      </c>
      <c r="O420" s="15">
        <f t="shared" si="422"/>
        <v>0</v>
      </c>
      <c r="P420" s="15">
        <v>30000000</v>
      </c>
      <c r="R420" s="16">
        <v>30202010201</v>
      </c>
      <c r="S420" s="13" t="s">
        <v>653</v>
      </c>
      <c r="T420" s="15">
        <v>0</v>
      </c>
      <c r="U420" s="15">
        <v>0</v>
      </c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>
        <f t="shared" si="419"/>
        <v>0</v>
      </c>
      <c r="AG420" s="15">
        <f t="shared" si="420"/>
        <v>0</v>
      </c>
      <c r="AI420" s="175" t="e">
        <f t="shared" si="415"/>
        <v>#DIV/0!</v>
      </c>
      <c r="AJ420" s="175" t="e">
        <f t="shared" si="402"/>
        <v>#DIV/0!</v>
      </c>
      <c r="AK420" s="175" t="e">
        <f t="shared" si="403"/>
        <v>#DIV/0!</v>
      </c>
      <c r="AL420" s="175" t="e">
        <f t="shared" si="404"/>
        <v>#DIV/0!</v>
      </c>
      <c r="AM420" s="175" t="e">
        <f t="shared" si="405"/>
        <v>#DIV/0!</v>
      </c>
      <c r="AN420" s="175" t="e">
        <f t="shared" si="406"/>
        <v>#DIV/0!</v>
      </c>
      <c r="AO420" s="175" t="e">
        <f t="shared" si="407"/>
        <v>#DIV/0!</v>
      </c>
      <c r="AP420" s="175" t="e">
        <f t="shared" si="408"/>
        <v>#DIV/0!</v>
      </c>
      <c r="AQ420" s="175">
        <f t="shared" si="409"/>
        <v>1</v>
      </c>
      <c r="AR420" s="175" t="e">
        <f t="shared" si="410"/>
        <v>#DIV/0!</v>
      </c>
      <c r="AS420" s="175" t="e">
        <f t="shared" si="411"/>
        <v>#DIV/0!</v>
      </c>
      <c r="AT420" s="175" t="e">
        <f t="shared" si="412"/>
        <v>#DIV/0!</v>
      </c>
      <c r="AU420" s="175" t="e">
        <f t="shared" si="413"/>
        <v>#DIV/0!</v>
      </c>
      <c r="AV420" s="175">
        <f t="shared" si="414"/>
        <v>1</v>
      </c>
    </row>
    <row r="421" spans="1:49" x14ac:dyDescent="0.25">
      <c r="A421" s="3">
        <v>30202010201</v>
      </c>
      <c r="B421" s="4" t="s">
        <v>912</v>
      </c>
      <c r="C421" s="5"/>
      <c r="D421" s="5"/>
      <c r="E421" s="5"/>
      <c r="F421" s="5"/>
      <c r="G421" s="5"/>
      <c r="H421" s="5"/>
      <c r="I421" s="5"/>
      <c r="J421" s="5"/>
      <c r="K421" s="5">
        <v>30000000</v>
      </c>
      <c r="L421" s="5"/>
      <c r="M421" s="5"/>
      <c r="N421" s="5"/>
      <c r="O421" s="5">
        <f t="shared" si="422"/>
        <v>0</v>
      </c>
      <c r="P421" s="5">
        <v>30000000</v>
      </c>
      <c r="R421" s="3">
        <v>30203</v>
      </c>
      <c r="S421" s="4" t="s">
        <v>654</v>
      </c>
      <c r="T421" s="5">
        <f>+T422+T426</f>
        <v>0</v>
      </c>
      <c r="U421" s="5">
        <v>0</v>
      </c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>
        <f t="shared" si="419"/>
        <v>0</v>
      </c>
      <c r="AG421" s="5">
        <f t="shared" si="420"/>
        <v>0</v>
      </c>
      <c r="AI421" s="173" t="e">
        <f t="shared" si="415"/>
        <v>#DIV/0!</v>
      </c>
      <c r="AJ421" s="173" t="e">
        <f t="shared" si="402"/>
        <v>#DIV/0!</v>
      </c>
      <c r="AK421" s="173" t="e">
        <f t="shared" si="403"/>
        <v>#DIV/0!</v>
      </c>
      <c r="AL421" s="173" t="e">
        <f t="shared" si="404"/>
        <v>#DIV/0!</v>
      </c>
      <c r="AM421" s="173" t="e">
        <f t="shared" si="405"/>
        <v>#DIV/0!</v>
      </c>
      <c r="AN421" s="173" t="e">
        <f t="shared" si="406"/>
        <v>#DIV/0!</v>
      </c>
      <c r="AO421" s="173" t="e">
        <f t="shared" si="407"/>
        <v>#DIV/0!</v>
      </c>
      <c r="AP421" s="173" t="e">
        <f t="shared" si="408"/>
        <v>#DIV/0!</v>
      </c>
      <c r="AQ421" s="173">
        <f t="shared" si="409"/>
        <v>1</v>
      </c>
      <c r="AR421" s="173" t="e">
        <f t="shared" si="410"/>
        <v>#DIV/0!</v>
      </c>
      <c r="AS421" s="173" t="e">
        <f t="shared" si="411"/>
        <v>#DIV/0!</v>
      </c>
      <c r="AT421" s="173" t="e">
        <f t="shared" si="412"/>
        <v>#DIV/0!</v>
      </c>
      <c r="AU421" s="173" t="e">
        <f t="shared" si="413"/>
        <v>#DIV/0!</v>
      </c>
      <c r="AV421" s="173">
        <f t="shared" si="414"/>
        <v>1</v>
      </c>
    </row>
    <row r="422" spans="1:49" x14ac:dyDescent="0.25">
      <c r="A422" s="6">
        <v>30203</v>
      </c>
      <c r="B422" s="7" t="s">
        <v>654</v>
      </c>
      <c r="C422" s="8">
        <f t="shared" ref="C422:N422" si="445">+C423+C426</f>
        <v>25000000</v>
      </c>
      <c r="D422" s="8">
        <f t="shared" si="445"/>
        <v>25000000</v>
      </c>
      <c r="E422" s="8">
        <f t="shared" si="445"/>
        <v>25000000</v>
      </c>
      <c r="F422" s="8">
        <f t="shared" si="445"/>
        <v>25000000</v>
      </c>
      <c r="G422" s="8">
        <f t="shared" si="445"/>
        <v>25000000</v>
      </c>
      <c r="H422" s="8">
        <f t="shared" si="445"/>
        <v>25000000</v>
      </c>
      <c r="I422" s="8">
        <f t="shared" si="445"/>
        <v>25000000</v>
      </c>
      <c r="J422" s="8">
        <f t="shared" si="445"/>
        <v>25000000</v>
      </c>
      <c r="K422" s="8">
        <f t="shared" si="445"/>
        <v>35099075</v>
      </c>
      <c r="L422" s="8">
        <f t="shared" si="445"/>
        <v>25000000</v>
      </c>
      <c r="M422" s="8">
        <f t="shared" si="445"/>
        <v>25000000</v>
      </c>
      <c r="N422" s="8">
        <f t="shared" si="445"/>
        <v>25000000</v>
      </c>
      <c r="O422" s="8">
        <f t="shared" si="422"/>
        <v>50000000</v>
      </c>
      <c r="P422" s="8">
        <v>310099075</v>
      </c>
      <c r="R422" s="6">
        <v>3020301</v>
      </c>
      <c r="S422" s="7" t="s">
        <v>655</v>
      </c>
      <c r="T422" s="8">
        <f t="shared" ref="T422" si="446">+T423</f>
        <v>0</v>
      </c>
      <c r="U422" s="8">
        <v>0</v>
      </c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>
        <f t="shared" si="419"/>
        <v>0</v>
      </c>
      <c r="AG422" s="8">
        <f t="shared" si="420"/>
        <v>0</v>
      </c>
      <c r="AI422" s="174">
        <f t="shared" si="415"/>
        <v>1</v>
      </c>
      <c r="AJ422" s="174">
        <f t="shared" si="402"/>
        <v>1</v>
      </c>
      <c r="AK422" s="174">
        <f t="shared" si="403"/>
        <v>1</v>
      </c>
      <c r="AL422" s="174">
        <f t="shared" si="404"/>
        <v>1</v>
      </c>
      <c r="AM422" s="174">
        <f t="shared" si="405"/>
        <v>1</v>
      </c>
      <c r="AN422" s="174">
        <f t="shared" si="406"/>
        <v>1</v>
      </c>
      <c r="AO422" s="174">
        <f t="shared" si="407"/>
        <v>1</v>
      </c>
      <c r="AP422" s="174">
        <f t="shared" si="408"/>
        <v>1</v>
      </c>
      <c r="AQ422" s="174">
        <f t="shared" si="409"/>
        <v>1</v>
      </c>
      <c r="AR422" s="174">
        <f t="shared" si="410"/>
        <v>1</v>
      </c>
      <c r="AS422" s="174">
        <f t="shared" si="411"/>
        <v>1</v>
      </c>
      <c r="AT422" s="174">
        <f t="shared" si="412"/>
        <v>1</v>
      </c>
      <c r="AU422" s="174">
        <f t="shared" si="413"/>
        <v>1</v>
      </c>
      <c r="AV422" s="174">
        <f t="shared" si="414"/>
        <v>1</v>
      </c>
    </row>
    <row r="423" spans="1:49" x14ac:dyDescent="0.25">
      <c r="A423" s="6">
        <v>3020301</v>
      </c>
      <c r="B423" s="7" t="s">
        <v>655</v>
      </c>
      <c r="C423" s="8">
        <f t="shared" ref="C423:N423" si="447">+C425</f>
        <v>0</v>
      </c>
      <c r="D423" s="8">
        <f t="shared" si="447"/>
        <v>0</v>
      </c>
      <c r="E423" s="8">
        <f t="shared" si="447"/>
        <v>0</v>
      </c>
      <c r="F423" s="8">
        <f t="shared" si="447"/>
        <v>0</v>
      </c>
      <c r="G423" s="8">
        <f t="shared" si="447"/>
        <v>0</v>
      </c>
      <c r="H423" s="8">
        <f t="shared" si="447"/>
        <v>0</v>
      </c>
      <c r="I423" s="8">
        <f t="shared" si="447"/>
        <v>0</v>
      </c>
      <c r="J423" s="8">
        <f t="shared" si="447"/>
        <v>0</v>
      </c>
      <c r="K423" s="8">
        <f t="shared" si="447"/>
        <v>10099075</v>
      </c>
      <c r="L423" s="8">
        <f t="shared" si="447"/>
        <v>0</v>
      </c>
      <c r="M423" s="8">
        <f t="shared" si="447"/>
        <v>0</v>
      </c>
      <c r="N423" s="8">
        <f t="shared" si="447"/>
        <v>0</v>
      </c>
      <c r="O423" s="8">
        <f t="shared" si="422"/>
        <v>0</v>
      </c>
      <c r="P423" s="8">
        <v>10099075</v>
      </c>
      <c r="R423" s="6">
        <v>302030101</v>
      </c>
      <c r="S423" s="7" t="s">
        <v>656</v>
      </c>
      <c r="T423" s="8">
        <f>+T425</f>
        <v>0</v>
      </c>
      <c r="U423" s="8">
        <v>0</v>
      </c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>
        <f t="shared" si="419"/>
        <v>0</v>
      </c>
      <c r="AG423" s="8">
        <f t="shared" si="420"/>
        <v>0</v>
      </c>
      <c r="AI423" s="174" t="e">
        <f t="shared" si="415"/>
        <v>#DIV/0!</v>
      </c>
      <c r="AJ423" s="174" t="e">
        <f t="shared" si="402"/>
        <v>#DIV/0!</v>
      </c>
      <c r="AK423" s="174" t="e">
        <f t="shared" si="403"/>
        <v>#DIV/0!</v>
      </c>
      <c r="AL423" s="174" t="e">
        <f t="shared" si="404"/>
        <v>#DIV/0!</v>
      </c>
      <c r="AM423" s="174" t="e">
        <f t="shared" si="405"/>
        <v>#DIV/0!</v>
      </c>
      <c r="AN423" s="174" t="e">
        <f t="shared" si="406"/>
        <v>#DIV/0!</v>
      </c>
      <c r="AO423" s="174" t="e">
        <f t="shared" si="407"/>
        <v>#DIV/0!</v>
      </c>
      <c r="AP423" s="174" t="e">
        <f t="shared" si="408"/>
        <v>#DIV/0!</v>
      </c>
      <c r="AQ423" s="174">
        <f t="shared" si="409"/>
        <v>1</v>
      </c>
      <c r="AR423" s="174" t="e">
        <f t="shared" si="410"/>
        <v>#DIV/0!</v>
      </c>
      <c r="AS423" s="174" t="e">
        <f t="shared" si="411"/>
        <v>#DIV/0!</v>
      </c>
      <c r="AT423" s="174" t="e">
        <f t="shared" si="412"/>
        <v>#DIV/0!</v>
      </c>
      <c r="AU423" s="174" t="e">
        <f t="shared" si="413"/>
        <v>#DIV/0!</v>
      </c>
      <c r="AV423" s="174">
        <f t="shared" si="414"/>
        <v>1</v>
      </c>
    </row>
    <row r="424" spans="1:49" x14ac:dyDescent="0.25">
      <c r="A424" s="6">
        <v>302030101</v>
      </c>
      <c r="B424" s="7" t="s">
        <v>656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R424" s="6"/>
      <c r="S424" s="7"/>
      <c r="T424" s="8"/>
      <c r="U424" s="8">
        <v>0</v>
      </c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>
        <f t="shared" si="419"/>
        <v>0</v>
      </c>
      <c r="AG424" s="8">
        <f t="shared" si="420"/>
        <v>0</v>
      </c>
      <c r="AI424" s="174"/>
      <c r="AJ424" s="174"/>
      <c r="AK424" s="174"/>
      <c r="AL424" s="174"/>
      <c r="AM424" s="174"/>
      <c r="AN424" s="174"/>
      <c r="AO424" s="174"/>
      <c r="AP424" s="174"/>
      <c r="AQ424" s="174"/>
      <c r="AR424" s="174"/>
      <c r="AS424" s="174"/>
      <c r="AT424" s="174"/>
      <c r="AU424" s="174"/>
      <c r="AV424" s="174"/>
      <c r="AW424" s="176"/>
    </row>
    <row r="425" spans="1:49" x14ac:dyDescent="0.25">
      <c r="A425" s="16">
        <v>3020301</v>
      </c>
      <c r="B425" s="13" t="s">
        <v>656</v>
      </c>
      <c r="C425" s="15"/>
      <c r="D425" s="15"/>
      <c r="E425" s="15"/>
      <c r="F425" s="15"/>
      <c r="G425" s="15"/>
      <c r="H425" s="15"/>
      <c r="I425" s="15"/>
      <c r="J425" s="15"/>
      <c r="K425" s="15">
        <v>10099075</v>
      </c>
      <c r="L425" s="15"/>
      <c r="M425" s="15"/>
      <c r="N425" s="15"/>
      <c r="O425" s="15">
        <f t="shared" si="422"/>
        <v>0</v>
      </c>
      <c r="P425" s="15">
        <v>10099075</v>
      </c>
      <c r="R425" s="16">
        <v>30203010101</v>
      </c>
      <c r="S425" s="13" t="s">
        <v>657</v>
      </c>
      <c r="T425" s="15">
        <v>0</v>
      </c>
      <c r="U425" s="15">
        <v>0</v>
      </c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>
        <f t="shared" si="419"/>
        <v>0</v>
      </c>
      <c r="AG425" s="15">
        <f t="shared" si="420"/>
        <v>0</v>
      </c>
      <c r="AI425" s="175" t="e">
        <f t="shared" si="415"/>
        <v>#DIV/0!</v>
      </c>
      <c r="AJ425" s="175" t="e">
        <f t="shared" si="402"/>
        <v>#DIV/0!</v>
      </c>
      <c r="AK425" s="175" t="e">
        <f t="shared" si="403"/>
        <v>#DIV/0!</v>
      </c>
      <c r="AL425" s="175" t="e">
        <f t="shared" si="404"/>
        <v>#DIV/0!</v>
      </c>
      <c r="AM425" s="175" t="e">
        <f t="shared" si="405"/>
        <v>#DIV/0!</v>
      </c>
      <c r="AN425" s="175" t="e">
        <f t="shared" si="406"/>
        <v>#DIV/0!</v>
      </c>
      <c r="AO425" s="175" t="e">
        <f t="shared" si="407"/>
        <v>#DIV/0!</v>
      </c>
      <c r="AP425" s="175" t="e">
        <f t="shared" si="408"/>
        <v>#DIV/0!</v>
      </c>
      <c r="AQ425" s="175">
        <f t="shared" si="409"/>
        <v>1</v>
      </c>
      <c r="AR425" s="175" t="e">
        <f t="shared" si="410"/>
        <v>#DIV/0!</v>
      </c>
      <c r="AS425" s="175" t="e">
        <f t="shared" si="411"/>
        <v>#DIV/0!</v>
      </c>
      <c r="AT425" s="175" t="e">
        <f t="shared" si="412"/>
        <v>#DIV/0!</v>
      </c>
      <c r="AU425" s="175" t="e">
        <f t="shared" si="413"/>
        <v>#DIV/0!</v>
      </c>
      <c r="AV425" s="175">
        <f t="shared" si="414"/>
        <v>1</v>
      </c>
    </row>
    <row r="426" spans="1:49" x14ac:dyDescent="0.25">
      <c r="A426" s="6">
        <v>3020302</v>
      </c>
      <c r="B426" s="7" t="s">
        <v>658</v>
      </c>
      <c r="C426" s="8">
        <f t="shared" ref="C426:N426" si="448">+C427</f>
        <v>25000000</v>
      </c>
      <c r="D426" s="8">
        <f t="shared" si="448"/>
        <v>25000000</v>
      </c>
      <c r="E426" s="8">
        <f t="shared" si="448"/>
        <v>25000000</v>
      </c>
      <c r="F426" s="8">
        <f t="shared" si="448"/>
        <v>25000000</v>
      </c>
      <c r="G426" s="8">
        <f t="shared" si="448"/>
        <v>25000000</v>
      </c>
      <c r="H426" s="8">
        <f t="shared" si="448"/>
        <v>25000000</v>
      </c>
      <c r="I426" s="8">
        <f t="shared" si="448"/>
        <v>25000000</v>
      </c>
      <c r="J426" s="8">
        <f t="shared" si="448"/>
        <v>25000000</v>
      </c>
      <c r="K426" s="8">
        <f t="shared" si="448"/>
        <v>25000000</v>
      </c>
      <c r="L426" s="8">
        <f t="shared" si="448"/>
        <v>25000000</v>
      </c>
      <c r="M426" s="8">
        <f t="shared" si="448"/>
        <v>25000000</v>
      </c>
      <c r="N426" s="8">
        <f t="shared" si="448"/>
        <v>25000000</v>
      </c>
      <c r="O426" s="8">
        <f t="shared" si="422"/>
        <v>50000000</v>
      </c>
      <c r="P426" s="8">
        <v>300000000</v>
      </c>
      <c r="R426" s="6">
        <v>3020302</v>
      </c>
      <c r="S426" s="7" t="s">
        <v>658</v>
      </c>
      <c r="T426" s="8">
        <f t="shared" ref="T426" si="449">+T427</f>
        <v>0</v>
      </c>
      <c r="U426" s="8">
        <v>0</v>
      </c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>
        <f t="shared" si="419"/>
        <v>0</v>
      </c>
      <c r="AG426" s="8">
        <f t="shared" si="420"/>
        <v>0</v>
      </c>
      <c r="AI426" s="174">
        <f t="shared" si="415"/>
        <v>1</v>
      </c>
      <c r="AJ426" s="174">
        <f t="shared" si="402"/>
        <v>1</v>
      </c>
      <c r="AK426" s="174">
        <f t="shared" si="403"/>
        <v>1</v>
      </c>
      <c r="AL426" s="174">
        <f t="shared" si="404"/>
        <v>1</v>
      </c>
      <c r="AM426" s="174">
        <f t="shared" si="405"/>
        <v>1</v>
      </c>
      <c r="AN426" s="174">
        <f t="shared" si="406"/>
        <v>1</v>
      </c>
      <c r="AO426" s="174">
        <f t="shared" si="407"/>
        <v>1</v>
      </c>
      <c r="AP426" s="174">
        <f t="shared" si="408"/>
        <v>1</v>
      </c>
      <c r="AQ426" s="174">
        <f t="shared" si="409"/>
        <v>1</v>
      </c>
      <c r="AR426" s="174">
        <f t="shared" si="410"/>
        <v>1</v>
      </c>
      <c r="AS426" s="174">
        <f t="shared" si="411"/>
        <v>1</v>
      </c>
      <c r="AT426" s="174">
        <f t="shared" si="412"/>
        <v>1</v>
      </c>
      <c r="AU426" s="174">
        <f t="shared" si="413"/>
        <v>1</v>
      </c>
      <c r="AV426" s="174">
        <f t="shared" si="414"/>
        <v>1</v>
      </c>
    </row>
    <row r="427" spans="1:49" x14ac:dyDescent="0.25">
      <c r="A427" s="16">
        <v>302030203</v>
      </c>
      <c r="B427" s="13" t="s">
        <v>913</v>
      </c>
      <c r="C427" s="15">
        <v>25000000</v>
      </c>
      <c r="D427" s="15">
        <v>25000000</v>
      </c>
      <c r="E427" s="15">
        <v>25000000</v>
      </c>
      <c r="F427" s="15">
        <v>25000000</v>
      </c>
      <c r="G427" s="15">
        <v>25000000</v>
      </c>
      <c r="H427" s="15">
        <v>25000000</v>
      </c>
      <c r="I427" s="15">
        <v>25000000</v>
      </c>
      <c r="J427" s="15">
        <v>25000000</v>
      </c>
      <c r="K427" s="15">
        <v>25000000</v>
      </c>
      <c r="L427" s="15">
        <v>25000000</v>
      </c>
      <c r="M427" s="15">
        <v>25000000</v>
      </c>
      <c r="N427" s="15">
        <v>25000000</v>
      </c>
      <c r="O427" s="15">
        <f t="shared" si="422"/>
        <v>50000000</v>
      </c>
      <c r="P427" s="15">
        <v>300000000</v>
      </c>
      <c r="R427" s="16">
        <v>302030203</v>
      </c>
      <c r="S427" s="13" t="s">
        <v>659</v>
      </c>
      <c r="T427" s="15">
        <v>0</v>
      </c>
      <c r="U427" s="15">
        <v>0</v>
      </c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>
        <f t="shared" si="419"/>
        <v>0</v>
      </c>
      <c r="AG427" s="15">
        <f t="shared" si="420"/>
        <v>0</v>
      </c>
      <c r="AI427" s="175">
        <f t="shared" si="415"/>
        <v>1</v>
      </c>
      <c r="AJ427" s="175">
        <f t="shared" si="402"/>
        <v>1</v>
      </c>
      <c r="AK427" s="175">
        <f t="shared" si="403"/>
        <v>1</v>
      </c>
      <c r="AL427" s="175">
        <f t="shared" si="404"/>
        <v>1</v>
      </c>
      <c r="AM427" s="175">
        <f t="shared" si="405"/>
        <v>1</v>
      </c>
      <c r="AN427" s="175">
        <f t="shared" si="406"/>
        <v>1</v>
      </c>
      <c r="AO427" s="175">
        <f t="shared" si="407"/>
        <v>1</v>
      </c>
      <c r="AP427" s="175">
        <f t="shared" si="408"/>
        <v>1</v>
      </c>
      <c r="AQ427" s="175">
        <f t="shared" si="409"/>
        <v>1</v>
      </c>
      <c r="AR427" s="175">
        <f t="shared" si="410"/>
        <v>1</v>
      </c>
      <c r="AS427" s="175">
        <f t="shared" si="411"/>
        <v>1</v>
      </c>
      <c r="AT427" s="175">
        <f t="shared" si="412"/>
        <v>1</v>
      </c>
      <c r="AU427" s="175">
        <f t="shared" si="413"/>
        <v>1</v>
      </c>
      <c r="AV427" s="175">
        <f t="shared" si="414"/>
        <v>1</v>
      </c>
    </row>
    <row r="428" spans="1:49" x14ac:dyDescent="0.25">
      <c r="A428" s="3">
        <v>303</v>
      </c>
      <c r="B428" s="4" t="s">
        <v>660</v>
      </c>
      <c r="C428" s="5">
        <f t="shared" ref="C428:N428" si="450">+C429</f>
        <v>9166666.666666666</v>
      </c>
      <c r="D428" s="5">
        <f t="shared" si="450"/>
        <v>24166666.666666664</v>
      </c>
      <c r="E428" s="5">
        <f t="shared" si="450"/>
        <v>9166666.666666666</v>
      </c>
      <c r="F428" s="5">
        <f t="shared" si="450"/>
        <v>5833333.333333333</v>
      </c>
      <c r="G428" s="5">
        <f t="shared" si="450"/>
        <v>5833333.333333333</v>
      </c>
      <c r="H428" s="5">
        <f t="shared" si="450"/>
        <v>5833333.333333333</v>
      </c>
      <c r="I428" s="5">
        <f t="shared" si="450"/>
        <v>0</v>
      </c>
      <c r="J428" s="5">
        <f t="shared" si="450"/>
        <v>0</v>
      </c>
      <c r="K428" s="5">
        <f t="shared" si="450"/>
        <v>35000000</v>
      </c>
      <c r="L428" s="5">
        <f t="shared" si="450"/>
        <v>0</v>
      </c>
      <c r="M428" s="5">
        <f t="shared" si="450"/>
        <v>0</v>
      </c>
      <c r="N428" s="5">
        <f t="shared" si="450"/>
        <v>0</v>
      </c>
      <c r="O428" s="5">
        <f t="shared" si="422"/>
        <v>33333333.333333328</v>
      </c>
      <c r="P428" s="5">
        <v>95000000</v>
      </c>
      <c r="R428" s="3">
        <v>303</v>
      </c>
      <c r="S428" s="4" t="s">
        <v>660</v>
      </c>
      <c r="T428" s="5">
        <f t="shared" ref="T428" si="451">+T429</f>
        <v>0</v>
      </c>
      <c r="U428" s="5">
        <v>0</v>
      </c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>
        <f t="shared" si="419"/>
        <v>0</v>
      </c>
      <c r="AG428" s="5">
        <f t="shared" si="420"/>
        <v>0</v>
      </c>
      <c r="AI428" s="173">
        <f t="shared" si="415"/>
        <v>1</v>
      </c>
      <c r="AJ428" s="173">
        <f t="shared" si="402"/>
        <v>1</v>
      </c>
      <c r="AK428" s="173">
        <f t="shared" si="403"/>
        <v>1</v>
      </c>
      <c r="AL428" s="173">
        <f t="shared" si="404"/>
        <v>1</v>
      </c>
      <c r="AM428" s="173">
        <f t="shared" si="405"/>
        <v>1</v>
      </c>
      <c r="AN428" s="173">
        <f t="shared" si="406"/>
        <v>1</v>
      </c>
      <c r="AO428" s="173" t="e">
        <f t="shared" si="407"/>
        <v>#DIV/0!</v>
      </c>
      <c r="AP428" s="173" t="e">
        <f t="shared" si="408"/>
        <v>#DIV/0!</v>
      </c>
      <c r="AQ428" s="173">
        <f t="shared" si="409"/>
        <v>1</v>
      </c>
      <c r="AR428" s="173" t="e">
        <f t="shared" si="410"/>
        <v>#DIV/0!</v>
      </c>
      <c r="AS428" s="173" t="e">
        <f t="shared" si="411"/>
        <v>#DIV/0!</v>
      </c>
      <c r="AT428" s="173" t="e">
        <f t="shared" si="412"/>
        <v>#DIV/0!</v>
      </c>
      <c r="AU428" s="173">
        <f t="shared" si="413"/>
        <v>1</v>
      </c>
      <c r="AV428" s="173">
        <f t="shared" si="414"/>
        <v>1</v>
      </c>
    </row>
    <row r="429" spans="1:49" x14ac:dyDescent="0.25">
      <c r="A429" s="3">
        <v>30301</v>
      </c>
      <c r="B429" s="4" t="s">
        <v>661</v>
      </c>
      <c r="C429" s="5">
        <f t="shared" ref="C429:N429" si="452">+C430+C436</f>
        <v>9166666.666666666</v>
      </c>
      <c r="D429" s="5">
        <f t="shared" si="452"/>
        <v>24166666.666666664</v>
      </c>
      <c r="E429" s="5">
        <f t="shared" si="452"/>
        <v>9166666.666666666</v>
      </c>
      <c r="F429" s="5">
        <f t="shared" si="452"/>
        <v>5833333.333333333</v>
      </c>
      <c r="G429" s="5">
        <f t="shared" si="452"/>
        <v>5833333.333333333</v>
      </c>
      <c r="H429" s="5">
        <f t="shared" si="452"/>
        <v>5833333.333333333</v>
      </c>
      <c r="I429" s="5">
        <f t="shared" si="452"/>
        <v>0</v>
      </c>
      <c r="J429" s="5">
        <f t="shared" si="452"/>
        <v>0</v>
      </c>
      <c r="K429" s="5">
        <f t="shared" si="452"/>
        <v>35000000</v>
      </c>
      <c r="L429" s="5">
        <f t="shared" si="452"/>
        <v>0</v>
      </c>
      <c r="M429" s="5">
        <f t="shared" si="452"/>
        <v>0</v>
      </c>
      <c r="N429" s="5">
        <f t="shared" si="452"/>
        <v>0</v>
      </c>
      <c r="O429" s="5">
        <f t="shared" si="422"/>
        <v>33333333.333333328</v>
      </c>
      <c r="P429" s="5">
        <v>95000000</v>
      </c>
      <c r="R429" s="3">
        <v>30301</v>
      </c>
      <c r="S429" s="4" t="s">
        <v>661</v>
      </c>
      <c r="T429" s="5">
        <f t="shared" ref="T429" si="453">+T430+T436</f>
        <v>0</v>
      </c>
      <c r="U429" s="5">
        <v>0</v>
      </c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>
        <f t="shared" si="419"/>
        <v>0</v>
      </c>
      <c r="AG429" s="5">
        <f t="shared" si="420"/>
        <v>0</v>
      </c>
      <c r="AI429" s="173">
        <f t="shared" si="415"/>
        <v>1</v>
      </c>
      <c r="AJ429" s="173">
        <f t="shared" si="402"/>
        <v>1</v>
      </c>
      <c r="AK429" s="173">
        <f t="shared" si="403"/>
        <v>1</v>
      </c>
      <c r="AL429" s="173">
        <f t="shared" si="404"/>
        <v>1</v>
      </c>
      <c r="AM429" s="173">
        <f t="shared" si="405"/>
        <v>1</v>
      </c>
      <c r="AN429" s="173">
        <f t="shared" si="406"/>
        <v>1</v>
      </c>
      <c r="AO429" s="173" t="e">
        <f t="shared" si="407"/>
        <v>#DIV/0!</v>
      </c>
      <c r="AP429" s="173" t="e">
        <f t="shared" si="408"/>
        <v>#DIV/0!</v>
      </c>
      <c r="AQ429" s="173">
        <f t="shared" si="409"/>
        <v>1</v>
      </c>
      <c r="AR429" s="173" t="e">
        <f t="shared" si="410"/>
        <v>#DIV/0!</v>
      </c>
      <c r="AS429" s="173" t="e">
        <f t="shared" si="411"/>
        <v>#DIV/0!</v>
      </c>
      <c r="AT429" s="173" t="e">
        <f t="shared" si="412"/>
        <v>#DIV/0!</v>
      </c>
      <c r="AU429" s="173">
        <f t="shared" si="413"/>
        <v>1</v>
      </c>
      <c r="AV429" s="173">
        <f t="shared" si="414"/>
        <v>1</v>
      </c>
    </row>
    <row r="430" spans="1:49" x14ac:dyDescent="0.25">
      <c r="A430" s="6">
        <v>3030101</v>
      </c>
      <c r="B430" s="7" t="s">
        <v>914</v>
      </c>
      <c r="C430" s="8">
        <f t="shared" ref="C430:N430" si="454">+C431</f>
        <v>9166666.666666666</v>
      </c>
      <c r="D430" s="8">
        <f t="shared" si="454"/>
        <v>9166666.666666666</v>
      </c>
      <c r="E430" s="8">
        <f t="shared" si="454"/>
        <v>9166666.666666666</v>
      </c>
      <c r="F430" s="8">
        <f t="shared" si="454"/>
        <v>5833333.333333333</v>
      </c>
      <c r="G430" s="8">
        <f t="shared" si="454"/>
        <v>5833333.333333333</v>
      </c>
      <c r="H430" s="8">
        <f t="shared" si="454"/>
        <v>5833333.333333333</v>
      </c>
      <c r="I430" s="8">
        <f t="shared" si="454"/>
        <v>0</v>
      </c>
      <c r="J430" s="8">
        <f t="shared" si="454"/>
        <v>0</v>
      </c>
      <c r="K430" s="8">
        <f t="shared" si="454"/>
        <v>35000000</v>
      </c>
      <c r="L430" s="8">
        <f t="shared" si="454"/>
        <v>0</v>
      </c>
      <c r="M430" s="8">
        <f t="shared" si="454"/>
        <v>0</v>
      </c>
      <c r="N430" s="8">
        <f t="shared" si="454"/>
        <v>0</v>
      </c>
      <c r="O430" s="8">
        <f t="shared" si="422"/>
        <v>18333333.333333332</v>
      </c>
      <c r="P430" s="8">
        <v>80000000</v>
      </c>
      <c r="R430" s="6">
        <v>3030101</v>
      </c>
      <c r="S430" s="7" t="s">
        <v>662</v>
      </c>
      <c r="T430" s="8">
        <f t="shared" ref="T430" si="455">+T431</f>
        <v>0</v>
      </c>
      <c r="U430" s="8">
        <v>0</v>
      </c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>
        <f t="shared" si="419"/>
        <v>0</v>
      </c>
      <c r="AG430" s="8">
        <f t="shared" si="420"/>
        <v>0</v>
      </c>
      <c r="AI430" s="174">
        <f t="shared" si="415"/>
        <v>1</v>
      </c>
      <c r="AJ430" s="174">
        <f t="shared" si="402"/>
        <v>1</v>
      </c>
      <c r="AK430" s="174">
        <f t="shared" si="403"/>
        <v>1</v>
      </c>
      <c r="AL430" s="174">
        <f t="shared" si="404"/>
        <v>1</v>
      </c>
      <c r="AM430" s="174">
        <f t="shared" si="405"/>
        <v>1</v>
      </c>
      <c r="AN430" s="174">
        <f t="shared" si="406"/>
        <v>1</v>
      </c>
      <c r="AO430" s="174" t="e">
        <f t="shared" si="407"/>
        <v>#DIV/0!</v>
      </c>
      <c r="AP430" s="174" t="e">
        <f t="shared" si="408"/>
        <v>#DIV/0!</v>
      </c>
      <c r="AQ430" s="174">
        <f t="shared" si="409"/>
        <v>1</v>
      </c>
      <c r="AR430" s="174" t="e">
        <f t="shared" si="410"/>
        <v>#DIV/0!</v>
      </c>
      <c r="AS430" s="174" t="e">
        <f t="shared" si="411"/>
        <v>#DIV/0!</v>
      </c>
      <c r="AT430" s="174" t="e">
        <f t="shared" si="412"/>
        <v>#DIV/0!</v>
      </c>
      <c r="AU430" s="174">
        <f t="shared" si="413"/>
        <v>1</v>
      </c>
      <c r="AV430" s="174">
        <f t="shared" si="414"/>
        <v>1</v>
      </c>
    </row>
    <row r="431" spans="1:49" x14ac:dyDescent="0.25">
      <c r="A431" s="6">
        <v>303010101</v>
      </c>
      <c r="B431" s="7" t="s">
        <v>663</v>
      </c>
      <c r="C431" s="8">
        <f>+C432+C433+C434+C435</f>
        <v>9166666.666666666</v>
      </c>
      <c r="D431" s="8">
        <f t="shared" ref="D431:P431" si="456">+D432+D433+D434+D435</f>
        <v>9166666.666666666</v>
      </c>
      <c r="E431" s="8">
        <f t="shared" si="456"/>
        <v>9166666.666666666</v>
      </c>
      <c r="F431" s="8">
        <f t="shared" si="456"/>
        <v>5833333.333333333</v>
      </c>
      <c r="G431" s="8">
        <f t="shared" si="456"/>
        <v>5833333.333333333</v>
      </c>
      <c r="H431" s="8">
        <f t="shared" si="456"/>
        <v>5833333.333333333</v>
      </c>
      <c r="I431" s="8">
        <f t="shared" si="456"/>
        <v>0</v>
      </c>
      <c r="J431" s="8">
        <f t="shared" si="456"/>
        <v>0</v>
      </c>
      <c r="K431" s="8">
        <f t="shared" si="456"/>
        <v>35000000</v>
      </c>
      <c r="L431" s="8">
        <f t="shared" si="456"/>
        <v>0</v>
      </c>
      <c r="M431" s="8">
        <f t="shared" si="456"/>
        <v>0</v>
      </c>
      <c r="N431" s="8">
        <f t="shared" si="456"/>
        <v>0</v>
      </c>
      <c r="O431" s="8">
        <f t="shared" si="422"/>
        <v>18333333.333333332</v>
      </c>
      <c r="P431" s="8">
        <f t="shared" si="456"/>
        <v>80000000</v>
      </c>
      <c r="R431" s="6">
        <v>303010101</v>
      </c>
      <c r="S431" s="7" t="s">
        <v>663</v>
      </c>
      <c r="T431" s="8">
        <f t="shared" ref="T431" si="457">SUM(T432:T435)</f>
        <v>0</v>
      </c>
      <c r="U431" s="8">
        <v>0</v>
      </c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>
        <f t="shared" si="419"/>
        <v>0</v>
      </c>
      <c r="AG431" s="8">
        <f t="shared" si="420"/>
        <v>0</v>
      </c>
      <c r="AI431" s="174">
        <f t="shared" si="415"/>
        <v>1</v>
      </c>
      <c r="AJ431" s="174">
        <f t="shared" si="402"/>
        <v>1</v>
      </c>
      <c r="AK431" s="174">
        <f t="shared" si="403"/>
        <v>1</v>
      </c>
      <c r="AL431" s="174">
        <f t="shared" si="404"/>
        <v>1</v>
      </c>
      <c r="AM431" s="174">
        <f t="shared" si="405"/>
        <v>1</v>
      </c>
      <c r="AN431" s="174">
        <f t="shared" si="406"/>
        <v>1</v>
      </c>
      <c r="AO431" s="174" t="e">
        <f t="shared" si="407"/>
        <v>#DIV/0!</v>
      </c>
      <c r="AP431" s="174" t="e">
        <f t="shared" si="408"/>
        <v>#DIV/0!</v>
      </c>
      <c r="AQ431" s="174">
        <f t="shared" si="409"/>
        <v>1</v>
      </c>
      <c r="AR431" s="174" t="e">
        <f t="shared" si="410"/>
        <v>#DIV/0!</v>
      </c>
      <c r="AS431" s="174" t="e">
        <f t="shared" si="411"/>
        <v>#DIV/0!</v>
      </c>
      <c r="AT431" s="174" t="e">
        <f t="shared" si="412"/>
        <v>#DIV/0!</v>
      </c>
      <c r="AU431" s="174">
        <f t="shared" si="413"/>
        <v>1</v>
      </c>
      <c r="AV431" s="174">
        <f t="shared" si="414"/>
        <v>1</v>
      </c>
    </row>
    <row r="432" spans="1:49" x14ac:dyDescent="0.25">
      <c r="A432" s="16">
        <v>30301010101</v>
      </c>
      <c r="B432" s="13" t="s">
        <v>915</v>
      </c>
      <c r="C432" s="15"/>
      <c r="D432" s="15"/>
      <c r="E432" s="15"/>
      <c r="F432" s="15"/>
      <c r="G432" s="15"/>
      <c r="H432" s="15"/>
      <c r="I432" s="15"/>
      <c r="J432" s="15"/>
      <c r="K432" s="15">
        <v>35000000</v>
      </c>
      <c r="L432" s="15"/>
      <c r="M432" s="15"/>
      <c r="N432" s="15"/>
      <c r="O432" s="15">
        <f t="shared" si="422"/>
        <v>0</v>
      </c>
      <c r="P432" s="15">
        <v>35000000</v>
      </c>
      <c r="R432" s="16">
        <v>30301010101</v>
      </c>
      <c r="S432" s="13" t="s">
        <v>664</v>
      </c>
      <c r="T432" s="15">
        <v>0</v>
      </c>
      <c r="U432" s="15">
        <v>0</v>
      </c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>
        <f t="shared" si="419"/>
        <v>0</v>
      </c>
      <c r="AG432" s="15">
        <f t="shared" si="420"/>
        <v>0</v>
      </c>
      <c r="AI432" s="175" t="e">
        <f t="shared" si="415"/>
        <v>#DIV/0!</v>
      </c>
      <c r="AJ432" s="175" t="e">
        <f t="shared" si="402"/>
        <v>#DIV/0!</v>
      </c>
      <c r="AK432" s="175" t="e">
        <f t="shared" si="403"/>
        <v>#DIV/0!</v>
      </c>
      <c r="AL432" s="175" t="e">
        <f t="shared" si="404"/>
        <v>#DIV/0!</v>
      </c>
      <c r="AM432" s="175" t="e">
        <f t="shared" si="405"/>
        <v>#DIV/0!</v>
      </c>
      <c r="AN432" s="175" t="e">
        <f t="shared" si="406"/>
        <v>#DIV/0!</v>
      </c>
      <c r="AO432" s="175" t="e">
        <f t="shared" si="407"/>
        <v>#DIV/0!</v>
      </c>
      <c r="AP432" s="175" t="e">
        <f t="shared" si="408"/>
        <v>#DIV/0!</v>
      </c>
      <c r="AQ432" s="175">
        <f t="shared" si="409"/>
        <v>1</v>
      </c>
      <c r="AR432" s="175" t="e">
        <f t="shared" si="410"/>
        <v>#DIV/0!</v>
      </c>
      <c r="AS432" s="175" t="e">
        <f t="shared" si="411"/>
        <v>#DIV/0!</v>
      </c>
      <c r="AT432" s="175" t="e">
        <f t="shared" si="412"/>
        <v>#DIV/0!</v>
      </c>
      <c r="AU432" s="175" t="e">
        <f t="shared" si="413"/>
        <v>#DIV/0!</v>
      </c>
      <c r="AV432" s="175">
        <f t="shared" si="414"/>
        <v>1</v>
      </c>
    </row>
    <row r="433" spans="1:48" x14ac:dyDescent="0.25">
      <c r="A433" s="16">
        <v>30301010102</v>
      </c>
      <c r="B433" s="13" t="s">
        <v>916</v>
      </c>
      <c r="C433" s="15">
        <v>3333333.3333333335</v>
      </c>
      <c r="D433" s="15">
        <v>3333333.3333333335</v>
      </c>
      <c r="E433" s="15">
        <v>3333333.3333333335</v>
      </c>
      <c r="F433" s="15"/>
      <c r="G433" s="15"/>
      <c r="H433" s="15"/>
      <c r="I433" s="15"/>
      <c r="J433" s="15"/>
      <c r="K433" s="15"/>
      <c r="L433" s="15"/>
      <c r="M433" s="15"/>
      <c r="N433" s="15"/>
      <c r="O433" s="15">
        <f t="shared" si="422"/>
        <v>6666666.666666667</v>
      </c>
      <c r="P433" s="15">
        <v>10000000</v>
      </c>
      <c r="R433" s="16">
        <v>30301010102</v>
      </c>
      <c r="S433" s="13" t="s">
        <v>665</v>
      </c>
      <c r="T433" s="15">
        <v>0</v>
      </c>
      <c r="U433" s="15">
        <v>0</v>
      </c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>
        <f t="shared" si="419"/>
        <v>0</v>
      </c>
      <c r="AG433" s="15">
        <f t="shared" si="420"/>
        <v>0</v>
      </c>
      <c r="AI433" s="175">
        <f t="shared" si="415"/>
        <v>1</v>
      </c>
      <c r="AJ433" s="175">
        <f t="shared" si="402"/>
        <v>1</v>
      </c>
      <c r="AK433" s="175">
        <f t="shared" si="403"/>
        <v>1</v>
      </c>
      <c r="AL433" s="175" t="e">
        <f t="shared" si="404"/>
        <v>#DIV/0!</v>
      </c>
      <c r="AM433" s="175" t="e">
        <f t="shared" si="405"/>
        <v>#DIV/0!</v>
      </c>
      <c r="AN433" s="175" t="e">
        <f t="shared" si="406"/>
        <v>#DIV/0!</v>
      </c>
      <c r="AO433" s="175" t="e">
        <f t="shared" si="407"/>
        <v>#DIV/0!</v>
      </c>
      <c r="AP433" s="175" t="e">
        <f t="shared" si="408"/>
        <v>#DIV/0!</v>
      </c>
      <c r="AQ433" s="175" t="e">
        <f t="shared" si="409"/>
        <v>#DIV/0!</v>
      </c>
      <c r="AR433" s="175" t="e">
        <f t="shared" si="410"/>
        <v>#DIV/0!</v>
      </c>
      <c r="AS433" s="175" t="e">
        <f t="shared" si="411"/>
        <v>#DIV/0!</v>
      </c>
      <c r="AT433" s="175" t="e">
        <f t="shared" si="412"/>
        <v>#DIV/0!</v>
      </c>
      <c r="AU433" s="175">
        <f t="shared" si="413"/>
        <v>1</v>
      </c>
      <c r="AV433" s="175">
        <f t="shared" si="414"/>
        <v>1</v>
      </c>
    </row>
    <row r="434" spans="1:48" x14ac:dyDescent="0.25">
      <c r="A434" s="16">
        <v>30301010103</v>
      </c>
      <c r="B434" s="13" t="s">
        <v>666</v>
      </c>
      <c r="C434" s="15">
        <v>5833333.333333333</v>
      </c>
      <c r="D434" s="15">
        <v>5833333.333333333</v>
      </c>
      <c r="E434" s="15">
        <v>5833333.333333333</v>
      </c>
      <c r="F434" s="15">
        <v>5833333.333333333</v>
      </c>
      <c r="G434" s="15">
        <v>5833333.333333333</v>
      </c>
      <c r="H434" s="15">
        <v>5833333.333333333</v>
      </c>
      <c r="I434" s="15"/>
      <c r="J434" s="15"/>
      <c r="K434" s="15"/>
      <c r="L434" s="15"/>
      <c r="M434" s="15"/>
      <c r="N434" s="15"/>
      <c r="O434" s="15">
        <f t="shared" si="422"/>
        <v>11666666.666666666</v>
      </c>
      <c r="P434" s="15">
        <v>35000000</v>
      </c>
      <c r="R434" s="16">
        <v>30301010103</v>
      </c>
      <c r="S434" s="13" t="s">
        <v>666</v>
      </c>
      <c r="T434" s="15">
        <v>0</v>
      </c>
      <c r="U434" s="15">
        <v>0</v>
      </c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>
        <f t="shared" si="419"/>
        <v>0</v>
      </c>
      <c r="AG434" s="15">
        <f t="shared" si="420"/>
        <v>0</v>
      </c>
      <c r="AI434" s="175">
        <f t="shared" si="415"/>
        <v>1</v>
      </c>
      <c r="AJ434" s="175">
        <f t="shared" si="402"/>
        <v>1</v>
      </c>
      <c r="AK434" s="175">
        <f t="shared" si="403"/>
        <v>1</v>
      </c>
      <c r="AL434" s="175">
        <f t="shared" si="404"/>
        <v>1</v>
      </c>
      <c r="AM434" s="175">
        <f t="shared" si="405"/>
        <v>1</v>
      </c>
      <c r="AN434" s="175">
        <f t="shared" si="406"/>
        <v>1</v>
      </c>
      <c r="AO434" s="175" t="e">
        <f t="shared" si="407"/>
        <v>#DIV/0!</v>
      </c>
      <c r="AP434" s="175" t="e">
        <f t="shared" si="408"/>
        <v>#DIV/0!</v>
      </c>
      <c r="AQ434" s="175" t="e">
        <f t="shared" si="409"/>
        <v>#DIV/0!</v>
      </c>
      <c r="AR434" s="175" t="e">
        <f t="shared" si="410"/>
        <v>#DIV/0!</v>
      </c>
      <c r="AS434" s="175" t="e">
        <f t="shared" si="411"/>
        <v>#DIV/0!</v>
      </c>
      <c r="AT434" s="175" t="e">
        <f t="shared" si="412"/>
        <v>#DIV/0!</v>
      </c>
      <c r="AU434" s="175">
        <f t="shared" si="413"/>
        <v>1</v>
      </c>
      <c r="AV434" s="175">
        <f t="shared" si="414"/>
        <v>1</v>
      </c>
    </row>
    <row r="435" spans="1:48" x14ac:dyDescent="0.25">
      <c r="A435" s="16">
        <v>30301010104</v>
      </c>
      <c r="B435" s="13" t="s">
        <v>667</v>
      </c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>
        <f t="shared" si="422"/>
        <v>0</v>
      </c>
      <c r="P435" s="15"/>
      <c r="R435" s="16">
        <v>30301010104</v>
      </c>
      <c r="S435" s="13" t="s">
        <v>667</v>
      </c>
      <c r="T435" s="15">
        <v>0</v>
      </c>
      <c r="U435" s="15">
        <v>0</v>
      </c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>
        <f t="shared" si="419"/>
        <v>0</v>
      </c>
      <c r="AG435" s="15">
        <f t="shared" si="420"/>
        <v>0</v>
      </c>
      <c r="AI435" s="175" t="e">
        <f t="shared" si="415"/>
        <v>#DIV/0!</v>
      </c>
      <c r="AJ435" s="175" t="e">
        <f t="shared" si="402"/>
        <v>#DIV/0!</v>
      </c>
      <c r="AK435" s="175" t="e">
        <f t="shared" si="403"/>
        <v>#DIV/0!</v>
      </c>
      <c r="AL435" s="175" t="e">
        <f t="shared" si="404"/>
        <v>#DIV/0!</v>
      </c>
      <c r="AM435" s="175" t="e">
        <f t="shared" si="405"/>
        <v>#DIV/0!</v>
      </c>
      <c r="AN435" s="175" t="e">
        <f t="shared" si="406"/>
        <v>#DIV/0!</v>
      </c>
      <c r="AO435" s="175" t="e">
        <f t="shared" si="407"/>
        <v>#DIV/0!</v>
      </c>
      <c r="AP435" s="175" t="e">
        <f t="shared" si="408"/>
        <v>#DIV/0!</v>
      </c>
      <c r="AQ435" s="175" t="e">
        <f t="shared" si="409"/>
        <v>#DIV/0!</v>
      </c>
      <c r="AR435" s="175" t="e">
        <f t="shared" si="410"/>
        <v>#DIV/0!</v>
      </c>
      <c r="AS435" s="175" t="e">
        <f t="shared" si="411"/>
        <v>#DIV/0!</v>
      </c>
      <c r="AT435" s="175" t="e">
        <f t="shared" si="412"/>
        <v>#DIV/0!</v>
      </c>
      <c r="AU435" s="175" t="e">
        <f t="shared" si="413"/>
        <v>#DIV/0!</v>
      </c>
      <c r="AV435" s="175" t="e">
        <f t="shared" si="414"/>
        <v>#DIV/0!</v>
      </c>
    </row>
    <row r="436" spans="1:48" x14ac:dyDescent="0.25">
      <c r="A436" s="6">
        <v>3030102</v>
      </c>
      <c r="B436" s="7" t="s">
        <v>917</v>
      </c>
      <c r="C436" s="8">
        <f t="shared" ref="C436:N436" si="458">+C437</f>
        <v>0</v>
      </c>
      <c r="D436" s="8">
        <f t="shared" si="458"/>
        <v>15000000</v>
      </c>
      <c r="E436" s="8">
        <f t="shared" si="458"/>
        <v>0</v>
      </c>
      <c r="F436" s="8">
        <f t="shared" si="458"/>
        <v>0</v>
      </c>
      <c r="G436" s="8">
        <f t="shared" si="458"/>
        <v>0</v>
      </c>
      <c r="H436" s="8">
        <f t="shared" si="458"/>
        <v>0</v>
      </c>
      <c r="I436" s="8">
        <f t="shared" si="458"/>
        <v>0</v>
      </c>
      <c r="J436" s="8">
        <f t="shared" si="458"/>
        <v>0</v>
      </c>
      <c r="K436" s="8">
        <f t="shared" si="458"/>
        <v>0</v>
      </c>
      <c r="L436" s="8">
        <f t="shared" si="458"/>
        <v>0</v>
      </c>
      <c r="M436" s="8">
        <f t="shared" si="458"/>
        <v>0</v>
      </c>
      <c r="N436" s="8">
        <f t="shared" si="458"/>
        <v>0</v>
      </c>
      <c r="O436" s="8">
        <f t="shared" si="422"/>
        <v>15000000</v>
      </c>
      <c r="P436" s="8">
        <v>15000000</v>
      </c>
      <c r="R436" s="6">
        <v>3030102</v>
      </c>
      <c r="S436" s="7" t="s">
        <v>668</v>
      </c>
      <c r="T436" s="8">
        <f t="shared" ref="T436" si="459">+T437</f>
        <v>0</v>
      </c>
      <c r="U436" s="8">
        <v>0</v>
      </c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>
        <f t="shared" si="419"/>
        <v>0</v>
      </c>
      <c r="AG436" s="8">
        <f t="shared" si="420"/>
        <v>0</v>
      </c>
      <c r="AI436" s="174" t="e">
        <f t="shared" si="415"/>
        <v>#DIV/0!</v>
      </c>
      <c r="AJ436" s="174">
        <f t="shared" si="402"/>
        <v>1</v>
      </c>
      <c r="AK436" s="174" t="e">
        <f t="shared" si="403"/>
        <v>#DIV/0!</v>
      </c>
      <c r="AL436" s="174" t="e">
        <f t="shared" si="404"/>
        <v>#DIV/0!</v>
      </c>
      <c r="AM436" s="174" t="e">
        <f t="shared" si="405"/>
        <v>#DIV/0!</v>
      </c>
      <c r="AN436" s="174" t="e">
        <f t="shared" si="406"/>
        <v>#DIV/0!</v>
      </c>
      <c r="AO436" s="174" t="e">
        <f t="shared" si="407"/>
        <v>#DIV/0!</v>
      </c>
      <c r="AP436" s="174" t="e">
        <f t="shared" si="408"/>
        <v>#DIV/0!</v>
      </c>
      <c r="AQ436" s="174" t="e">
        <f t="shared" si="409"/>
        <v>#DIV/0!</v>
      </c>
      <c r="AR436" s="174" t="e">
        <f t="shared" si="410"/>
        <v>#DIV/0!</v>
      </c>
      <c r="AS436" s="174" t="e">
        <f t="shared" si="411"/>
        <v>#DIV/0!</v>
      </c>
      <c r="AT436" s="174" t="e">
        <f t="shared" si="412"/>
        <v>#DIV/0!</v>
      </c>
      <c r="AU436" s="174">
        <f t="shared" si="413"/>
        <v>1</v>
      </c>
      <c r="AV436" s="174">
        <f t="shared" si="414"/>
        <v>1</v>
      </c>
    </row>
    <row r="437" spans="1:48" x14ac:dyDescent="0.25">
      <c r="A437" s="6">
        <v>303010201</v>
      </c>
      <c r="B437" s="7" t="s">
        <v>669</v>
      </c>
      <c r="C437" s="8">
        <f t="shared" ref="C437:N437" si="460">+C439</f>
        <v>0</v>
      </c>
      <c r="D437" s="8">
        <f t="shared" si="460"/>
        <v>15000000</v>
      </c>
      <c r="E437" s="8">
        <f t="shared" si="460"/>
        <v>0</v>
      </c>
      <c r="F437" s="8">
        <f t="shared" si="460"/>
        <v>0</v>
      </c>
      <c r="G437" s="8">
        <f t="shared" si="460"/>
        <v>0</v>
      </c>
      <c r="H437" s="8">
        <f t="shared" si="460"/>
        <v>0</v>
      </c>
      <c r="I437" s="8">
        <f t="shared" si="460"/>
        <v>0</v>
      </c>
      <c r="J437" s="8">
        <f t="shared" si="460"/>
        <v>0</v>
      </c>
      <c r="K437" s="8">
        <f t="shared" si="460"/>
        <v>0</v>
      </c>
      <c r="L437" s="8">
        <f t="shared" si="460"/>
        <v>0</v>
      </c>
      <c r="M437" s="8">
        <f t="shared" si="460"/>
        <v>0</v>
      </c>
      <c r="N437" s="8">
        <f t="shared" si="460"/>
        <v>0</v>
      </c>
      <c r="O437" s="8">
        <f t="shared" si="422"/>
        <v>15000000</v>
      </c>
      <c r="P437" s="8">
        <v>15000000</v>
      </c>
      <c r="R437" s="6">
        <v>303010201</v>
      </c>
      <c r="S437" s="7" t="s">
        <v>669</v>
      </c>
      <c r="T437" s="8">
        <f>+T439</f>
        <v>0</v>
      </c>
      <c r="U437" s="8">
        <v>0</v>
      </c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>
        <f t="shared" si="419"/>
        <v>0</v>
      </c>
      <c r="AG437" s="8">
        <f t="shared" si="420"/>
        <v>0</v>
      </c>
      <c r="AI437" s="174" t="e">
        <f t="shared" si="415"/>
        <v>#DIV/0!</v>
      </c>
      <c r="AJ437" s="174">
        <f t="shared" si="402"/>
        <v>1</v>
      </c>
      <c r="AK437" s="174" t="e">
        <f t="shared" si="403"/>
        <v>#DIV/0!</v>
      </c>
      <c r="AL437" s="174" t="e">
        <f t="shared" si="404"/>
        <v>#DIV/0!</v>
      </c>
      <c r="AM437" s="174" t="e">
        <f t="shared" si="405"/>
        <v>#DIV/0!</v>
      </c>
      <c r="AN437" s="174" t="e">
        <f t="shared" si="406"/>
        <v>#DIV/0!</v>
      </c>
      <c r="AO437" s="174" t="e">
        <f t="shared" si="407"/>
        <v>#DIV/0!</v>
      </c>
      <c r="AP437" s="174" t="e">
        <f t="shared" si="408"/>
        <v>#DIV/0!</v>
      </c>
      <c r="AQ437" s="174" t="e">
        <f t="shared" si="409"/>
        <v>#DIV/0!</v>
      </c>
      <c r="AR437" s="174" t="e">
        <f t="shared" si="410"/>
        <v>#DIV/0!</v>
      </c>
      <c r="AS437" s="174" t="e">
        <f t="shared" si="411"/>
        <v>#DIV/0!</v>
      </c>
      <c r="AT437" s="174" t="e">
        <f t="shared" si="412"/>
        <v>#DIV/0!</v>
      </c>
      <c r="AU437" s="174">
        <f t="shared" si="413"/>
        <v>1</v>
      </c>
      <c r="AV437" s="174">
        <f t="shared" si="414"/>
        <v>1</v>
      </c>
    </row>
    <row r="438" spans="1:48" s="176" customFormat="1" x14ac:dyDescent="0.25">
      <c r="A438" s="180">
        <v>30301020101</v>
      </c>
      <c r="B438" s="177" t="s">
        <v>670</v>
      </c>
      <c r="C438" s="179"/>
      <c r="D438" s="179"/>
      <c r="E438" s="179"/>
      <c r="F438" s="179"/>
      <c r="G438" s="179"/>
      <c r="H438" s="179"/>
      <c r="I438" s="179"/>
      <c r="J438" s="179"/>
      <c r="K438" s="179"/>
      <c r="L438" s="179"/>
      <c r="M438" s="179"/>
      <c r="N438" s="179"/>
      <c r="O438" s="179"/>
      <c r="P438" s="179"/>
      <c r="Q438" s="235"/>
      <c r="R438" s="180"/>
      <c r="S438" s="177"/>
      <c r="T438" s="179"/>
      <c r="U438" s="179">
        <v>0</v>
      </c>
      <c r="V438" s="179"/>
      <c r="W438" s="179"/>
      <c r="X438" s="179"/>
      <c r="Y438" s="179"/>
      <c r="Z438" s="179"/>
      <c r="AA438" s="179"/>
      <c r="AB438" s="179"/>
      <c r="AC438" s="179"/>
      <c r="AD438" s="179"/>
      <c r="AE438" s="179"/>
      <c r="AF438" s="179">
        <f t="shared" si="419"/>
        <v>0</v>
      </c>
      <c r="AG438" s="179">
        <f t="shared" si="420"/>
        <v>0</v>
      </c>
      <c r="AH438" s="235"/>
      <c r="AI438" s="175"/>
      <c r="AJ438" s="175"/>
      <c r="AK438" s="175"/>
      <c r="AL438" s="175"/>
      <c r="AM438" s="175"/>
      <c r="AN438" s="175"/>
      <c r="AO438" s="175"/>
      <c r="AP438" s="175"/>
      <c r="AQ438" s="175"/>
      <c r="AR438" s="175"/>
      <c r="AS438" s="175"/>
      <c r="AT438" s="175"/>
      <c r="AU438" s="175"/>
      <c r="AV438" s="175"/>
    </row>
    <row r="439" spans="1:48" x14ac:dyDescent="0.25">
      <c r="A439" s="16">
        <v>30301020103</v>
      </c>
      <c r="B439" s="13" t="s">
        <v>918</v>
      </c>
      <c r="C439" s="15"/>
      <c r="D439" s="15">
        <v>15000000</v>
      </c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>
        <f t="shared" si="422"/>
        <v>15000000</v>
      </c>
      <c r="P439" s="15">
        <v>15000000</v>
      </c>
      <c r="R439" s="16">
        <v>30301020103</v>
      </c>
      <c r="S439" s="13" t="s">
        <v>671</v>
      </c>
      <c r="T439" s="15">
        <v>0</v>
      </c>
      <c r="U439" s="15">
        <v>0</v>
      </c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>
        <f t="shared" si="419"/>
        <v>0</v>
      </c>
      <c r="AG439" s="15">
        <f t="shared" si="420"/>
        <v>0</v>
      </c>
      <c r="AI439" s="175" t="e">
        <f t="shared" si="415"/>
        <v>#DIV/0!</v>
      </c>
      <c r="AJ439" s="175">
        <f t="shared" si="402"/>
        <v>1</v>
      </c>
      <c r="AK439" s="175" t="e">
        <f t="shared" si="403"/>
        <v>#DIV/0!</v>
      </c>
      <c r="AL439" s="175" t="e">
        <f t="shared" si="404"/>
        <v>#DIV/0!</v>
      </c>
      <c r="AM439" s="175" t="e">
        <f t="shared" si="405"/>
        <v>#DIV/0!</v>
      </c>
      <c r="AN439" s="175" t="e">
        <f t="shared" si="406"/>
        <v>#DIV/0!</v>
      </c>
      <c r="AO439" s="175" t="e">
        <f t="shared" si="407"/>
        <v>#DIV/0!</v>
      </c>
      <c r="AP439" s="175" t="e">
        <f t="shared" si="408"/>
        <v>#DIV/0!</v>
      </c>
      <c r="AQ439" s="175" t="e">
        <f t="shared" si="409"/>
        <v>#DIV/0!</v>
      </c>
      <c r="AR439" s="175" t="e">
        <f t="shared" si="410"/>
        <v>#DIV/0!</v>
      </c>
      <c r="AS439" s="175" t="e">
        <f t="shared" si="411"/>
        <v>#DIV/0!</v>
      </c>
      <c r="AT439" s="175" t="e">
        <f t="shared" si="412"/>
        <v>#DIV/0!</v>
      </c>
      <c r="AU439" s="175">
        <f t="shared" si="413"/>
        <v>1</v>
      </c>
      <c r="AV439" s="175">
        <f t="shared" si="414"/>
        <v>1</v>
      </c>
    </row>
    <row r="440" spans="1:48" x14ac:dyDescent="0.25">
      <c r="A440" s="3">
        <v>304</v>
      </c>
      <c r="B440" s="4" t="s">
        <v>672</v>
      </c>
      <c r="C440" s="5">
        <f t="shared" ref="C440:N440" si="461">+C441+C461</f>
        <v>887083333.33333325</v>
      </c>
      <c r="D440" s="5">
        <f t="shared" si="461"/>
        <v>887083333.33333325</v>
      </c>
      <c r="E440" s="5">
        <f t="shared" si="461"/>
        <v>887083333.33333325</v>
      </c>
      <c r="F440" s="5">
        <f t="shared" si="461"/>
        <v>163146203.66666666</v>
      </c>
      <c r="G440" s="5">
        <f t="shared" si="461"/>
        <v>42916666.666666664</v>
      </c>
      <c r="H440" s="5">
        <f t="shared" si="461"/>
        <v>42916666.666666664</v>
      </c>
      <c r="I440" s="5">
        <f t="shared" si="461"/>
        <v>42916666.666666664</v>
      </c>
      <c r="J440" s="5">
        <f t="shared" si="461"/>
        <v>1797094661.6666667</v>
      </c>
      <c r="K440" s="5">
        <f t="shared" si="461"/>
        <v>42916666.666666664</v>
      </c>
      <c r="L440" s="5">
        <f t="shared" si="461"/>
        <v>42916666.666666664</v>
      </c>
      <c r="M440" s="5">
        <f t="shared" si="461"/>
        <v>42916666.666666664</v>
      </c>
      <c r="N440" s="5">
        <f t="shared" si="461"/>
        <v>42916666.666666664</v>
      </c>
      <c r="O440" s="5">
        <f t="shared" si="422"/>
        <v>1774166666.6666665</v>
      </c>
      <c r="P440" s="5">
        <v>4811907532</v>
      </c>
      <c r="R440" s="3">
        <v>304</v>
      </c>
      <c r="S440" s="4" t="s">
        <v>672</v>
      </c>
      <c r="T440" s="5">
        <f t="shared" ref="T440" si="462">+T441+T461</f>
        <v>227858282.16999999</v>
      </c>
      <c r="U440" s="5">
        <v>-113040633.96999998</v>
      </c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>
        <f t="shared" si="419"/>
        <v>114817648.2</v>
      </c>
      <c r="AG440" s="5">
        <f t="shared" si="420"/>
        <v>114817648.2</v>
      </c>
      <c r="AI440" s="173">
        <f t="shared" si="415"/>
        <v>0.74313768097322686</v>
      </c>
      <c r="AJ440" s="173">
        <f t="shared" si="402"/>
        <v>1.1274295544988258</v>
      </c>
      <c r="AK440" s="173">
        <f t="shared" si="403"/>
        <v>1</v>
      </c>
      <c r="AL440" s="173">
        <f t="shared" si="404"/>
        <v>1</v>
      </c>
      <c r="AM440" s="173">
        <f t="shared" si="405"/>
        <v>1</v>
      </c>
      <c r="AN440" s="173">
        <f t="shared" si="406"/>
        <v>1</v>
      </c>
      <c r="AO440" s="173">
        <f t="shared" si="407"/>
        <v>1</v>
      </c>
      <c r="AP440" s="173">
        <f t="shared" si="408"/>
        <v>1</v>
      </c>
      <c r="AQ440" s="173">
        <f t="shared" si="409"/>
        <v>1</v>
      </c>
      <c r="AR440" s="173">
        <f t="shared" si="410"/>
        <v>1</v>
      </c>
      <c r="AS440" s="173">
        <f t="shared" si="411"/>
        <v>1</v>
      </c>
      <c r="AT440" s="173">
        <f t="shared" si="412"/>
        <v>1</v>
      </c>
      <c r="AU440" s="173">
        <f t="shared" si="413"/>
        <v>0.93528361773602631</v>
      </c>
      <c r="AV440" s="173">
        <f t="shared" si="414"/>
        <v>0.97613884983523835</v>
      </c>
    </row>
    <row r="441" spans="1:48" x14ac:dyDescent="0.25">
      <c r="A441" s="3">
        <v>30401</v>
      </c>
      <c r="B441" s="4" t="s">
        <v>919</v>
      </c>
      <c r="C441" s="5">
        <f t="shared" ref="C441:N441" si="463">+C442</f>
        <v>844166666.66666663</v>
      </c>
      <c r="D441" s="5">
        <f t="shared" si="463"/>
        <v>844166666.66666663</v>
      </c>
      <c r="E441" s="5">
        <f t="shared" si="463"/>
        <v>844166666.66666663</v>
      </c>
      <c r="F441" s="5">
        <f t="shared" si="463"/>
        <v>120229537</v>
      </c>
      <c r="G441" s="5">
        <f t="shared" si="463"/>
        <v>0</v>
      </c>
      <c r="H441" s="5">
        <f t="shared" si="463"/>
        <v>0</v>
      </c>
      <c r="I441" s="5">
        <f t="shared" si="463"/>
        <v>0</v>
      </c>
      <c r="J441" s="5">
        <f t="shared" si="463"/>
        <v>1754177995</v>
      </c>
      <c r="K441" s="5">
        <f t="shared" si="463"/>
        <v>0</v>
      </c>
      <c r="L441" s="5">
        <f t="shared" si="463"/>
        <v>0</v>
      </c>
      <c r="M441" s="5">
        <f t="shared" si="463"/>
        <v>0</v>
      </c>
      <c r="N441" s="5">
        <f t="shared" si="463"/>
        <v>0</v>
      </c>
      <c r="O441" s="5">
        <f t="shared" si="422"/>
        <v>1688333333.3333333</v>
      </c>
      <c r="P441" s="5">
        <v>4296907532</v>
      </c>
      <c r="R441" s="3">
        <v>30401</v>
      </c>
      <c r="S441" s="4" t="s">
        <v>673</v>
      </c>
      <c r="T441" s="5">
        <f t="shared" ref="T441" si="464">+T442</f>
        <v>227858282.16999999</v>
      </c>
      <c r="U441" s="5">
        <v>-113040633.96999998</v>
      </c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>
        <f t="shared" si="419"/>
        <v>114817648.2</v>
      </c>
      <c r="AG441" s="5">
        <f t="shared" si="420"/>
        <v>114817648.2</v>
      </c>
      <c r="AI441" s="173">
        <f t="shared" si="415"/>
        <v>0.7300790339545904</v>
      </c>
      <c r="AJ441" s="173">
        <f t="shared" si="402"/>
        <v>1.1339079573188549</v>
      </c>
      <c r="AK441" s="173">
        <f t="shared" si="403"/>
        <v>1</v>
      </c>
      <c r="AL441" s="173">
        <f t="shared" si="404"/>
        <v>1</v>
      </c>
      <c r="AM441" s="173" t="e">
        <f t="shared" si="405"/>
        <v>#DIV/0!</v>
      </c>
      <c r="AN441" s="173" t="e">
        <f t="shared" si="406"/>
        <v>#DIV/0!</v>
      </c>
      <c r="AO441" s="173" t="e">
        <f t="shared" si="407"/>
        <v>#DIV/0!</v>
      </c>
      <c r="AP441" s="173">
        <f t="shared" si="408"/>
        <v>1</v>
      </c>
      <c r="AQ441" s="173" t="e">
        <f t="shared" si="409"/>
        <v>#DIV/0!</v>
      </c>
      <c r="AR441" s="173" t="e">
        <f t="shared" si="410"/>
        <v>#DIV/0!</v>
      </c>
      <c r="AS441" s="173" t="e">
        <f t="shared" si="411"/>
        <v>#DIV/0!</v>
      </c>
      <c r="AT441" s="173" t="e">
        <f t="shared" si="412"/>
        <v>#DIV/0!</v>
      </c>
      <c r="AU441" s="173">
        <f t="shared" si="413"/>
        <v>0.93199349563672262</v>
      </c>
      <c r="AV441" s="173">
        <f t="shared" si="414"/>
        <v>0.97327900418034874</v>
      </c>
    </row>
    <row r="442" spans="1:48" x14ac:dyDescent="0.25">
      <c r="A442" s="6">
        <v>3040101</v>
      </c>
      <c r="B442" s="7" t="s">
        <v>920</v>
      </c>
      <c r="C442" s="8">
        <f t="shared" ref="C442:N442" si="465">+C443+C446+C448+C451+C455+C458</f>
        <v>844166666.66666663</v>
      </c>
      <c r="D442" s="8">
        <f t="shared" si="465"/>
        <v>844166666.66666663</v>
      </c>
      <c r="E442" s="8">
        <f t="shared" si="465"/>
        <v>844166666.66666663</v>
      </c>
      <c r="F442" s="8">
        <f t="shared" si="465"/>
        <v>120229537</v>
      </c>
      <c r="G442" s="8">
        <f t="shared" si="465"/>
        <v>0</v>
      </c>
      <c r="H442" s="8">
        <f t="shared" si="465"/>
        <v>0</v>
      </c>
      <c r="I442" s="8">
        <f t="shared" si="465"/>
        <v>0</v>
      </c>
      <c r="J442" s="8">
        <f t="shared" si="465"/>
        <v>1754177995</v>
      </c>
      <c r="K442" s="8">
        <f t="shared" si="465"/>
        <v>0</v>
      </c>
      <c r="L442" s="8">
        <f t="shared" si="465"/>
        <v>0</v>
      </c>
      <c r="M442" s="8">
        <f t="shared" si="465"/>
        <v>0</v>
      </c>
      <c r="N442" s="8">
        <f t="shared" si="465"/>
        <v>0</v>
      </c>
      <c r="O442" s="8">
        <f t="shared" si="422"/>
        <v>1688333333.3333333</v>
      </c>
      <c r="P442" s="8">
        <v>4296907532</v>
      </c>
      <c r="R442" s="6">
        <v>3040101</v>
      </c>
      <c r="S442" s="7" t="s">
        <v>674</v>
      </c>
      <c r="T442" s="8">
        <f t="shared" ref="T442" si="466">+T443+T445+T448+T451+T455+T458</f>
        <v>227858282.16999999</v>
      </c>
      <c r="U442" s="8">
        <v>-113040633.96999998</v>
      </c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>
        <f t="shared" si="419"/>
        <v>114817648.2</v>
      </c>
      <c r="AG442" s="8">
        <f t="shared" si="420"/>
        <v>114817648.2</v>
      </c>
      <c r="AI442" s="174">
        <f t="shared" si="415"/>
        <v>0.7300790339545904</v>
      </c>
      <c r="AJ442" s="174">
        <f t="shared" si="402"/>
        <v>1.1339079573188549</v>
      </c>
      <c r="AK442" s="174">
        <f t="shared" si="403"/>
        <v>1</v>
      </c>
      <c r="AL442" s="174">
        <f t="shared" si="404"/>
        <v>1</v>
      </c>
      <c r="AM442" s="174" t="e">
        <f t="shared" si="405"/>
        <v>#DIV/0!</v>
      </c>
      <c r="AN442" s="174" t="e">
        <f t="shared" si="406"/>
        <v>#DIV/0!</v>
      </c>
      <c r="AO442" s="174" t="e">
        <f t="shared" si="407"/>
        <v>#DIV/0!</v>
      </c>
      <c r="AP442" s="174">
        <f t="shared" si="408"/>
        <v>1</v>
      </c>
      <c r="AQ442" s="174" t="e">
        <f t="shared" si="409"/>
        <v>#DIV/0!</v>
      </c>
      <c r="AR442" s="174" t="e">
        <f t="shared" si="410"/>
        <v>#DIV/0!</v>
      </c>
      <c r="AS442" s="174" t="e">
        <f t="shared" si="411"/>
        <v>#DIV/0!</v>
      </c>
      <c r="AT442" s="174" t="e">
        <f t="shared" si="412"/>
        <v>#DIV/0!</v>
      </c>
      <c r="AU442" s="174">
        <f t="shared" si="413"/>
        <v>0.93199349563672262</v>
      </c>
      <c r="AV442" s="174">
        <f t="shared" si="414"/>
        <v>0.97327900418034874</v>
      </c>
    </row>
    <row r="443" spans="1:48" x14ac:dyDescent="0.25">
      <c r="A443" s="6">
        <v>303010101</v>
      </c>
      <c r="B443" s="7" t="s">
        <v>921</v>
      </c>
      <c r="C443" s="8">
        <f t="shared" ref="C443:N443" si="467">+C444</f>
        <v>0</v>
      </c>
      <c r="D443" s="8">
        <f t="shared" si="467"/>
        <v>0</v>
      </c>
      <c r="E443" s="8">
        <f t="shared" si="467"/>
        <v>0</v>
      </c>
      <c r="F443" s="8">
        <f t="shared" si="467"/>
        <v>0</v>
      </c>
      <c r="G443" s="8">
        <f t="shared" si="467"/>
        <v>0</v>
      </c>
      <c r="H443" s="8">
        <f t="shared" si="467"/>
        <v>0</v>
      </c>
      <c r="I443" s="8">
        <f t="shared" si="467"/>
        <v>0</v>
      </c>
      <c r="J443" s="8">
        <f t="shared" si="467"/>
        <v>10000000</v>
      </c>
      <c r="K443" s="8">
        <f t="shared" si="467"/>
        <v>0</v>
      </c>
      <c r="L443" s="8">
        <f t="shared" si="467"/>
        <v>0</v>
      </c>
      <c r="M443" s="8">
        <f t="shared" si="467"/>
        <v>0</v>
      </c>
      <c r="N443" s="8">
        <f t="shared" si="467"/>
        <v>0</v>
      </c>
      <c r="O443" s="8">
        <f t="shared" si="422"/>
        <v>0</v>
      </c>
      <c r="P443" s="8">
        <v>10000000</v>
      </c>
      <c r="R443" s="6">
        <v>304010101</v>
      </c>
      <c r="S443" s="7" t="s">
        <v>675</v>
      </c>
      <c r="T443" s="8">
        <f t="shared" ref="T443" si="468">+T444</f>
        <v>0</v>
      </c>
      <c r="U443" s="8">
        <v>0</v>
      </c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>
        <f t="shared" si="419"/>
        <v>0</v>
      </c>
      <c r="AG443" s="8">
        <f t="shared" si="420"/>
        <v>0</v>
      </c>
      <c r="AI443" s="174" t="e">
        <f t="shared" si="415"/>
        <v>#DIV/0!</v>
      </c>
      <c r="AJ443" s="174" t="e">
        <f t="shared" si="402"/>
        <v>#DIV/0!</v>
      </c>
      <c r="AK443" s="174" t="e">
        <f t="shared" si="403"/>
        <v>#DIV/0!</v>
      </c>
      <c r="AL443" s="174" t="e">
        <f t="shared" si="404"/>
        <v>#DIV/0!</v>
      </c>
      <c r="AM443" s="174" t="e">
        <f t="shared" si="405"/>
        <v>#DIV/0!</v>
      </c>
      <c r="AN443" s="174" t="e">
        <f t="shared" si="406"/>
        <v>#DIV/0!</v>
      </c>
      <c r="AO443" s="174" t="e">
        <f t="shared" si="407"/>
        <v>#DIV/0!</v>
      </c>
      <c r="AP443" s="174">
        <f t="shared" si="408"/>
        <v>1</v>
      </c>
      <c r="AQ443" s="174" t="e">
        <f t="shared" si="409"/>
        <v>#DIV/0!</v>
      </c>
      <c r="AR443" s="174" t="e">
        <f t="shared" si="410"/>
        <v>#DIV/0!</v>
      </c>
      <c r="AS443" s="174" t="e">
        <f t="shared" si="411"/>
        <v>#DIV/0!</v>
      </c>
      <c r="AT443" s="174" t="e">
        <f t="shared" si="412"/>
        <v>#DIV/0!</v>
      </c>
      <c r="AU443" s="174" t="e">
        <f t="shared" si="413"/>
        <v>#DIV/0!</v>
      </c>
      <c r="AV443" s="174">
        <f t="shared" si="414"/>
        <v>1</v>
      </c>
    </row>
    <row r="444" spans="1:48" x14ac:dyDescent="0.25">
      <c r="A444" s="16">
        <v>30301010101</v>
      </c>
      <c r="B444" s="13" t="s">
        <v>922</v>
      </c>
      <c r="C444" s="15"/>
      <c r="D444" s="15"/>
      <c r="E444" s="15"/>
      <c r="F444" s="15"/>
      <c r="G444" s="15"/>
      <c r="H444" s="15"/>
      <c r="I444" s="15"/>
      <c r="J444" s="15">
        <v>10000000</v>
      </c>
      <c r="K444" s="15"/>
      <c r="L444" s="15"/>
      <c r="M444" s="15"/>
      <c r="N444" s="15"/>
      <c r="O444" s="15">
        <f t="shared" si="422"/>
        <v>0</v>
      </c>
      <c r="P444" s="15">
        <v>10000000</v>
      </c>
      <c r="R444" s="16">
        <v>30401010101</v>
      </c>
      <c r="S444" s="13" t="s">
        <v>676</v>
      </c>
      <c r="T444" s="15">
        <v>0</v>
      </c>
      <c r="U444" s="15">
        <v>0</v>
      </c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>
        <f t="shared" si="419"/>
        <v>0</v>
      </c>
      <c r="AG444" s="15">
        <f t="shared" si="420"/>
        <v>0</v>
      </c>
      <c r="AI444" s="175" t="e">
        <f t="shared" si="415"/>
        <v>#DIV/0!</v>
      </c>
      <c r="AJ444" s="175" t="e">
        <f t="shared" si="402"/>
        <v>#DIV/0!</v>
      </c>
      <c r="AK444" s="175" t="e">
        <f t="shared" si="403"/>
        <v>#DIV/0!</v>
      </c>
      <c r="AL444" s="175" t="e">
        <f t="shared" si="404"/>
        <v>#DIV/0!</v>
      </c>
      <c r="AM444" s="175" t="e">
        <f t="shared" si="405"/>
        <v>#DIV/0!</v>
      </c>
      <c r="AN444" s="175" t="e">
        <f t="shared" si="406"/>
        <v>#DIV/0!</v>
      </c>
      <c r="AO444" s="175" t="e">
        <f t="shared" si="407"/>
        <v>#DIV/0!</v>
      </c>
      <c r="AP444" s="175">
        <f t="shared" si="408"/>
        <v>1</v>
      </c>
      <c r="AQ444" s="175" t="e">
        <f t="shared" si="409"/>
        <v>#DIV/0!</v>
      </c>
      <c r="AR444" s="175" t="e">
        <f t="shared" si="410"/>
        <v>#DIV/0!</v>
      </c>
      <c r="AS444" s="175" t="e">
        <f t="shared" si="411"/>
        <v>#DIV/0!</v>
      </c>
      <c r="AT444" s="175" t="e">
        <f t="shared" si="412"/>
        <v>#DIV/0!</v>
      </c>
      <c r="AU444" s="175" t="e">
        <f t="shared" si="413"/>
        <v>#DIV/0!</v>
      </c>
      <c r="AV444" s="175">
        <f t="shared" si="414"/>
        <v>1</v>
      </c>
    </row>
    <row r="445" spans="1:48" x14ac:dyDescent="0.25">
      <c r="A445" s="6">
        <v>304010102</v>
      </c>
      <c r="B445" s="7" t="s">
        <v>677</v>
      </c>
      <c r="C445" s="8">
        <f>+C446+C447</f>
        <v>100000000</v>
      </c>
      <c r="D445" s="8">
        <f t="shared" ref="D445:P445" si="469">+D446+D447</f>
        <v>0</v>
      </c>
      <c r="E445" s="8">
        <f t="shared" si="469"/>
        <v>0</v>
      </c>
      <c r="F445" s="8">
        <f t="shared" si="469"/>
        <v>0</v>
      </c>
      <c r="G445" s="8">
        <f t="shared" si="469"/>
        <v>0</v>
      </c>
      <c r="H445" s="8">
        <f t="shared" si="469"/>
        <v>0</v>
      </c>
      <c r="I445" s="8">
        <f t="shared" si="469"/>
        <v>0</v>
      </c>
      <c r="J445" s="8">
        <f t="shared" si="469"/>
        <v>200000000</v>
      </c>
      <c r="K445" s="8">
        <f t="shared" si="469"/>
        <v>0</v>
      </c>
      <c r="L445" s="8">
        <f t="shared" si="469"/>
        <v>0</v>
      </c>
      <c r="M445" s="8">
        <f t="shared" si="469"/>
        <v>0</v>
      </c>
      <c r="N445" s="8">
        <f t="shared" si="469"/>
        <v>0</v>
      </c>
      <c r="O445" s="8">
        <f t="shared" si="422"/>
        <v>100000000</v>
      </c>
      <c r="P445" s="8">
        <f t="shared" si="469"/>
        <v>300000000</v>
      </c>
      <c r="R445" s="6">
        <v>304010102</v>
      </c>
      <c r="S445" s="7" t="s">
        <v>677</v>
      </c>
      <c r="T445" s="8">
        <f t="shared" ref="T445" si="470">+T446+T447</f>
        <v>100000000</v>
      </c>
      <c r="U445" s="8">
        <v>-90354360</v>
      </c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>
        <f t="shared" si="419"/>
        <v>9645640</v>
      </c>
      <c r="AG445" s="8">
        <f t="shared" si="420"/>
        <v>9645640</v>
      </c>
      <c r="AI445" s="174">
        <f t="shared" si="415"/>
        <v>0</v>
      </c>
      <c r="AJ445" s="174" t="e">
        <f t="shared" si="402"/>
        <v>#DIV/0!</v>
      </c>
      <c r="AK445" s="174" t="e">
        <f t="shared" si="403"/>
        <v>#DIV/0!</v>
      </c>
      <c r="AL445" s="174" t="e">
        <f t="shared" si="404"/>
        <v>#DIV/0!</v>
      </c>
      <c r="AM445" s="174" t="e">
        <f t="shared" si="405"/>
        <v>#DIV/0!</v>
      </c>
      <c r="AN445" s="174" t="e">
        <f t="shared" si="406"/>
        <v>#DIV/0!</v>
      </c>
      <c r="AO445" s="174" t="e">
        <f t="shared" si="407"/>
        <v>#DIV/0!</v>
      </c>
      <c r="AP445" s="174">
        <f t="shared" si="408"/>
        <v>1</v>
      </c>
      <c r="AQ445" s="174" t="e">
        <f t="shared" si="409"/>
        <v>#DIV/0!</v>
      </c>
      <c r="AR445" s="174" t="e">
        <f t="shared" si="410"/>
        <v>#DIV/0!</v>
      </c>
      <c r="AS445" s="174" t="e">
        <f t="shared" si="411"/>
        <v>#DIV/0!</v>
      </c>
      <c r="AT445" s="174" t="e">
        <f t="shared" si="412"/>
        <v>#DIV/0!</v>
      </c>
      <c r="AU445" s="174">
        <f t="shared" si="413"/>
        <v>0.9035436</v>
      </c>
      <c r="AV445" s="174">
        <f t="shared" si="414"/>
        <v>0.96784786666666667</v>
      </c>
    </row>
    <row r="446" spans="1:48" x14ac:dyDescent="0.25">
      <c r="A446" s="16">
        <v>30401010201</v>
      </c>
      <c r="B446" s="13" t="s">
        <v>678</v>
      </c>
      <c r="C446" s="15"/>
      <c r="D446" s="15"/>
      <c r="E446" s="15"/>
      <c r="F446" s="15"/>
      <c r="G446" s="15"/>
      <c r="H446" s="15"/>
      <c r="I446" s="15"/>
      <c r="J446" s="15">
        <v>200000000</v>
      </c>
      <c r="K446" s="15"/>
      <c r="L446" s="15"/>
      <c r="M446" s="15"/>
      <c r="N446" s="15"/>
      <c r="O446" s="15">
        <f t="shared" si="422"/>
        <v>0</v>
      </c>
      <c r="P446" s="15">
        <v>200000000</v>
      </c>
      <c r="R446" s="16">
        <v>30401010201</v>
      </c>
      <c r="S446" s="13" t="s">
        <v>678</v>
      </c>
      <c r="T446" s="15">
        <v>0</v>
      </c>
      <c r="U446" s="15">
        <v>0</v>
      </c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>
        <f t="shared" si="419"/>
        <v>0</v>
      </c>
      <c r="AG446" s="15">
        <f t="shared" si="420"/>
        <v>0</v>
      </c>
      <c r="AI446" s="175" t="e">
        <f t="shared" si="415"/>
        <v>#DIV/0!</v>
      </c>
      <c r="AJ446" s="175" t="e">
        <f t="shared" si="402"/>
        <v>#DIV/0!</v>
      </c>
      <c r="AK446" s="175" t="e">
        <f t="shared" si="403"/>
        <v>#DIV/0!</v>
      </c>
      <c r="AL446" s="175" t="e">
        <f t="shared" si="404"/>
        <v>#DIV/0!</v>
      </c>
      <c r="AM446" s="175" t="e">
        <f t="shared" si="405"/>
        <v>#DIV/0!</v>
      </c>
      <c r="AN446" s="175" t="e">
        <f t="shared" si="406"/>
        <v>#DIV/0!</v>
      </c>
      <c r="AO446" s="175" t="e">
        <f t="shared" si="407"/>
        <v>#DIV/0!</v>
      </c>
      <c r="AP446" s="175">
        <f t="shared" si="408"/>
        <v>1</v>
      </c>
      <c r="AQ446" s="175" t="e">
        <f t="shared" si="409"/>
        <v>#DIV/0!</v>
      </c>
      <c r="AR446" s="175" t="e">
        <f t="shared" si="410"/>
        <v>#DIV/0!</v>
      </c>
      <c r="AS446" s="175" t="e">
        <f t="shared" si="411"/>
        <v>#DIV/0!</v>
      </c>
      <c r="AT446" s="175" t="e">
        <f t="shared" si="412"/>
        <v>#DIV/0!</v>
      </c>
      <c r="AU446" s="175" t="e">
        <f t="shared" si="413"/>
        <v>#DIV/0!</v>
      </c>
      <c r="AV446" s="175">
        <f t="shared" si="414"/>
        <v>1</v>
      </c>
    </row>
    <row r="447" spans="1:48" x14ac:dyDescent="0.25">
      <c r="A447" s="16">
        <v>30301010203</v>
      </c>
      <c r="B447" s="13" t="s">
        <v>679</v>
      </c>
      <c r="C447" s="15">
        <v>100000000</v>
      </c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>
        <f t="shared" si="422"/>
        <v>100000000</v>
      </c>
      <c r="P447" s="15">
        <v>100000000</v>
      </c>
      <c r="R447" s="16">
        <v>30401010203</v>
      </c>
      <c r="S447" s="13" t="s">
        <v>679</v>
      </c>
      <c r="T447" s="15">
        <v>100000000</v>
      </c>
      <c r="U447" s="15">
        <v>-90354360</v>
      </c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>
        <f t="shared" si="419"/>
        <v>9645640</v>
      </c>
      <c r="AG447" s="15">
        <f t="shared" si="420"/>
        <v>9645640</v>
      </c>
      <c r="AI447" s="175">
        <f t="shared" si="415"/>
        <v>0</v>
      </c>
      <c r="AJ447" s="175" t="e">
        <f t="shared" si="402"/>
        <v>#DIV/0!</v>
      </c>
      <c r="AK447" s="175" t="e">
        <f t="shared" si="403"/>
        <v>#DIV/0!</v>
      </c>
      <c r="AL447" s="175" t="e">
        <f t="shared" si="404"/>
        <v>#DIV/0!</v>
      </c>
      <c r="AM447" s="175" t="e">
        <f t="shared" si="405"/>
        <v>#DIV/0!</v>
      </c>
      <c r="AN447" s="175" t="e">
        <f t="shared" si="406"/>
        <v>#DIV/0!</v>
      </c>
      <c r="AO447" s="175" t="e">
        <f t="shared" si="407"/>
        <v>#DIV/0!</v>
      </c>
      <c r="AP447" s="175" t="e">
        <f t="shared" si="408"/>
        <v>#DIV/0!</v>
      </c>
      <c r="AQ447" s="175" t="e">
        <f t="shared" si="409"/>
        <v>#DIV/0!</v>
      </c>
      <c r="AR447" s="175" t="e">
        <f t="shared" si="410"/>
        <v>#DIV/0!</v>
      </c>
      <c r="AS447" s="175" t="e">
        <f t="shared" si="411"/>
        <v>#DIV/0!</v>
      </c>
      <c r="AT447" s="175" t="e">
        <f t="shared" si="412"/>
        <v>#DIV/0!</v>
      </c>
      <c r="AU447" s="175">
        <f t="shared" si="413"/>
        <v>0.9035436</v>
      </c>
      <c r="AV447" s="175">
        <f t="shared" si="414"/>
        <v>0.9035436</v>
      </c>
    </row>
    <row r="448" spans="1:48" x14ac:dyDescent="0.25">
      <c r="A448" s="6">
        <v>303010104</v>
      </c>
      <c r="B448" s="7" t="s">
        <v>680</v>
      </c>
      <c r="C448" s="8">
        <f t="shared" ref="C448:N448" si="471">+C449+C450</f>
        <v>17500000</v>
      </c>
      <c r="D448" s="8">
        <f t="shared" si="471"/>
        <v>17500000</v>
      </c>
      <c r="E448" s="8">
        <f t="shared" si="471"/>
        <v>17500000</v>
      </c>
      <c r="F448" s="8">
        <f t="shared" si="471"/>
        <v>17500000</v>
      </c>
      <c r="G448" s="8">
        <f t="shared" si="471"/>
        <v>0</v>
      </c>
      <c r="H448" s="8">
        <f t="shared" si="471"/>
        <v>0</v>
      </c>
      <c r="I448" s="8">
        <f t="shared" si="471"/>
        <v>0</v>
      </c>
      <c r="J448" s="8">
        <f t="shared" si="471"/>
        <v>0</v>
      </c>
      <c r="K448" s="8">
        <f t="shared" si="471"/>
        <v>0</v>
      </c>
      <c r="L448" s="8">
        <f t="shared" si="471"/>
        <v>0</v>
      </c>
      <c r="M448" s="8">
        <f t="shared" si="471"/>
        <v>0</v>
      </c>
      <c r="N448" s="8">
        <f t="shared" si="471"/>
        <v>0</v>
      </c>
      <c r="O448" s="8">
        <f t="shared" si="422"/>
        <v>35000000</v>
      </c>
      <c r="P448" s="8">
        <v>50000000</v>
      </c>
      <c r="R448" s="6">
        <v>304010104</v>
      </c>
      <c r="S448" s="7" t="s">
        <v>680</v>
      </c>
      <c r="T448" s="8">
        <f t="shared" ref="T448" si="472">+T449+T450</f>
        <v>0</v>
      </c>
      <c r="U448" s="8">
        <v>0</v>
      </c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>
        <f t="shared" si="419"/>
        <v>0</v>
      </c>
      <c r="AG448" s="8">
        <f t="shared" si="420"/>
        <v>0</v>
      </c>
      <c r="AI448" s="174">
        <f t="shared" si="415"/>
        <v>1</v>
      </c>
      <c r="AJ448" s="174">
        <f t="shared" si="402"/>
        <v>1</v>
      </c>
      <c r="AK448" s="174">
        <f t="shared" si="403"/>
        <v>1</v>
      </c>
      <c r="AL448" s="174">
        <f t="shared" si="404"/>
        <v>1</v>
      </c>
      <c r="AM448" s="174" t="e">
        <f t="shared" si="405"/>
        <v>#DIV/0!</v>
      </c>
      <c r="AN448" s="174" t="e">
        <f t="shared" si="406"/>
        <v>#DIV/0!</v>
      </c>
      <c r="AO448" s="174" t="e">
        <f t="shared" si="407"/>
        <v>#DIV/0!</v>
      </c>
      <c r="AP448" s="174" t="e">
        <f t="shared" si="408"/>
        <v>#DIV/0!</v>
      </c>
      <c r="AQ448" s="174" t="e">
        <f t="shared" si="409"/>
        <v>#DIV/0!</v>
      </c>
      <c r="AR448" s="174" t="e">
        <f t="shared" si="410"/>
        <v>#DIV/0!</v>
      </c>
      <c r="AS448" s="174" t="e">
        <f t="shared" si="411"/>
        <v>#DIV/0!</v>
      </c>
      <c r="AT448" s="174" t="e">
        <f t="shared" si="412"/>
        <v>#DIV/0!</v>
      </c>
      <c r="AU448" s="174">
        <f t="shared" si="413"/>
        <v>1</v>
      </c>
      <c r="AV448" s="174">
        <f t="shared" si="414"/>
        <v>1</v>
      </c>
    </row>
    <row r="449" spans="1:48" x14ac:dyDescent="0.25">
      <c r="A449" s="16">
        <v>30301010402</v>
      </c>
      <c r="B449" s="13" t="s">
        <v>923</v>
      </c>
      <c r="C449" s="15">
        <v>8750000</v>
      </c>
      <c r="D449" s="15">
        <v>8750000</v>
      </c>
      <c r="E449" s="15">
        <v>8750000</v>
      </c>
      <c r="F449" s="15">
        <v>8750000</v>
      </c>
      <c r="G449" s="15"/>
      <c r="H449" s="15"/>
      <c r="I449" s="15"/>
      <c r="J449" s="15"/>
      <c r="K449" s="15"/>
      <c r="L449" s="15"/>
      <c r="M449" s="15"/>
      <c r="N449" s="15"/>
      <c r="O449" s="15">
        <f t="shared" si="422"/>
        <v>17500000</v>
      </c>
      <c r="P449" s="15">
        <v>35000000</v>
      </c>
      <c r="R449" s="16">
        <v>30401010402</v>
      </c>
      <c r="S449" s="13" t="s">
        <v>681</v>
      </c>
      <c r="T449" s="15">
        <v>0</v>
      </c>
      <c r="U449" s="15">
        <v>0</v>
      </c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>
        <f t="shared" si="419"/>
        <v>0</v>
      </c>
      <c r="AG449" s="15">
        <f t="shared" si="420"/>
        <v>0</v>
      </c>
      <c r="AI449" s="175">
        <f t="shared" si="415"/>
        <v>1</v>
      </c>
      <c r="AJ449" s="175">
        <f t="shared" si="402"/>
        <v>1</v>
      </c>
      <c r="AK449" s="175">
        <f t="shared" si="403"/>
        <v>1</v>
      </c>
      <c r="AL449" s="175">
        <f t="shared" si="404"/>
        <v>1</v>
      </c>
      <c r="AM449" s="175" t="e">
        <f t="shared" si="405"/>
        <v>#DIV/0!</v>
      </c>
      <c r="AN449" s="175" t="e">
        <f t="shared" si="406"/>
        <v>#DIV/0!</v>
      </c>
      <c r="AO449" s="175" t="e">
        <f t="shared" si="407"/>
        <v>#DIV/0!</v>
      </c>
      <c r="AP449" s="175" t="e">
        <f t="shared" si="408"/>
        <v>#DIV/0!</v>
      </c>
      <c r="AQ449" s="175" t="e">
        <f t="shared" si="409"/>
        <v>#DIV/0!</v>
      </c>
      <c r="AR449" s="175" t="e">
        <f t="shared" si="410"/>
        <v>#DIV/0!</v>
      </c>
      <c r="AS449" s="175" t="e">
        <f t="shared" si="411"/>
        <v>#DIV/0!</v>
      </c>
      <c r="AT449" s="175" t="e">
        <f t="shared" si="412"/>
        <v>#DIV/0!</v>
      </c>
      <c r="AU449" s="175">
        <f t="shared" si="413"/>
        <v>1</v>
      </c>
      <c r="AV449" s="175">
        <f t="shared" si="414"/>
        <v>1</v>
      </c>
    </row>
    <row r="450" spans="1:48" x14ac:dyDescent="0.25">
      <c r="A450" s="16">
        <v>30301010403</v>
      </c>
      <c r="B450" s="13" t="s">
        <v>924</v>
      </c>
      <c r="C450" s="15">
        <v>8750000</v>
      </c>
      <c r="D450" s="15">
        <v>8750000</v>
      </c>
      <c r="E450" s="15">
        <v>8750000</v>
      </c>
      <c r="F450" s="15">
        <v>8750000</v>
      </c>
      <c r="G450" s="15"/>
      <c r="H450" s="15"/>
      <c r="I450" s="15"/>
      <c r="J450" s="15"/>
      <c r="K450" s="15"/>
      <c r="L450" s="15"/>
      <c r="M450" s="15"/>
      <c r="N450" s="15"/>
      <c r="O450" s="15">
        <f t="shared" si="422"/>
        <v>17500000</v>
      </c>
      <c r="P450" s="15">
        <v>15000000</v>
      </c>
      <c r="R450" s="16">
        <v>30401010403</v>
      </c>
      <c r="S450" s="13" t="s">
        <v>682</v>
      </c>
      <c r="T450" s="15">
        <v>0</v>
      </c>
      <c r="U450" s="15">
        <v>0</v>
      </c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>
        <f t="shared" si="419"/>
        <v>0</v>
      </c>
      <c r="AG450" s="15">
        <f t="shared" si="420"/>
        <v>0</v>
      </c>
      <c r="AI450" s="175">
        <f t="shared" si="415"/>
        <v>1</v>
      </c>
      <c r="AJ450" s="175">
        <f t="shared" si="402"/>
        <v>1</v>
      </c>
      <c r="AK450" s="175">
        <f t="shared" si="403"/>
        <v>1</v>
      </c>
      <c r="AL450" s="175">
        <f t="shared" si="404"/>
        <v>1</v>
      </c>
      <c r="AM450" s="175" t="e">
        <f t="shared" si="405"/>
        <v>#DIV/0!</v>
      </c>
      <c r="AN450" s="175" t="e">
        <f t="shared" si="406"/>
        <v>#DIV/0!</v>
      </c>
      <c r="AO450" s="175" t="e">
        <f t="shared" si="407"/>
        <v>#DIV/0!</v>
      </c>
      <c r="AP450" s="175" t="e">
        <f t="shared" si="408"/>
        <v>#DIV/0!</v>
      </c>
      <c r="AQ450" s="175" t="e">
        <f t="shared" si="409"/>
        <v>#DIV/0!</v>
      </c>
      <c r="AR450" s="175" t="e">
        <f t="shared" si="410"/>
        <v>#DIV/0!</v>
      </c>
      <c r="AS450" s="175" t="e">
        <f t="shared" si="411"/>
        <v>#DIV/0!</v>
      </c>
      <c r="AT450" s="175" t="e">
        <f t="shared" si="412"/>
        <v>#DIV/0!</v>
      </c>
      <c r="AU450" s="175">
        <f t="shared" si="413"/>
        <v>1</v>
      </c>
      <c r="AV450" s="175">
        <f t="shared" si="414"/>
        <v>1</v>
      </c>
    </row>
    <row r="451" spans="1:48" x14ac:dyDescent="0.25">
      <c r="A451" s="6">
        <v>303010105</v>
      </c>
      <c r="B451" s="7" t="s">
        <v>683</v>
      </c>
      <c r="C451" s="8">
        <f t="shared" ref="C451:N451" si="473">+C452+C453+C454</f>
        <v>400000000</v>
      </c>
      <c r="D451" s="8">
        <f t="shared" si="473"/>
        <v>400000000</v>
      </c>
      <c r="E451" s="8">
        <f t="shared" si="473"/>
        <v>400000000</v>
      </c>
      <c r="F451" s="8">
        <f t="shared" si="473"/>
        <v>102729537</v>
      </c>
      <c r="G451" s="8">
        <f t="shared" si="473"/>
        <v>0</v>
      </c>
      <c r="H451" s="8">
        <f t="shared" si="473"/>
        <v>0</v>
      </c>
      <c r="I451" s="8">
        <f t="shared" si="473"/>
        <v>0</v>
      </c>
      <c r="J451" s="8">
        <f t="shared" si="473"/>
        <v>1544177995</v>
      </c>
      <c r="K451" s="8">
        <f t="shared" si="473"/>
        <v>0</v>
      </c>
      <c r="L451" s="8">
        <f t="shared" si="473"/>
        <v>0</v>
      </c>
      <c r="M451" s="8">
        <f t="shared" si="473"/>
        <v>0</v>
      </c>
      <c r="N451" s="8">
        <f t="shared" si="473"/>
        <v>0</v>
      </c>
      <c r="O451" s="8">
        <f t="shared" si="422"/>
        <v>800000000</v>
      </c>
      <c r="P451" s="8">
        <v>2846907532</v>
      </c>
      <c r="R451" s="6">
        <v>304010105</v>
      </c>
      <c r="S451" s="7" t="s">
        <v>683</v>
      </c>
      <c r="T451" s="8">
        <f t="shared" ref="T451" si="474">+T452+T453+T454</f>
        <v>73990593.189999998</v>
      </c>
      <c r="U451" s="8">
        <v>-28526377.689999998</v>
      </c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>
        <f t="shared" si="419"/>
        <v>45464215.5</v>
      </c>
      <c r="AG451" s="8">
        <f t="shared" si="420"/>
        <v>45464215.5</v>
      </c>
      <c r="AI451" s="174">
        <f t="shared" si="415"/>
        <v>0.81502351702499998</v>
      </c>
      <c r="AJ451" s="174">
        <f t="shared" si="402"/>
        <v>1.071315944225</v>
      </c>
      <c r="AK451" s="174">
        <f t="shared" si="403"/>
        <v>1</v>
      </c>
      <c r="AL451" s="174">
        <f t="shared" si="404"/>
        <v>1</v>
      </c>
      <c r="AM451" s="174" t="e">
        <f t="shared" si="405"/>
        <v>#DIV/0!</v>
      </c>
      <c r="AN451" s="174" t="e">
        <f t="shared" si="406"/>
        <v>#DIV/0!</v>
      </c>
      <c r="AO451" s="174" t="e">
        <f t="shared" si="407"/>
        <v>#DIV/0!</v>
      </c>
      <c r="AP451" s="174">
        <f t="shared" si="408"/>
        <v>1</v>
      </c>
      <c r="AQ451" s="174" t="e">
        <f t="shared" si="409"/>
        <v>#DIV/0!</v>
      </c>
      <c r="AR451" s="174" t="e">
        <f t="shared" si="410"/>
        <v>#DIV/0!</v>
      </c>
      <c r="AS451" s="174" t="e">
        <f t="shared" si="411"/>
        <v>#DIV/0!</v>
      </c>
      <c r="AT451" s="174" t="e">
        <f t="shared" si="412"/>
        <v>#DIV/0!</v>
      </c>
      <c r="AU451" s="174">
        <f t="shared" si="413"/>
        <v>0.94316973062499998</v>
      </c>
      <c r="AV451" s="174">
        <f t="shared" si="414"/>
        <v>0.98403031535482977</v>
      </c>
    </row>
    <row r="452" spans="1:48" x14ac:dyDescent="0.25">
      <c r="A452" s="16">
        <v>30301010501</v>
      </c>
      <c r="B452" s="13" t="s">
        <v>684</v>
      </c>
      <c r="C452" s="15"/>
      <c r="D452" s="15"/>
      <c r="E452" s="15"/>
      <c r="F452" s="15"/>
      <c r="G452" s="15"/>
      <c r="H452" s="15"/>
      <c r="I452" s="15"/>
      <c r="J452" s="15">
        <v>1544177995</v>
      </c>
      <c r="K452" s="15"/>
      <c r="L452" s="15"/>
      <c r="M452" s="15"/>
      <c r="N452" s="15"/>
      <c r="O452" s="15">
        <f t="shared" si="422"/>
        <v>0</v>
      </c>
      <c r="P452" s="15">
        <v>1544177995</v>
      </c>
      <c r="R452" s="16">
        <v>30401010501</v>
      </c>
      <c r="S452" s="13" t="s">
        <v>684</v>
      </c>
      <c r="T452" s="15">
        <v>0</v>
      </c>
      <c r="U452" s="15">
        <v>0</v>
      </c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>
        <f t="shared" si="419"/>
        <v>0</v>
      </c>
      <c r="AG452" s="15">
        <f t="shared" si="420"/>
        <v>0</v>
      </c>
      <c r="AI452" s="175" t="e">
        <f t="shared" si="415"/>
        <v>#DIV/0!</v>
      </c>
      <c r="AJ452" s="175" t="e">
        <f t="shared" si="402"/>
        <v>#DIV/0!</v>
      </c>
      <c r="AK452" s="175" t="e">
        <f t="shared" si="403"/>
        <v>#DIV/0!</v>
      </c>
      <c r="AL452" s="175" t="e">
        <f t="shared" si="404"/>
        <v>#DIV/0!</v>
      </c>
      <c r="AM452" s="175" t="e">
        <f t="shared" si="405"/>
        <v>#DIV/0!</v>
      </c>
      <c r="AN452" s="175" t="e">
        <f t="shared" si="406"/>
        <v>#DIV/0!</v>
      </c>
      <c r="AO452" s="175" t="e">
        <f t="shared" si="407"/>
        <v>#DIV/0!</v>
      </c>
      <c r="AP452" s="175">
        <f t="shared" si="408"/>
        <v>1</v>
      </c>
      <c r="AQ452" s="175" t="e">
        <f t="shared" si="409"/>
        <v>#DIV/0!</v>
      </c>
      <c r="AR452" s="175" t="e">
        <f t="shared" si="410"/>
        <v>#DIV/0!</v>
      </c>
      <c r="AS452" s="175" t="e">
        <f t="shared" si="411"/>
        <v>#DIV/0!</v>
      </c>
      <c r="AT452" s="175" t="e">
        <f t="shared" si="412"/>
        <v>#DIV/0!</v>
      </c>
      <c r="AU452" s="175" t="e">
        <f t="shared" si="413"/>
        <v>#DIV/0!</v>
      </c>
      <c r="AV452" s="175">
        <f t="shared" si="414"/>
        <v>1</v>
      </c>
    </row>
    <row r="453" spans="1:48" x14ac:dyDescent="0.25">
      <c r="A453" s="16">
        <v>30301010502</v>
      </c>
      <c r="B453" s="13" t="s">
        <v>685</v>
      </c>
      <c r="C453" s="15"/>
      <c r="D453" s="15"/>
      <c r="E453" s="15"/>
      <c r="F453" s="15">
        <v>102729537</v>
      </c>
      <c r="G453" s="15"/>
      <c r="H453" s="15"/>
      <c r="I453" s="15"/>
      <c r="J453" s="15"/>
      <c r="K453" s="15"/>
      <c r="L453" s="15"/>
      <c r="M453" s="15"/>
      <c r="N453" s="15"/>
      <c r="O453" s="15">
        <f t="shared" si="422"/>
        <v>0</v>
      </c>
      <c r="P453" s="15">
        <v>102729537</v>
      </c>
      <c r="R453" s="16">
        <v>30401010502</v>
      </c>
      <c r="S453" s="13" t="s">
        <v>685</v>
      </c>
      <c r="T453" s="15">
        <v>73990593.189999998</v>
      </c>
      <c r="U453" s="15">
        <v>-73990593.189999998</v>
      </c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>
        <f t="shared" si="419"/>
        <v>0</v>
      </c>
      <c r="AG453" s="15">
        <f t="shared" si="420"/>
        <v>0</v>
      </c>
      <c r="AI453" s="175" t="e">
        <f t="shared" si="415"/>
        <v>#DIV/0!</v>
      </c>
      <c r="AJ453" s="175" t="e">
        <f t="shared" si="402"/>
        <v>#DIV/0!</v>
      </c>
      <c r="AK453" s="175" t="e">
        <f t="shared" si="403"/>
        <v>#DIV/0!</v>
      </c>
      <c r="AL453" s="175">
        <f t="shared" si="404"/>
        <v>1</v>
      </c>
      <c r="AM453" s="175" t="e">
        <f t="shared" si="405"/>
        <v>#DIV/0!</v>
      </c>
      <c r="AN453" s="175" t="e">
        <f t="shared" si="406"/>
        <v>#DIV/0!</v>
      </c>
      <c r="AO453" s="175" t="e">
        <f t="shared" si="407"/>
        <v>#DIV/0!</v>
      </c>
      <c r="AP453" s="175" t="e">
        <f t="shared" si="408"/>
        <v>#DIV/0!</v>
      </c>
      <c r="AQ453" s="175" t="e">
        <f t="shared" si="409"/>
        <v>#DIV/0!</v>
      </c>
      <c r="AR453" s="175" t="e">
        <f t="shared" si="410"/>
        <v>#DIV/0!</v>
      </c>
      <c r="AS453" s="175" t="e">
        <f t="shared" si="411"/>
        <v>#DIV/0!</v>
      </c>
      <c r="AT453" s="175" t="e">
        <f t="shared" si="412"/>
        <v>#DIV/0!</v>
      </c>
      <c r="AU453" s="175" t="e">
        <f t="shared" si="413"/>
        <v>#DIV/0!</v>
      </c>
      <c r="AV453" s="175">
        <f t="shared" si="414"/>
        <v>1</v>
      </c>
    </row>
    <row r="454" spans="1:48" x14ac:dyDescent="0.25">
      <c r="A454" s="16">
        <v>30301010503</v>
      </c>
      <c r="B454" s="13" t="s">
        <v>686</v>
      </c>
      <c r="C454" s="15">
        <v>400000000</v>
      </c>
      <c r="D454" s="15">
        <v>400000000</v>
      </c>
      <c r="E454" s="15">
        <v>400000000</v>
      </c>
      <c r="F454" s="15"/>
      <c r="G454" s="15"/>
      <c r="H454" s="15"/>
      <c r="I454" s="15"/>
      <c r="J454" s="15"/>
      <c r="K454" s="15"/>
      <c r="L454" s="15"/>
      <c r="M454" s="15"/>
      <c r="N454" s="15"/>
      <c r="O454" s="15">
        <f t="shared" si="422"/>
        <v>800000000</v>
      </c>
      <c r="P454" s="15">
        <v>1200000000</v>
      </c>
      <c r="R454" s="16">
        <v>30401010503</v>
      </c>
      <c r="S454" s="13" t="s">
        <v>686</v>
      </c>
      <c r="T454" s="15">
        <v>0</v>
      </c>
      <c r="U454" s="15">
        <v>45464215.5</v>
      </c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>
        <f t="shared" si="419"/>
        <v>45464215.5</v>
      </c>
      <c r="AG454" s="15">
        <f t="shared" si="420"/>
        <v>45464215.5</v>
      </c>
      <c r="AI454" s="175">
        <f t="shared" si="415"/>
        <v>1</v>
      </c>
      <c r="AJ454" s="175">
        <f t="shared" si="402"/>
        <v>0.88633946124999996</v>
      </c>
      <c r="AK454" s="175">
        <f t="shared" si="403"/>
        <v>1</v>
      </c>
      <c r="AL454" s="175" t="e">
        <f t="shared" si="404"/>
        <v>#DIV/0!</v>
      </c>
      <c r="AM454" s="175" t="e">
        <f t="shared" si="405"/>
        <v>#DIV/0!</v>
      </c>
      <c r="AN454" s="175" t="e">
        <f t="shared" si="406"/>
        <v>#DIV/0!</v>
      </c>
      <c r="AO454" s="175" t="e">
        <f t="shared" si="407"/>
        <v>#DIV/0!</v>
      </c>
      <c r="AP454" s="175" t="e">
        <f t="shared" si="408"/>
        <v>#DIV/0!</v>
      </c>
      <c r="AQ454" s="175" t="e">
        <f t="shared" si="409"/>
        <v>#DIV/0!</v>
      </c>
      <c r="AR454" s="175" t="e">
        <f t="shared" si="410"/>
        <v>#DIV/0!</v>
      </c>
      <c r="AS454" s="175" t="e">
        <f t="shared" si="411"/>
        <v>#DIV/0!</v>
      </c>
      <c r="AT454" s="175" t="e">
        <f t="shared" si="412"/>
        <v>#DIV/0!</v>
      </c>
      <c r="AU454" s="175">
        <f t="shared" si="413"/>
        <v>0.94316973062499998</v>
      </c>
      <c r="AV454" s="175">
        <f t="shared" si="414"/>
        <v>0.96211315374999995</v>
      </c>
    </row>
    <row r="455" spans="1:48" x14ac:dyDescent="0.25">
      <c r="A455" s="6">
        <v>303010106</v>
      </c>
      <c r="B455" s="7" t="s">
        <v>687</v>
      </c>
      <c r="C455" s="8">
        <f t="shared" ref="C455:N455" si="475">+C456+C457</f>
        <v>226666666.66666666</v>
      </c>
      <c r="D455" s="8">
        <f t="shared" si="475"/>
        <v>226666666.66666666</v>
      </c>
      <c r="E455" s="8">
        <f t="shared" si="475"/>
        <v>226666666.66666666</v>
      </c>
      <c r="F455" s="8">
        <f t="shared" si="475"/>
        <v>0</v>
      </c>
      <c r="G455" s="8">
        <f t="shared" si="475"/>
        <v>0</v>
      </c>
      <c r="H455" s="8">
        <f t="shared" si="475"/>
        <v>0</v>
      </c>
      <c r="I455" s="8">
        <f t="shared" si="475"/>
        <v>0</v>
      </c>
      <c r="J455" s="8">
        <f t="shared" si="475"/>
        <v>0</v>
      </c>
      <c r="K455" s="8">
        <f t="shared" si="475"/>
        <v>0</v>
      </c>
      <c r="L455" s="8">
        <f t="shared" si="475"/>
        <v>0</v>
      </c>
      <c r="M455" s="8">
        <f t="shared" si="475"/>
        <v>0</v>
      </c>
      <c r="N455" s="8">
        <f t="shared" si="475"/>
        <v>0</v>
      </c>
      <c r="O455" s="8">
        <f t="shared" si="422"/>
        <v>453333333.33333331</v>
      </c>
      <c r="P455" s="8">
        <v>540000000</v>
      </c>
      <c r="R455" s="6">
        <v>304010106</v>
      </c>
      <c r="S455" s="7" t="s">
        <v>687</v>
      </c>
      <c r="T455" s="8">
        <f t="shared" ref="T455" si="476">+T456+T457</f>
        <v>28143171</v>
      </c>
      <c r="U455" s="8">
        <v>7695663.700000003</v>
      </c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>
        <f t="shared" si="419"/>
        <v>35838834.700000003</v>
      </c>
      <c r="AG455" s="8">
        <f t="shared" si="420"/>
        <v>35838834.700000003</v>
      </c>
      <c r="AI455" s="174">
        <f t="shared" si="415"/>
        <v>0.87583895147058821</v>
      </c>
      <c r="AJ455" s="174">
        <f t="shared" si="402"/>
        <v>0.96604854249999994</v>
      </c>
      <c r="AK455" s="174">
        <f t="shared" si="403"/>
        <v>1</v>
      </c>
      <c r="AL455" s="174" t="e">
        <f t="shared" si="404"/>
        <v>#DIV/0!</v>
      </c>
      <c r="AM455" s="174" t="e">
        <f t="shared" si="405"/>
        <v>#DIV/0!</v>
      </c>
      <c r="AN455" s="174" t="e">
        <f t="shared" si="406"/>
        <v>#DIV/0!</v>
      </c>
      <c r="AO455" s="174" t="e">
        <f t="shared" si="407"/>
        <v>#DIV/0!</v>
      </c>
      <c r="AP455" s="174" t="e">
        <f t="shared" si="408"/>
        <v>#DIV/0!</v>
      </c>
      <c r="AQ455" s="174" t="e">
        <f t="shared" si="409"/>
        <v>#DIV/0!</v>
      </c>
      <c r="AR455" s="174" t="e">
        <f t="shared" si="410"/>
        <v>#DIV/0!</v>
      </c>
      <c r="AS455" s="174" t="e">
        <f t="shared" si="411"/>
        <v>#DIV/0!</v>
      </c>
      <c r="AT455" s="174" t="e">
        <f t="shared" si="412"/>
        <v>#DIV/0!</v>
      </c>
      <c r="AU455" s="174">
        <f t="shared" si="413"/>
        <v>0.92094374698529413</v>
      </c>
      <c r="AV455" s="174">
        <f t="shared" si="414"/>
        <v>0.93363178759259258</v>
      </c>
    </row>
    <row r="456" spans="1:48" x14ac:dyDescent="0.25">
      <c r="A456" s="16">
        <v>30301010602</v>
      </c>
      <c r="B456" s="13" t="s">
        <v>688</v>
      </c>
      <c r="C456" s="15">
        <v>113333333.33333333</v>
      </c>
      <c r="D456" s="15">
        <v>113333333.33333333</v>
      </c>
      <c r="E456" s="15">
        <v>113333333.33333333</v>
      </c>
      <c r="F456" s="15"/>
      <c r="G456" s="15"/>
      <c r="H456" s="15"/>
      <c r="I456" s="15"/>
      <c r="J456" s="15"/>
      <c r="K456" s="15"/>
      <c r="L456" s="15"/>
      <c r="M456" s="15"/>
      <c r="N456" s="15"/>
      <c r="O456" s="15">
        <f t="shared" si="422"/>
        <v>226666666.66666666</v>
      </c>
      <c r="P456" s="15">
        <v>340000000</v>
      </c>
      <c r="R456" s="16">
        <v>30401010602</v>
      </c>
      <c r="S456" s="13" t="s">
        <v>688</v>
      </c>
      <c r="T456" s="15">
        <v>0</v>
      </c>
      <c r="U456" s="15">
        <v>0</v>
      </c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>
        <f t="shared" si="419"/>
        <v>0</v>
      </c>
      <c r="AG456" s="15">
        <f t="shared" si="420"/>
        <v>0</v>
      </c>
      <c r="AI456" s="175">
        <f t="shared" si="415"/>
        <v>1</v>
      </c>
      <c r="AJ456" s="175">
        <f t="shared" si="402"/>
        <v>1</v>
      </c>
      <c r="AK456" s="175">
        <f t="shared" si="403"/>
        <v>1</v>
      </c>
      <c r="AL456" s="175" t="e">
        <f t="shared" si="404"/>
        <v>#DIV/0!</v>
      </c>
      <c r="AM456" s="175" t="e">
        <f t="shared" si="405"/>
        <v>#DIV/0!</v>
      </c>
      <c r="AN456" s="175" t="e">
        <f t="shared" si="406"/>
        <v>#DIV/0!</v>
      </c>
      <c r="AO456" s="175" t="e">
        <f t="shared" si="407"/>
        <v>#DIV/0!</v>
      </c>
      <c r="AP456" s="175" t="e">
        <f t="shared" si="408"/>
        <v>#DIV/0!</v>
      </c>
      <c r="AQ456" s="175" t="e">
        <f t="shared" si="409"/>
        <v>#DIV/0!</v>
      </c>
      <c r="AR456" s="175" t="e">
        <f t="shared" si="410"/>
        <v>#DIV/0!</v>
      </c>
      <c r="AS456" s="175" t="e">
        <f t="shared" si="411"/>
        <v>#DIV/0!</v>
      </c>
      <c r="AT456" s="175" t="e">
        <f t="shared" si="412"/>
        <v>#DIV/0!</v>
      </c>
      <c r="AU456" s="175">
        <f t="shared" si="413"/>
        <v>1</v>
      </c>
      <c r="AV456" s="175">
        <f t="shared" si="414"/>
        <v>1</v>
      </c>
    </row>
    <row r="457" spans="1:48" x14ac:dyDescent="0.25">
      <c r="A457" s="16">
        <v>30301010602</v>
      </c>
      <c r="B457" s="13" t="s">
        <v>689</v>
      </c>
      <c r="C457" s="15">
        <v>113333333.33333333</v>
      </c>
      <c r="D457" s="15">
        <v>113333333.33333333</v>
      </c>
      <c r="E457" s="15">
        <v>113333333.33333333</v>
      </c>
      <c r="F457" s="15"/>
      <c r="G457" s="15"/>
      <c r="H457" s="15"/>
      <c r="I457" s="15"/>
      <c r="J457" s="15"/>
      <c r="K457" s="15"/>
      <c r="L457" s="15"/>
      <c r="M457" s="15"/>
      <c r="N457" s="15"/>
      <c r="O457" s="15">
        <f t="shared" si="422"/>
        <v>226666666.66666666</v>
      </c>
      <c r="P457" s="15">
        <v>200000000</v>
      </c>
      <c r="R457" s="16">
        <v>30401010603</v>
      </c>
      <c r="S457" s="13" t="s">
        <v>689</v>
      </c>
      <c r="T457" s="15">
        <v>28143171</v>
      </c>
      <c r="U457" s="15">
        <v>7695663.700000003</v>
      </c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>
        <f t="shared" si="419"/>
        <v>35838834.700000003</v>
      </c>
      <c r="AG457" s="15">
        <f t="shared" si="420"/>
        <v>35838834.700000003</v>
      </c>
      <c r="AI457" s="175">
        <f t="shared" si="415"/>
        <v>0.75167790294117642</v>
      </c>
      <c r="AJ457" s="175">
        <f t="shared" si="402"/>
        <v>0.93209708499999999</v>
      </c>
      <c r="AK457" s="175">
        <f t="shared" si="403"/>
        <v>1</v>
      </c>
      <c r="AL457" s="175" t="e">
        <f t="shared" si="404"/>
        <v>#DIV/0!</v>
      </c>
      <c r="AM457" s="175" t="e">
        <f t="shared" si="405"/>
        <v>#DIV/0!</v>
      </c>
      <c r="AN457" s="175" t="e">
        <f t="shared" si="406"/>
        <v>#DIV/0!</v>
      </c>
      <c r="AO457" s="175" t="e">
        <f t="shared" si="407"/>
        <v>#DIV/0!</v>
      </c>
      <c r="AP457" s="175" t="e">
        <f t="shared" si="408"/>
        <v>#DIV/0!</v>
      </c>
      <c r="AQ457" s="175" t="e">
        <f t="shared" si="409"/>
        <v>#DIV/0!</v>
      </c>
      <c r="AR457" s="175" t="e">
        <f t="shared" si="410"/>
        <v>#DIV/0!</v>
      </c>
      <c r="AS457" s="175" t="e">
        <f t="shared" si="411"/>
        <v>#DIV/0!</v>
      </c>
      <c r="AT457" s="175" t="e">
        <f t="shared" si="412"/>
        <v>#DIV/0!</v>
      </c>
      <c r="AU457" s="175">
        <f t="shared" si="413"/>
        <v>0.84188749397058815</v>
      </c>
      <c r="AV457" s="175">
        <f t="shared" si="414"/>
        <v>0.82080582650000011</v>
      </c>
    </row>
    <row r="458" spans="1:48" x14ac:dyDescent="0.25">
      <c r="A458" s="6">
        <v>303010107</v>
      </c>
      <c r="B458" s="7" t="s">
        <v>690</v>
      </c>
      <c r="C458" s="8">
        <f t="shared" ref="C458:N458" si="477">+C459+C460</f>
        <v>200000000</v>
      </c>
      <c r="D458" s="8">
        <f t="shared" si="477"/>
        <v>200000000</v>
      </c>
      <c r="E458" s="8">
        <f t="shared" si="477"/>
        <v>200000000</v>
      </c>
      <c r="F458" s="8">
        <f t="shared" si="477"/>
        <v>0</v>
      </c>
      <c r="G458" s="8">
        <f t="shared" si="477"/>
        <v>0</v>
      </c>
      <c r="H458" s="8">
        <f t="shared" si="477"/>
        <v>0</v>
      </c>
      <c r="I458" s="8">
        <f t="shared" si="477"/>
        <v>0</v>
      </c>
      <c r="J458" s="8">
        <f t="shared" si="477"/>
        <v>0</v>
      </c>
      <c r="K458" s="8">
        <f t="shared" si="477"/>
        <v>0</v>
      </c>
      <c r="L458" s="8">
        <f t="shared" si="477"/>
        <v>0</v>
      </c>
      <c r="M458" s="8">
        <f t="shared" si="477"/>
        <v>0</v>
      </c>
      <c r="N458" s="8">
        <f t="shared" si="477"/>
        <v>0</v>
      </c>
      <c r="O458" s="8">
        <f t="shared" si="422"/>
        <v>400000000</v>
      </c>
      <c r="P458" s="8">
        <v>650000000</v>
      </c>
      <c r="R458" s="6">
        <v>304010107</v>
      </c>
      <c r="S458" s="7" t="s">
        <v>690</v>
      </c>
      <c r="T458" s="8">
        <f t="shared" ref="T458" si="478">+T459+T460</f>
        <v>25724517.98</v>
      </c>
      <c r="U458" s="8">
        <v>-1855559.9800000004</v>
      </c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>
        <f t="shared" si="419"/>
        <v>23868958</v>
      </c>
      <c r="AG458" s="8">
        <f t="shared" si="420"/>
        <v>23868958</v>
      </c>
      <c r="AI458" s="174">
        <f t="shared" si="415"/>
        <v>0.87137741010000003</v>
      </c>
      <c r="AJ458" s="174">
        <f t="shared" ref="AJ458:AJ499" si="479">(D458-U458)/D458</f>
        <v>1.0092777999</v>
      </c>
      <c r="AK458" s="174">
        <f t="shared" ref="AK458:AK499" si="480">(E458-V458)/E458</f>
        <v>1</v>
      </c>
      <c r="AL458" s="174" t="e">
        <f t="shared" ref="AL458:AL499" si="481">(F458-W458)/F458</f>
        <v>#DIV/0!</v>
      </c>
      <c r="AM458" s="174" t="e">
        <f t="shared" ref="AM458:AM499" si="482">(G458-X458)/G458</f>
        <v>#DIV/0!</v>
      </c>
      <c r="AN458" s="174" t="e">
        <f t="shared" ref="AN458:AN499" si="483">(H458-Y458)/H458</f>
        <v>#DIV/0!</v>
      </c>
      <c r="AO458" s="174" t="e">
        <f t="shared" ref="AO458:AO499" si="484">(I458-Z458)/I458</f>
        <v>#DIV/0!</v>
      </c>
      <c r="AP458" s="174" t="e">
        <f t="shared" ref="AP458:AP499" si="485">(J458-AA458)/J458</f>
        <v>#DIV/0!</v>
      </c>
      <c r="AQ458" s="174" t="e">
        <f t="shared" ref="AQ458:AQ499" si="486">(K458-AB458)/K458</f>
        <v>#DIV/0!</v>
      </c>
      <c r="AR458" s="174" t="e">
        <f t="shared" ref="AR458:AR499" si="487">(L458-AC458)/L458</f>
        <v>#DIV/0!</v>
      </c>
      <c r="AS458" s="174" t="e">
        <f t="shared" ref="AS458:AS499" si="488">(M458-AD458)/M458</f>
        <v>#DIV/0!</v>
      </c>
      <c r="AT458" s="174" t="e">
        <f t="shared" ref="AT458:AT499" si="489">(N458-AE458)/N458</f>
        <v>#DIV/0!</v>
      </c>
      <c r="AU458" s="174">
        <f t="shared" ref="AU458:AU499" si="490">(O458-AF458)/O458</f>
        <v>0.94032760500000001</v>
      </c>
      <c r="AV458" s="174">
        <f t="shared" ref="AV458:AV499" si="491">(P458-AG458)/P458</f>
        <v>0.96327852615384613</v>
      </c>
    </row>
    <row r="459" spans="1:48" x14ac:dyDescent="0.25">
      <c r="A459" s="16">
        <v>30301010701</v>
      </c>
      <c r="B459" s="13" t="s">
        <v>925</v>
      </c>
      <c r="C459" s="15">
        <v>100000000</v>
      </c>
      <c r="D459" s="15">
        <v>100000000</v>
      </c>
      <c r="E459" s="15">
        <v>100000000</v>
      </c>
      <c r="F459" s="15"/>
      <c r="G459" s="15"/>
      <c r="H459" s="15"/>
      <c r="I459" s="15"/>
      <c r="J459" s="15"/>
      <c r="K459" s="15"/>
      <c r="L459" s="15"/>
      <c r="M459" s="15"/>
      <c r="N459" s="15"/>
      <c r="O459" s="15">
        <f t="shared" si="422"/>
        <v>200000000</v>
      </c>
      <c r="P459" s="15">
        <v>300000000</v>
      </c>
      <c r="R459" s="16">
        <v>30401010701</v>
      </c>
      <c r="S459" s="13" t="s">
        <v>691</v>
      </c>
      <c r="T459" s="15">
        <v>0</v>
      </c>
      <c r="U459" s="15">
        <v>0</v>
      </c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>
        <f t="shared" ref="AF459:AF518" si="492">+T459+U459</f>
        <v>0</v>
      </c>
      <c r="AG459" s="15">
        <f t="shared" ref="AG459:AG518" si="493">SUM(T459:AE459)</f>
        <v>0</v>
      </c>
      <c r="AI459" s="175">
        <f t="shared" ref="AI459:AI499" si="494">(C459-T459)/C459</f>
        <v>1</v>
      </c>
      <c r="AJ459" s="175">
        <f t="shared" si="479"/>
        <v>1</v>
      </c>
      <c r="AK459" s="175">
        <f t="shared" si="480"/>
        <v>1</v>
      </c>
      <c r="AL459" s="175" t="e">
        <f t="shared" si="481"/>
        <v>#DIV/0!</v>
      </c>
      <c r="AM459" s="175" t="e">
        <f t="shared" si="482"/>
        <v>#DIV/0!</v>
      </c>
      <c r="AN459" s="175" t="e">
        <f t="shared" si="483"/>
        <v>#DIV/0!</v>
      </c>
      <c r="AO459" s="175" t="e">
        <f t="shared" si="484"/>
        <v>#DIV/0!</v>
      </c>
      <c r="AP459" s="175" t="e">
        <f t="shared" si="485"/>
        <v>#DIV/0!</v>
      </c>
      <c r="AQ459" s="175" t="e">
        <f t="shared" si="486"/>
        <v>#DIV/0!</v>
      </c>
      <c r="AR459" s="175" t="e">
        <f t="shared" si="487"/>
        <v>#DIV/0!</v>
      </c>
      <c r="AS459" s="175" t="e">
        <f t="shared" si="488"/>
        <v>#DIV/0!</v>
      </c>
      <c r="AT459" s="175" t="e">
        <f t="shared" si="489"/>
        <v>#DIV/0!</v>
      </c>
      <c r="AU459" s="175">
        <f t="shared" si="490"/>
        <v>1</v>
      </c>
      <c r="AV459" s="175">
        <f t="shared" si="491"/>
        <v>1</v>
      </c>
    </row>
    <row r="460" spans="1:48" x14ac:dyDescent="0.25">
      <c r="A460" s="16">
        <v>30301010702</v>
      </c>
      <c r="B460" s="13" t="s">
        <v>926</v>
      </c>
      <c r="C460" s="15">
        <v>100000000</v>
      </c>
      <c r="D460" s="15">
        <v>100000000</v>
      </c>
      <c r="E460" s="15">
        <v>100000000</v>
      </c>
      <c r="F460" s="15"/>
      <c r="G460" s="15"/>
      <c r="H460" s="15"/>
      <c r="I460" s="15"/>
      <c r="J460" s="15"/>
      <c r="K460" s="15"/>
      <c r="L460" s="15"/>
      <c r="M460" s="15"/>
      <c r="N460" s="15"/>
      <c r="O460" s="15">
        <f t="shared" si="422"/>
        <v>200000000</v>
      </c>
      <c r="P460" s="15">
        <v>350000000</v>
      </c>
      <c r="R460" s="16">
        <v>30401010703</v>
      </c>
      <c r="S460" s="13" t="s">
        <v>692</v>
      </c>
      <c r="T460" s="15">
        <v>25724517.98</v>
      </c>
      <c r="U460" s="15">
        <v>-1855559.9800000004</v>
      </c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>
        <f t="shared" si="492"/>
        <v>23868958</v>
      </c>
      <c r="AG460" s="15">
        <f t="shared" si="493"/>
        <v>23868958</v>
      </c>
      <c r="AI460" s="175">
        <f t="shared" si="494"/>
        <v>0.74275482019999994</v>
      </c>
      <c r="AJ460" s="175">
        <f t="shared" si="479"/>
        <v>1.0185555998</v>
      </c>
      <c r="AK460" s="175">
        <f t="shared" si="480"/>
        <v>1</v>
      </c>
      <c r="AL460" s="175" t="e">
        <f t="shared" si="481"/>
        <v>#DIV/0!</v>
      </c>
      <c r="AM460" s="175" t="e">
        <f t="shared" si="482"/>
        <v>#DIV/0!</v>
      </c>
      <c r="AN460" s="175" t="e">
        <f t="shared" si="483"/>
        <v>#DIV/0!</v>
      </c>
      <c r="AO460" s="175" t="e">
        <f t="shared" si="484"/>
        <v>#DIV/0!</v>
      </c>
      <c r="AP460" s="175" t="e">
        <f t="shared" si="485"/>
        <v>#DIV/0!</v>
      </c>
      <c r="AQ460" s="175" t="e">
        <f t="shared" si="486"/>
        <v>#DIV/0!</v>
      </c>
      <c r="AR460" s="175" t="e">
        <f t="shared" si="487"/>
        <v>#DIV/0!</v>
      </c>
      <c r="AS460" s="175" t="e">
        <f t="shared" si="488"/>
        <v>#DIV/0!</v>
      </c>
      <c r="AT460" s="175" t="e">
        <f t="shared" si="489"/>
        <v>#DIV/0!</v>
      </c>
      <c r="AU460" s="175">
        <f t="shared" si="490"/>
        <v>0.88065521000000002</v>
      </c>
      <c r="AV460" s="175">
        <f t="shared" si="491"/>
        <v>0.93180297714285709</v>
      </c>
    </row>
    <row r="461" spans="1:48" x14ac:dyDescent="0.25">
      <c r="A461" s="3">
        <v>30402</v>
      </c>
      <c r="B461" s="4" t="s">
        <v>693</v>
      </c>
      <c r="C461" s="5">
        <f t="shared" ref="C461:N463" si="495">+C462</f>
        <v>42916666.666666664</v>
      </c>
      <c r="D461" s="5">
        <f t="shared" si="495"/>
        <v>42916666.666666664</v>
      </c>
      <c r="E461" s="5">
        <f t="shared" si="495"/>
        <v>42916666.666666664</v>
      </c>
      <c r="F461" s="5">
        <f t="shared" si="495"/>
        <v>42916666.666666664</v>
      </c>
      <c r="G461" s="5">
        <f t="shared" si="495"/>
        <v>42916666.666666664</v>
      </c>
      <c r="H461" s="5">
        <f t="shared" si="495"/>
        <v>42916666.666666664</v>
      </c>
      <c r="I461" s="5">
        <f t="shared" si="495"/>
        <v>42916666.666666664</v>
      </c>
      <c r="J461" s="5">
        <f t="shared" si="495"/>
        <v>42916666.666666664</v>
      </c>
      <c r="K461" s="5">
        <f t="shared" si="495"/>
        <v>42916666.666666664</v>
      </c>
      <c r="L461" s="5">
        <f t="shared" si="495"/>
        <v>42916666.666666664</v>
      </c>
      <c r="M461" s="5">
        <f t="shared" si="495"/>
        <v>42916666.666666664</v>
      </c>
      <c r="N461" s="5">
        <f t="shared" si="495"/>
        <v>42916666.666666664</v>
      </c>
      <c r="O461" s="5">
        <f t="shared" si="422"/>
        <v>85833333.333333328</v>
      </c>
      <c r="P461" s="5">
        <v>515000000</v>
      </c>
      <c r="R461" s="3">
        <v>30402</v>
      </c>
      <c r="S461" s="4" t="s">
        <v>693</v>
      </c>
      <c r="T461" s="5">
        <f t="shared" ref="T461:T463" si="496">+T462</f>
        <v>0</v>
      </c>
      <c r="U461" s="5">
        <v>0</v>
      </c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>
        <f t="shared" si="492"/>
        <v>0</v>
      </c>
      <c r="AG461" s="5">
        <f t="shared" si="493"/>
        <v>0</v>
      </c>
      <c r="AI461" s="173">
        <f t="shared" si="494"/>
        <v>1</v>
      </c>
      <c r="AJ461" s="173">
        <f t="shared" si="479"/>
        <v>1</v>
      </c>
      <c r="AK461" s="173">
        <f t="shared" si="480"/>
        <v>1</v>
      </c>
      <c r="AL461" s="173">
        <f t="shared" si="481"/>
        <v>1</v>
      </c>
      <c r="AM461" s="173">
        <f t="shared" si="482"/>
        <v>1</v>
      </c>
      <c r="AN461" s="173">
        <f t="shared" si="483"/>
        <v>1</v>
      </c>
      <c r="AO461" s="173">
        <f t="shared" si="484"/>
        <v>1</v>
      </c>
      <c r="AP461" s="173">
        <f t="shared" si="485"/>
        <v>1</v>
      </c>
      <c r="AQ461" s="173">
        <f t="shared" si="486"/>
        <v>1</v>
      </c>
      <c r="AR461" s="173">
        <f t="shared" si="487"/>
        <v>1</v>
      </c>
      <c r="AS461" s="173">
        <f t="shared" si="488"/>
        <v>1</v>
      </c>
      <c r="AT461" s="173">
        <f t="shared" si="489"/>
        <v>1</v>
      </c>
      <c r="AU461" s="173">
        <f t="shared" si="490"/>
        <v>1</v>
      </c>
      <c r="AV461" s="173">
        <f t="shared" si="491"/>
        <v>1</v>
      </c>
    </row>
    <row r="462" spans="1:48" x14ac:dyDescent="0.25">
      <c r="A462" s="6">
        <v>3040201</v>
      </c>
      <c r="B462" s="7" t="s">
        <v>927</v>
      </c>
      <c r="C462" s="8">
        <f t="shared" si="495"/>
        <v>42916666.666666664</v>
      </c>
      <c r="D462" s="8">
        <f t="shared" si="495"/>
        <v>42916666.666666664</v>
      </c>
      <c r="E462" s="8">
        <f t="shared" si="495"/>
        <v>42916666.666666664</v>
      </c>
      <c r="F462" s="8">
        <f t="shared" si="495"/>
        <v>42916666.666666664</v>
      </c>
      <c r="G462" s="8">
        <f t="shared" si="495"/>
        <v>42916666.666666664</v>
      </c>
      <c r="H462" s="8">
        <f t="shared" si="495"/>
        <v>42916666.666666664</v>
      </c>
      <c r="I462" s="8">
        <f t="shared" si="495"/>
        <v>42916666.666666664</v>
      </c>
      <c r="J462" s="8">
        <f t="shared" si="495"/>
        <v>42916666.666666664</v>
      </c>
      <c r="K462" s="8">
        <f t="shared" si="495"/>
        <v>42916666.666666664</v>
      </c>
      <c r="L462" s="8">
        <f t="shared" si="495"/>
        <v>42916666.666666664</v>
      </c>
      <c r="M462" s="8">
        <f t="shared" si="495"/>
        <v>42916666.666666664</v>
      </c>
      <c r="N462" s="8">
        <f t="shared" si="495"/>
        <v>42916666.666666664</v>
      </c>
      <c r="O462" s="8">
        <f t="shared" si="422"/>
        <v>85833333.333333328</v>
      </c>
      <c r="P462" s="8">
        <v>515000000</v>
      </c>
      <c r="R462" s="6">
        <v>3040201</v>
      </c>
      <c r="S462" s="7" t="s">
        <v>694</v>
      </c>
      <c r="T462" s="8">
        <f t="shared" si="496"/>
        <v>0</v>
      </c>
      <c r="U462" s="8">
        <v>0</v>
      </c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>
        <f t="shared" si="492"/>
        <v>0</v>
      </c>
      <c r="AG462" s="8">
        <f t="shared" si="493"/>
        <v>0</v>
      </c>
      <c r="AI462" s="174">
        <f t="shared" si="494"/>
        <v>1</v>
      </c>
      <c r="AJ462" s="174">
        <f t="shared" si="479"/>
        <v>1</v>
      </c>
      <c r="AK462" s="174">
        <f t="shared" si="480"/>
        <v>1</v>
      </c>
      <c r="AL462" s="174">
        <f t="shared" si="481"/>
        <v>1</v>
      </c>
      <c r="AM462" s="174">
        <f t="shared" si="482"/>
        <v>1</v>
      </c>
      <c r="AN462" s="174">
        <f t="shared" si="483"/>
        <v>1</v>
      </c>
      <c r="AO462" s="174">
        <f t="shared" si="484"/>
        <v>1</v>
      </c>
      <c r="AP462" s="174">
        <f t="shared" si="485"/>
        <v>1</v>
      </c>
      <c r="AQ462" s="174">
        <f t="shared" si="486"/>
        <v>1</v>
      </c>
      <c r="AR462" s="174">
        <f t="shared" si="487"/>
        <v>1</v>
      </c>
      <c r="AS462" s="174">
        <f t="shared" si="488"/>
        <v>1</v>
      </c>
      <c r="AT462" s="174">
        <f t="shared" si="489"/>
        <v>1</v>
      </c>
      <c r="AU462" s="174">
        <f t="shared" si="490"/>
        <v>1</v>
      </c>
      <c r="AV462" s="174">
        <f t="shared" si="491"/>
        <v>1</v>
      </c>
    </row>
    <row r="463" spans="1:48" x14ac:dyDescent="0.25">
      <c r="A463" s="6">
        <v>304020101</v>
      </c>
      <c r="B463" s="7" t="s">
        <v>695</v>
      </c>
      <c r="C463" s="8">
        <f t="shared" si="495"/>
        <v>42916666.666666664</v>
      </c>
      <c r="D463" s="8">
        <f t="shared" si="495"/>
        <v>42916666.666666664</v>
      </c>
      <c r="E463" s="8">
        <f t="shared" si="495"/>
        <v>42916666.666666664</v>
      </c>
      <c r="F463" s="8">
        <f t="shared" si="495"/>
        <v>42916666.666666664</v>
      </c>
      <c r="G463" s="8">
        <f t="shared" si="495"/>
        <v>42916666.666666664</v>
      </c>
      <c r="H463" s="8">
        <f t="shared" si="495"/>
        <v>42916666.666666664</v>
      </c>
      <c r="I463" s="8">
        <f t="shared" si="495"/>
        <v>42916666.666666664</v>
      </c>
      <c r="J463" s="8">
        <f t="shared" si="495"/>
        <v>42916666.666666664</v>
      </c>
      <c r="K463" s="8">
        <f t="shared" si="495"/>
        <v>42916666.666666664</v>
      </c>
      <c r="L463" s="8">
        <f t="shared" si="495"/>
        <v>42916666.666666664</v>
      </c>
      <c r="M463" s="8">
        <f t="shared" si="495"/>
        <v>42916666.666666664</v>
      </c>
      <c r="N463" s="8">
        <f t="shared" si="495"/>
        <v>42916666.666666664</v>
      </c>
      <c r="O463" s="8">
        <f t="shared" si="422"/>
        <v>85833333.333333328</v>
      </c>
      <c r="P463" s="8">
        <v>515000000</v>
      </c>
      <c r="R463" s="6">
        <v>304020101</v>
      </c>
      <c r="S463" s="7" t="s">
        <v>695</v>
      </c>
      <c r="T463" s="8">
        <f t="shared" si="496"/>
        <v>0</v>
      </c>
      <c r="U463" s="8">
        <v>0</v>
      </c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>
        <f t="shared" si="492"/>
        <v>0</v>
      </c>
      <c r="AG463" s="8">
        <f t="shared" si="493"/>
        <v>0</v>
      </c>
      <c r="AI463" s="174">
        <f t="shared" si="494"/>
        <v>1</v>
      </c>
      <c r="AJ463" s="174">
        <f t="shared" si="479"/>
        <v>1</v>
      </c>
      <c r="AK463" s="174">
        <f t="shared" si="480"/>
        <v>1</v>
      </c>
      <c r="AL463" s="174">
        <f t="shared" si="481"/>
        <v>1</v>
      </c>
      <c r="AM463" s="174">
        <f t="shared" si="482"/>
        <v>1</v>
      </c>
      <c r="AN463" s="174">
        <f t="shared" si="483"/>
        <v>1</v>
      </c>
      <c r="AO463" s="174">
        <f t="shared" si="484"/>
        <v>1</v>
      </c>
      <c r="AP463" s="174">
        <f t="shared" si="485"/>
        <v>1</v>
      </c>
      <c r="AQ463" s="174">
        <f t="shared" si="486"/>
        <v>1</v>
      </c>
      <c r="AR463" s="174">
        <f t="shared" si="487"/>
        <v>1</v>
      </c>
      <c r="AS463" s="174">
        <f t="shared" si="488"/>
        <v>1</v>
      </c>
      <c r="AT463" s="174">
        <f t="shared" si="489"/>
        <v>1</v>
      </c>
      <c r="AU463" s="174">
        <f t="shared" si="490"/>
        <v>1</v>
      </c>
      <c r="AV463" s="174">
        <f t="shared" si="491"/>
        <v>1</v>
      </c>
    </row>
    <row r="464" spans="1:48" x14ac:dyDescent="0.25">
      <c r="A464" s="16">
        <v>30402010104</v>
      </c>
      <c r="B464" s="13" t="s">
        <v>928</v>
      </c>
      <c r="C464" s="15">
        <v>42916666.666666664</v>
      </c>
      <c r="D464" s="15">
        <v>42916666.666666664</v>
      </c>
      <c r="E464" s="15">
        <v>42916666.666666664</v>
      </c>
      <c r="F464" s="15">
        <v>42916666.666666664</v>
      </c>
      <c r="G464" s="15">
        <v>42916666.666666664</v>
      </c>
      <c r="H464" s="15">
        <v>42916666.666666664</v>
      </c>
      <c r="I464" s="15">
        <v>42916666.666666664</v>
      </c>
      <c r="J464" s="15">
        <v>42916666.666666664</v>
      </c>
      <c r="K464" s="15">
        <v>42916666.666666664</v>
      </c>
      <c r="L464" s="15">
        <v>42916666.666666664</v>
      </c>
      <c r="M464" s="15">
        <v>42916666.666666664</v>
      </c>
      <c r="N464" s="15">
        <v>42916666.666666664</v>
      </c>
      <c r="O464" s="15">
        <f t="shared" ref="O464:O499" si="497">+C464+D464</f>
        <v>85833333.333333328</v>
      </c>
      <c r="P464" s="15">
        <v>515000000</v>
      </c>
      <c r="R464" s="16">
        <v>30402010104</v>
      </c>
      <c r="S464" s="13" t="s">
        <v>696</v>
      </c>
      <c r="T464" s="15">
        <v>0</v>
      </c>
      <c r="U464" s="15">
        <v>0</v>
      </c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>
        <f t="shared" si="492"/>
        <v>0</v>
      </c>
      <c r="AG464" s="15">
        <f t="shared" si="493"/>
        <v>0</v>
      </c>
      <c r="AI464" s="175">
        <f t="shared" si="494"/>
        <v>1</v>
      </c>
      <c r="AJ464" s="175">
        <f t="shared" si="479"/>
        <v>1</v>
      </c>
      <c r="AK464" s="175">
        <f t="shared" si="480"/>
        <v>1</v>
      </c>
      <c r="AL464" s="175">
        <f t="shared" si="481"/>
        <v>1</v>
      </c>
      <c r="AM464" s="175">
        <f t="shared" si="482"/>
        <v>1</v>
      </c>
      <c r="AN464" s="175">
        <f t="shared" si="483"/>
        <v>1</v>
      </c>
      <c r="AO464" s="175">
        <f t="shared" si="484"/>
        <v>1</v>
      </c>
      <c r="AP464" s="175">
        <f t="shared" si="485"/>
        <v>1</v>
      </c>
      <c r="AQ464" s="175">
        <f t="shared" si="486"/>
        <v>1</v>
      </c>
      <c r="AR464" s="175">
        <f t="shared" si="487"/>
        <v>1</v>
      </c>
      <c r="AS464" s="175">
        <f t="shared" si="488"/>
        <v>1</v>
      </c>
      <c r="AT464" s="175">
        <f t="shared" si="489"/>
        <v>1</v>
      </c>
      <c r="AU464" s="175">
        <f t="shared" si="490"/>
        <v>1</v>
      </c>
      <c r="AV464" s="175">
        <f t="shared" si="491"/>
        <v>1</v>
      </c>
    </row>
    <row r="465" spans="1:48" x14ac:dyDescent="0.25">
      <c r="A465" s="3">
        <v>305</v>
      </c>
      <c r="B465" s="4" t="s">
        <v>834</v>
      </c>
      <c r="C465" s="179"/>
      <c r="D465" s="179"/>
      <c r="E465" s="179"/>
      <c r="F465" s="179"/>
      <c r="G465" s="179"/>
      <c r="H465" s="179"/>
      <c r="I465" s="179"/>
      <c r="J465" s="179"/>
      <c r="K465" s="179"/>
      <c r="L465" s="179"/>
      <c r="M465" s="179"/>
      <c r="N465" s="179"/>
      <c r="O465" s="179"/>
      <c r="P465" s="179"/>
      <c r="R465" s="180"/>
      <c r="S465" s="177"/>
      <c r="T465" s="179"/>
      <c r="U465" s="179">
        <v>74447790</v>
      </c>
      <c r="V465" s="179"/>
      <c r="W465" s="179"/>
      <c r="X465" s="179"/>
      <c r="Y465" s="179"/>
      <c r="Z465" s="179"/>
      <c r="AA465" s="179"/>
      <c r="AB465" s="179"/>
      <c r="AC465" s="179"/>
      <c r="AD465" s="179"/>
      <c r="AE465" s="179"/>
      <c r="AF465" s="179">
        <f t="shared" si="492"/>
        <v>74447790</v>
      </c>
      <c r="AG465" s="179">
        <f t="shared" si="493"/>
        <v>74447790</v>
      </c>
      <c r="AI465" s="175"/>
      <c r="AJ465" s="175"/>
      <c r="AK465" s="175"/>
      <c r="AL465" s="175"/>
      <c r="AM465" s="175"/>
      <c r="AN465" s="175"/>
      <c r="AO465" s="175"/>
      <c r="AP465" s="175"/>
      <c r="AQ465" s="175"/>
      <c r="AR465" s="175"/>
      <c r="AS465" s="175"/>
      <c r="AT465" s="175"/>
      <c r="AU465" s="175"/>
      <c r="AV465" s="175"/>
    </row>
    <row r="466" spans="1:48" x14ac:dyDescent="0.25">
      <c r="A466" s="180">
        <v>30546</v>
      </c>
      <c r="B466" s="177" t="s">
        <v>1141</v>
      </c>
      <c r="C466" s="179"/>
      <c r="D466" s="179"/>
      <c r="E466" s="179"/>
      <c r="F466" s="179"/>
      <c r="G466" s="179"/>
      <c r="H466" s="179"/>
      <c r="I466" s="179"/>
      <c r="J466" s="179"/>
      <c r="K466" s="179"/>
      <c r="L466" s="179"/>
      <c r="M466" s="179"/>
      <c r="N466" s="179"/>
      <c r="O466" s="179"/>
      <c r="P466" s="179"/>
      <c r="R466" s="180"/>
      <c r="S466" s="177"/>
      <c r="T466" s="179"/>
      <c r="U466" s="179">
        <v>74000000</v>
      </c>
      <c r="V466" s="179"/>
      <c r="W466" s="179"/>
      <c r="X466" s="179"/>
      <c r="Y466" s="179"/>
      <c r="Z466" s="179"/>
      <c r="AA466" s="179"/>
      <c r="AB466" s="179"/>
      <c r="AC466" s="179"/>
      <c r="AD466" s="179"/>
      <c r="AE466" s="179"/>
      <c r="AF466" s="179">
        <f t="shared" si="492"/>
        <v>74000000</v>
      </c>
      <c r="AG466" s="179">
        <f t="shared" si="493"/>
        <v>74000000</v>
      </c>
      <c r="AI466" s="175"/>
      <c r="AJ466" s="175"/>
      <c r="AK466" s="175"/>
      <c r="AL466" s="175"/>
      <c r="AM466" s="175"/>
      <c r="AN466" s="175"/>
      <c r="AO466" s="175"/>
      <c r="AP466" s="175"/>
      <c r="AQ466" s="175"/>
      <c r="AR466" s="175"/>
      <c r="AS466" s="175"/>
      <c r="AT466" s="175"/>
      <c r="AU466" s="175"/>
      <c r="AV466" s="175"/>
    </row>
    <row r="467" spans="1:48" x14ac:dyDescent="0.25">
      <c r="A467" s="180">
        <v>30547</v>
      </c>
      <c r="B467" s="177" t="s">
        <v>1142</v>
      </c>
      <c r="C467" s="179"/>
      <c r="D467" s="179"/>
      <c r="E467" s="179"/>
      <c r="F467" s="179"/>
      <c r="G467" s="179"/>
      <c r="H467" s="179"/>
      <c r="I467" s="179"/>
      <c r="J467" s="179"/>
      <c r="K467" s="179"/>
      <c r="L467" s="179"/>
      <c r="M467" s="179"/>
      <c r="N467" s="179"/>
      <c r="O467" s="179"/>
      <c r="P467" s="179"/>
      <c r="R467" s="180"/>
      <c r="S467" s="177"/>
      <c r="T467" s="179"/>
      <c r="U467" s="179">
        <v>0</v>
      </c>
      <c r="V467" s="179"/>
      <c r="W467" s="179"/>
      <c r="X467" s="179"/>
      <c r="Y467" s="179"/>
      <c r="Z467" s="179"/>
      <c r="AA467" s="179"/>
      <c r="AB467" s="179"/>
      <c r="AC467" s="179"/>
      <c r="AD467" s="179"/>
      <c r="AE467" s="179"/>
      <c r="AF467" s="179">
        <f t="shared" si="492"/>
        <v>0</v>
      </c>
      <c r="AG467" s="179">
        <f t="shared" si="493"/>
        <v>0</v>
      </c>
      <c r="AI467" s="175"/>
      <c r="AJ467" s="175"/>
      <c r="AK467" s="175"/>
      <c r="AL467" s="175"/>
      <c r="AM467" s="175"/>
      <c r="AN467" s="175"/>
      <c r="AO467" s="175"/>
      <c r="AP467" s="175"/>
      <c r="AQ467" s="175"/>
      <c r="AR467" s="175"/>
      <c r="AS467" s="175"/>
      <c r="AT467" s="175"/>
      <c r="AU467" s="175"/>
      <c r="AV467" s="175"/>
    </row>
    <row r="468" spans="1:48" x14ac:dyDescent="0.25">
      <c r="A468" s="180">
        <v>30548</v>
      </c>
      <c r="B468" s="177" t="s">
        <v>1143</v>
      </c>
      <c r="C468" s="179"/>
      <c r="D468" s="179"/>
      <c r="E468" s="179"/>
      <c r="F468" s="179"/>
      <c r="G468" s="179"/>
      <c r="H468" s="179"/>
      <c r="I468" s="179"/>
      <c r="J468" s="179"/>
      <c r="K468" s="179"/>
      <c r="L468" s="179"/>
      <c r="M468" s="179"/>
      <c r="N468" s="179"/>
      <c r="O468" s="179"/>
      <c r="P468" s="179"/>
      <c r="R468" s="180"/>
      <c r="S468" s="177"/>
      <c r="T468" s="179"/>
      <c r="U468" s="179">
        <v>0</v>
      </c>
      <c r="V468" s="179"/>
      <c r="W468" s="179"/>
      <c r="X468" s="179"/>
      <c r="Y468" s="179"/>
      <c r="Z468" s="179"/>
      <c r="AA468" s="179"/>
      <c r="AB468" s="179"/>
      <c r="AC468" s="179"/>
      <c r="AD468" s="179"/>
      <c r="AE468" s="179"/>
      <c r="AF468" s="179">
        <f t="shared" si="492"/>
        <v>0</v>
      </c>
      <c r="AG468" s="179">
        <f t="shared" si="493"/>
        <v>0</v>
      </c>
      <c r="AI468" s="175"/>
      <c r="AJ468" s="175"/>
      <c r="AK468" s="175"/>
      <c r="AL468" s="175"/>
      <c r="AM468" s="175"/>
      <c r="AN468" s="175"/>
      <c r="AO468" s="175"/>
      <c r="AP468" s="175"/>
      <c r="AQ468" s="175"/>
      <c r="AR468" s="175"/>
      <c r="AS468" s="175"/>
      <c r="AT468" s="175"/>
      <c r="AU468" s="175"/>
      <c r="AV468" s="175"/>
    </row>
    <row r="469" spans="1:48" x14ac:dyDescent="0.25">
      <c r="A469" s="180">
        <v>30549</v>
      </c>
      <c r="B469" s="177" t="s">
        <v>1144</v>
      </c>
      <c r="C469" s="179"/>
      <c r="D469" s="179"/>
      <c r="E469" s="179"/>
      <c r="F469" s="179"/>
      <c r="G469" s="179"/>
      <c r="H469" s="179"/>
      <c r="I469" s="179"/>
      <c r="J469" s="179"/>
      <c r="K469" s="179"/>
      <c r="L469" s="179"/>
      <c r="M469" s="179"/>
      <c r="N469" s="179"/>
      <c r="O469" s="179"/>
      <c r="P469" s="179"/>
      <c r="R469" s="180"/>
      <c r="S469" s="177"/>
      <c r="T469" s="179"/>
      <c r="U469" s="179">
        <v>0</v>
      </c>
      <c r="V469" s="179"/>
      <c r="W469" s="179"/>
      <c r="X469" s="179"/>
      <c r="Y469" s="179"/>
      <c r="Z469" s="179"/>
      <c r="AA469" s="179"/>
      <c r="AB469" s="179"/>
      <c r="AC469" s="179"/>
      <c r="AD469" s="179"/>
      <c r="AE469" s="179"/>
      <c r="AF469" s="179">
        <f t="shared" si="492"/>
        <v>0</v>
      </c>
      <c r="AG469" s="179">
        <f t="shared" si="493"/>
        <v>0</v>
      </c>
      <c r="AI469" s="175"/>
      <c r="AJ469" s="175"/>
      <c r="AK469" s="175"/>
      <c r="AL469" s="175"/>
      <c r="AM469" s="175"/>
      <c r="AN469" s="175"/>
      <c r="AO469" s="175"/>
      <c r="AP469" s="175"/>
      <c r="AQ469" s="175"/>
      <c r="AR469" s="175"/>
      <c r="AS469" s="175"/>
      <c r="AT469" s="175"/>
      <c r="AU469" s="175"/>
      <c r="AV469" s="175"/>
    </row>
    <row r="470" spans="1:48" x14ac:dyDescent="0.25">
      <c r="A470" s="180">
        <v>30550</v>
      </c>
      <c r="B470" s="177" t="s">
        <v>1145</v>
      </c>
      <c r="C470" s="179"/>
      <c r="D470" s="179"/>
      <c r="E470" s="179"/>
      <c r="F470" s="179"/>
      <c r="G470" s="179"/>
      <c r="H470" s="179"/>
      <c r="I470" s="179"/>
      <c r="J470" s="179"/>
      <c r="K470" s="179"/>
      <c r="L470" s="179"/>
      <c r="M470" s="179"/>
      <c r="N470" s="179"/>
      <c r="O470" s="179"/>
      <c r="P470" s="179"/>
      <c r="R470" s="180"/>
      <c r="S470" s="177"/>
      <c r="T470" s="179"/>
      <c r="U470" s="179">
        <v>0</v>
      </c>
      <c r="V470" s="179"/>
      <c r="W470" s="179"/>
      <c r="X470" s="179"/>
      <c r="Y470" s="179"/>
      <c r="Z470" s="179"/>
      <c r="AA470" s="179"/>
      <c r="AB470" s="179"/>
      <c r="AC470" s="179"/>
      <c r="AD470" s="179"/>
      <c r="AE470" s="179"/>
      <c r="AF470" s="179">
        <f t="shared" si="492"/>
        <v>0</v>
      </c>
      <c r="AG470" s="179">
        <f t="shared" si="493"/>
        <v>0</v>
      </c>
      <c r="AI470" s="175"/>
      <c r="AJ470" s="175"/>
      <c r="AK470" s="175"/>
      <c r="AL470" s="175"/>
      <c r="AM470" s="175"/>
      <c r="AN470" s="175"/>
      <c r="AO470" s="175"/>
      <c r="AP470" s="175"/>
      <c r="AQ470" s="175"/>
      <c r="AR470" s="175"/>
      <c r="AS470" s="175"/>
      <c r="AT470" s="175"/>
      <c r="AU470" s="175"/>
      <c r="AV470" s="175"/>
    </row>
    <row r="471" spans="1:48" x14ac:dyDescent="0.25">
      <c r="A471" s="180">
        <v>30551</v>
      </c>
      <c r="B471" s="177" t="s">
        <v>1146</v>
      </c>
      <c r="C471" s="179"/>
      <c r="D471" s="179"/>
      <c r="E471" s="179"/>
      <c r="F471" s="179"/>
      <c r="G471" s="179"/>
      <c r="H471" s="179"/>
      <c r="I471" s="179"/>
      <c r="J471" s="179"/>
      <c r="K471" s="179"/>
      <c r="L471" s="179"/>
      <c r="M471" s="179"/>
      <c r="N471" s="179"/>
      <c r="O471" s="179"/>
      <c r="P471" s="179"/>
      <c r="R471" s="180"/>
      <c r="S471" s="177"/>
      <c r="T471" s="179"/>
      <c r="U471" s="179">
        <v>0</v>
      </c>
      <c r="V471" s="179"/>
      <c r="W471" s="179"/>
      <c r="X471" s="179"/>
      <c r="Y471" s="179"/>
      <c r="Z471" s="179"/>
      <c r="AA471" s="179"/>
      <c r="AB471" s="179"/>
      <c r="AC471" s="179"/>
      <c r="AD471" s="179"/>
      <c r="AE471" s="179"/>
      <c r="AF471" s="179">
        <f t="shared" si="492"/>
        <v>0</v>
      </c>
      <c r="AG471" s="179">
        <f t="shared" si="493"/>
        <v>0</v>
      </c>
      <c r="AI471" s="175"/>
      <c r="AJ471" s="175"/>
      <c r="AK471" s="175"/>
      <c r="AL471" s="175"/>
      <c r="AM471" s="175"/>
      <c r="AN471" s="175"/>
      <c r="AO471" s="175"/>
      <c r="AP471" s="175"/>
      <c r="AQ471" s="175"/>
      <c r="AR471" s="175"/>
      <c r="AS471" s="175"/>
      <c r="AT471" s="175"/>
      <c r="AU471" s="175"/>
      <c r="AV471" s="175"/>
    </row>
    <row r="472" spans="1:48" x14ac:dyDescent="0.25">
      <c r="A472" s="180">
        <v>30552</v>
      </c>
      <c r="B472" s="177" t="s">
        <v>1147</v>
      </c>
      <c r="C472" s="179"/>
      <c r="D472" s="179"/>
      <c r="E472" s="179"/>
      <c r="F472" s="179"/>
      <c r="G472" s="179"/>
      <c r="H472" s="179"/>
      <c r="I472" s="179"/>
      <c r="J472" s="179"/>
      <c r="K472" s="179"/>
      <c r="L472" s="179"/>
      <c r="M472" s="179"/>
      <c r="N472" s="179"/>
      <c r="O472" s="179"/>
      <c r="P472" s="179"/>
      <c r="R472" s="180"/>
      <c r="S472" s="177"/>
      <c r="T472" s="179"/>
      <c r="U472" s="179">
        <v>0</v>
      </c>
      <c r="V472" s="179"/>
      <c r="W472" s="179"/>
      <c r="X472" s="179"/>
      <c r="Y472" s="179"/>
      <c r="Z472" s="179"/>
      <c r="AA472" s="179"/>
      <c r="AB472" s="179"/>
      <c r="AC472" s="179"/>
      <c r="AD472" s="179"/>
      <c r="AE472" s="179"/>
      <c r="AF472" s="179">
        <f t="shared" si="492"/>
        <v>0</v>
      </c>
      <c r="AG472" s="179">
        <f t="shared" si="493"/>
        <v>0</v>
      </c>
      <c r="AI472" s="175"/>
      <c r="AJ472" s="175"/>
      <c r="AK472" s="175"/>
      <c r="AL472" s="175"/>
      <c r="AM472" s="175"/>
      <c r="AN472" s="175"/>
      <c r="AO472" s="175"/>
      <c r="AP472" s="175"/>
      <c r="AQ472" s="175"/>
      <c r="AR472" s="175"/>
      <c r="AS472" s="175"/>
      <c r="AT472" s="175"/>
      <c r="AU472" s="175"/>
      <c r="AV472" s="175"/>
    </row>
    <row r="473" spans="1:48" x14ac:dyDescent="0.25">
      <c r="A473" s="180">
        <v>30553</v>
      </c>
      <c r="B473" s="177" t="s">
        <v>1148</v>
      </c>
      <c r="C473" s="179"/>
      <c r="D473" s="179"/>
      <c r="E473" s="179"/>
      <c r="F473" s="179"/>
      <c r="G473" s="179"/>
      <c r="H473" s="179"/>
      <c r="I473" s="179"/>
      <c r="J473" s="179"/>
      <c r="K473" s="179"/>
      <c r="L473" s="179"/>
      <c r="M473" s="179"/>
      <c r="N473" s="179"/>
      <c r="O473" s="179"/>
      <c r="P473" s="179"/>
      <c r="R473" s="180"/>
      <c r="S473" s="177"/>
      <c r="T473" s="179"/>
      <c r="U473" s="179">
        <v>0</v>
      </c>
      <c r="V473" s="179"/>
      <c r="W473" s="179"/>
      <c r="X473" s="179"/>
      <c r="Y473" s="179"/>
      <c r="Z473" s="179"/>
      <c r="AA473" s="179"/>
      <c r="AB473" s="179"/>
      <c r="AC473" s="179"/>
      <c r="AD473" s="179"/>
      <c r="AE473" s="179"/>
      <c r="AF473" s="179">
        <f t="shared" si="492"/>
        <v>0</v>
      </c>
      <c r="AG473" s="179">
        <f t="shared" si="493"/>
        <v>0</v>
      </c>
      <c r="AI473" s="175"/>
      <c r="AJ473" s="175"/>
      <c r="AK473" s="175"/>
      <c r="AL473" s="175"/>
      <c r="AM473" s="175"/>
      <c r="AN473" s="175"/>
      <c r="AO473" s="175"/>
      <c r="AP473" s="175"/>
      <c r="AQ473" s="175"/>
      <c r="AR473" s="175"/>
      <c r="AS473" s="175"/>
      <c r="AT473" s="175"/>
      <c r="AU473" s="175"/>
      <c r="AV473" s="175"/>
    </row>
    <row r="474" spans="1:48" x14ac:dyDescent="0.25">
      <c r="A474" s="180">
        <v>30554</v>
      </c>
      <c r="B474" s="177" t="s">
        <v>1149</v>
      </c>
      <c r="C474" s="179"/>
      <c r="D474" s="179"/>
      <c r="E474" s="179"/>
      <c r="F474" s="179"/>
      <c r="G474" s="179"/>
      <c r="H474" s="179"/>
      <c r="I474" s="179"/>
      <c r="J474" s="179"/>
      <c r="K474" s="179"/>
      <c r="L474" s="179"/>
      <c r="M474" s="179"/>
      <c r="N474" s="179"/>
      <c r="O474" s="179"/>
      <c r="P474" s="179"/>
      <c r="R474" s="180"/>
      <c r="S474" s="177"/>
      <c r="T474" s="179"/>
      <c r="U474" s="179">
        <v>0</v>
      </c>
      <c r="V474" s="179"/>
      <c r="W474" s="179"/>
      <c r="X474" s="179"/>
      <c r="Y474" s="179"/>
      <c r="Z474" s="179"/>
      <c r="AA474" s="179"/>
      <c r="AB474" s="179"/>
      <c r="AC474" s="179"/>
      <c r="AD474" s="179"/>
      <c r="AE474" s="179"/>
      <c r="AF474" s="179">
        <f t="shared" si="492"/>
        <v>0</v>
      </c>
      <c r="AG474" s="179">
        <f t="shared" si="493"/>
        <v>0</v>
      </c>
      <c r="AI474" s="175"/>
      <c r="AJ474" s="175"/>
      <c r="AK474" s="175"/>
      <c r="AL474" s="175"/>
      <c r="AM474" s="175"/>
      <c r="AN474" s="175"/>
      <c r="AO474" s="175"/>
      <c r="AP474" s="175"/>
      <c r="AQ474" s="175"/>
      <c r="AR474" s="175"/>
      <c r="AS474" s="175"/>
      <c r="AT474" s="175"/>
      <c r="AU474" s="175"/>
      <c r="AV474" s="175"/>
    </row>
    <row r="475" spans="1:48" x14ac:dyDescent="0.25">
      <c r="A475" s="180">
        <v>30555</v>
      </c>
      <c r="B475" s="177" t="s">
        <v>1150</v>
      </c>
      <c r="C475" s="179"/>
      <c r="D475" s="179"/>
      <c r="E475" s="179"/>
      <c r="F475" s="179"/>
      <c r="G475" s="179"/>
      <c r="H475" s="179"/>
      <c r="I475" s="179"/>
      <c r="J475" s="179"/>
      <c r="K475" s="179"/>
      <c r="L475" s="179"/>
      <c r="M475" s="179"/>
      <c r="N475" s="179"/>
      <c r="O475" s="179"/>
      <c r="P475" s="179"/>
      <c r="R475" s="180"/>
      <c r="S475" s="177"/>
      <c r="T475" s="179"/>
      <c r="U475" s="179">
        <v>0</v>
      </c>
      <c r="V475" s="179"/>
      <c r="W475" s="179"/>
      <c r="X475" s="179"/>
      <c r="Y475" s="179"/>
      <c r="Z475" s="179"/>
      <c r="AA475" s="179"/>
      <c r="AB475" s="179"/>
      <c r="AC475" s="179"/>
      <c r="AD475" s="179"/>
      <c r="AE475" s="179"/>
      <c r="AF475" s="179">
        <f t="shared" si="492"/>
        <v>0</v>
      </c>
      <c r="AG475" s="179">
        <f t="shared" si="493"/>
        <v>0</v>
      </c>
      <c r="AI475" s="175"/>
      <c r="AJ475" s="175"/>
      <c r="AK475" s="175"/>
      <c r="AL475" s="175"/>
      <c r="AM475" s="175"/>
      <c r="AN475" s="175"/>
      <c r="AO475" s="175"/>
      <c r="AP475" s="175"/>
      <c r="AQ475" s="175"/>
      <c r="AR475" s="175"/>
      <c r="AS475" s="175"/>
      <c r="AT475" s="175"/>
      <c r="AU475" s="175"/>
      <c r="AV475" s="175"/>
    </row>
    <row r="476" spans="1:48" x14ac:dyDescent="0.25">
      <c r="A476" s="180">
        <v>30556</v>
      </c>
      <c r="B476" s="177" t="s">
        <v>1151</v>
      </c>
      <c r="C476" s="179"/>
      <c r="D476" s="179"/>
      <c r="E476" s="179"/>
      <c r="F476" s="179"/>
      <c r="G476" s="179"/>
      <c r="H476" s="179"/>
      <c r="I476" s="179"/>
      <c r="J476" s="179"/>
      <c r="K476" s="179"/>
      <c r="L476" s="179"/>
      <c r="M476" s="179"/>
      <c r="N476" s="179"/>
      <c r="O476" s="179"/>
      <c r="P476" s="179"/>
      <c r="R476" s="180"/>
      <c r="S476" s="177"/>
      <c r="T476" s="179"/>
      <c r="U476" s="179">
        <v>0</v>
      </c>
      <c r="V476" s="179"/>
      <c r="W476" s="179"/>
      <c r="X476" s="179"/>
      <c r="Y476" s="179"/>
      <c r="Z476" s="179"/>
      <c r="AA476" s="179"/>
      <c r="AB476" s="179"/>
      <c r="AC476" s="179"/>
      <c r="AD476" s="179"/>
      <c r="AE476" s="179"/>
      <c r="AF476" s="179">
        <f t="shared" si="492"/>
        <v>0</v>
      </c>
      <c r="AG476" s="179">
        <f t="shared" si="493"/>
        <v>0</v>
      </c>
      <c r="AI476" s="175"/>
      <c r="AJ476" s="175"/>
      <c r="AK476" s="175"/>
      <c r="AL476" s="175"/>
      <c r="AM476" s="175"/>
      <c r="AN476" s="175"/>
      <c r="AO476" s="175"/>
      <c r="AP476" s="175"/>
      <c r="AQ476" s="175"/>
      <c r="AR476" s="175"/>
      <c r="AS476" s="175"/>
      <c r="AT476" s="175"/>
      <c r="AU476" s="175"/>
      <c r="AV476" s="175"/>
    </row>
    <row r="477" spans="1:48" x14ac:dyDescent="0.25">
      <c r="A477" s="180">
        <v>30557</v>
      </c>
      <c r="B477" s="177" t="s">
        <v>1152</v>
      </c>
      <c r="C477" s="179"/>
      <c r="D477" s="179"/>
      <c r="E477" s="179"/>
      <c r="F477" s="179"/>
      <c r="G477" s="179"/>
      <c r="H477" s="179"/>
      <c r="I477" s="179"/>
      <c r="J477" s="179"/>
      <c r="K477" s="179"/>
      <c r="L477" s="179"/>
      <c r="M477" s="179"/>
      <c r="N477" s="179"/>
      <c r="O477" s="179"/>
      <c r="P477" s="179"/>
      <c r="R477" s="180"/>
      <c r="S477" s="177"/>
      <c r="T477" s="179"/>
      <c r="U477" s="179">
        <v>447790</v>
      </c>
      <c r="V477" s="179"/>
      <c r="W477" s="179"/>
      <c r="X477" s="179"/>
      <c r="Y477" s="179"/>
      <c r="Z477" s="179"/>
      <c r="AA477" s="179"/>
      <c r="AB477" s="179"/>
      <c r="AC477" s="179"/>
      <c r="AD477" s="179"/>
      <c r="AE477" s="179"/>
      <c r="AF477" s="179">
        <f t="shared" si="492"/>
        <v>447790</v>
      </c>
      <c r="AG477" s="179">
        <f t="shared" si="493"/>
        <v>447790</v>
      </c>
      <c r="AI477" s="175"/>
      <c r="AJ477" s="175"/>
      <c r="AK477" s="175"/>
      <c r="AL477" s="175"/>
      <c r="AM477" s="175"/>
      <c r="AN477" s="175"/>
      <c r="AO477" s="175"/>
      <c r="AP477" s="175"/>
      <c r="AQ477" s="175"/>
      <c r="AR477" s="175"/>
      <c r="AS477" s="175"/>
      <c r="AT477" s="175"/>
      <c r="AU477" s="175"/>
      <c r="AV477" s="175"/>
    </row>
    <row r="478" spans="1:48" x14ac:dyDescent="0.25">
      <c r="A478" s="180">
        <v>30558</v>
      </c>
      <c r="B478" s="177" t="s">
        <v>1153</v>
      </c>
      <c r="C478" s="179"/>
      <c r="D478" s="179"/>
      <c r="E478" s="179"/>
      <c r="F478" s="179"/>
      <c r="G478" s="179"/>
      <c r="H478" s="179"/>
      <c r="I478" s="179"/>
      <c r="J478" s="179"/>
      <c r="K478" s="179"/>
      <c r="L478" s="179"/>
      <c r="M478" s="179"/>
      <c r="N478" s="179"/>
      <c r="O478" s="179"/>
      <c r="P478" s="179"/>
      <c r="R478" s="180"/>
      <c r="S478" s="177"/>
      <c r="T478" s="179"/>
      <c r="U478" s="179">
        <v>0</v>
      </c>
      <c r="V478" s="179"/>
      <c r="W478" s="179"/>
      <c r="X478" s="179"/>
      <c r="Y478" s="179"/>
      <c r="Z478" s="179"/>
      <c r="AA478" s="179"/>
      <c r="AB478" s="179"/>
      <c r="AC478" s="179"/>
      <c r="AD478" s="179"/>
      <c r="AE478" s="179"/>
      <c r="AF478" s="179">
        <f t="shared" si="492"/>
        <v>0</v>
      </c>
      <c r="AG478" s="179">
        <f t="shared" si="493"/>
        <v>0</v>
      </c>
      <c r="AI478" s="175"/>
      <c r="AJ478" s="175"/>
      <c r="AK478" s="175"/>
      <c r="AL478" s="175"/>
      <c r="AM478" s="175"/>
      <c r="AN478" s="175"/>
      <c r="AO478" s="175"/>
      <c r="AP478" s="175"/>
      <c r="AQ478" s="175"/>
      <c r="AR478" s="175"/>
      <c r="AS478" s="175"/>
      <c r="AT478" s="175"/>
      <c r="AU478" s="175"/>
      <c r="AV478" s="175"/>
    </row>
    <row r="479" spans="1:48" x14ac:dyDescent="0.25">
      <c r="A479" s="180">
        <v>30559</v>
      </c>
      <c r="B479" s="177" t="s">
        <v>1154</v>
      </c>
      <c r="C479" s="179"/>
      <c r="D479" s="179"/>
      <c r="E479" s="179"/>
      <c r="F479" s="179"/>
      <c r="G479" s="179"/>
      <c r="H479" s="179"/>
      <c r="I479" s="179"/>
      <c r="J479" s="179"/>
      <c r="K479" s="179"/>
      <c r="L479" s="179"/>
      <c r="M479" s="179"/>
      <c r="N479" s="179"/>
      <c r="O479" s="179"/>
      <c r="P479" s="179"/>
      <c r="R479" s="180"/>
      <c r="S479" s="177"/>
      <c r="T479" s="179"/>
      <c r="U479" s="179">
        <v>0</v>
      </c>
      <c r="V479" s="179"/>
      <c r="W479" s="179"/>
      <c r="X479" s="179"/>
      <c r="Y479" s="179"/>
      <c r="Z479" s="179"/>
      <c r="AA479" s="179"/>
      <c r="AB479" s="179"/>
      <c r="AC479" s="179"/>
      <c r="AD479" s="179"/>
      <c r="AE479" s="179"/>
      <c r="AF479" s="179">
        <f t="shared" si="492"/>
        <v>0</v>
      </c>
      <c r="AG479" s="179">
        <f t="shared" si="493"/>
        <v>0</v>
      </c>
      <c r="AI479" s="175"/>
      <c r="AJ479" s="175"/>
      <c r="AK479" s="175"/>
      <c r="AL479" s="175"/>
      <c r="AM479" s="175"/>
      <c r="AN479" s="175"/>
      <c r="AO479" s="175"/>
      <c r="AP479" s="175"/>
      <c r="AQ479" s="175"/>
      <c r="AR479" s="175"/>
      <c r="AS479" s="175"/>
      <c r="AT479" s="175"/>
      <c r="AU479" s="175"/>
      <c r="AV479" s="175"/>
    </row>
    <row r="480" spans="1:48" x14ac:dyDescent="0.25">
      <c r="A480" s="3">
        <v>306</v>
      </c>
      <c r="B480" s="4" t="s">
        <v>697</v>
      </c>
      <c r="C480" s="5">
        <f t="shared" ref="C480:N480" si="498">+C481</f>
        <v>174250000</v>
      </c>
      <c r="D480" s="5">
        <f t="shared" si="498"/>
        <v>24750000</v>
      </c>
      <c r="E480" s="5">
        <f t="shared" si="498"/>
        <v>0</v>
      </c>
      <c r="F480" s="5">
        <f t="shared" si="498"/>
        <v>0</v>
      </c>
      <c r="G480" s="5">
        <f t="shared" si="498"/>
        <v>0</v>
      </c>
      <c r="H480" s="5">
        <f t="shared" si="498"/>
        <v>0</v>
      </c>
      <c r="I480" s="5">
        <f t="shared" si="498"/>
        <v>0</v>
      </c>
      <c r="J480" s="5">
        <f t="shared" si="498"/>
        <v>0</v>
      </c>
      <c r="K480" s="5">
        <f t="shared" si="498"/>
        <v>0</v>
      </c>
      <c r="L480" s="5">
        <f t="shared" si="498"/>
        <v>0</v>
      </c>
      <c r="M480" s="5">
        <f t="shared" si="498"/>
        <v>0</v>
      </c>
      <c r="N480" s="5">
        <f t="shared" si="498"/>
        <v>0</v>
      </c>
      <c r="O480" s="5">
        <f t="shared" si="497"/>
        <v>199000000</v>
      </c>
      <c r="P480" s="5">
        <v>199000000</v>
      </c>
      <c r="R480" s="3">
        <v>306</v>
      </c>
      <c r="S480" s="4" t="s">
        <v>697</v>
      </c>
      <c r="T480" s="5">
        <f t="shared" ref="T480" si="499">+T481</f>
        <v>556940000</v>
      </c>
      <c r="U480" s="5">
        <v>-530700000</v>
      </c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>
        <f t="shared" si="492"/>
        <v>26240000</v>
      </c>
      <c r="AG480" s="5">
        <f t="shared" si="493"/>
        <v>26240000</v>
      </c>
      <c r="AI480" s="173">
        <f t="shared" si="494"/>
        <v>-2.1962123385939742</v>
      </c>
      <c r="AJ480" s="173">
        <f t="shared" si="479"/>
        <v>22.442424242424241</v>
      </c>
      <c r="AK480" s="173" t="e">
        <f t="shared" si="480"/>
        <v>#DIV/0!</v>
      </c>
      <c r="AL480" s="173" t="e">
        <f t="shared" si="481"/>
        <v>#DIV/0!</v>
      </c>
      <c r="AM480" s="173" t="e">
        <f t="shared" si="482"/>
        <v>#DIV/0!</v>
      </c>
      <c r="AN480" s="173" t="e">
        <f t="shared" si="483"/>
        <v>#DIV/0!</v>
      </c>
      <c r="AO480" s="173" t="e">
        <f t="shared" si="484"/>
        <v>#DIV/0!</v>
      </c>
      <c r="AP480" s="173" t="e">
        <f t="shared" si="485"/>
        <v>#DIV/0!</v>
      </c>
      <c r="AQ480" s="173" t="e">
        <f t="shared" si="486"/>
        <v>#DIV/0!</v>
      </c>
      <c r="AR480" s="173" t="e">
        <f t="shared" si="487"/>
        <v>#DIV/0!</v>
      </c>
      <c r="AS480" s="173" t="e">
        <f t="shared" si="488"/>
        <v>#DIV/0!</v>
      </c>
      <c r="AT480" s="173" t="e">
        <f t="shared" si="489"/>
        <v>#DIV/0!</v>
      </c>
      <c r="AU480" s="173">
        <f t="shared" si="490"/>
        <v>0.86814070351758799</v>
      </c>
      <c r="AV480" s="173">
        <f t="shared" si="491"/>
        <v>0.86814070351758799</v>
      </c>
    </row>
    <row r="481" spans="1:48" x14ac:dyDescent="0.25">
      <c r="A481" s="3">
        <v>3061</v>
      </c>
      <c r="B481" s="4" t="s">
        <v>698</v>
      </c>
      <c r="C481" s="5">
        <f t="shared" ref="C481:N481" si="500">+C482+C483</f>
        <v>174250000</v>
      </c>
      <c r="D481" s="5">
        <f t="shared" si="500"/>
        <v>24750000</v>
      </c>
      <c r="E481" s="5">
        <f t="shared" si="500"/>
        <v>0</v>
      </c>
      <c r="F481" s="5">
        <f t="shared" si="500"/>
        <v>0</v>
      </c>
      <c r="G481" s="5">
        <f t="shared" si="500"/>
        <v>0</v>
      </c>
      <c r="H481" s="5">
        <f t="shared" si="500"/>
        <v>0</v>
      </c>
      <c r="I481" s="5">
        <f t="shared" si="500"/>
        <v>0</v>
      </c>
      <c r="J481" s="5">
        <f t="shared" si="500"/>
        <v>0</v>
      </c>
      <c r="K481" s="5">
        <f t="shared" si="500"/>
        <v>0</v>
      </c>
      <c r="L481" s="5">
        <f t="shared" si="500"/>
        <v>0</v>
      </c>
      <c r="M481" s="5">
        <f t="shared" si="500"/>
        <v>0</v>
      </c>
      <c r="N481" s="5">
        <f t="shared" si="500"/>
        <v>0</v>
      </c>
      <c r="O481" s="5">
        <f t="shared" si="497"/>
        <v>199000000</v>
      </c>
      <c r="P481" s="5">
        <v>199000000</v>
      </c>
      <c r="R481" s="3">
        <v>3061</v>
      </c>
      <c r="S481" s="4" t="s">
        <v>698</v>
      </c>
      <c r="T481" s="5">
        <f t="shared" ref="T481" si="501">SUM(T482:T499)</f>
        <v>556940000</v>
      </c>
      <c r="U481" s="5">
        <v>-530700000</v>
      </c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>
        <f t="shared" si="492"/>
        <v>26240000</v>
      </c>
      <c r="AG481" s="5">
        <f t="shared" si="493"/>
        <v>26240000</v>
      </c>
      <c r="AI481" s="173">
        <f t="shared" si="494"/>
        <v>-2.1962123385939742</v>
      </c>
      <c r="AJ481" s="173">
        <f t="shared" si="479"/>
        <v>22.442424242424241</v>
      </c>
      <c r="AK481" s="173" t="e">
        <f t="shared" si="480"/>
        <v>#DIV/0!</v>
      </c>
      <c r="AL481" s="173" t="e">
        <f t="shared" si="481"/>
        <v>#DIV/0!</v>
      </c>
      <c r="AM481" s="173" t="e">
        <f t="shared" si="482"/>
        <v>#DIV/0!</v>
      </c>
      <c r="AN481" s="173" t="e">
        <f t="shared" si="483"/>
        <v>#DIV/0!</v>
      </c>
      <c r="AO481" s="173" t="e">
        <f t="shared" si="484"/>
        <v>#DIV/0!</v>
      </c>
      <c r="AP481" s="173" t="e">
        <f t="shared" si="485"/>
        <v>#DIV/0!</v>
      </c>
      <c r="AQ481" s="173" t="e">
        <f t="shared" si="486"/>
        <v>#DIV/0!</v>
      </c>
      <c r="AR481" s="173" t="e">
        <f t="shared" si="487"/>
        <v>#DIV/0!</v>
      </c>
      <c r="AS481" s="173" t="e">
        <f t="shared" si="488"/>
        <v>#DIV/0!</v>
      </c>
      <c r="AT481" s="173" t="e">
        <f t="shared" si="489"/>
        <v>#DIV/0!</v>
      </c>
      <c r="AU481" s="173">
        <f t="shared" si="490"/>
        <v>0.86814070351758799</v>
      </c>
      <c r="AV481" s="173">
        <f t="shared" si="491"/>
        <v>0.86814070351758799</v>
      </c>
    </row>
    <row r="482" spans="1:48" x14ac:dyDescent="0.25">
      <c r="A482" s="16">
        <v>306101</v>
      </c>
      <c r="B482" s="13" t="s">
        <v>705</v>
      </c>
      <c r="C482" s="15">
        <v>24750000</v>
      </c>
      <c r="D482" s="15">
        <v>24750000</v>
      </c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>
        <f t="shared" si="497"/>
        <v>49500000</v>
      </c>
      <c r="P482" s="15">
        <v>49500000</v>
      </c>
      <c r="R482" s="16">
        <v>306101</v>
      </c>
      <c r="S482" s="13" t="s">
        <v>699</v>
      </c>
      <c r="T482" s="15">
        <v>0</v>
      </c>
      <c r="U482" s="15">
        <v>0</v>
      </c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>
        <f t="shared" si="492"/>
        <v>0</v>
      </c>
      <c r="AG482" s="15">
        <f t="shared" si="493"/>
        <v>0</v>
      </c>
      <c r="AI482" s="175">
        <f t="shared" si="494"/>
        <v>1</v>
      </c>
      <c r="AJ482" s="175">
        <f t="shared" si="479"/>
        <v>1</v>
      </c>
      <c r="AK482" s="175" t="e">
        <f t="shared" si="480"/>
        <v>#DIV/0!</v>
      </c>
      <c r="AL482" s="175" t="e">
        <f t="shared" si="481"/>
        <v>#DIV/0!</v>
      </c>
      <c r="AM482" s="175" t="e">
        <f t="shared" si="482"/>
        <v>#DIV/0!</v>
      </c>
      <c r="AN482" s="175" t="e">
        <f t="shared" si="483"/>
        <v>#DIV/0!</v>
      </c>
      <c r="AO482" s="175" t="e">
        <f t="shared" si="484"/>
        <v>#DIV/0!</v>
      </c>
      <c r="AP482" s="175" t="e">
        <f t="shared" si="485"/>
        <v>#DIV/0!</v>
      </c>
      <c r="AQ482" s="175" t="e">
        <f t="shared" si="486"/>
        <v>#DIV/0!</v>
      </c>
      <c r="AR482" s="175" t="e">
        <f t="shared" si="487"/>
        <v>#DIV/0!</v>
      </c>
      <c r="AS482" s="175" t="e">
        <f t="shared" si="488"/>
        <v>#DIV/0!</v>
      </c>
      <c r="AT482" s="175" t="e">
        <f t="shared" si="489"/>
        <v>#DIV/0!</v>
      </c>
      <c r="AU482" s="175">
        <f t="shared" si="490"/>
        <v>1</v>
      </c>
      <c r="AV482" s="175">
        <f t="shared" si="491"/>
        <v>1</v>
      </c>
    </row>
    <row r="483" spans="1:48" x14ac:dyDescent="0.25">
      <c r="A483" s="16">
        <v>306102</v>
      </c>
      <c r="B483" s="13" t="s">
        <v>700</v>
      </c>
      <c r="C483" s="15">
        <v>149500000</v>
      </c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>
        <f t="shared" si="497"/>
        <v>149500000</v>
      </c>
      <c r="P483" s="15">
        <v>149500000</v>
      </c>
      <c r="R483" s="16">
        <v>306102</v>
      </c>
      <c r="S483" s="13" t="s">
        <v>700</v>
      </c>
      <c r="T483" s="15">
        <v>109500000</v>
      </c>
      <c r="U483" s="15">
        <v>-99900000</v>
      </c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>
        <f t="shared" si="492"/>
        <v>9600000</v>
      </c>
      <c r="AG483" s="15">
        <f t="shared" si="493"/>
        <v>9600000</v>
      </c>
      <c r="AI483" s="175">
        <f t="shared" si="494"/>
        <v>0.26755852842809363</v>
      </c>
      <c r="AJ483" s="175" t="e">
        <f t="shared" si="479"/>
        <v>#DIV/0!</v>
      </c>
      <c r="AK483" s="175" t="e">
        <f t="shared" si="480"/>
        <v>#DIV/0!</v>
      </c>
      <c r="AL483" s="175" t="e">
        <f t="shared" si="481"/>
        <v>#DIV/0!</v>
      </c>
      <c r="AM483" s="175" t="e">
        <f t="shared" si="482"/>
        <v>#DIV/0!</v>
      </c>
      <c r="AN483" s="175" t="e">
        <f t="shared" si="483"/>
        <v>#DIV/0!</v>
      </c>
      <c r="AO483" s="175" t="e">
        <f t="shared" si="484"/>
        <v>#DIV/0!</v>
      </c>
      <c r="AP483" s="175" t="e">
        <f t="shared" si="485"/>
        <v>#DIV/0!</v>
      </c>
      <c r="AQ483" s="175" t="e">
        <f t="shared" si="486"/>
        <v>#DIV/0!</v>
      </c>
      <c r="AR483" s="175" t="e">
        <f t="shared" si="487"/>
        <v>#DIV/0!</v>
      </c>
      <c r="AS483" s="175" t="e">
        <f t="shared" si="488"/>
        <v>#DIV/0!</v>
      </c>
      <c r="AT483" s="175" t="e">
        <f t="shared" si="489"/>
        <v>#DIV/0!</v>
      </c>
      <c r="AU483" s="175">
        <f t="shared" si="490"/>
        <v>0.93578595317725755</v>
      </c>
      <c r="AV483" s="175">
        <f t="shared" si="491"/>
        <v>0.93578595317725755</v>
      </c>
    </row>
    <row r="484" spans="1:48" x14ac:dyDescent="0.25">
      <c r="A484" s="16">
        <v>306103</v>
      </c>
      <c r="B484" s="13" t="s">
        <v>701</v>
      </c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>
        <f t="shared" si="497"/>
        <v>0</v>
      </c>
      <c r="P484" s="15"/>
      <c r="R484" s="16">
        <v>306103</v>
      </c>
      <c r="S484" s="13" t="s">
        <v>701</v>
      </c>
      <c r="T484" s="15">
        <v>0</v>
      </c>
      <c r="U484" s="15">
        <v>0</v>
      </c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>
        <f t="shared" si="492"/>
        <v>0</v>
      </c>
      <c r="AG484" s="15">
        <f t="shared" si="493"/>
        <v>0</v>
      </c>
      <c r="AI484" s="175" t="e">
        <f t="shared" si="494"/>
        <v>#DIV/0!</v>
      </c>
      <c r="AJ484" s="175" t="e">
        <f t="shared" si="479"/>
        <v>#DIV/0!</v>
      </c>
      <c r="AK484" s="175" t="e">
        <f t="shared" si="480"/>
        <v>#DIV/0!</v>
      </c>
      <c r="AL484" s="175" t="e">
        <f t="shared" si="481"/>
        <v>#DIV/0!</v>
      </c>
      <c r="AM484" s="175" t="e">
        <f t="shared" si="482"/>
        <v>#DIV/0!</v>
      </c>
      <c r="AN484" s="175" t="e">
        <f t="shared" si="483"/>
        <v>#DIV/0!</v>
      </c>
      <c r="AO484" s="175" t="e">
        <f t="shared" si="484"/>
        <v>#DIV/0!</v>
      </c>
      <c r="AP484" s="175" t="e">
        <f t="shared" si="485"/>
        <v>#DIV/0!</v>
      </c>
      <c r="AQ484" s="175" t="e">
        <f t="shared" si="486"/>
        <v>#DIV/0!</v>
      </c>
      <c r="AR484" s="175" t="e">
        <f t="shared" si="487"/>
        <v>#DIV/0!</v>
      </c>
      <c r="AS484" s="175" t="e">
        <f t="shared" si="488"/>
        <v>#DIV/0!</v>
      </c>
      <c r="AT484" s="175" t="e">
        <f t="shared" si="489"/>
        <v>#DIV/0!</v>
      </c>
      <c r="AU484" s="175" t="e">
        <f t="shared" si="490"/>
        <v>#DIV/0!</v>
      </c>
      <c r="AV484" s="175" t="e">
        <f t="shared" si="491"/>
        <v>#DIV/0!</v>
      </c>
    </row>
    <row r="485" spans="1:48" x14ac:dyDescent="0.25">
      <c r="A485" s="16">
        <v>306104</v>
      </c>
      <c r="B485" s="13" t="s">
        <v>702</v>
      </c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>
        <f t="shared" si="497"/>
        <v>0</v>
      </c>
      <c r="P485" s="15"/>
      <c r="R485" s="16">
        <v>306104</v>
      </c>
      <c r="S485" s="13" t="s">
        <v>702</v>
      </c>
      <c r="T485" s="15">
        <v>256000000</v>
      </c>
      <c r="U485" s="15">
        <v>-245600000</v>
      </c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>
        <f t="shared" si="492"/>
        <v>10400000</v>
      </c>
      <c r="AG485" s="15">
        <f t="shared" si="493"/>
        <v>10400000</v>
      </c>
      <c r="AI485" s="175" t="e">
        <f t="shared" si="494"/>
        <v>#DIV/0!</v>
      </c>
      <c r="AJ485" s="175" t="e">
        <f t="shared" si="479"/>
        <v>#DIV/0!</v>
      </c>
      <c r="AK485" s="175" t="e">
        <f t="shared" si="480"/>
        <v>#DIV/0!</v>
      </c>
      <c r="AL485" s="175" t="e">
        <f t="shared" si="481"/>
        <v>#DIV/0!</v>
      </c>
      <c r="AM485" s="175" t="e">
        <f t="shared" si="482"/>
        <v>#DIV/0!</v>
      </c>
      <c r="AN485" s="175" t="e">
        <f t="shared" si="483"/>
        <v>#DIV/0!</v>
      </c>
      <c r="AO485" s="175" t="e">
        <f t="shared" si="484"/>
        <v>#DIV/0!</v>
      </c>
      <c r="AP485" s="175" t="e">
        <f t="shared" si="485"/>
        <v>#DIV/0!</v>
      </c>
      <c r="AQ485" s="175" t="e">
        <f t="shared" si="486"/>
        <v>#DIV/0!</v>
      </c>
      <c r="AR485" s="175" t="e">
        <f t="shared" si="487"/>
        <v>#DIV/0!</v>
      </c>
      <c r="AS485" s="175" t="e">
        <f t="shared" si="488"/>
        <v>#DIV/0!</v>
      </c>
      <c r="AT485" s="175" t="e">
        <f t="shared" si="489"/>
        <v>#DIV/0!</v>
      </c>
      <c r="AU485" s="175" t="e">
        <f t="shared" si="490"/>
        <v>#DIV/0!</v>
      </c>
      <c r="AV485" s="175" t="e">
        <f t="shared" si="491"/>
        <v>#DIV/0!</v>
      </c>
    </row>
    <row r="486" spans="1:48" x14ac:dyDescent="0.25">
      <c r="A486" s="16">
        <v>306106</v>
      </c>
      <c r="B486" s="13" t="s">
        <v>703</v>
      </c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>
        <f t="shared" si="497"/>
        <v>0</v>
      </c>
      <c r="P486" s="15"/>
      <c r="R486" s="16">
        <v>306106</v>
      </c>
      <c r="S486" s="13" t="s">
        <v>703</v>
      </c>
      <c r="T486" s="15">
        <v>0</v>
      </c>
      <c r="U486" s="15">
        <v>0</v>
      </c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>
        <f t="shared" si="492"/>
        <v>0</v>
      </c>
      <c r="AG486" s="15">
        <f t="shared" si="493"/>
        <v>0</v>
      </c>
      <c r="AI486" s="175" t="e">
        <f t="shared" si="494"/>
        <v>#DIV/0!</v>
      </c>
      <c r="AJ486" s="175" t="e">
        <f t="shared" si="479"/>
        <v>#DIV/0!</v>
      </c>
      <c r="AK486" s="175" t="e">
        <f t="shared" si="480"/>
        <v>#DIV/0!</v>
      </c>
      <c r="AL486" s="175" t="e">
        <f t="shared" si="481"/>
        <v>#DIV/0!</v>
      </c>
      <c r="AM486" s="175" t="e">
        <f t="shared" si="482"/>
        <v>#DIV/0!</v>
      </c>
      <c r="AN486" s="175" t="e">
        <f t="shared" si="483"/>
        <v>#DIV/0!</v>
      </c>
      <c r="AO486" s="175" t="e">
        <f t="shared" si="484"/>
        <v>#DIV/0!</v>
      </c>
      <c r="AP486" s="175" t="e">
        <f t="shared" si="485"/>
        <v>#DIV/0!</v>
      </c>
      <c r="AQ486" s="175" t="e">
        <f t="shared" si="486"/>
        <v>#DIV/0!</v>
      </c>
      <c r="AR486" s="175" t="e">
        <f t="shared" si="487"/>
        <v>#DIV/0!</v>
      </c>
      <c r="AS486" s="175" t="e">
        <f t="shared" si="488"/>
        <v>#DIV/0!</v>
      </c>
      <c r="AT486" s="175" t="e">
        <f t="shared" si="489"/>
        <v>#DIV/0!</v>
      </c>
      <c r="AU486" s="175" t="e">
        <f t="shared" si="490"/>
        <v>#DIV/0!</v>
      </c>
      <c r="AV486" s="175" t="e">
        <f t="shared" si="491"/>
        <v>#DIV/0!</v>
      </c>
    </row>
    <row r="487" spans="1:48" x14ac:dyDescent="0.25">
      <c r="A487" s="16">
        <v>306107</v>
      </c>
      <c r="B487" s="13" t="s">
        <v>704</v>
      </c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>
        <f t="shared" si="497"/>
        <v>0</v>
      </c>
      <c r="P487" s="15"/>
      <c r="R487" s="16">
        <v>306107</v>
      </c>
      <c r="S487" s="13" t="s">
        <v>704</v>
      </c>
      <c r="T487" s="15">
        <v>0</v>
      </c>
      <c r="U487" s="15">
        <v>0</v>
      </c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>
        <f t="shared" si="492"/>
        <v>0</v>
      </c>
      <c r="AG487" s="15">
        <f t="shared" si="493"/>
        <v>0</v>
      </c>
      <c r="AI487" s="175" t="e">
        <f t="shared" si="494"/>
        <v>#DIV/0!</v>
      </c>
      <c r="AJ487" s="175" t="e">
        <f t="shared" si="479"/>
        <v>#DIV/0!</v>
      </c>
      <c r="AK487" s="175" t="e">
        <f t="shared" si="480"/>
        <v>#DIV/0!</v>
      </c>
      <c r="AL487" s="175" t="e">
        <f t="shared" si="481"/>
        <v>#DIV/0!</v>
      </c>
      <c r="AM487" s="175" t="e">
        <f t="shared" si="482"/>
        <v>#DIV/0!</v>
      </c>
      <c r="AN487" s="175" t="e">
        <f t="shared" si="483"/>
        <v>#DIV/0!</v>
      </c>
      <c r="AO487" s="175" t="e">
        <f t="shared" si="484"/>
        <v>#DIV/0!</v>
      </c>
      <c r="AP487" s="175" t="e">
        <f t="shared" si="485"/>
        <v>#DIV/0!</v>
      </c>
      <c r="AQ487" s="175" t="e">
        <f t="shared" si="486"/>
        <v>#DIV/0!</v>
      </c>
      <c r="AR487" s="175" t="e">
        <f t="shared" si="487"/>
        <v>#DIV/0!</v>
      </c>
      <c r="AS487" s="175" t="e">
        <f t="shared" si="488"/>
        <v>#DIV/0!</v>
      </c>
      <c r="AT487" s="175" t="e">
        <f t="shared" si="489"/>
        <v>#DIV/0!</v>
      </c>
      <c r="AU487" s="175" t="e">
        <f t="shared" si="490"/>
        <v>#DIV/0!</v>
      </c>
      <c r="AV487" s="175" t="e">
        <f t="shared" si="491"/>
        <v>#DIV/0!</v>
      </c>
    </row>
    <row r="488" spans="1:48" x14ac:dyDescent="0.25">
      <c r="A488" s="16">
        <v>306110</v>
      </c>
      <c r="B488" s="13" t="s">
        <v>705</v>
      </c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>
        <f t="shared" si="497"/>
        <v>0</v>
      </c>
      <c r="P488" s="15"/>
      <c r="R488" s="16">
        <v>306110</v>
      </c>
      <c r="S488" s="13" t="s">
        <v>705</v>
      </c>
      <c r="T488" s="15">
        <v>240000</v>
      </c>
      <c r="U488" s="15">
        <v>0</v>
      </c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>
        <f t="shared" si="492"/>
        <v>240000</v>
      </c>
      <c r="AG488" s="15">
        <f t="shared" si="493"/>
        <v>240000</v>
      </c>
      <c r="AI488" s="175" t="e">
        <f t="shared" si="494"/>
        <v>#DIV/0!</v>
      </c>
      <c r="AJ488" s="175" t="e">
        <f t="shared" si="479"/>
        <v>#DIV/0!</v>
      </c>
      <c r="AK488" s="175" t="e">
        <f t="shared" si="480"/>
        <v>#DIV/0!</v>
      </c>
      <c r="AL488" s="175" t="e">
        <f t="shared" si="481"/>
        <v>#DIV/0!</v>
      </c>
      <c r="AM488" s="175" t="e">
        <f t="shared" si="482"/>
        <v>#DIV/0!</v>
      </c>
      <c r="AN488" s="175" t="e">
        <f t="shared" si="483"/>
        <v>#DIV/0!</v>
      </c>
      <c r="AO488" s="175" t="e">
        <f t="shared" si="484"/>
        <v>#DIV/0!</v>
      </c>
      <c r="AP488" s="175" t="e">
        <f t="shared" si="485"/>
        <v>#DIV/0!</v>
      </c>
      <c r="AQ488" s="175" t="e">
        <f t="shared" si="486"/>
        <v>#DIV/0!</v>
      </c>
      <c r="AR488" s="175" t="e">
        <f t="shared" si="487"/>
        <v>#DIV/0!</v>
      </c>
      <c r="AS488" s="175" t="e">
        <f t="shared" si="488"/>
        <v>#DIV/0!</v>
      </c>
      <c r="AT488" s="175" t="e">
        <f t="shared" si="489"/>
        <v>#DIV/0!</v>
      </c>
      <c r="AU488" s="175" t="e">
        <f t="shared" si="490"/>
        <v>#DIV/0!</v>
      </c>
      <c r="AV488" s="175" t="e">
        <f t="shared" si="491"/>
        <v>#DIV/0!</v>
      </c>
    </row>
    <row r="489" spans="1:48" x14ac:dyDescent="0.25">
      <c r="A489" s="16">
        <v>306111</v>
      </c>
      <c r="B489" s="13" t="s">
        <v>706</v>
      </c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>
        <f t="shared" si="497"/>
        <v>0</v>
      </c>
      <c r="P489" s="15"/>
      <c r="R489" s="16">
        <v>306111</v>
      </c>
      <c r="S489" s="13" t="s">
        <v>706</v>
      </c>
      <c r="T489" s="15">
        <v>0</v>
      </c>
      <c r="U489" s="15">
        <v>0</v>
      </c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>
        <f t="shared" si="492"/>
        <v>0</v>
      </c>
      <c r="AG489" s="15">
        <f t="shared" si="493"/>
        <v>0</v>
      </c>
      <c r="AI489" s="175" t="e">
        <f t="shared" si="494"/>
        <v>#DIV/0!</v>
      </c>
      <c r="AJ489" s="175" t="e">
        <f t="shared" si="479"/>
        <v>#DIV/0!</v>
      </c>
      <c r="AK489" s="175" t="e">
        <f t="shared" si="480"/>
        <v>#DIV/0!</v>
      </c>
      <c r="AL489" s="175" t="e">
        <f t="shared" si="481"/>
        <v>#DIV/0!</v>
      </c>
      <c r="AM489" s="175" t="e">
        <f t="shared" si="482"/>
        <v>#DIV/0!</v>
      </c>
      <c r="AN489" s="175" t="e">
        <f t="shared" si="483"/>
        <v>#DIV/0!</v>
      </c>
      <c r="AO489" s="175" t="e">
        <f t="shared" si="484"/>
        <v>#DIV/0!</v>
      </c>
      <c r="AP489" s="175" t="e">
        <f t="shared" si="485"/>
        <v>#DIV/0!</v>
      </c>
      <c r="AQ489" s="175" t="e">
        <f t="shared" si="486"/>
        <v>#DIV/0!</v>
      </c>
      <c r="AR489" s="175" t="e">
        <f t="shared" si="487"/>
        <v>#DIV/0!</v>
      </c>
      <c r="AS489" s="175" t="e">
        <f t="shared" si="488"/>
        <v>#DIV/0!</v>
      </c>
      <c r="AT489" s="175" t="e">
        <f t="shared" si="489"/>
        <v>#DIV/0!</v>
      </c>
      <c r="AU489" s="175" t="e">
        <f t="shared" si="490"/>
        <v>#DIV/0!</v>
      </c>
      <c r="AV489" s="175" t="e">
        <f t="shared" si="491"/>
        <v>#DIV/0!</v>
      </c>
    </row>
    <row r="490" spans="1:48" x14ac:dyDescent="0.25">
      <c r="A490" s="16">
        <v>306112</v>
      </c>
      <c r="B490" s="13" t="s">
        <v>707</v>
      </c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>
        <f t="shared" si="497"/>
        <v>0</v>
      </c>
      <c r="P490" s="15"/>
      <c r="R490" s="16">
        <v>306112</v>
      </c>
      <c r="S490" s="13" t="s">
        <v>707</v>
      </c>
      <c r="T490" s="15">
        <v>0</v>
      </c>
      <c r="U490" s="15">
        <v>0</v>
      </c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>
        <f t="shared" si="492"/>
        <v>0</v>
      </c>
      <c r="AG490" s="15">
        <f t="shared" si="493"/>
        <v>0</v>
      </c>
      <c r="AI490" s="175" t="e">
        <f t="shared" si="494"/>
        <v>#DIV/0!</v>
      </c>
      <c r="AJ490" s="175" t="e">
        <f t="shared" si="479"/>
        <v>#DIV/0!</v>
      </c>
      <c r="AK490" s="175" t="e">
        <f t="shared" si="480"/>
        <v>#DIV/0!</v>
      </c>
      <c r="AL490" s="175" t="e">
        <f t="shared" si="481"/>
        <v>#DIV/0!</v>
      </c>
      <c r="AM490" s="175" t="e">
        <f t="shared" si="482"/>
        <v>#DIV/0!</v>
      </c>
      <c r="AN490" s="175" t="e">
        <f t="shared" si="483"/>
        <v>#DIV/0!</v>
      </c>
      <c r="AO490" s="175" t="e">
        <f t="shared" si="484"/>
        <v>#DIV/0!</v>
      </c>
      <c r="AP490" s="175" t="e">
        <f t="shared" si="485"/>
        <v>#DIV/0!</v>
      </c>
      <c r="AQ490" s="175" t="e">
        <f t="shared" si="486"/>
        <v>#DIV/0!</v>
      </c>
      <c r="AR490" s="175" t="e">
        <f t="shared" si="487"/>
        <v>#DIV/0!</v>
      </c>
      <c r="AS490" s="175" t="e">
        <f t="shared" si="488"/>
        <v>#DIV/0!</v>
      </c>
      <c r="AT490" s="175" t="e">
        <f t="shared" si="489"/>
        <v>#DIV/0!</v>
      </c>
      <c r="AU490" s="175" t="e">
        <f t="shared" si="490"/>
        <v>#DIV/0!</v>
      </c>
      <c r="AV490" s="175" t="e">
        <f t="shared" si="491"/>
        <v>#DIV/0!</v>
      </c>
    </row>
    <row r="491" spans="1:48" x14ac:dyDescent="0.25">
      <c r="A491" s="16">
        <v>306116</v>
      </c>
      <c r="B491" s="13" t="s">
        <v>708</v>
      </c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>
        <f t="shared" si="497"/>
        <v>0</v>
      </c>
      <c r="P491" s="15"/>
      <c r="R491" s="16">
        <v>306116</v>
      </c>
      <c r="S491" s="13" t="s">
        <v>708</v>
      </c>
      <c r="T491" s="15">
        <v>0</v>
      </c>
      <c r="U491" s="15">
        <v>0</v>
      </c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>
        <f t="shared" si="492"/>
        <v>0</v>
      </c>
      <c r="AG491" s="15">
        <f t="shared" si="493"/>
        <v>0</v>
      </c>
      <c r="AI491" s="175" t="e">
        <f t="shared" si="494"/>
        <v>#DIV/0!</v>
      </c>
      <c r="AJ491" s="175" t="e">
        <f t="shared" si="479"/>
        <v>#DIV/0!</v>
      </c>
      <c r="AK491" s="175" t="e">
        <f t="shared" si="480"/>
        <v>#DIV/0!</v>
      </c>
      <c r="AL491" s="175" t="e">
        <f t="shared" si="481"/>
        <v>#DIV/0!</v>
      </c>
      <c r="AM491" s="175" t="e">
        <f t="shared" si="482"/>
        <v>#DIV/0!</v>
      </c>
      <c r="AN491" s="175" t="e">
        <f t="shared" si="483"/>
        <v>#DIV/0!</v>
      </c>
      <c r="AO491" s="175" t="e">
        <f t="shared" si="484"/>
        <v>#DIV/0!</v>
      </c>
      <c r="AP491" s="175" t="e">
        <f t="shared" si="485"/>
        <v>#DIV/0!</v>
      </c>
      <c r="AQ491" s="175" t="e">
        <f t="shared" si="486"/>
        <v>#DIV/0!</v>
      </c>
      <c r="AR491" s="175" t="e">
        <f t="shared" si="487"/>
        <v>#DIV/0!</v>
      </c>
      <c r="AS491" s="175" t="e">
        <f t="shared" si="488"/>
        <v>#DIV/0!</v>
      </c>
      <c r="AT491" s="175" t="e">
        <f t="shared" si="489"/>
        <v>#DIV/0!</v>
      </c>
      <c r="AU491" s="175" t="e">
        <f t="shared" si="490"/>
        <v>#DIV/0!</v>
      </c>
      <c r="AV491" s="175" t="e">
        <f t="shared" si="491"/>
        <v>#DIV/0!</v>
      </c>
    </row>
    <row r="492" spans="1:48" x14ac:dyDescent="0.25">
      <c r="A492" s="16">
        <v>306117</v>
      </c>
      <c r="B492" s="13" t="s">
        <v>709</v>
      </c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>
        <f t="shared" si="497"/>
        <v>0</v>
      </c>
      <c r="P492" s="15"/>
      <c r="R492" s="16">
        <v>306117</v>
      </c>
      <c r="S492" s="13" t="s">
        <v>709</v>
      </c>
      <c r="T492" s="15">
        <v>0</v>
      </c>
      <c r="U492" s="15">
        <v>0</v>
      </c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>
        <f t="shared" si="492"/>
        <v>0</v>
      </c>
      <c r="AG492" s="15">
        <f t="shared" si="493"/>
        <v>0</v>
      </c>
      <c r="AI492" s="175" t="e">
        <f t="shared" si="494"/>
        <v>#DIV/0!</v>
      </c>
      <c r="AJ492" s="175" t="e">
        <f t="shared" si="479"/>
        <v>#DIV/0!</v>
      </c>
      <c r="AK492" s="175" t="e">
        <f t="shared" si="480"/>
        <v>#DIV/0!</v>
      </c>
      <c r="AL492" s="175" t="e">
        <f t="shared" si="481"/>
        <v>#DIV/0!</v>
      </c>
      <c r="AM492" s="175" t="e">
        <f t="shared" si="482"/>
        <v>#DIV/0!</v>
      </c>
      <c r="AN492" s="175" t="e">
        <f t="shared" si="483"/>
        <v>#DIV/0!</v>
      </c>
      <c r="AO492" s="175" t="e">
        <f t="shared" si="484"/>
        <v>#DIV/0!</v>
      </c>
      <c r="AP492" s="175" t="e">
        <f t="shared" si="485"/>
        <v>#DIV/0!</v>
      </c>
      <c r="AQ492" s="175" t="e">
        <f t="shared" si="486"/>
        <v>#DIV/0!</v>
      </c>
      <c r="AR492" s="175" t="e">
        <f t="shared" si="487"/>
        <v>#DIV/0!</v>
      </c>
      <c r="AS492" s="175" t="e">
        <f t="shared" si="488"/>
        <v>#DIV/0!</v>
      </c>
      <c r="AT492" s="175" t="e">
        <f t="shared" si="489"/>
        <v>#DIV/0!</v>
      </c>
      <c r="AU492" s="175" t="e">
        <f t="shared" si="490"/>
        <v>#DIV/0!</v>
      </c>
      <c r="AV492" s="175" t="e">
        <f t="shared" si="491"/>
        <v>#DIV/0!</v>
      </c>
    </row>
    <row r="493" spans="1:48" x14ac:dyDescent="0.25">
      <c r="A493" s="16">
        <v>306119</v>
      </c>
      <c r="B493" s="13" t="s">
        <v>710</v>
      </c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>
        <f t="shared" si="497"/>
        <v>0</v>
      </c>
      <c r="P493" s="15"/>
      <c r="R493" s="16">
        <v>306119</v>
      </c>
      <c r="S493" s="13" t="s">
        <v>710</v>
      </c>
      <c r="T493" s="15">
        <v>0</v>
      </c>
      <c r="U493" s="15">
        <v>0</v>
      </c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>
        <f t="shared" si="492"/>
        <v>0</v>
      </c>
      <c r="AG493" s="15">
        <f t="shared" si="493"/>
        <v>0</v>
      </c>
      <c r="AI493" s="175" t="e">
        <f t="shared" si="494"/>
        <v>#DIV/0!</v>
      </c>
      <c r="AJ493" s="175" t="e">
        <f t="shared" si="479"/>
        <v>#DIV/0!</v>
      </c>
      <c r="AK493" s="175" t="e">
        <f t="shared" si="480"/>
        <v>#DIV/0!</v>
      </c>
      <c r="AL493" s="175" t="e">
        <f t="shared" si="481"/>
        <v>#DIV/0!</v>
      </c>
      <c r="AM493" s="175" t="e">
        <f t="shared" si="482"/>
        <v>#DIV/0!</v>
      </c>
      <c r="AN493" s="175" t="e">
        <f t="shared" si="483"/>
        <v>#DIV/0!</v>
      </c>
      <c r="AO493" s="175" t="e">
        <f t="shared" si="484"/>
        <v>#DIV/0!</v>
      </c>
      <c r="AP493" s="175" t="e">
        <f t="shared" si="485"/>
        <v>#DIV/0!</v>
      </c>
      <c r="AQ493" s="175" t="e">
        <f t="shared" si="486"/>
        <v>#DIV/0!</v>
      </c>
      <c r="AR493" s="175" t="e">
        <f t="shared" si="487"/>
        <v>#DIV/0!</v>
      </c>
      <c r="AS493" s="175" t="e">
        <f t="shared" si="488"/>
        <v>#DIV/0!</v>
      </c>
      <c r="AT493" s="175" t="e">
        <f t="shared" si="489"/>
        <v>#DIV/0!</v>
      </c>
      <c r="AU493" s="175" t="e">
        <f t="shared" si="490"/>
        <v>#DIV/0!</v>
      </c>
      <c r="AV493" s="175" t="e">
        <f t="shared" si="491"/>
        <v>#DIV/0!</v>
      </c>
    </row>
    <row r="494" spans="1:48" x14ac:dyDescent="0.25">
      <c r="A494" s="16">
        <v>306120</v>
      </c>
      <c r="B494" s="13" t="s">
        <v>711</v>
      </c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>
        <f t="shared" si="497"/>
        <v>0</v>
      </c>
      <c r="P494" s="15"/>
      <c r="R494" s="16">
        <v>306120</v>
      </c>
      <c r="S494" s="13" t="s">
        <v>711</v>
      </c>
      <c r="T494" s="15">
        <v>0</v>
      </c>
      <c r="U494" s="15">
        <v>0</v>
      </c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>
        <f t="shared" si="492"/>
        <v>0</v>
      </c>
      <c r="AG494" s="15">
        <f t="shared" si="493"/>
        <v>0</v>
      </c>
      <c r="AI494" s="175" t="e">
        <f t="shared" si="494"/>
        <v>#DIV/0!</v>
      </c>
      <c r="AJ494" s="175" t="e">
        <f t="shared" si="479"/>
        <v>#DIV/0!</v>
      </c>
      <c r="AK494" s="175" t="e">
        <f t="shared" si="480"/>
        <v>#DIV/0!</v>
      </c>
      <c r="AL494" s="175" t="e">
        <f t="shared" si="481"/>
        <v>#DIV/0!</v>
      </c>
      <c r="AM494" s="175" t="e">
        <f t="shared" si="482"/>
        <v>#DIV/0!</v>
      </c>
      <c r="AN494" s="175" t="e">
        <f t="shared" si="483"/>
        <v>#DIV/0!</v>
      </c>
      <c r="AO494" s="175" t="e">
        <f t="shared" si="484"/>
        <v>#DIV/0!</v>
      </c>
      <c r="AP494" s="175" t="e">
        <f t="shared" si="485"/>
        <v>#DIV/0!</v>
      </c>
      <c r="AQ494" s="175" t="e">
        <f t="shared" si="486"/>
        <v>#DIV/0!</v>
      </c>
      <c r="AR494" s="175" t="e">
        <f t="shared" si="487"/>
        <v>#DIV/0!</v>
      </c>
      <c r="AS494" s="175" t="e">
        <f t="shared" si="488"/>
        <v>#DIV/0!</v>
      </c>
      <c r="AT494" s="175" t="e">
        <f t="shared" si="489"/>
        <v>#DIV/0!</v>
      </c>
      <c r="AU494" s="175" t="e">
        <f t="shared" si="490"/>
        <v>#DIV/0!</v>
      </c>
      <c r="AV494" s="175" t="e">
        <f t="shared" si="491"/>
        <v>#DIV/0!</v>
      </c>
    </row>
    <row r="495" spans="1:48" x14ac:dyDescent="0.25">
      <c r="A495" s="16">
        <v>306121</v>
      </c>
      <c r="B495" s="13" t="s">
        <v>712</v>
      </c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>
        <f t="shared" si="497"/>
        <v>0</v>
      </c>
      <c r="P495" s="15"/>
      <c r="R495" s="16">
        <v>306121</v>
      </c>
      <c r="S495" s="13" t="s">
        <v>712</v>
      </c>
      <c r="T495" s="15">
        <v>0</v>
      </c>
      <c r="U495" s="15">
        <v>0</v>
      </c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>
        <f t="shared" si="492"/>
        <v>0</v>
      </c>
      <c r="AG495" s="15">
        <f t="shared" si="493"/>
        <v>0</v>
      </c>
      <c r="AI495" s="175" t="e">
        <f t="shared" si="494"/>
        <v>#DIV/0!</v>
      </c>
      <c r="AJ495" s="175" t="e">
        <f t="shared" si="479"/>
        <v>#DIV/0!</v>
      </c>
      <c r="AK495" s="175" t="e">
        <f t="shared" si="480"/>
        <v>#DIV/0!</v>
      </c>
      <c r="AL495" s="175" t="e">
        <f t="shared" si="481"/>
        <v>#DIV/0!</v>
      </c>
      <c r="AM495" s="175" t="e">
        <f t="shared" si="482"/>
        <v>#DIV/0!</v>
      </c>
      <c r="AN495" s="175" t="e">
        <f t="shared" si="483"/>
        <v>#DIV/0!</v>
      </c>
      <c r="AO495" s="175" t="e">
        <f t="shared" si="484"/>
        <v>#DIV/0!</v>
      </c>
      <c r="AP495" s="175" t="e">
        <f t="shared" si="485"/>
        <v>#DIV/0!</v>
      </c>
      <c r="AQ495" s="175" t="e">
        <f t="shared" si="486"/>
        <v>#DIV/0!</v>
      </c>
      <c r="AR495" s="175" t="e">
        <f t="shared" si="487"/>
        <v>#DIV/0!</v>
      </c>
      <c r="AS495" s="175" t="e">
        <f t="shared" si="488"/>
        <v>#DIV/0!</v>
      </c>
      <c r="AT495" s="175" t="e">
        <f t="shared" si="489"/>
        <v>#DIV/0!</v>
      </c>
      <c r="AU495" s="175" t="e">
        <f t="shared" si="490"/>
        <v>#DIV/0!</v>
      </c>
      <c r="AV495" s="175" t="e">
        <f t="shared" si="491"/>
        <v>#DIV/0!</v>
      </c>
    </row>
    <row r="496" spans="1:48" x14ac:dyDescent="0.25">
      <c r="A496" s="16">
        <v>306122</v>
      </c>
      <c r="B496" s="13" t="s">
        <v>713</v>
      </c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>
        <f t="shared" si="497"/>
        <v>0</v>
      </c>
      <c r="P496" s="15"/>
      <c r="R496" s="16">
        <v>306122</v>
      </c>
      <c r="S496" s="13" t="s">
        <v>713</v>
      </c>
      <c r="T496" s="15">
        <v>2200000</v>
      </c>
      <c r="U496" s="15">
        <v>-2200000</v>
      </c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>
        <f t="shared" si="492"/>
        <v>0</v>
      </c>
      <c r="AG496" s="15">
        <f t="shared" si="493"/>
        <v>0</v>
      </c>
      <c r="AI496" s="175" t="e">
        <f t="shared" si="494"/>
        <v>#DIV/0!</v>
      </c>
      <c r="AJ496" s="175" t="e">
        <f t="shared" si="479"/>
        <v>#DIV/0!</v>
      </c>
      <c r="AK496" s="175" t="e">
        <f t="shared" si="480"/>
        <v>#DIV/0!</v>
      </c>
      <c r="AL496" s="175" t="e">
        <f t="shared" si="481"/>
        <v>#DIV/0!</v>
      </c>
      <c r="AM496" s="175" t="e">
        <f t="shared" si="482"/>
        <v>#DIV/0!</v>
      </c>
      <c r="AN496" s="175" t="e">
        <f t="shared" si="483"/>
        <v>#DIV/0!</v>
      </c>
      <c r="AO496" s="175" t="e">
        <f t="shared" si="484"/>
        <v>#DIV/0!</v>
      </c>
      <c r="AP496" s="175" t="e">
        <f t="shared" si="485"/>
        <v>#DIV/0!</v>
      </c>
      <c r="AQ496" s="175" t="e">
        <f t="shared" si="486"/>
        <v>#DIV/0!</v>
      </c>
      <c r="AR496" s="175" t="e">
        <f t="shared" si="487"/>
        <v>#DIV/0!</v>
      </c>
      <c r="AS496" s="175" t="e">
        <f t="shared" si="488"/>
        <v>#DIV/0!</v>
      </c>
      <c r="AT496" s="175" t="e">
        <f t="shared" si="489"/>
        <v>#DIV/0!</v>
      </c>
      <c r="AU496" s="175" t="e">
        <f t="shared" si="490"/>
        <v>#DIV/0!</v>
      </c>
      <c r="AV496" s="175" t="e">
        <f t="shared" si="491"/>
        <v>#DIV/0!</v>
      </c>
    </row>
    <row r="497" spans="1:48" x14ac:dyDescent="0.25">
      <c r="A497" s="16">
        <v>306123</v>
      </c>
      <c r="B497" s="13" t="s">
        <v>714</v>
      </c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>
        <f t="shared" si="497"/>
        <v>0</v>
      </c>
      <c r="P497" s="15"/>
      <c r="R497" s="16">
        <v>306123</v>
      </c>
      <c r="S497" s="13" t="s">
        <v>714</v>
      </c>
      <c r="T497" s="15">
        <v>0</v>
      </c>
      <c r="U497" s="15">
        <v>0</v>
      </c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>
        <f t="shared" si="492"/>
        <v>0</v>
      </c>
      <c r="AG497" s="15">
        <f t="shared" si="493"/>
        <v>0</v>
      </c>
      <c r="AI497" s="175" t="e">
        <f t="shared" si="494"/>
        <v>#DIV/0!</v>
      </c>
      <c r="AJ497" s="175" t="e">
        <f t="shared" si="479"/>
        <v>#DIV/0!</v>
      </c>
      <c r="AK497" s="175" t="e">
        <f t="shared" si="480"/>
        <v>#DIV/0!</v>
      </c>
      <c r="AL497" s="175" t="e">
        <f t="shared" si="481"/>
        <v>#DIV/0!</v>
      </c>
      <c r="AM497" s="175" t="e">
        <f t="shared" si="482"/>
        <v>#DIV/0!</v>
      </c>
      <c r="AN497" s="175" t="e">
        <f t="shared" si="483"/>
        <v>#DIV/0!</v>
      </c>
      <c r="AO497" s="175" t="e">
        <f t="shared" si="484"/>
        <v>#DIV/0!</v>
      </c>
      <c r="AP497" s="175" t="e">
        <f t="shared" si="485"/>
        <v>#DIV/0!</v>
      </c>
      <c r="AQ497" s="175" t="e">
        <f t="shared" si="486"/>
        <v>#DIV/0!</v>
      </c>
      <c r="AR497" s="175" t="e">
        <f t="shared" si="487"/>
        <v>#DIV/0!</v>
      </c>
      <c r="AS497" s="175" t="e">
        <f t="shared" si="488"/>
        <v>#DIV/0!</v>
      </c>
      <c r="AT497" s="175" t="e">
        <f t="shared" si="489"/>
        <v>#DIV/0!</v>
      </c>
      <c r="AU497" s="175" t="e">
        <f t="shared" si="490"/>
        <v>#DIV/0!</v>
      </c>
      <c r="AV497" s="175" t="e">
        <f t="shared" si="491"/>
        <v>#DIV/0!</v>
      </c>
    </row>
    <row r="498" spans="1:48" x14ac:dyDescent="0.25">
      <c r="A498" s="16">
        <v>306124</v>
      </c>
      <c r="B498" s="13" t="s">
        <v>715</v>
      </c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>
        <f t="shared" si="497"/>
        <v>0</v>
      </c>
      <c r="P498" s="15"/>
      <c r="R498" s="16">
        <v>306124</v>
      </c>
      <c r="S498" s="13" t="s">
        <v>715</v>
      </c>
      <c r="T498" s="15">
        <v>189000000</v>
      </c>
      <c r="U498" s="15">
        <v>-183000000</v>
      </c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>
        <f t="shared" si="492"/>
        <v>6000000</v>
      </c>
      <c r="AG498" s="15">
        <f t="shared" si="493"/>
        <v>6000000</v>
      </c>
      <c r="AI498" s="175" t="e">
        <f t="shared" si="494"/>
        <v>#DIV/0!</v>
      </c>
      <c r="AJ498" s="175" t="e">
        <f t="shared" si="479"/>
        <v>#DIV/0!</v>
      </c>
      <c r="AK498" s="175" t="e">
        <f t="shared" si="480"/>
        <v>#DIV/0!</v>
      </c>
      <c r="AL498" s="175" t="e">
        <f t="shared" si="481"/>
        <v>#DIV/0!</v>
      </c>
      <c r="AM498" s="175" t="e">
        <f t="shared" si="482"/>
        <v>#DIV/0!</v>
      </c>
      <c r="AN498" s="175" t="e">
        <f t="shared" si="483"/>
        <v>#DIV/0!</v>
      </c>
      <c r="AO498" s="175" t="e">
        <f t="shared" si="484"/>
        <v>#DIV/0!</v>
      </c>
      <c r="AP498" s="175" t="e">
        <f t="shared" si="485"/>
        <v>#DIV/0!</v>
      </c>
      <c r="AQ498" s="175" t="e">
        <f t="shared" si="486"/>
        <v>#DIV/0!</v>
      </c>
      <c r="AR498" s="175" t="e">
        <f t="shared" si="487"/>
        <v>#DIV/0!</v>
      </c>
      <c r="AS498" s="175" t="e">
        <f t="shared" si="488"/>
        <v>#DIV/0!</v>
      </c>
      <c r="AT498" s="175" t="e">
        <f t="shared" si="489"/>
        <v>#DIV/0!</v>
      </c>
      <c r="AU498" s="175" t="e">
        <f t="shared" si="490"/>
        <v>#DIV/0!</v>
      </c>
      <c r="AV498" s="175" t="e">
        <f t="shared" si="491"/>
        <v>#DIV/0!</v>
      </c>
    </row>
    <row r="499" spans="1:48" x14ac:dyDescent="0.25">
      <c r="A499" s="16">
        <v>306125</v>
      </c>
      <c r="B499" s="13" t="s">
        <v>716</v>
      </c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>
        <f t="shared" si="497"/>
        <v>0</v>
      </c>
      <c r="P499" s="15"/>
      <c r="R499" s="16">
        <v>306125</v>
      </c>
      <c r="S499" s="13" t="s">
        <v>716</v>
      </c>
      <c r="T499" s="15">
        <v>0</v>
      </c>
      <c r="U499" s="15">
        <v>0</v>
      </c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>
        <f t="shared" si="492"/>
        <v>0</v>
      </c>
      <c r="AG499" s="15">
        <f t="shared" si="493"/>
        <v>0</v>
      </c>
      <c r="AI499" s="175" t="e">
        <f t="shared" si="494"/>
        <v>#DIV/0!</v>
      </c>
      <c r="AJ499" s="175" t="e">
        <f t="shared" si="479"/>
        <v>#DIV/0!</v>
      </c>
      <c r="AK499" s="175" t="e">
        <f t="shared" si="480"/>
        <v>#DIV/0!</v>
      </c>
      <c r="AL499" s="175" t="e">
        <f t="shared" si="481"/>
        <v>#DIV/0!</v>
      </c>
      <c r="AM499" s="175" t="e">
        <f t="shared" si="482"/>
        <v>#DIV/0!</v>
      </c>
      <c r="AN499" s="175" t="e">
        <f t="shared" si="483"/>
        <v>#DIV/0!</v>
      </c>
      <c r="AO499" s="175" t="e">
        <f t="shared" si="484"/>
        <v>#DIV/0!</v>
      </c>
      <c r="AP499" s="175" t="e">
        <f t="shared" si="485"/>
        <v>#DIV/0!</v>
      </c>
      <c r="AQ499" s="175" t="e">
        <f t="shared" si="486"/>
        <v>#DIV/0!</v>
      </c>
      <c r="AR499" s="175" t="e">
        <f t="shared" si="487"/>
        <v>#DIV/0!</v>
      </c>
      <c r="AS499" s="175" t="e">
        <f t="shared" si="488"/>
        <v>#DIV/0!</v>
      </c>
      <c r="AT499" s="175" t="e">
        <f t="shared" si="489"/>
        <v>#DIV/0!</v>
      </c>
      <c r="AU499" s="175" t="e">
        <f t="shared" si="490"/>
        <v>#DIV/0!</v>
      </c>
      <c r="AV499" s="175" t="e">
        <f t="shared" si="491"/>
        <v>#DIV/0!</v>
      </c>
    </row>
    <row r="500" spans="1:48" s="176" customFormat="1" x14ac:dyDescent="0.25">
      <c r="A500" s="180">
        <v>306126</v>
      </c>
      <c r="B500" s="177" t="s">
        <v>1155</v>
      </c>
      <c r="C500" s="179"/>
      <c r="D500" s="179"/>
      <c r="E500" s="179"/>
      <c r="F500" s="179"/>
      <c r="G500" s="179"/>
      <c r="H500" s="179"/>
      <c r="I500" s="179"/>
      <c r="J500" s="179"/>
      <c r="K500" s="179"/>
      <c r="L500" s="179"/>
      <c r="M500" s="179"/>
      <c r="N500" s="179"/>
      <c r="O500" s="179"/>
      <c r="P500" s="179"/>
      <c r="Q500" s="235"/>
      <c r="R500" s="180"/>
      <c r="S500" s="177"/>
      <c r="T500" s="179"/>
      <c r="U500" s="179">
        <v>0</v>
      </c>
      <c r="V500" s="179"/>
      <c r="W500" s="179"/>
      <c r="X500" s="179"/>
      <c r="Y500" s="179"/>
      <c r="Z500" s="179"/>
      <c r="AA500" s="179"/>
      <c r="AB500" s="179"/>
      <c r="AC500" s="179"/>
      <c r="AD500" s="179"/>
      <c r="AE500" s="179"/>
      <c r="AF500" s="179">
        <f t="shared" si="492"/>
        <v>0</v>
      </c>
      <c r="AG500" s="179">
        <f t="shared" si="493"/>
        <v>0</v>
      </c>
      <c r="AH500" s="235"/>
      <c r="AI500" s="175"/>
      <c r="AJ500" s="175"/>
      <c r="AK500" s="175"/>
      <c r="AL500" s="175"/>
      <c r="AM500" s="175"/>
      <c r="AN500" s="175"/>
      <c r="AO500" s="175"/>
      <c r="AP500" s="175"/>
      <c r="AQ500" s="175"/>
      <c r="AR500" s="175"/>
      <c r="AS500" s="175"/>
      <c r="AT500" s="175"/>
      <c r="AU500" s="175"/>
      <c r="AV500" s="175"/>
    </row>
    <row r="501" spans="1:48" s="176" customFormat="1" x14ac:dyDescent="0.25">
      <c r="A501" s="180">
        <v>306127</v>
      </c>
      <c r="B501" s="177" t="s">
        <v>1156</v>
      </c>
      <c r="C501" s="179"/>
      <c r="D501" s="179"/>
      <c r="E501" s="179"/>
      <c r="F501" s="179"/>
      <c r="G501" s="179"/>
      <c r="H501" s="179"/>
      <c r="I501" s="179"/>
      <c r="J501" s="179"/>
      <c r="K501" s="179"/>
      <c r="L501" s="179"/>
      <c r="M501" s="179"/>
      <c r="N501" s="179"/>
      <c r="O501" s="179"/>
      <c r="P501" s="179"/>
      <c r="Q501" s="235"/>
      <c r="R501" s="180"/>
      <c r="S501" s="177"/>
      <c r="T501" s="179"/>
      <c r="U501" s="179">
        <v>0</v>
      </c>
      <c r="V501" s="179"/>
      <c r="W501" s="179"/>
      <c r="X501" s="179"/>
      <c r="Y501" s="179"/>
      <c r="Z501" s="179"/>
      <c r="AA501" s="179"/>
      <c r="AB501" s="179"/>
      <c r="AC501" s="179"/>
      <c r="AD501" s="179"/>
      <c r="AE501" s="179"/>
      <c r="AF501" s="179">
        <f t="shared" si="492"/>
        <v>0</v>
      </c>
      <c r="AG501" s="179">
        <f t="shared" si="493"/>
        <v>0</v>
      </c>
      <c r="AH501" s="235"/>
      <c r="AI501" s="175"/>
      <c r="AJ501" s="175"/>
      <c r="AK501" s="175"/>
      <c r="AL501" s="175"/>
      <c r="AM501" s="175"/>
      <c r="AN501" s="175"/>
      <c r="AO501" s="175"/>
      <c r="AP501" s="175"/>
      <c r="AQ501" s="175"/>
      <c r="AR501" s="175"/>
      <c r="AS501" s="175"/>
      <c r="AT501" s="175"/>
      <c r="AU501" s="175"/>
      <c r="AV501" s="175"/>
    </row>
    <row r="502" spans="1:48" s="176" customFormat="1" x14ac:dyDescent="0.25">
      <c r="A502" s="180">
        <v>306128</v>
      </c>
      <c r="B502" s="177" t="s">
        <v>1157</v>
      </c>
      <c r="C502" s="179"/>
      <c r="D502" s="179"/>
      <c r="E502" s="179"/>
      <c r="F502" s="179"/>
      <c r="G502" s="179"/>
      <c r="H502" s="179"/>
      <c r="I502" s="179"/>
      <c r="J502" s="179"/>
      <c r="K502" s="179"/>
      <c r="L502" s="179"/>
      <c r="M502" s="179"/>
      <c r="N502" s="179"/>
      <c r="O502" s="179"/>
      <c r="P502" s="179"/>
      <c r="Q502" s="235"/>
      <c r="R502" s="180"/>
      <c r="S502" s="177"/>
      <c r="T502" s="179"/>
      <c r="U502" s="179">
        <v>0</v>
      </c>
      <c r="V502" s="179"/>
      <c r="W502" s="179"/>
      <c r="X502" s="179"/>
      <c r="Y502" s="179"/>
      <c r="Z502" s="179"/>
      <c r="AA502" s="179"/>
      <c r="AB502" s="179"/>
      <c r="AC502" s="179"/>
      <c r="AD502" s="179"/>
      <c r="AE502" s="179"/>
      <c r="AF502" s="179">
        <f t="shared" si="492"/>
        <v>0</v>
      </c>
      <c r="AG502" s="179">
        <f t="shared" si="493"/>
        <v>0</v>
      </c>
      <c r="AH502" s="235"/>
      <c r="AI502" s="175"/>
      <c r="AJ502" s="175"/>
      <c r="AK502" s="175"/>
      <c r="AL502" s="175"/>
      <c r="AM502" s="175"/>
      <c r="AN502" s="175"/>
      <c r="AO502" s="175"/>
      <c r="AP502" s="175"/>
      <c r="AQ502" s="175"/>
      <c r="AR502" s="175"/>
      <c r="AS502" s="175"/>
      <c r="AT502" s="175"/>
      <c r="AU502" s="175"/>
      <c r="AV502" s="175"/>
    </row>
    <row r="503" spans="1:48" s="176" customFormat="1" x14ac:dyDescent="0.25">
      <c r="A503" s="180">
        <v>306129</v>
      </c>
      <c r="B503" s="177" t="s">
        <v>1158</v>
      </c>
      <c r="C503" s="179"/>
      <c r="D503" s="179"/>
      <c r="E503" s="179"/>
      <c r="F503" s="179"/>
      <c r="G503" s="179"/>
      <c r="H503" s="179"/>
      <c r="I503" s="179"/>
      <c r="J503" s="179"/>
      <c r="K503" s="179"/>
      <c r="L503" s="179"/>
      <c r="M503" s="179"/>
      <c r="N503" s="179"/>
      <c r="O503" s="179"/>
      <c r="P503" s="179"/>
      <c r="Q503" s="235"/>
      <c r="R503" s="180"/>
      <c r="S503" s="177"/>
      <c r="T503" s="179"/>
      <c r="U503" s="179">
        <v>0</v>
      </c>
      <c r="V503" s="179"/>
      <c r="W503" s="179"/>
      <c r="X503" s="179"/>
      <c r="Y503" s="179"/>
      <c r="Z503" s="179"/>
      <c r="AA503" s="179"/>
      <c r="AB503" s="179"/>
      <c r="AC503" s="179"/>
      <c r="AD503" s="179"/>
      <c r="AE503" s="179"/>
      <c r="AF503" s="179">
        <f t="shared" si="492"/>
        <v>0</v>
      </c>
      <c r="AG503" s="179">
        <f t="shared" si="493"/>
        <v>0</v>
      </c>
      <c r="AH503" s="235"/>
      <c r="AI503" s="175"/>
      <c r="AJ503" s="175"/>
      <c r="AK503" s="175"/>
      <c r="AL503" s="175"/>
      <c r="AM503" s="175"/>
      <c r="AN503" s="175"/>
      <c r="AO503" s="175"/>
      <c r="AP503" s="175"/>
      <c r="AQ503" s="175"/>
      <c r="AR503" s="175"/>
      <c r="AS503" s="175"/>
      <c r="AT503" s="175"/>
      <c r="AU503" s="175"/>
      <c r="AV503" s="175"/>
    </row>
    <row r="504" spans="1:48" s="176" customFormat="1" x14ac:dyDescent="0.25">
      <c r="A504" s="180">
        <v>306130</v>
      </c>
      <c r="B504" s="177" t="s">
        <v>1159</v>
      </c>
      <c r="C504" s="179"/>
      <c r="D504" s="179"/>
      <c r="E504" s="179"/>
      <c r="F504" s="179"/>
      <c r="G504" s="179"/>
      <c r="H504" s="179"/>
      <c r="I504" s="179"/>
      <c r="J504" s="179"/>
      <c r="K504" s="179"/>
      <c r="L504" s="179"/>
      <c r="M504" s="179"/>
      <c r="N504" s="179"/>
      <c r="O504" s="179"/>
      <c r="P504" s="179"/>
      <c r="Q504" s="235"/>
      <c r="R504" s="180"/>
      <c r="S504" s="177"/>
      <c r="T504" s="179"/>
      <c r="U504" s="179">
        <v>0</v>
      </c>
      <c r="V504" s="179"/>
      <c r="W504" s="179"/>
      <c r="X504" s="179"/>
      <c r="Y504" s="179"/>
      <c r="Z504" s="179"/>
      <c r="AA504" s="179"/>
      <c r="AB504" s="179"/>
      <c r="AC504" s="179"/>
      <c r="AD504" s="179"/>
      <c r="AE504" s="179"/>
      <c r="AF504" s="179">
        <f t="shared" si="492"/>
        <v>0</v>
      </c>
      <c r="AG504" s="179">
        <f t="shared" si="493"/>
        <v>0</v>
      </c>
      <c r="AH504" s="235"/>
      <c r="AI504" s="175"/>
      <c r="AJ504" s="175"/>
      <c r="AK504" s="175"/>
      <c r="AL504" s="175"/>
      <c r="AM504" s="175"/>
      <c r="AN504" s="175"/>
      <c r="AO504" s="175"/>
      <c r="AP504" s="175"/>
      <c r="AQ504" s="175"/>
      <c r="AR504" s="175"/>
      <c r="AS504" s="175"/>
      <c r="AT504" s="175"/>
      <c r="AU504" s="175"/>
      <c r="AV504" s="175"/>
    </row>
    <row r="505" spans="1:48" s="176" customFormat="1" x14ac:dyDescent="0.25">
      <c r="A505" s="180">
        <v>306131</v>
      </c>
      <c r="B505" s="177" t="s">
        <v>1160</v>
      </c>
      <c r="C505" s="179"/>
      <c r="D505" s="179"/>
      <c r="E505" s="179"/>
      <c r="F505" s="179"/>
      <c r="G505" s="179"/>
      <c r="H505" s="179"/>
      <c r="I505" s="179"/>
      <c r="J505" s="179"/>
      <c r="K505" s="179"/>
      <c r="L505" s="179"/>
      <c r="M505" s="179"/>
      <c r="N505" s="179"/>
      <c r="O505" s="179"/>
      <c r="P505" s="179"/>
      <c r="Q505" s="235"/>
      <c r="R505" s="180"/>
      <c r="S505" s="177"/>
      <c r="T505" s="179"/>
      <c r="U505" s="179">
        <v>0</v>
      </c>
      <c r="V505" s="179"/>
      <c r="W505" s="179"/>
      <c r="X505" s="179"/>
      <c r="Y505" s="179"/>
      <c r="Z505" s="179"/>
      <c r="AA505" s="179"/>
      <c r="AB505" s="179"/>
      <c r="AC505" s="179"/>
      <c r="AD505" s="179"/>
      <c r="AE505" s="179"/>
      <c r="AF505" s="179">
        <f t="shared" si="492"/>
        <v>0</v>
      </c>
      <c r="AG505" s="179">
        <f t="shared" si="493"/>
        <v>0</v>
      </c>
      <c r="AH505" s="235"/>
      <c r="AI505" s="175"/>
      <c r="AJ505" s="175"/>
      <c r="AK505" s="175"/>
      <c r="AL505" s="175"/>
      <c r="AM505" s="175"/>
      <c r="AN505" s="175"/>
      <c r="AO505" s="175"/>
      <c r="AP505" s="175"/>
      <c r="AQ505" s="175"/>
      <c r="AR505" s="175"/>
      <c r="AS505" s="175"/>
      <c r="AT505" s="175"/>
      <c r="AU505" s="175"/>
      <c r="AV505" s="175"/>
    </row>
    <row r="506" spans="1:48" s="176" customFormat="1" x14ac:dyDescent="0.25">
      <c r="A506" s="180">
        <v>306132</v>
      </c>
      <c r="B506" s="177" t="s">
        <v>1161</v>
      </c>
      <c r="C506" s="179"/>
      <c r="D506" s="179"/>
      <c r="E506" s="179"/>
      <c r="F506" s="179"/>
      <c r="G506" s="179"/>
      <c r="H506" s="179"/>
      <c r="I506" s="179"/>
      <c r="J506" s="179"/>
      <c r="K506" s="179"/>
      <c r="L506" s="179"/>
      <c r="M506" s="179"/>
      <c r="N506" s="179"/>
      <c r="O506" s="179"/>
      <c r="P506" s="179"/>
      <c r="Q506" s="235"/>
      <c r="R506" s="180"/>
      <c r="S506" s="177"/>
      <c r="T506" s="179"/>
      <c r="U506" s="179">
        <v>0</v>
      </c>
      <c r="V506" s="179"/>
      <c r="W506" s="179"/>
      <c r="X506" s="179"/>
      <c r="Y506" s="179"/>
      <c r="Z506" s="179"/>
      <c r="AA506" s="179"/>
      <c r="AB506" s="179"/>
      <c r="AC506" s="179"/>
      <c r="AD506" s="179"/>
      <c r="AE506" s="179"/>
      <c r="AF506" s="179">
        <f t="shared" si="492"/>
        <v>0</v>
      </c>
      <c r="AG506" s="179">
        <f t="shared" si="493"/>
        <v>0</v>
      </c>
      <c r="AH506" s="235"/>
      <c r="AI506" s="175"/>
      <c r="AJ506" s="175"/>
      <c r="AK506" s="175"/>
      <c r="AL506" s="175"/>
      <c r="AM506" s="175"/>
      <c r="AN506" s="175"/>
      <c r="AO506" s="175"/>
      <c r="AP506" s="175"/>
      <c r="AQ506" s="175"/>
      <c r="AR506" s="175"/>
      <c r="AS506" s="175"/>
      <c r="AT506" s="175"/>
      <c r="AU506" s="175"/>
      <c r="AV506" s="175"/>
    </row>
    <row r="507" spans="1:48" s="176" customFormat="1" x14ac:dyDescent="0.25">
      <c r="A507" s="180">
        <v>306133</v>
      </c>
      <c r="B507" s="177" t="s">
        <v>1162</v>
      </c>
      <c r="C507" s="179"/>
      <c r="D507" s="179"/>
      <c r="E507" s="179"/>
      <c r="F507" s="179"/>
      <c r="G507" s="179"/>
      <c r="H507" s="179"/>
      <c r="I507" s="179"/>
      <c r="J507" s="179"/>
      <c r="K507" s="179"/>
      <c r="L507" s="179"/>
      <c r="M507" s="179"/>
      <c r="N507" s="179"/>
      <c r="O507" s="179"/>
      <c r="P507" s="179"/>
      <c r="Q507" s="235"/>
      <c r="R507" s="180"/>
      <c r="S507" s="177"/>
      <c r="T507" s="179"/>
      <c r="U507" s="179">
        <v>0</v>
      </c>
      <c r="V507" s="179"/>
      <c r="W507" s="179"/>
      <c r="X507" s="179"/>
      <c r="Y507" s="179"/>
      <c r="Z507" s="179"/>
      <c r="AA507" s="179"/>
      <c r="AB507" s="179"/>
      <c r="AC507" s="179"/>
      <c r="AD507" s="179"/>
      <c r="AE507" s="179"/>
      <c r="AF507" s="179">
        <f t="shared" si="492"/>
        <v>0</v>
      </c>
      <c r="AG507" s="179">
        <f t="shared" si="493"/>
        <v>0</v>
      </c>
      <c r="AH507" s="235"/>
      <c r="AI507" s="175"/>
      <c r="AJ507" s="175"/>
      <c r="AK507" s="175"/>
      <c r="AL507" s="175"/>
      <c r="AM507" s="175"/>
      <c r="AN507" s="175"/>
      <c r="AO507" s="175"/>
      <c r="AP507" s="175"/>
      <c r="AQ507" s="175"/>
      <c r="AR507" s="175"/>
      <c r="AS507" s="175"/>
      <c r="AT507" s="175"/>
      <c r="AU507" s="175"/>
      <c r="AV507" s="175"/>
    </row>
    <row r="508" spans="1:48" s="176" customFormat="1" x14ac:dyDescent="0.25">
      <c r="A508" s="180">
        <v>306134</v>
      </c>
      <c r="B508" s="177" t="s">
        <v>1163</v>
      </c>
      <c r="C508" s="179"/>
      <c r="D508" s="179"/>
      <c r="E508" s="179"/>
      <c r="F508" s="179"/>
      <c r="G508" s="179"/>
      <c r="H508" s="179"/>
      <c r="I508" s="179"/>
      <c r="J508" s="179"/>
      <c r="K508" s="179"/>
      <c r="L508" s="179"/>
      <c r="M508" s="179"/>
      <c r="N508" s="179"/>
      <c r="O508" s="179"/>
      <c r="P508" s="179"/>
      <c r="Q508" s="235"/>
      <c r="R508" s="180"/>
      <c r="S508" s="177"/>
      <c r="T508" s="179"/>
      <c r="U508" s="179">
        <v>0</v>
      </c>
      <c r="V508" s="179"/>
      <c r="W508" s="179"/>
      <c r="X508" s="179"/>
      <c r="Y508" s="179"/>
      <c r="Z508" s="179"/>
      <c r="AA508" s="179"/>
      <c r="AB508" s="179"/>
      <c r="AC508" s="179"/>
      <c r="AD508" s="179"/>
      <c r="AE508" s="179"/>
      <c r="AF508" s="179">
        <f t="shared" si="492"/>
        <v>0</v>
      </c>
      <c r="AG508" s="179">
        <f t="shared" si="493"/>
        <v>0</v>
      </c>
      <c r="AH508" s="235"/>
      <c r="AI508" s="175"/>
      <c r="AJ508" s="175"/>
      <c r="AK508" s="175"/>
      <c r="AL508" s="175"/>
      <c r="AM508" s="175"/>
      <c r="AN508" s="175"/>
      <c r="AO508" s="175"/>
      <c r="AP508" s="175"/>
      <c r="AQ508" s="175"/>
      <c r="AR508" s="175"/>
      <c r="AS508" s="175"/>
      <c r="AT508" s="175"/>
      <c r="AU508" s="175"/>
      <c r="AV508" s="175"/>
    </row>
    <row r="509" spans="1:48" s="176" customFormat="1" x14ac:dyDescent="0.25">
      <c r="A509" s="180">
        <v>306135</v>
      </c>
      <c r="B509" s="177" t="s">
        <v>1164</v>
      </c>
      <c r="C509" s="179"/>
      <c r="D509" s="179"/>
      <c r="E509" s="179"/>
      <c r="F509" s="179"/>
      <c r="G509" s="179"/>
      <c r="H509" s="179"/>
      <c r="I509" s="179"/>
      <c r="J509" s="179"/>
      <c r="K509" s="179"/>
      <c r="L509" s="179"/>
      <c r="M509" s="179"/>
      <c r="N509" s="179"/>
      <c r="O509" s="179"/>
      <c r="P509" s="179"/>
      <c r="Q509" s="235"/>
      <c r="R509" s="180"/>
      <c r="S509" s="177"/>
      <c r="T509" s="179"/>
      <c r="U509" s="179">
        <v>0</v>
      </c>
      <c r="V509" s="179"/>
      <c r="W509" s="179"/>
      <c r="X509" s="179"/>
      <c r="Y509" s="179"/>
      <c r="Z509" s="179"/>
      <c r="AA509" s="179"/>
      <c r="AB509" s="179"/>
      <c r="AC509" s="179"/>
      <c r="AD509" s="179"/>
      <c r="AE509" s="179"/>
      <c r="AF509" s="179">
        <f t="shared" si="492"/>
        <v>0</v>
      </c>
      <c r="AG509" s="179">
        <f t="shared" si="493"/>
        <v>0</v>
      </c>
      <c r="AH509" s="235"/>
      <c r="AI509" s="175"/>
      <c r="AJ509" s="175"/>
      <c r="AK509" s="175"/>
      <c r="AL509" s="175"/>
      <c r="AM509" s="175"/>
      <c r="AN509" s="175"/>
      <c r="AO509" s="175"/>
      <c r="AP509" s="175"/>
      <c r="AQ509" s="175"/>
      <c r="AR509" s="175"/>
      <c r="AS509" s="175"/>
      <c r="AT509" s="175"/>
      <c r="AU509" s="175"/>
      <c r="AV509" s="175"/>
    </row>
    <row r="510" spans="1:48" s="176" customFormat="1" x14ac:dyDescent="0.25">
      <c r="A510" s="180">
        <v>306136</v>
      </c>
      <c r="B510" s="177" t="s">
        <v>1165</v>
      </c>
      <c r="C510" s="179"/>
      <c r="D510" s="179"/>
      <c r="E510" s="179"/>
      <c r="F510" s="179"/>
      <c r="G510" s="179"/>
      <c r="H510" s="179"/>
      <c r="I510" s="179"/>
      <c r="J510" s="179"/>
      <c r="K510" s="179"/>
      <c r="L510" s="179"/>
      <c r="M510" s="179"/>
      <c r="N510" s="179"/>
      <c r="O510" s="179"/>
      <c r="P510" s="179"/>
      <c r="Q510" s="235"/>
      <c r="R510" s="180"/>
      <c r="S510" s="177"/>
      <c r="T510" s="179"/>
      <c r="U510" s="179">
        <v>0</v>
      </c>
      <c r="V510" s="179"/>
      <c r="W510" s="179"/>
      <c r="X510" s="179"/>
      <c r="Y510" s="179"/>
      <c r="Z510" s="179"/>
      <c r="AA510" s="179"/>
      <c r="AB510" s="179"/>
      <c r="AC510" s="179"/>
      <c r="AD510" s="179"/>
      <c r="AE510" s="179"/>
      <c r="AF510" s="179">
        <f t="shared" si="492"/>
        <v>0</v>
      </c>
      <c r="AG510" s="179">
        <f t="shared" si="493"/>
        <v>0</v>
      </c>
      <c r="AH510" s="235"/>
      <c r="AI510" s="175"/>
      <c r="AJ510" s="175"/>
      <c r="AK510" s="175"/>
      <c r="AL510" s="175"/>
      <c r="AM510" s="175"/>
      <c r="AN510" s="175"/>
      <c r="AO510" s="175"/>
      <c r="AP510" s="175"/>
      <c r="AQ510" s="175"/>
      <c r="AR510" s="175"/>
      <c r="AS510" s="175"/>
      <c r="AT510" s="175"/>
      <c r="AU510" s="175"/>
      <c r="AV510" s="175"/>
    </row>
    <row r="511" spans="1:48" s="176" customFormat="1" x14ac:dyDescent="0.25">
      <c r="A511" s="180">
        <v>306137</v>
      </c>
      <c r="B511" s="177" t="s">
        <v>1166</v>
      </c>
      <c r="C511" s="179"/>
      <c r="D511" s="179"/>
      <c r="E511" s="179"/>
      <c r="F511" s="179"/>
      <c r="G511" s="179"/>
      <c r="H511" s="179"/>
      <c r="I511" s="179"/>
      <c r="J511" s="179"/>
      <c r="K511" s="179"/>
      <c r="L511" s="179"/>
      <c r="M511" s="179"/>
      <c r="N511" s="179"/>
      <c r="O511" s="179"/>
      <c r="P511" s="179"/>
      <c r="Q511" s="235"/>
      <c r="R511" s="180"/>
      <c r="S511" s="177"/>
      <c r="T511" s="179"/>
      <c r="U511" s="179">
        <v>0</v>
      </c>
      <c r="V511" s="179"/>
      <c r="W511" s="179"/>
      <c r="X511" s="179"/>
      <c r="Y511" s="179"/>
      <c r="Z511" s="179"/>
      <c r="AA511" s="179"/>
      <c r="AB511" s="179"/>
      <c r="AC511" s="179"/>
      <c r="AD511" s="179"/>
      <c r="AE511" s="179"/>
      <c r="AF511" s="179">
        <f t="shared" si="492"/>
        <v>0</v>
      </c>
      <c r="AG511" s="179">
        <f t="shared" si="493"/>
        <v>0</v>
      </c>
      <c r="AH511" s="235"/>
      <c r="AI511" s="175"/>
      <c r="AJ511" s="175"/>
      <c r="AK511" s="175"/>
      <c r="AL511" s="175"/>
      <c r="AM511" s="175"/>
      <c r="AN511" s="175"/>
      <c r="AO511" s="175"/>
      <c r="AP511" s="175"/>
      <c r="AQ511" s="175"/>
      <c r="AR511" s="175"/>
      <c r="AS511" s="175"/>
      <c r="AT511" s="175"/>
      <c r="AU511" s="175"/>
      <c r="AV511" s="175"/>
    </row>
    <row r="512" spans="1:48" s="176" customFormat="1" x14ac:dyDescent="0.25">
      <c r="A512" s="180">
        <v>306138</v>
      </c>
      <c r="B512" s="177" t="s">
        <v>1167</v>
      </c>
      <c r="C512" s="179"/>
      <c r="D512" s="179"/>
      <c r="E512" s="179"/>
      <c r="F512" s="179"/>
      <c r="G512" s="179"/>
      <c r="H512" s="179"/>
      <c r="I512" s="179"/>
      <c r="J512" s="179"/>
      <c r="K512" s="179"/>
      <c r="L512" s="179"/>
      <c r="M512" s="179"/>
      <c r="N512" s="179"/>
      <c r="O512" s="179"/>
      <c r="P512" s="179"/>
      <c r="Q512" s="235"/>
      <c r="R512" s="180"/>
      <c r="S512" s="177"/>
      <c r="T512" s="179"/>
      <c r="U512" s="179">
        <v>0</v>
      </c>
      <c r="V512" s="179"/>
      <c r="W512" s="179"/>
      <c r="X512" s="179"/>
      <c r="Y512" s="179"/>
      <c r="Z512" s="179"/>
      <c r="AA512" s="179"/>
      <c r="AB512" s="179"/>
      <c r="AC512" s="179"/>
      <c r="AD512" s="179"/>
      <c r="AE512" s="179"/>
      <c r="AF512" s="179">
        <f t="shared" si="492"/>
        <v>0</v>
      </c>
      <c r="AG512" s="179">
        <f t="shared" si="493"/>
        <v>0</v>
      </c>
      <c r="AH512" s="235"/>
      <c r="AI512" s="175"/>
      <c r="AJ512" s="175"/>
      <c r="AK512" s="175"/>
      <c r="AL512" s="175"/>
      <c r="AM512" s="175"/>
      <c r="AN512" s="175"/>
      <c r="AO512" s="175"/>
      <c r="AP512" s="175"/>
      <c r="AQ512" s="175"/>
      <c r="AR512" s="175"/>
      <c r="AS512" s="175"/>
      <c r="AT512" s="175"/>
      <c r="AU512" s="175"/>
      <c r="AV512" s="175"/>
    </row>
    <row r="513" spans="1:48" s="176" customFormat="1" x14ac:dyDescent="0.25">
      <c r="A513" s="180">
        <v>306139</v>
      </c>
      <c r="B513" s="177" t="s">
        <v>1168</v>
      </c>
      <c r="C513" s="179"/>
      <c r="D513" s="179"/>
      <c r="E513" s="179"/>
      <c r="F513" s="179"/>
      <c r="G513" s="179"/>
      <c r="H513" s="179"/>
      <c r="I513" s="179"/>
      <c r="J513" s="179"/>
      <c r="K513" s="179"/>
      <c r="L513" s="179"/>
      <c r="M513" s="179"/>
      <c r="N513" s="179"/>
      <c r="O513" s="179"/>
      <c r="P513" s="179"/>
      <c r="Q513" s="235"/>
      <c r="R513" s="180"/>
      <c r="S513" s="177"/>
      <c r="T513" s="179"/>
      <c r="U513" s="179">
        <v>0</v>
      </c>
      <c r="V513" s="179"/>
      <c r="W513" s="179"/>
      <c r="X513" s="179"/>
      <c r="Y513" s="179"/>
      <c r="Z513" s="179"/>
      <c r="AA513" s="179"/>
      <c r="AB513" s="179"/>
      <c r="AC513" s="179"/>
      <c r="AD513" s="179"/>
      <c r="AE513" s="179"/>
      <c r="AF513" s="179">
        <f t="shared" si="492"/>
        <v>0</v>
      </c>
      <c r="AG513" s="179">
        <f t="shared" si="493"/>
        <v>0</v>
      </c>
      <c r="AH513" s="235"/>
      <c r="AI513" s="175"/>
      <c r="AJ513" s="175"/>
      <c r="AK513" s="175"/>
      <c r="AL513" s="175"/>
      <c r="AM513" s="175"/>
      <c r="AN513" s="175"/>
      <c r="AO513" s="175"/>
      <c r="AP513" s="175"/>
      <c r="AQ513" s="175"/>
      <c r="AR513" s="175"/>
      <c r="AS513" s="175"/>
      <c r="AT513" s="175"/>
      <c r="AU513" s="175"/>
      <c r="AV513" s="175"/>
    </row>
    <row r="514" spans="1:48" s="176" customFormat="1" x14ac:dyDescent="0.25">
      <c r="A514" s="180">
        <v>306140</v>
      </c>
      <c r="B514" s="177" t="s">
        <v>1169</v>
      </c>
      <c r="C514" s="179"/>
      <c r="D514" s="179"/>
      <c r="E514" s="179"/>
      <c r="F514" s="179"/>
      <c r="G514" s="179"/>
      <c r="H514" s="179"/>
      <c r="I514" s="179"/>
      <c r="J514" s="179"/>
      <c r="K514" s="179"/>
      <c r="L514" s="179"/>
      <c r="M514" s="179"/>
      <c r="N514" s="179"/>
      <c r="O514" s="179"/>
      <c r="P514" s="179"/>
      <c r="Q514" s="235"/>
      <c r="R514" s="180"/>
      <c r="S514" s="177"/>
      <c r="T514" s="179"/>
      <c r="U514" s="179">
        <v>0</v>
      </c>
      <c r="V514" s="179"/>
      <c r="W514" s="179"/>
      <c r="X514" s="179"/>
      <c r="Y514" s="179"/>
      <c r="Z514" s="179"/>
      <c r="AA514" s="179"/>
      <c r="AB514" s="179"/>
      <c r="AC514" s="179"/>
      <c r="AD514" s="179"/>
      <c r="AE514" s="179"/>
      <c r="AF514" s="179">
        <f t="shared" si="492"/>
        <v>0</v>
      </c>
      <c r="AG514" s="179">
        <f t="shared" si="493"/>
        <v>0</v>
      </c>
      <c r="AH514" s="235"/>
      <c r="AI514" s="175"/>
      <c r="AJ514" s="175"/>
      <c r="AK514" s="175"/>
      <c r="AL514" s="175"/>
      <c r="AM514" s="175"/>
      <c r="AN514" s="175"/>
      <c r="AO514" s="175"/>
      <c r="AP514" s="175"/>
      <c r="AQ514" s="175"/>
      <c r="AR514" s="175"/>
      <c r="AS514" s="175"/>
      <c r="AT514" s="175"/>
      <c r="AU514" s="175"/>
      <c r="AV514" s="175"/>
    </row>
    <row r="515" spans="1:48" s="176" customFormat="1" x14ac:dyDescent="0.25">
      <c r="A515" s="180">
        <v>306141</v>
      </c>
      <c r="B515" s="177" t="s">
        <v>1170</v>
      </c>
      <c r="C515" s="179"/>
      <c r="D515" s="179"/>
      <c r="E515" s="179"/>
      <c r="F515" s="179"/>
      <c r="G515" s="179"/>
      <c r="H515" s="179"/>
      <c r="I515" s="179"/>
      <c r="J515" s="179"/>
      <c r="K515" s="179"/>
      <c r="L515" s="179"/>
      <c r="M515" s="179"/>
      <c r="N515" s="179"/>
      <c r="O515" s="179"/>
      <c r="P515" s="179"/>
      <c r="Q515" s="235"/>
      <c r="R515" s="180"/>
      <c r="S515" s="177"/>
      <c r="T515" s="179"/>
      <c r="U515" s="179">
        <v>0</v>
      </c>
      <c r="V515" s="179"/>
      <c r="W515" s="179"/>
      <c r="X515" s="179"/>
      <c r="Y515" s="179"/>
      <c r="Z515" s="179"/>
      <c r="AA515" s="179"/>
      <c r="AB515" s="179"/>
      <c r="AC515" s="179"/>
      <c r="AD515" s="179"/>
      <c r="AE515" s="179"/>
      <c r="AF515" s="179">
        <f t="shared" si="492"/>
        <v>0</v>
      </c>
      <c r="AG515" s="179">
        <f t="shared" si="493"/>
        <v>0</v>
      </c>
      <c r="AH515" s="235"/>
      <c r="AI515" s="175"/>
      <c r="AJ515" s="175"/>
      <c r="AK515" s="175"/>
      <c r="AL515" s="175"/>
      <c r="AM515" s="175"/>
      <c r="AN515" s="175"/>
      <c r="AO515" s="175"/>
      <c r="AP515" s="175"/>
      <c r="AQ515" s="175"/>
      <c r="AR515" s="175"/>
      <c r="AS515" s="175"/>
      <c r="AT515" s="175"/>
      <c r="AU515" s="175"/>
      <c r="AV515" s="175"/>
    </row>
    <row r="516" spans="1:48" s="176" customFormat="1" x14ac:dyDescent="0.25">
      <c r="A516" s="180">
        <v>306142</v>
      </c>
      <c r="B516" s="177" t="s">
        <v>1171</v>
      </c>
      <c r="C516" s="179"/>
      <c r="D516" s="179"/>
      <c r="E516" s="179"/>
      <c r="F516" s="179"/>
      <c r="G516" s="179"/>
      <c r="H516" s="179"/>
      <c r="I516" s="179"/>
      <c r="J516" s="179"/>
      <c r="K516" s="179"/>
      <c r="L516" s="179"/>
      <c r="M516" s="179"/>
      <c r="N516" s="179"/>
      <c r="O516" s="179"/>
      <c r="P516" s="179"/>
      <c r="Q516" s="235"/>
      <c r="R516" s="180"/>
      <c r="S516" s="177"/>
      <c r="T516" s="179"/>
      <c r="U516" s="179">
        <v>0</v>
      </c>
      <c r="V516" s="179"/>
      <c r="W516" s="179"/>
      <c r="X516" s="179"/>
      <c r="Y516" s="179"/>
      <c r="Z516" s="179"/>
      <c r="AA516" s="179"/>
      <c r="AB516" s="179"/>
      <c r="AC516" s="179"/>
      <c r="AD516" s="179"/>
      <c r="AE516" s="179"/>
      <c r="AF516" s="179">
        <f t="shared" si="492"/>
        <v>0</v>
      </c>
      <c r="AG516" s="179">
        <f t="shared" si="493"/>
        <v>0</v>
      </c>
      <c r="AH516" s="235"/>
      <c r="AI516" s="175"/>
      <c r="AJ516" s="175"/>
      <c r="AK516" s="175"/>
      <c r="AL516" s="175"/>
      <c r="AM516" s="175"/>
      <c r="AN516" s="175"/>
      <c r="AO516" s="175"/>
      <c r="AP516" s="175"/>
      <c r="AQ516" s="175"/>
      <c r="AR516" s="175"/>
      <c r="AS516" s="175"/>
      <c r="AT516" s="175"/>
      <c r="AU516" s="175"/>
      <c r="AV516" s="175"/>
    </row>
    <row r="517" spans="1:48" s="176" customFormat="1" x14ac:dyDescent="0.25">
      <c r="A517" s="180">
        <v>306143</v>
      </c>
      <c r="B517" s="177" t="s">
        <v>1172</v>
      </c>
      <c r="C517" s="179"/>
      <c r="D517" s="179"/>
      <c r="E517" s="179"/>
      <c r="F517" s="179"/>
      <c r="G517" s="179"/>
      <c r="H517" s="179"/>
      <c r="I517" s="179"/>
      <c r="J517" s="179"/>
      <c r="K517" s="179"/>
      <c r="L517" s="179"/>
      <c r="M517" s="179"/>
      <c r="N517" s="179"/>
      <c r="O517" s="179"/>
      <c r="P517" s="179"/>
      <c r="Q517" s="235"/>
      <c r="R517" s="180"/>
      <c r="S517" s="177"/>
      <c r="T517" s="179"/>
      <c r="U517" s="179">
        <v>0</v>
      </c>
      <c r="V517" s="179"/>
      <c r="W517" s="179"/>
      <c r="X517" s="179"/>
      <c r="Y517" s="179"/>
      <c r="Z517" s="179"/>
      <c r="AA517" s="179"/>
      <c r="AB517" s="179"/>
      <c r="AC517" s="179"/>
      <c r="AD517" s="179"/>
      <c r="AE517" s="179"/>
      <c r="AF517" s="179">
        <f t="shared" si="492"/>
        <v>0</v>
      </c>
      <c r="AG517" s="179">
        <f t="shared" si="493"/>
        <v>0</v>
      </c>
      <c r="AH517" s="235"/>
      <c r="AI517" s="175"/>
      <c r="AJ517" s="175"/>
      <c r="AK517" s="175"/>
      <c r="AL517" s="175"/>
      <c r="AM517" s="175"/>
      <c r="AN517" s="175"/>
      <c r="AO517" s="175"/>
      <c r="AP517" s="175"/>
      <c r="AQ517" s="175"/>
      <c r="AR517" s="175"/>
      <c r="AS517" s="175"/>
      <c r="AT517" s="175"/>
      <c r="AU517" s="175"/>
      <c r="AV517" s="175"/>
    </row>
    <row r="518" spans="1:48" s="176" customFormat="1" x14ac:dyDescent="0.25">
      <c r="A518" s="180">
        <v>306144</v>
      </c>
      <c r="B518" s="177" t="s">
        <v>1173</v>
      </c>
      <c r="C518" s="179"/>
      <c r="D518" s="179"/>
      <c r="E518" s="179"/>
      <c r="F518" s="179"/>
      <c r="G518" s="179"/>
      <c r="H518" s="179"/>
      <c r="I518" s="179"/>
      <c r="J518" s="179"/>
      <c r="K518" s="179"/>
      <c r="L518" s="179"/>
      <c r="M518" s="179"/>
      <c r="N518" s="179"/>
      <c r="O518" s="179"/>
      <c r="P518" s="179"/>
      <c r="Q518" s="235"/>
      <c r="R518" s="180"/>
      <c r="S518" s="177"/>
      <c r="T518" s="179"/>
      <c r="U518" s="179">
        <v>0</v>
      </c>
      <c r="V518" s="179"/>
      <c r="W518" s="179"/>
      <c r="X518" s="179"/>
      <c r="Y518" s="179"/>
      <c r="Z518" s="179"/>
      <c r="AA518" s="179"/>
      <c r="AB518" s="179"/>
      <c r="AC518" s="179"/>
      <c r="AD518" s="179"/>
      <c r="AE518" s="179"/>
      <c r="AF518" s="179">
        <f t="shared" si="492"/>
        <v>0</v>
      </c>
      <c r="AG518" s="179">
        <f t="shared" si="493"/>
        <v>0</v>
      </c>
      <c r="AH518" s="235"/>
      <c r="AI518" s="175"/>
      <c r="AJ518" s="175"/>
      <c r="AK518" s="175"/>
      <c r="AL518" s="175"/>
      <c r="AM518" s="175"/>
      <c r="AN518" s="175"/>
      <c r="AO518" s="175"/>
      <c r="AP518" s="175"/>
      <c r="AQ518" s="175"/>
      <c r="AR518" s="175"/>
      <c r="AS518" s="175"/>
      <c r="AT518" s="175"/>
      <c r="AU518" s="175"/>
      <c r="AV518" s="175"/>
    </row>
  </sheetData>
  <autoFilter ref="A4:P483"/>
  <mergeCells count="8">
    <mergeCell ref="AI1:AV1"/>
    <mergeCell ref="AI3:AV3"/>
    <mergeCell ref="A1:P1"/>
    <mergeCell ref="A3:P3"/>
    <mergeCell ref="T1:AG1"/>
    <mergeCell ref="T3:AG3"/>
    <mergeCell ref="A2:P2"/>
    <mergeCell ref="T2:A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Ingresos Febrero 2022</vt:lpstr>
      <vt:lpstr>Gastos Febrero 2022</vt:lpstr>
      <vt:lpstr>PAC DE INGRESOS</vt:lpstr>
      <vt:lpstr>PAC DE GASTOS</vt:lpstr>
      <vt:lpstr>'Gastos Febrero 2022'!Títulos_a_imprimir</vt:lpstr>
      <vt:lpstr>'Ingresos Febrero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LUISC</dc:creator>
  <cp:lastModifiedBy>LUISC</cp:lastModifiedBy>
  <cp:lastPrinted>2022-04-01T16:50:13Z</cp:lastPrinted>
  <dcterms:created xsi:type="dcterms:W3CDTF">2022-02-18T20:18:48Z</dcterms:created>
  <dcterms:modified xsi:type="dcterms:W3CDTF">2022-04-01T19:26:50Z</dcterms:modified>
</cp:coreProperties>
</file>