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2021\EJEUCIONES PPTALES PARA CARAGAR A LA PAGINA UT\"/>
    </mc:Choice>
  </mc:AlternateContent>
  <bookViews>
    <workbookView xWindow="0" yWindow="0" windowWidth="15255" windowHeight="9030" activeTab="1"/>
  </bookViews>
  <sheets>
    <sheet name="EJEC-ING-FEBRERO-2021" sheetId="4" r:id="rId1"/>
    <sheet name="EJEC-GASTOS FEBRERO -2021" sheetId="1" r:id="rId2"/>
    <sheet name="PAC INGRESOS" sheetId="5" r:id="rId3"/>
    <sheet name="PAC GASTOS" sheetId="6" r:id="rId4"/>
    <sheet name="COMPARATIVO PAC ING-GASTOS" sheetId="7" r:id="rId5"/>
  </sheets>
  <definedNames>
    <definedName name="_xlnm._FilterDatabase" localSheetId="1" hidden="1">'EJEC-GASTOS FEBRERO -2021'!$A$8:$R$505</definedName>
    <definedName name="_xlnm._FilterDatabase" localSheetId="3" hidden="1">'PAC GASTOS'!$A$7:$BL$509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B17" i="7"/>
  <c r="C8" i="7"/>
  <c r="C4" i="7"/>
  <c r="B8" i="7"/>
  <c r="B4" i="7"/>
  <c r="AU588" i="6"/>
  <c r="AT588" i="6"/>
  <c r="AS588" i="6"/>
  <c r="AR588" i="6"/>
  <c r="AQ588" i="6"/>
  <c r="AP588" i="6"/>
  <c r="AO588" i="6"/>
  <c r="AN588" i="6"/>
  <c r="AM588" i="6"/>
  <c r="AL588" i="6"/>
  <c r="AK588" i="6"/>
  <c r="AJ588" i="6"/>
  <c r="AU587" i="6"/>
  <c r="AT587" i="6"/>
  <c r="AS587" i="6"/>
  <c r="AR587" i="6"/>
  <c r="AQ587" i="6"/>
  <c r="AP587" i="6"/>
  <c r="AO587" i="6"/>
  <c r="AN587" i="6"/>
  <c r="AM587" i="6"/>
  <c r="AL587" i="6"/>
  <c r="AK587" i="6"/>
  <c r="AJ587" i="6"/>
  <c r="AU586" i="6"/>
  <c r="AT586" i="6"/>
  <c r="AS586" i="6"/>
  <c r="AR586" i="6"/>
  <c r="AQ586" i="6"/>
  <c r="AP586" i="6"/>
  <c r="AO586" i="6"/>
  <c r="AN586" i="6"/>
  <c r="AM586" i="6"/>
  <c r="AL586" i="6"/>
  <c r="AK586" i="6"/>
  <c r="AJ586" i="6"/>
  <c r="AU585" i="6"/>
  <c r="AT585" i="6"/>
  <c r="AS585" i="6"/>
  <c r="AR585" i="6"/>
  <c r="AQ585" i="6"/>
  <c r="AP585" i="6"/>
  <c r="AO585" i="6"/>
  <c r="AN585" i="6"/>
  <c r="AM585" i="6"/>
  <c r="AL585" i="6"/>
  <c r="AK585" i="6"/>
  <c r="AJ585" i="6"/>
  <c r="AU584" i="6"/>
  <c r="AT584" i="6"/>
  <c r="AS584" i="6"/>
  <c r="AR584" i="6"/>
  <c r="AQ584" i="6"/>
  <c r="AP584" i="6"/>
  <c r="AO584" i="6"/>
  <c r="AN584" i="6"/>
  <c r="AM584" i="6"/>
  <c r="AL584" i="6"/>
  <c r="AK584" i="6"/>
  <c r="AJ584" i="6"/>
  <c r="AU583" i="6"/>
  <c r="AT583" i="6"/>
  <c r="AS583" i="6"/>
  <c r="AR583" i="6"/>
  <c r="AQ583" i="6"/>
  <c r="AP583" i="6"/>
  <c r="AO583" i="6"/>
  <c r="AN583" i="6"/>
  <c r="AM583" i="6"/>
  <c r="AL583" i="6"/>
  <c r="AK583" i="6"/>
  <c r="AJ583" i="6"/>
  <c r="AU581" i="6"/>
  <c r="AT581" i="6"/>
  <c r="AS581" i="6"/>
  <c r="AR581" i="6"/>
  <c r="AQ581" i="6"/>
  <c r="AP581" i="6"/>
  <c r="AO581" i="6"/>
  <c r="AN581" i="6"/>
  <c r="AM581" i="6"/>
  <c r="AL581" i="6"/>
  <c r="AK581" i="6"/>
  <c r="AJ581" i="6"/>
  <c r="AU580" i="6"/>
  <c r="AT580" i="6"/>
  <c r="AS580" i="6"/>
  <c r="AR580" i="6"/>
  <c r="AQ580" i="6"/>
  <c r="AP580" i="6"/>
  <c r="AO580" i="6"/>
  <c r="AN580" i="6"/>
  <c r="AM580" i="6"/>
  <c r="AL580" i="6"/>
  <c r="AK580" i="6"/>
  <c r="AJ580" i="6"/>
  <c r="AU579" i="6"/>
  <c r="AT579" i="6"/>
  <c r="AS579" i="6"/>
  <c r="AR579" i="6"/>
  <c r="AQ579" i="6"/>
  <c r="AP579" i="6"/>
  <c r="AO579" i="6"/>
  <c r="AN579" i="6"/>
  <c r="AM579" i="6"/>
  <c r="AL579" i="6"/>
  <c r="AK579" i="6"/>
  <c r="AJ579" i="6"/>
  <c r="AU578" i="6"/>
  <c r="AT578" i="6"/>
  <c r="AS578" i="6"/>
  <c r="AR578" i="6"/>
  <c r="AQ578" i="6"/>
  <c r="AP578" i="6"/>
  <c r="AO578" i="6"/>
  <c r="AN578" i="6"/>
  <c r="AM578" i="6"/>
  <c r="AL578" i="6"/>
  <c r="AK578" i="6"/>
  <c r="AJ578" i="6"/>
  <c r="AU577" i="6"/>
  <c r="AT577" i="6"/>
  <c r="AS577" i="6"/>
  <c r="AR577" i="6"/>
  <c r="AQ577" i="6"/>
  <c r="AP577" i="6"/>
  <c r="AO577" i="6"/>
  <c r="AN577" i="6"/>
  <c r="AM577" i="6"/>
  <c r="AL577" i="6"/>
  <c r="AK577" i="6"/>
  <c r="AJ577" i="6"/>
  <c r="AU576" i="6"/>
  <c r="AT576" i="6"/>
  <c r="AS576" i="6"/>
  <c r="AR576" i="6"/>
  <c r="AQ576" i="6"/>
  <c r="AP576" i="6"/>
  <c r="AO576" i="6"/>
  <c r="AN576" i="6"/>
  <c r="AM576" i="6"/>
  <c r="AL576" i="6"/>
  <c r="AK576" i="6"/>
  <c r="AJ576" i="6"/>
  <c r="AU575" i="6"/>
  <c r="AT575" i="6"/>
  <c r="AS575" i="6"/>
  <c r="AR575" i="6"/>
  <c r="AQ575" i="6"/>
  <c r="AP575" i="6"/>
  <c r="AO575" i="6"/>
  <c r="AN575" i="6"/>
  <c r="AM575" i="6"/>
  <c r="AL575" i="6"/>
  <c r="AU574" i="6"/>
  <c r="AT574" i="6"/>
  <c r="AS574" i="6"/>
  <c r="AR574" i="6"/>
  <c r="AQ574" i="6"/>
  <c r="AP574" i="6"/>
  <c r="AO574" i="6"/>
  <c r="AN574" i="6"/>
  <c r="AM574" i="6"/>
  <c r="AL574" i="6"/>
  <c r="AF586" i="6"/>
  <c r="AE586" i="6"/>
  <c r="AD586" i="6"/>
  <c r="AC586" i="6"/>
  <c r="AB586" i="6"/>
  <c r="AA586" i="6"/>
  <c r="Z586" i="6"/>
  <c r="Y586" i="6"/>
  <c r="X586" i="6"/>
  <c r="W586" i="6"/>
  <c r="V586" i="6"/>
  <c r="U586" i="6"/>
  <c r="AF585" i="6"/>
  <c r="AE585" i="6"/>
  <c r="AD585" i="6"/>
  <c r="AC585" i="6"/>
  <c r="AB585" i="6"/>
  <c r="AA585" i="6"/>
  <c r="Z585" i="6"/>
  <c r="Y585" i="6"/>
  <c r="X585" i="6"/>
  <c r="W585" i="6"/>
  <c r="V585" i="6"/>
  <c r="U585" i="6"/>
  <c r="AF584" i="6"/>
  <c r="AE584" i="6"/>
  <c r="AD584" i="6"/>
  <c r="AC584" i="6"/>
  <c r="AB584" i="6"/>
  <c r="AA584" i="6"/>
  <c r="Z584" i="6"/>
  <c r="Y584" i="6"/>
  <c r="X584" i="6"/>
  <c r="W584" i="6"/>
  <c r="V584" i="6"/>
  <c r="U584" i="6"/>
  <c r="AF583" i="6"/>
  <c r="AE583" i="6"/>
  <c r="AD583" i="6"/>
  <c r="AC583" i="6"/>
  <c r="AB583" i="6"/>
  <c r="AA583" i="6"/>
  <c r="Z583" i="6"/>
  <c r="Y583" i="6"/>
  <c r="X583" i="6"/>
  <c r="W583" i="6"/>
  <c r="V583" i="6"/>
  <c r="U583" i="6"/>
  <c r="AF581" i="6"/>
  <c r="AE581" i="6"/>
  <c r="AD581" i="6"/>
  <c r="AC581" i="6"/>
  <c r="AB581" i="6"/>
  <c r="AA581" i="6"/>
  <c r="Z581" i="6"/>
  <c r="Y581" i="6"/>
  <c r="X581" i="6"/>
  <c r="W581" i="6"/>
  <c r="V581" i="6"/>
  <c r="U581" i="6"/>
  <c r="AF580" i="6"/>
  <c r="AE580" i="6"/>
  <c r="AD580" i="6"/>
  <c r="AC580" i="6"/>
  <c r="AB580" i="6"/>
  <c r="AA580" i="6"/>
  <c r="Z580" i="6"/>
  <c r="Y580" i="6"/>
  <c r="X580" i="6"/>
  <c r="W580" i="6"/>
  <c r="V580" i="6"/>
  <c r="U580" i="6"/>
  <c r="AF579" i="6"/>
  <c r="AE579" i="6"/>
  <c r="AD579" i="6"/>
  <c r="AC579" i="6"/>
  <c r="AB579" i="6"/>
  <c r="AA579" i="6"/>
  <c r="Z579" i="6"/>
  <c r="Y579" i="6"/>
  <c r="W579" i="6"/>
  <c r="V579" i="6"/>
  <c r="U579" i="6"/>
  <c r="AF578" i="6"/>
  <c r="AE578" i="6"/>
  <c r="AD578" i="6"/>
  <c r="AC578" i="6"/>
  <c r="AB578" i="6"/>
  <c r="AA578" i="6"/>
  <c r="Z578" i="6"/>
  <c r="Y578" i="6"/>
  <c r="X578" i="6"/>
  <c r="W578" i="6"/>
  <c r="V578" i="6"/>
  <c r="U578" i="6"/>
  <c r="F588" i="6"/>
  <c r="F586" i="6"/>
  <c r="E586" i="6"/>
  <c r="D586" i="6"/>
  <c r="F585" i="6"/>
  <c r="E585" i="6"/>
  <c r="D585" i="6"/>
  <c r="F584" i="6"/>
  <c r="E584" i="6"/>
  <c r="D584" i="6"/>
  <c r="F583" i="6"/>
  <c r="E583" i="6"/>
  <c r="D583" i="6"/>
  <c r="F581" i="6"/>
  <c r="E581" i="6"/>
  <c r="D581" i="6"/>
  <c r="F580" i="6"/>
  <c r="E580" i="6"/>
  <c r="D580" i="6"/>
  <c r="F579" i="6"/>
  <c r="E579" i="6"/>
  <c r="D579" i="6"/>
  <c r="F578" i="6"/>
  <c r="E578" i="6"/>
  <c r="D578" i="6"/>
  <c r="C584" i="6"/>
  <c r="C579" i="6"/>
  <c r="C583" i="6"/>
  <c r="C578" i="6"/>
  <c r="C586" i="6"/>
  <c r="C585" i="6"/>
  <c r="C581" i="6"/>
  <c r="C580" i="6"/>
  <c r="B584" i="6"/>
  <c r="B585" i="6"/>
  <c r="B586" i="6"/>
  <c r="B587" i="6"/>
  <c r="B588" i="6"/>
  <c r="B583" i="6"/>
  <c r="BF168" i="5"/>
  <c r="AU168" i="5"/>
  <c r="AT168" i="5"/>
  <c r="AG174" i="5"/>
  <c r="AF174" i="5"/>
  <c r="AG172" i="5"/>
  <c r="AF172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G169" i="5"/>
  <c r="AF169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G166" i="5"/>
  <c r="AF166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F8" i="7" l="1"/>
  <c r="E8" i="7"/>
  <c r="AY581" i="6"/>
  <c r="AY584" i="6"/>
  <c r="AZ581" i="6"/>
  <c r="AZ586" i="6"/>
  <c r="AY579" i="6"/>
  <c r="AZ578" i="6"/>
  <c r="AZ580" i="6"/>
  <c r="AZ583" i="6"/>
  <c r="AZ585" i="6"/>
  <c r="AZ579" i="6"/>
  <c r="AY586" i="6"/>
  <c r="AZ584" i="6"/>
  <c r="AY578" i="6"/>
  <c r="AY580" i="6"/>
  <c r="AY583" i="6"/>
  <c r="AY585" i="6"/>
  <c r="AO582" i="6"/>
  <c r="AK582" i="6"/>
  <c r="AS582" i="6"/>
  <c r="AL582" i="6"/>
  <c r="AM582" i="6"/>
  <c r="AU582" i="6"/>
  <c r="AL573" i="6"/>
  <c r="AT573" i="6"/>
  <c r="AM573" i="6"/>
  <c r="AU573" i="6"/>
  <c r="AQ573" i="6"/>
  <c r="AN582" i="6"/>
  <c r="AP573" i="6"/>
  <c r="AN573" i="6"/>
  <c r="AQ582" i="6"/>
  <c r="AO573" i="6"/>
  <c r="AJ582" i="6"/>
  <c r="AR582" i="6"/>
  <c r="AR573" i="6"/>
  <c r="AT582" i="6"/>
  <c r="AS573" i="6"/>
  <c r="AP582" i="6"/>
  <c r="AT171" i="5"/>
  <c r="AU171" i="5"/>
  <c r="AT167" i="5"/>
  <c r="AU167" i="5"/>
  <c r="AG165" i="5"/>
  <c r="AF165" i="5"/>
  <c r="AN589" i="6" l="1"/>
  <c r="AR589" i="6"/>
  <c r="AO589" i="6"/>
  <c r="AP589" i="6"/>
  <c r="AS589" i="6"/>
  <c r="AU589" i="6"/>
  <c r="AM589" i="6"/>
  <c r="AL589" i="6"/>
  <c r="AT589" i="6"/>
  <c r="AQ589" i="6"/>
  <c r="BJ569" i="6" l="1"/>
  <c r="BI569" i="6"/>
  <c r="BH569" i="6"/>
  <c r="BG569" i="6"/>
  <c r="BF569" i="6"/>
  <c r="BE569" i="6"/>
  <c r="BD569" i="6"/>
  <c r="BC569" i="6"/>
  <c r="BB569" i="6"/>
  <c r="BA569" i="6"/>
  <c r="AU569" i="6"/>
  <c r="AT569" i="6"/>
  <c r="AS569" i="6"/>
  <c r="AR569" i="6"/>
  <c r="AQ569" i="6"/>
  <c r="AP569" i="6"/>
  <c r="AO569" i="6"/>
  <c r="AN569" i="6"/>
  <c r="AM569" i="6"/>
  <c r="AL569" i="6"/>
  <c r="AU568" i="6"/>
  <c r="AT568" i="6"/>
  <c r="AS568" i="6"/>
  <c r="AR568" i="6"/>
  <c r="AQ568" i="6"/>
  <c r="AP568" i="6"/>
  <c r="AO568" i="6"/>
  <c r="AN568" i="6"/>
  <c r="AM568" i="6"/>
  <c r="AL568" i="6"/>
  <c r="AK568" i="6"/>
  <c r="AJ568" i="6"/>
  <c r="AU567" i="6"/>
  <c r="AT567" i="6"/>
  <c r="AS567" i="6"/>
  <c r="AR567" i="6"/>
  <c r="AQ567" i="6"/>
  <c r="AP567" i="6"/>
  <c r="AO567" i="6"/>
  <c r="AN567" i="6"/>
  <c r="AM567" i="6"/>
  <c r="AL567" i="6"/>
  <c r="AK567" i="6"/>
  <c r="AJ567" i="6"/>
  <c r="AU566" i="6"/>
  <c r="AT566" i="6"/>
  <c r="AS566" i="6"/>
  <c r="AR566" i="6"/>
  <c r="AQ566" i="6"/>
  <c r="AP566" i="6"/>
  <c r="AO566" i="6"/>
  <c r="AN566" i="6"/>
  <c r="AM566" i="6"/>
  <c r="AL566" i="6"/>
  <c r="AK566" i="6"/>
  <c r="AJ566" i="6"/>
  <c r="AU565" i="6"/>
  <c r="AT565" i="6"/>
  <c r="AS565" i="6"/>
  <c r="AR565" i="6"/>
  <c r="AQ565" i="6"/>
  <c r="AP565" i="6"/>
  <c r="AO565" i="6"/>
  <c r="AN565" i="6"/>
  <c r="AM565" i="6"/>
  <c r="AL565" i="6"/>
  <c r="AK565" i="6"/>
  <c r="AJ565" i="6"/>
  <c r="AU564" i="6"/>
  <c r="AT564" i="6"/>
  <c r="AS564" i="6"/>
  <c r="AR564" i="6"/>
  <c r="AQ564" i="6"/>
  <c r="AP564" i="6"/>
  <c r="AO564" i="6"/>
  <c r="AN564" i="6"/>
  <c r="AM564" i="6"/>
  <c r="AL564" i="6"/>
  <c r="AU563" i="6"/>
  <c r="AT563" i="6"/>
  <c r="AS563" i="6"/>
  <c r="AR563" i="6"/>
  <c r="AQ563" i="6"/>
  <c r="AP563" i="6"/>
  <c r="AO563" i="6"/>
  <c r="AN563" i="6"/>
  <c r="AM563" i="6"/>
  <c r="AL563" i="6"/>
  <c r="AU561" i="6"/>
  <c r="AT561" i="6"/>
  <c r="AS561" i="6"/>
  <c r="AR561" i="6"/>
  <c r="AQ561" i="6"/>
  <c r="AP561" i="6"/>
  <c r="AO561" i="6"/>
  <c r="AN561" i="6"/>
  <c r="AM561" i="6"/>
  <c r="AL561" i="6"/>
  <c r="AK561" i="6"/>
  <c r="AJ561" i="6"/>
  <c r="AU560" i="6"/>
  <c r="AT560" i="6"/>
  <c r="AS560" i="6"/>
  <c r="AR560" i="6"/>
  <c r="AQ560" i="6"/>
  <c r="AP560" i="6"/>
  <c r="AO560" i="6"/>
  <c r="AN560" i="6"/>
  <c r="AM560" i="6"/>
  <c r="AL560" i="6"/>
  <c r="AK560" i="6"/>
  <c r="AJ560" i="6"/>
  <c r="AU559" i="6"/>
  <c r="AT559" i="6"/>
  <c r="AS559" i="6"/>
  <c r="AR559" i="6"/>
  <c r="AQ559" i="6"/>
  <c r="AP559" i="6"/>
  <c r="AO559" i="6"/>
  <c r="AN559" i="6"/>
  <c r="AM559" i="6"/>
  <c r="AL559" i="6"/>
  <c r="AK559" i="6"/>
  <c r="AJ559" i="6"/>
  <c r="AU558" i="6"/>
  <c r="AT558" i="6"/>
  <c r="AS558" i="6"/>
  <c r="AR558" i="6"/>
  <c r="AQ558" i="6"/>
  <c r="AP558" i="6"/>
  <c r="AO558" i="6"/>
  <c r="AN558" i="6"/>
  <c r="AM558" i="6"/>
  <c r="AL558" i="6"/>
  <c r="AK558" i="6"/>
  <c r="AJ558" i="6"/>
  <c r="AU557" i="6"/>
  <c r="AT557" i="6"/>
  <c r="AS557" i="6"/>
  <c r="AR557" i="6"/>
  <c r="AQ557" i="6"/>
  <c r="AP557" i="6"/>
  <c r="AO557" i="6"/>
  <c r="AN557" i="6"/>
  <c r="AM557" i="6"/>
  <c r="AL557" i="6"/>
  <c r="AU556" i="6"/>
  <c r="AT556" i="6"/>
  <c r="AS556" i="6"/>
  <c r="AR556" i="6"/>
  <c r="AQ556" i="6"/>
  <c r="AP556" i="6"/>
  <c r="AO556" i="6"/>
  <c r="AN556" i="6"/>
  <c r="AM556" i="6"/>
  <c r="AL556" i="6"/>
  <c r="AK556" i="6"/>
  <c r="AJ556" i="6"/>
  <c r="AU555" i="6"/>
  <c r="AT555" i="6"/>
  <c r="AS555" i="6"/>
  <c r="AR555" i="6"/>
  <c r="AQ555" i="6"/>
  <c r="AP555" i="6"/>
  <c r="AO555" i="6"/>
  <c r="AN555" i="6"/>
  <c r="AM555" i="6"/>
  <c r="AL555" i="6"/>
  <c r="AK555" i="6"/>
  <c r="AJ555" i="6"/>
  <c r="AU554" i="6"/>
  <c r="AT554" i="6"/>
  <c r="AS554" i="6"/>
  <c r="AR554" i="6"/>
  <c r="AQ554" i="6"/>
  <c r="AP554" i="6"/>
  <c r="AO554" i="6"/>
  <c r="AN554" i="6"/>
  <c r="AM554" i="6"/>
  <c r="AL554" i="6"/>
  <c r="AK554" i="6"/>
  <c r="AJ554" i="6"/>
  <c r="AU553" i="6"/>
  <c r="AT553" i="6"/>
  <c r="AS553" i="6"/>
  <c r="AR553" i="6"/>
  <c r="AQ553" i="6"/>
  <c r="AP553" i="6"/>
  <c r="AO553" i="6"/>
  <c r="AN553" i="6"/>
  <c r="AM553" i="6"/>
  <c r="AL553" i="6"/>
  <c r="AU552" i="6"/>
  <c r="AT552" i="6"/>
  <c r="AS552" i="6"/>
  <c r="AR552" i="6"/>
  <c r="AQ552" i="6"/>
  <c r="AP552" i="6"/>
  <c r="AO552" i="6"/>
  <c r="AN552" i="6"/>
  <c r="AM552" i="6"/>
  <c r="AL552" i="6"/>
  <c r="AK552" i="6"/>
  <c r="AJ552" i="6"/>
  <c r="AU551" i="6"/>
  <c r="AT551" i="6"/>
  <c r="AS551" i="6"/>
  <c r="AR551" i="6"/>
  <c r="AQ551" i="6"/>
  <c r="AP551" i="6"/>
  <c r="AO551" i="6"/>
  <c r="AN551" i="6"/>
  <c r="AM551" i="6"/>
  <c r="AL551" i="6"/>
  <c r="AK551" i="6"/>
  <c r="AJ551" i="6"/>
  <c r="AU550" i="6"/>
  <c r="AT550" i="6"/>
  <c r="AS550" i="6"/>
  <c r="AR550" i="6"/>
  <c r="AQ550" i="6"/>
  <c r="AP550" i="6"/>
  <c r="AO550" i="6"/>
  <c r="AN550" i="6"/>
  <c r="AM550" i="6"/>
  <c r="AL550" i="6"/>
  <c r="AK550" i="6"/>
  <c r="AJ550" i="6"/>
  <c r="AU549" i="6"/>
  <c r="AT549" i="6"/>
  <c r="AS549" i="6"/>
  <c r="AR549" i="6"/>
  <c r="AQ549" i="6"/>
  <c r="AP549" i="6"/>
  <c r="AO549" i="6"/>
  <c r="AN549" i="6"/>
  <c r="AM549" i="6"/>
  <c r="AL549" i="6"/>
  <c r="AU548" i="6"/>
  <c r="AT548" i="6"/>
  <c r="AS548" i="6"/>
  <c r="AR548" i="6"/>
  <c r="AQ548" i="6"/>
  <c r="AP548" i="6"/>
  <c r="AO548" i="6"/>
  <c r="AN548" i="6"/>
  <c r="AM548" i="6"/>
  <c r="AL548" i="6"/>
  <c r="AU546" i="6"/>
  <c r="AT546" i="6"/>
  <c r="AS546" i="6"/>
  <c r="AR546" i="6"/>
  <c r="AQ546" i="6"/>
  <c r="AP546" i="6"/>
  <c r="AO546" i="6"/>
  <c r="AN546" i="6"/>
  <c r="AM546" i="6"/>
  <c r="AL546" i="6"/>
  <c r="AK546" i="6"/>
  <c r="AJ546" i="6"/>
  <c r="AU545" i="6"/>
  <c r="AT545" i="6"/>
  <c r="AS545" i="6"/>
  <c r="AR545" i="6"/>
  <c r="AQ545" i="6"/>
  <c r="AP545" i="6"/>
  <c r="AO545" i="6"/>
  <c r="AN545" i="6"/>
  <c r="AM545" i="6"/>
  <c r="AL545" i="6"/>
  <c r="AF555" i="6"/>
  <c r="AE555" i="6"/>
  <c r="AD555" i="6"/>
  <c r="AC555" i="6"/>
  <c r="AB555" i="6"/>
  <c r="AA555" i="6"/>
  <c r="Z555" i="6"/>
  <c r="Y555" i="6"/>
  <c r="X555" i="6"/>
  <c r="W555" i="6"/>
  <c r="V555" i="6"/>
  <c r="U555" i="6"/>
  <c r="AF551" i="6"/>
  <c r="AE551" i="6"/>
  <c r="AD551" i="6"/>
  <c r="AC551" i="6"/>
  <c r="AB551" i="6"/>
  <c r="AA551" i="6"/>
  <c r="Z551" i="6"/>
  <c r="Y551" i="6"/>
  <c r="X551" i="6"/>
  <c r="W551" i="6"/>
  <c r="V551" i="6"/>
  <c r="U551" i="6"/>
  <c r="AF550" i="6"/>
  <c r="AE550" i="6"/>
  <c r="AD550" i="6"/>
  <c r="AC550" i="6"/>
  <c r="AB550" i="6"/>
  <c r="AA550" i="6"/>
  <c r="Z550" i="6"/>
  <c r="Y550" i="6"/>
  <c r="X550" i="6"/>
  <c r="W550" i="6"/>
  <c r="V550" i="6"/>
  <c r="U550" i="6"/>
  <c r="F568" i="6"/>
  <c r="F555" i="6"/>
  <c r="E555" i="6"/>
  <c r="D555" i="6"/>
  <c r="F551" i="6"/>
  <c r="E551" i="6"/>
  <c r="D551" i="6"/>
  <c r="F550" i="6"/>
  <c r="E550" i="6"/>
  <c r="D550" i="6"/>
  <c r="C555" i="6"/>
  <c r="C551" i="6"/>
  <c r="C550" i="6"/>
  <c r="O567" i="6"/>
  <c r="N567" i="6"/>
  <c r="M567" i="6"/>
  <c r="L567" i="6"/>
  <c r="K567" i="6"/>
  <c r="I567" i="6"/>
  <c r="H567" i="6"/>
  <c r="O566" i="6"/>
  <c r="N566" i="6"/>
  <c r="M566" i="6"/>
  <c r="L566" i="6"/>
  <c r="K566" i="6"/>
  <c r="I566" i="6"/>
  <c r="H566" i="6"/>
  <c r="R564" i="6"/>
  <c r="Q564" i="6"/>
  <c r="P564" i="6"/>
  <c r="O564" i="6"/>
  <c r="N564" i="6"/>
  <c r="M564" i="6"/>
  <c r="L564" i="6"/>
  <c r="K564" i="6"/>
  <c r="J564" i="6"/>
  <c r="I564" i="6"/>
  <c r="H564" i="6"/>
  <c r="O563" i="6"/>
  <c r="N563" i="6"/>
  <c r="M563" i="6"/>
  <c r="L563" i="6"/>
  <c r="K563" i="6"/>
  <c r="I563" i="6"/>
  <c r="H563" i="6"/>
  <c r="O559" i="6"/>
  <c r="N559" i="6"/>
  <c r="M559" i="6"/>
  <c r="L559" i="6"/>
  <c r="K559" i="6"/>
  <c r="I559" i="6"/>
  <c r="H559" i="6"/>
  <c r="O557" i="6"/>
  <c r="N557" i="6"/>
  <c r="M557" i="6"/>
  <c r="L557" i="6"/>
  <c r="K557" i="6"/>
  <c r="I557" i="6"/>
  <c r="H557" i="6"/>
  <c r="O554" i="6"/>
  <c r="N554" i="6"/>
  <c r="M554" i="6"/>
  <c r="L554" i="6"/>
  <c r="K554" i="6"/>
  <c r="I554" i="6"/>
  <c r="H554" i="6"/>
  <c r="O552" i="6"/>
  <c r="N552" i="6"/>
  <c r="M552" i="6"/>
  <c r="L552" i="6"/>
  <c r="K552" i="6"/>
  <c r="I552" i="6"/>
  <c r="H552" i="6"/>
  <c r="O545" i="6"/>
  <c r="N545" i="6"/>
  <c r="M545" i="6"/>
  <c r="L545" i="6"/>
  <c r="K545" i="6"/>
  <c r="I545" i="6"/>
  <c r="H545" i="6"/>
  <c r="C526" i="1"/>
  <c r="C522" i="1"/>
  <c r="C521" i="1"/>
  <c r="AY555" i="6" l="1"/>
  <c r="AY550" i="6"/>
  <c r="AY551" i="6"/>
  <c r="AZ551" i="6"/>
  <c r="AZ550" i="6"/>
  <c r="AZ555" i="6"/>
  <c r="BD570" i="6"/>
  <c r="AO544" i="6"/>
  <c r="AR562" i="6"/>
  <c r="AR547" i="6"/>
  <c r="AQ547" i="6"/>
  <c r="AT547" i="6"/>
  <c r="AN544" i="6"/>
  <c r="AP547" i="6"/>
  <c r="AL544" i="6"/>
  <c r="AT544" i="6"/>
  <c r="AM547" i="6"/>
  <c r="BB570" i="6"/>
  <c r="AO562" i="6"/>
  <c r="AL547" i="6"/>
  <c r="AM544" i="6"/>
  <c r="AU547" i="6"/>
  <c r="AU544" i="6"/>
  <c r="AS562" i="6"/>
  <c r="AP544" i="6"/>
  <c r="AR544" i="6"/>
  <c r="AS547" i="6"/>
  <c r="AP562" i="6"/>
  <c r="AN562" i="6"/>
  <c r="AQ562" i="6"/>
  <c r="AQ544" i="6"/>
  <c r="AN547" i="6"/>
  <c r="AS544" i="6"/>
  <c r="AO547" i="6"/>
  <c r="AL562" i="6"/>
  <c r="AT562" i="6"/>
  <c r="AM562" i="6"/>
  <c r="AU562" i="6"/>
  <c r="B515" i="6"/>
  <c r="AL515" i="6"/>
  <c r="AM515" i="6"/>
  <c r="AN515" i="6"/>
  <c r="AO515" i="6"/>
  <c r="AP515" i="6"/>
  <c r="AQ515" i="6"/>
  <c r="AR515" i="6"/>
  <c r="AS515" i="6"/>
  <c r="AT515" i="6"/>
  <c r="AU515" i="6"/>
  <c r="BA515" i="6"/>
  <c r="BB515" i="6"/>
  <c r="BC515" i="6"/>
  <c r="BD515" i="6"/>
  <c r="BE515" i="6"/>
  <c r="BF515" i="6"/>
  <c r="BG515" i="6"/>
  <c r="BH515" i="6"/>
  <c r="BI515" i="6"/>
  <c r="BJ515" i="6"/>
  <c r="B516" i="6"/>
  <c r="B574" i="6" s="1"/>
  <c r="AL516" i="6"/>
  <c r="AM516" i="6"/>
  <c r="AN516" i="6"/>
  <c r="AO516" i="6"/>
  <c r="AP516" i="6"/>
  <c r="AQ516" i="6"/>
  <c r="AR516" i="6"/>
  <c r="AS516" i="6"/>
  <c r="AT516" i="6"/>
  <c r="AU516" i="6"/>
  <c r="BA516" i="6"/>
  <c r="BB516" i="6"/>
  <c r="BC516" i="6"/>
  <c r="BD516" i="6"/>
  <c r="BE516" i="6"/>
  <c r="BF516" i="6"/>
  <c r="BG516" i="6"/>
  <c r="BH516" i="6"/>
  <c r="BI516" i="6"/>
  <c r="BJ516" i="6"/>
  <c r="B517" i="6"/>
  <c r="AL517" i="6"/>
  <c r="AM517" i="6"/>
  <c r="AN517" i="6"/>
  <c r="AO517" i="6"/>
  <c r="AP517" i="6"/>
  <c r="AQ517" i="6"/>
  <c r="AR517" i="6"/>
  <c r="AS517" i="6"/>
  <c r="AT517" i="6"/>
  <c r="AU517" i="6"/>
  <c r="BA517" i="6"/>
  <c r="BB517" i="6"/>
  <c r="BC517" i="6"/>
  <c r="BD517" i="6"/>
  <c r="BE517" i="6"/>
  <c r="BF517" i="6"/>
  <c r="BG517" i="6"/>
  <c r="BH517" i="6"/>
  <c r="BI517" i="6"/>
  <c r="BJ517" i="6"/>
  <c r="B518" i="6"/>
  <c r="AJ518" i="6"/>
  <c r="AK518" i="6"/>
  <c r="AL518" i="6"/>
  <c r="AM518" i="6"/>
  <c r="AN518" i="6"/>
  <c r="AO518" i="6"/>
  <c r="AP518" i="6"/>
  <c r="AQ518" i="6"/>
  <c r="AR518" i="6"/>
  <c r="AS518" i="6"/>
  <c r="AT518" i="6"/>
  <c r="AU518" i="6"/>
  <c r="BA518" i="6"/>
  <c r="BB518" i="6"/>
  <c r="BC518" i="6"/>
  <c r="BD518" i="6"/>
  <c r="BE518" i="6"/>
  <c r="BF518" i="6"/>
  <c r="BG518" i="6"/>
  <c r="BH518" i="6"/>
  <c r="BI518" i="6"/>
  <c r="BJ518" i="6"/>
  <c r="B519" i="6"/>
  <c r="B575" i="6" s="1"/>
  <c r="AL519" i="6"/>
  <c r="AM519" i="6"/>
  <c r="AN519" i="6"/>
  <c r="AO519" i="6"/>
  <c r="AP519" i="6"/>
  <c r="AQ519" i="6"/>
  <c r="AR519" i="6"/>
  <c r="AS519" i="6"/>
  <c r="AT519" i="6"/>
  <c r="AU519" i="6"/>
  <c r="BA519" i="6"/>
  <c r="BB519" i="6"/>
  <c r="BC519" i="6"/>
  <c r="BD519" i="6"/>
  <c r="BE519" i="6"/>
  <c r="BF519" i="6"/>
  <c r="BG519" i="6"/>
  <c r="BH519" i="6"/>
  <c r="BI519" i="6"/>
  <c r="BJ519" i="6"/>
  <c r="B520" i="6"/>
  <c r="AL520" i="6"/>
  <c r="AM520" i="6"/>
  <c r="AN520" i="6"/>
  <c r="AO520" i="6"/>
  <c r="AP520" i="6"/>
  <c r="AQ520" i="6"/>
  <c r="AR520" i="6"/>
  <c r="AS520" i="6"/>
  <c r="AT520" i="6"/>
  <c r="AU520" i="6"/>
  <c r="BA520" i="6"/>
  <c r="BB520" i="6"/>
  <c r="BC520" i="6"/>
  <c r="BD520" i="6"/>
  <c r="BE520" i="6"/>
  <c r="BF520" i="6"/>
  <c r="BG520" i="6"/>
  <c r="BH520" i="6"/>
  <c r="BI520" i="6"/>
  <c r="BJ520" i="6"/>
  <c r="B521" i="6"/>
  <c r="AL521" i="6"/>
  <c r="AM521" i="6"/>
  <c r="AN521" i="6"/>
  <c r="AO521" i="6"/>
  <c r="AP521" i="6"/>
  <c r="AQ521" i="6"/>
  <c r="AR521" i="6"/>
  <c r="AS521" i="6"/>
  <c r="AT521" i="6"/>
  <c r="AU521" i="6"/>
  <c r="BA521" i="6"/>
  <c r="BB521" i="6"/>
  <c r="BC521" i="6"/>
  <c r="BD521" i="6"/>
  <c r="BE521" i="6"/>
  <c r="BF521" i="6"/>
  <c r="BG521" i="6"/>
  <c r="BH521" i="6"/>
  <c r="BI521" i="6"/>
  <c r="BJ521" i="6"/>
  <c r="B522" i="6"/>
  <c r="B576" i="6" s="1"/>
  <c r="AJ522" i="6"/>
  <c r="AK522" i="6"/>
  <c r="AL522" i="6"/>
  <c r="AM522" i="6"/>
  <c r="AN522" i="6"/>
  <c r="AO522" i="6"/>
  <c r="AP522" i="6"/>
  <c r="AQ522" i="6"/>
  <c r="AR522" i="6"/>
  <c r="AS522" i="6"/>
  <c r="AT522" i="6"/>
  <c r="AU522" i="6"/>
  <c r="BA522" i="6"/>
  <c r="BB522" i="6"/>
  <c r="BC522" i="6"/>
  <c r="BD522" i="6"/>
  <c r="BE522" i="6"/>
  <c r="BF522" i="6"/>
  <c r="BG522" i="6"/>
  <c r="BH522" i="6"/>
  <c r="BI522" i="6"/>
  <c r="BJ522" i="6"/>
  <c r="B523" i="6"/>
  <c r="AJ523" i="6"/>
  <c r="AK523" i="6"/>
  <c r="AL523" i="6"/>
  <c r="AM523" i="6"/>
  <c r="AN523" i="6"/>
  <c r="AO523" i="6"/>
  <c r="AP523" i="6"/>
  <c r="AQ523" i="6"/>
  <c r="AR523" i="6"/>
  <c r="AS523" i="6"/>
  <c r="AT523" i="6"/>
  <c r="AU523" i="6"/>
  <c r="BA523" i="6"/>
  <c r="BB523" i="6"/>
  <c r="BC523" i="6"/>
  <c r="BD523" i="6"/>
  <c r="BE523" i="6"/>
  <c r="BF523" i="6"/>
  <c r="BG523" i="6"/>
  <c r="BH523" i="6"/>
  <c r="BI523" i="6"/>
  <c r="BJ523" i="6"/>
  <c r="B524" i="6"/>
  <c r="AJ524" i="6"/>
  <c r="AK524" i="6"/>
  <c r="AL524" i="6"/>
  <c r="AM524" i="6"/>
  <c r="AN524" i="6"/>
  <c r="AO524" i="6"/>
  <c r="AP524" i="6"/>
  <c r="AQ524" i="6"/>
  <c r="AR524" i="6"/>
  <c r="AS524" i="6"/>
  <c r="AT524" i="6"/>
  <c r="AU524" i="6"/>
  <c r="BA524" i="6"/>
  <c r="BB524" i="6"/>
  <c r="BC524" i="6"/>
  <c r="BD524" i="6"/>
  <c r="BE524" i="6"/>
  <c r="BF524" i="6"/>
  <c r="BG524" i="6"/>
  <c r="BH524" i="6"/>
  <c r="BI524" i="6"/>
  <c r="BJ524" i="6"/>
  <c r="B525" i="6"/>
  <c r="B577" i="6" s="1"/>
  <c r="AJ525" i="6"/>
  <c r="AK525" i="6"/>
  <c r="AL525" i="6"/>
  <c r="AM525" i="6"/>
  <c r="AN525" i="6"/>
  <c r="AO525" i="6"/>
  <c r="AP525" i="6"/>
  <c r="AQ525" i="6"/>
  <c r="AR525" i="6"/>
  <c r="AS525" i="6"/>
  <c r="AT525" i="6"/>
  <c r="AU525" i="6"/>
  <c r="BA525" i="6"/>
  <c r="BB525" i="6"/>
  <c r="BC525" i="6"/>
  <c r="BD525" i="6"/>
  <c r="BE525" i="6"/>
  <c r="BF525" i="6"/>
  <c r="BG525" i="6"/>
  <c r="BH525" i="6"/>
  <c r="BI525" i="6"/>
  <c r="BJ525" i="6"/>
  <c r="B526" i="6"/>
  <c r="AJ526" i="6"/>
  <c r="AK526" i="6"/>
  <c r="AL526" i="6"/>
  <c r="AM526" i="6"/>
  <c r="AN526" i="6"/>
  <c r="AO526" i="6"/>
  <c r="AP526" i="6"/>
  <c r="AQ526" i="6"/>
  <c r="AR526" i="6"/>
  <c r="AS526" i="6"/>
  <c r="AT526" i="6"/>
  <c r="AU526" i="6"/>
  <c r="BA526" i="6"/>
  <c r="BB526" i="6"/>
  <c r="BC526" i="6"/>
  <c r="BD526" i="6"/>
  <c r="BE526" i="6"/>
  <c r="BF526" i="6"/>
  <c r="BG526" i="6"/>
  <c r="BH526" i="6"/>
  <c r="BI526" i="6"/>
  <c r="BJ526" i="6"/>
  <c r="B527" i="6"/>
  <c r="AJ527" i="6"/>
  <c r="AK527" i="6"/>
  <c r="AL527" i="6"/>
  <c r="AM527" i="6"/>
  <c r="AN527" i="6"/>
  <c r="AO527" i="6"/>
  <c r="AP527" i="6"/>
  <c r="AQ527" i="6"/>
  <c r="AR527" i="6"/>
  <c r="AS527" i="6"/>
  <c r="AT527" i="6"/>
  <c r="AU527" i="6"/>
  <c r="BA527" i="6"/>
  <c r="BB527" i="6"/>
  <c r="BC527" i="6"/>
  <c r="BD527" i="6"/>
  <c r="BE527" i="6"/>
  <c r="BF527" i="6"/>
  <c r="BG527" i="6"/>
  <c r="BH527" i="6"/>
  <c r="BI527" i="6"/>
  <c r="BJ527" i="6"/>
  <c r="B528" i="6"/>
  <c r="AJ528" i="6"/>
  <c r="AK528" i="6"/>
  <c r="AL528" i="6"/>
  <c r="AM528" i="6"/>
  <c r="AN528" i="6"/>
  <c r="AO528" i="6"/>
  <c r="AP528" i="6"/>
  <c r="AQ528" i="6"/>
  <c r="AR528" i="6"/>
  <c r="AS528" i="6"/>
  <c r="AT528" i="6"/>
  <c r="AU528" i="6"/>
  <c r="BA528" i="6"/>
  <c r="BB528" i="6"/>
  <c r="BC528" i="6"/>
  <c r="BD528" i="6"/>
  <c r="BE528" i="6"/>
  <c r="BF528" i="6"/>
  <c r="BG528" i="6"/>
  <c r="BH528" i="6"/>
  <c r="BI528" i="6"/>
  <c r="BJ528" i="6"/>
  <c r="B529" i="6"/>
  <c r="AL529" i="6"/>
  <c r="AM529" i="6"/>
  <c r="AN529" i="6"/>
  <c r="AO529" i="6"/>
  <c r="AP529" i="6"/>
  <c r="AQ529" i="6"/>
  <c r="AR529" i="6"/>
  <c r="AS529" i="6"/>
  <c r="AT529" i="6"/>
  <c r="AU529" i="6"/>
  <c r="BA529" i="6"/>
  <c r="BB529" i="6"/>
  <c r="BC529" i="6"/>
  <c r="BD529" i="6"/>
  <c r="BE529" i="6"/>
  <c r="BF529" i="6"/>
  <c r="BG529" i="6"/>
  <c r="BH529" i="6"/>
  <c r="BI529" i="6"/>
  <c r="BJ529" i="6"/>
  <c r="B530" i="6"/>
  <c r="AL530" i="6"/>
  <c r="AM530" i="6"/>
  <c r="AN530" i="6"/>
  <c r="AO530" i="6"/>
  <c r="AP530" i="6"/>
  <c r="AQ530" i="6"/>
  <c r="AR530" i="6"/>
  <c r="AS530" i="6"/>
  <c r="AT530" i="6"/>
  <c r="AU530" i="6"/>
  <c r="BA530" i="6"/>
  <c r="BB530" i="6"/>
  <c r="BC530" i="6"/>
  <c r="BD530" i="6"/>
  <c r="BE530" i="6"/>
  <c r="BF530" i="6"/>
  <c r="BG530" i="6"/>
  <c r="BH530" i="6"/>
  <c r="BI530" i="6"/>
  <c r="BJ530" i="6"/>
  <c r="B531" i="6"/>
  <c r="AL531" i="6"/>
  <c r="AM531" i="6"/>
  <c r="AN531" i="6"/>
  <c r="AO531" i="6"/>
  <c r="AP531" i="6"/>
  <c r="AQ531" i="6"/>
  <c r="AR531" i="6"/>
  <c r="AS531" i="6"/>
  <c r="AT531" i="6"/>
  <c r="AU531" i="6"/>
  <c r="BA531" i="6"/>
  <c r="BB531" i="6"/>
  <c r="BC531" i="6"/>
  <c r="BD531" i="6"/>
  <c r="BE531" i="6"/>
  <c r="BF531" i="6"/>
  <c r="BG531" i="6"/>
  <c r="BH531" i="6"/>
  <c r="BI531" i="6"/>
  <c r="BJ531" i="6"/>
  <c r="B532" i="6"/>
  <c r="AJ532" i="6"/>
  <c r="AK532" i="6"/>
  <c r="AL532" i="6"/>
  <c r="AM532" i="6"/>
  <c r="AN532" i="6"/>
  <c r="AO532" i="6"/>
  <c r="AP532" i="6"/>
  <c r="AQ532" i="6"/>
  <c r="AR532" i="6"/>
  <c r="AS532" i="6"/>
  <c r="AT532" i="6"/>
  <c r="AU532" i="6"/>
  <c r="BA532" i="6"/>
  <c r="BB532" i="6"/>
  <c r="BC532" i="6"/>
  <c r="BD532" i="6"/>
  <c r="BE532" i="6"/>
  <c r="BF532" i="6"/>
  <c r="BG532" i="6"/>
  <c r="BH532" i="6"/>
  <c r="BI532" i="6"/>
  <c r="BJ532" i="6"/>
  <c r="B533" i="6"/>
  <c r="AJ533" i="6"/>
  <c r="AK533" i="6"/>
  <c r="AL533" i="6"/>
  <c r="AM533" i="6"/>
  <c r="AN533" i="6"/>
  <c r="AO533" i="6"/>
  <c r="AP533" i="6"/>
  <c r="AQ533" i="6"/>
  <c r="AR533" i="6"/>
  <c r="AS533" i="6"/>
  <c r="AT533" i="6"/>
  <c r="AU533" i="6"/>
  <c r="BA533" i="6"/>
  <c r="BB533" i="6"/>
  <c r="BC533" i="6"/>
  <c r="BD533" i="6"/>
  <c r="BE533" i="6"/>
  <c r="BF533" i="6"/>
  <c r="BG533" i="6"/>
  <c r="BH533" i="6"/>
  <c r="BI533" i="6"/>
  <c r="BJ533" i="6"/>
  <c r="B534" i="6"/>
  <c r="AJ534" i="6"/>
  <c r="AK534" i="6"/>
  <c r="AL534" i="6"/>
  <c r="AM534" i="6"/>
  <c r="AN534" i="6"/>
  <c r="AO534" i="6"/>
  <c r="AP534" i="6"/>
  <c r="AQ534" i="6"/>
  <c r="AR534" i="6"/>
  <c r="AS534" i="6"/>
  <c r="AT534" i="6"/>
  <c r="AU534" i="6"/>
  <c r="BA534" i="6"/>
  <c r="BB534" i="6"/>
  <c r="BC534" i="6"/>
  <c r="BD534" i="6"/>
  <c r="BE534" i="6"/>
  <c r="BF534" i="6"/>
  <c r="BG534" i="6"/>
  <c r="BH534" i="6"/>
  <c r="BI534" i="6"/>
  <c r="BJ534" i="6"/>
  <c r="B535" i="6"/>
  <c r="F535" i="6"/>
  <c r="H535" i="6"/>
  <c r="I535" i="6"/>
  <c r="K535" i="6"/>
  <c r="L535" i="6"/>
  <c r="O535" i="6"/>
  <c r="AJ535" i="6"/>
  <c r="AK535" i="6"/>
  <c r="AL535" i="6"/>
  <c r="AM535" i="6"/>
  <c r="AN535" i="6"/>
  <c r="AO535" i="6"/>
  <c r="AP535" i="6"/>
  <c r="AQ535" i="6"/>
  <c r="AR535" i="6"/>
  <c r="AS535" i="6"/>
  <c r="AT535" i="6"/>
  <c r="AU535" i="6"/>
  <c r="BA535" i="6"/>
  <c r="BB535" i="6"/>
  <c r="BC535" i="6"/>
  <c r="BD535" i="6"/>
  <c r="BE535" i="6"/>
  <c r="BF535" i="6"/>
  <c r="BG535" i="6"/>
  <c r="BH535" i="6"/>
  <c r="BI535" i="6"/>
  <c r="BJ535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B144" i="5"/>
  <c r="AF144" i="5"/>
  <c r="AF176" i="5" s="1"/>
  <c r="AG144" i="5"/>
  <c r="AG176" i="5" s="1"/>
  <c r="AV144" i="5"/>
  <c r="AW144" i="5"/>
  <c r="AX144" i="5"/>
  <c r="AY144" i="5"/>
  <c r="AZ144" i="5"/>
  <c r="BA144" i="5"/>
  <c r="BB144" i="5"/>
  <c r="BC144" i="5"/>
  <c r="BD144" i="5"/>
  <c r="BE144" i="5"/>
  <c r="B145" i="5"/>
  <c r="AF145" i="5"/>
  <c r="AG145" i="5"/>
  <c r="AV145" i="5"/>
  <c r="AW145" i="5"/>
  <c r="AX145" i="5"/>
  <c r="AY145" i="5"/>
  <c r="AZ145" i="5"/>
  <c r="BA145" i="5"/>
  <c r="BB145" i="5"/>
  <c r="BC145" i="5"/>
  <c r="BD145" i="5"/>
  <c r="BE145" i="5"/>
  <c r="B146" i="5"/>
  <c r="AF146" i="5"/>
  <c r="AG146" i="5"/>
  <c r="AV146" i="5"/>
  <c r="AW146" i="5"/>
  <c r="AX146" i="5"/>
  <c r="AY146" i="5"/>
  <c r="AZ146" i="5"/>
  <c r="BA146" i="5"/>
  <c r="BB146" i="5"/>
  <c r="BC146" i="5"/>
  <c r="BD146" i="5"/>
  <c r="BE146" i="5"/>
  <c r="B147" i="5"/>
  <c r="AF147" i="5"/>
  <c r="AG147" i="5"/>
  <c r="AV147" i="5"/>
  <c r="AW147" i="5"/>
  <c r="AX147" i="5"/>
  <c r="AY147" i="5"/>
  <c r="AZ147" i="5"/>
  <c r="BA147" i="5"/>
  <c r="BB147" i="5"/>
  <c r="BC147" i="5"/>
  <c r="BD147" i="5"/>
  <c r="BE147" i="5"/>
  <c r="B148" i="5"/>
  <c r="AF148" i="5"/>
  <c r="AG148" i="5"/>
  <c r="AV148" i="5"/>
  <c r="AW148" i="5"/>
  <c r="AX148" i="5"/>
  <c r="AY148" i="5"/>
  <c r="AZ148" i="5"/>
  <c r="BA148" i="5"/>
  <c r="BB148" i="5"/>
  <c r="BC148" i="5"/>
  <c r="BD148" i="5"/>
  <c r="BE148" i="5"/>
  <c r="B149" i="5"/>
  <c r="AF149" i="5"/>
  <c r="AG149" i="5"/>
  <c r="AV149" i="5"/>
  <c r="AW149" i="5"/>
  <c r="AX149" i="5"/>
  <c r="AY149" i="5"/>
  <c r="AZ149" i="5"/>
  <c r="BA149" i="5"/>
  <c r="BB149" i="5"/>
  <c r="BC149" i="5"/>
  <c r="BD149" i="5"/>
  <c r="BE149" i="5"/>
  <c r="B150" i="5"/>
  <c r="AF150" i="5"/>
  <c r="AG150" i="5"/>
  <c r="AV150" i="5"/>
  <c r="AW150" i="5"/>
  <c r="AX150" i="5"/>
  <c r="AY150" i="5"/>
  <c r="AZ150" i="5"/>
  <c r="BA150" i="5"/>
  <c r="BB150" i="5"/>
  <c r="BC150" i="5"/>
  <c r="BD150" i="5"/>
  <c r="BE150" i="5"/>
  <c r="B151" i="5"/>
  <c r="AF151" i="5"/>
  <c r="AG151" i="5"/>
  <c r="AV151" i="5"/>
  <c r="AW151" i="5"/>
  <c r="AX151" i="5"/>
  <c r="AY151" i="5"/>
  <c r="AZ151" i="5"/>
  <c r="BA151" i="5"/>
  <c r="BB151" i="5"/>
  <c r="BC151" i="5"/>
  <c r="BD151" i="5"/>
  <c r="BE151" i="5"/>
  <c r="B152" i="5"/>
  <c r="AF152" i="5"/>
  <c r="AG152" i="5"/>
  <c r="AV152" i="5"/>
  <c r="AW152" i="5"/>
  <c r="AX152" i="5"/>
  <c r="AY152" i="5"/>
  <c r="AZ152" i="5"/>
  <c r="BA152" i="5"/>
  <c r="BB152" i="5"/>
  <c r="BC152" i="5"/>
  <c r="BD152" i="5"/>
  <c r="BE152" i="5"/>
  <c r="B153" i="5"/>
  <c r="AF153" i="5"/>
  <c r="AG153" i="5"/>
  <c r="AV153" i="5"/>
  <c r="AW153" i="5"/>
  <c r="AX153" i="5"/>
  <c r="AY153" i="5"/>
  <c r="AZ153" i="5"/>
  <c r="BA153" i="5"/>
  <c r="BB153" i="5"/>
  <c r="BC153" i="5"/>
  <c r="BD153" i="5"/>
  <c r="BE153" i="5"/>
  <c r="B154" i="5"/>
  <c r="AF154" i="5"/>
  <c r="AG154" i="5"/>
  <c r="AV154" i="5"/>
  <c r="AW154" i="5"/>
  <c r="AX154" i="5"/>
  <c r="AY154" i="5"/>
  <c r="AZ154" i="5"/>
  <c r="BA154" i="5"/>
  <c r="BB154" i="5"/>
  <c r="BC154" i="5"/>
  <c r="BD154" i="5"/>
  <c r="BE154" i="5"/>
  <c r="B155" i="5"/>
  <c r="AF155" i="5"/>
  <c r="AG155" i="5"/>
  <c r="AV155" i="5"/>
  <c r="AW155" i="5"/>
  <c r="AX155" i="5"/>
  <c r="AY155" i="5"/>
  <c r="AZ155" i="5"/>
  <c r="BA155" i="5"/>
  <c r="BB155" i="5"/>
  <c r="BC155" i="5"/>
  <c r="BD155" i="5"/>
  <c r="BE155" i="5"/>
  <c r="B156" i="5"/>
  <c r="AF156" i="5"/>
  <c r="AG156" i="5"/>
  <c r="AV156" i="5"/>
  <c r="AW156" i="5"/>
  <c r="AX156" i="5"/>
  <c r="AY156" i="5"/>
  <c r="AZ156" i="5"/>
  <c r="BA156" i="5"/>
  <c r="BB156" i="5"/>
  <c r="BC156" i="5"/>
  <c r="BD156" i="5"/>
  <c r="BE156" i="5"/>
  <c r="B157" i="5"/>
  <c r="AF157" i="5"/>
  <c r="AF173" i="5" s="1"/>
  <c r="AG157" i="5"/>
  <c r="AG173" i="5" s="1"/>
  <c r="AV157" i="5"/>
  <c r="AW157" i="5"/>
  <c r="AX157" i="5"/>
  <c r="AY157" i="5"/>
  <c r="AZ157" i="5"/>
  <c r="BA157" i="5"/>
  <c r="BB157" i="5"/>
  <c r="BC157" i="5"/>
  <c r="BD157" i="5"/>
  <c r="BE157" i="5"/>
  <c r="B158" i="5"/>
  <c r="AF158" i="5"/>
  <c r="AG158" i="5"/>
  <c r="AV158" i="5"/>
  <c r="AW158" i="5"/>
  <c r="AX158" i="5"/>
  <c r="AY158" i="5"/>
  <c r="AZ158" i="5"/>
  <c r="BA158" i="5"/>
  <c r="BB158" i="5"/>
  <c r="BC158" i="5"/>
  <c r="BD158" i="5"/>
  <c r="BE158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G170" i="5" l="1"/>
  <c r="AF170" i="5"/>
  <c r="AO543" i="6"/>
  <c r="AO542" i="6" s="1"/>
  <c r="BJ570" i="6"/>
  <c r="BC570" i="6"/>
  <c r="BI570" i="6"/>
  <c r="BH570" i="6"/>
  <c r="AR543" i="6"/>
  <c r="AR542" i="6" s="1"/>
  <c r="AT543" i="6"/>
  <c r="AT542" i="6" s="1"/>
  <c r="AM543" i="6"/>
  <c r="AM542" i="6" s="1"/>
  <c r="AN543" i="6"/>
  <c r="AN542" i="6" s="1"/>
  <c r="AP543" i="6"/>
  <c r="AP542" i="6" s="1"/>
  <c r="BF570" i="6"/>
  <c r="AQ543" i="6"/>
  <c r="AQ542" i="6" s="1"/>
  <c r="BA570" i="6"/>
  <c r="BG570" i="6"/>
  <c r="BE570" i="6"/>
  <c r="AU543" i="6"/>
  <c r="AU542" i="6" s="1"/>
  <c r="AL543" i="6"/>
  <c r="AL542" i="6" s="1"/>
  <c r="AS543" i="6"/>
  <c r="AS542" i="6" s="1"/>
  <c r="T29" i="5"/>
  <c r="R29" i="5"/>
  <c r="AZ509" i="6"/>
  <c r="AY509" i="6"/>
  <c r="AZ506" i="6"/>
  <c r="AY506" i="6"/>
  <c r="AZ505" i="6"/>
  <c r="AY505" i="6"/>
  <c r="AZ504" i="6"/>
  <c r="AY504" i="6"/>
  <c r="AZ503" i="6"/>
  <c r="AY503" i="6"/>
  <c r="AZ502" i="6"/>
  <c r="AY502" i="6"/>
  <c r="AZ501" i="6"/>
  <c r="AY501" i="6"/>
  <c r="AZ500" i="6"/>
  <c r="AY500" i="6"/>
  <c r="AZ499" i="6"/>
  <c r="AY499" i="6"/>
  <c r="AZ498" i="6"/>
  <c r="AY498" i="6"/>
  <c r="AZ497" i="6"/>
  <c r="AY497" i="6"/>
  <c r="AZ496" i="6"/>
  <c r="AY496" i="6"/>
  <c r="AZ495" i="6"/>
  <c r="AY495" i="6"/>
  <c r="AZ494" i="6"/>
  <c r="AY494" i="6"/>
  <c r="AZ493" i="6"/>
  <c r="AY493" i="6"/>
  <c r="AZ492" i="6"/>
  <c r="AY492" i="6"/>
  <c r="AZ491" i="6"/>
  <c r="AY491" i="6"/>
  <c r="AZ490" i="6"/>
  <c r="AY490" i="6"/>
  <c r="AZ489" i="6"/>
  <c r="AY489" i="6"/>
  <c r="AZ488" i="6"/>
  <c r="AY488" i="6"/>
  <c r="AZ487" i="6"/>
  <c r="AY487" i="6"/>
  <c r="AZ486" i="6"/>
  <c r="AY486" i="6"/>
  <c r="AZ485" i="6"/>
  <c r="AY485" i="6"/>
  <c r="AZ484" i="6"/>
  <c r="AY484" i="6"/>
  <c r="AZ483" i="6"/>
  <c r="AY483" i="6"/>
  <c r="AZ482" i="6"/>
  <c r="AY482" i="6"/>
  <c r="AZ481" i="6"/>
  <c r="AY481" i="6"/>
  <c r="AZ480" i="6"/>
  <c r="AY480" i="6"/>
  <c r="AZ479" i="6"/>
  <c r="AY479" i="6"/>
  <c r="AZ478" i="6"/>
  <c r="AY478" i="6"/>
  <c r="AZ477" i="6"/>
  <c r="AY477" i="6"/>
  <c r="AZ476" i="6"/>
  <c r="AY476" i="6"/>
  <c r="AZ475" i="6"/>
  <c r="AY475" i="6"/>
  <c r="AZ474" i="6"/>
  <c r="AY474" i="6"/>
  <c r="AZ473" i="6"/>
  <c r="AY473" i="6"/>
  <c r="AZ472" i="6"/>
  <c r="AY472" i="6"/>
  <c r="AZ471" i="6"/>
  <c r="AY471" i="6"/>
  <c r="AZ470" i="6"/>
  <c r="AY470" i="6"/>
  <c r="AZ469" i="6"/>
  <c r="AY469" i="6"/>
  <c r="AZ468" i="6"/>
  <c r="AY468" i="6"/>
  <c r="AZ467" i="6"/>
  <c r="AY467" i="6"/>
  <c r="AZ466" i="6"/>
  <c r="AY466" i="6"/>
  <c r="AZ465" i="6"/>
  <c r="AY465" i="6"/>
  <c r="AZ464" i="6"/>
  <c r="AY464" i="6"/>
  <c r="AZ463" i="6"/>
  <c r="AY463" i="6"/>
  <c r="AZ462" i="6"/>
  <c r="AY462" i="6"/>
  <c r="AZ461" i="6"/>
  <c r="AY461" i="6"/>
  <c r="AZ460" i="6"/>
  <c r="AY460" i="6"/>
  <c r="AZ459" i="6"/>
  <c r="AY459" i="6"/>
  <c r="AZ458" i="6"/>
  <c r="AY458" i="6"/>
  <c r="AZ457" i="6"/>
  <c r="AY457" i="6"/>
  <c r="AZ456" i="6"/>
  <c r="AY456" i="6"/>
  <c r="AZ455" i="6"/>
  <c r="AY455" i="6"/>
  <c r="AZ454" i="6"/>
  <c r="AY454" i="6"/>
  <c r="AZ453" i="6"/>
  <c r="AY453" i="6"/>
  <c r="AZ452" i="6"/>
  <c r="AY452" i="6"/>
  <c r="AZ451" i="6"/>
  <c r="AY451" i="6"/>
  <c r="AZ450" i="6"/>
  <c r="AY450" i="6"/>
  <c r="AZ449" i="6"/>
  <c r="AY449" i="6"/>
  <c r="AZ448" i="6"/>
  <c r="AY448" i="6"/>
  <c r="AZ447" i="6"/>
  <c r="AY447" i="6"/>
  <c r="AZ446" i="6"/>
  <c r="AY446" i="6"/>
  <c r="AZ445" i="6"/>
  <c r="AY445" i="6"/>
  <c r="AZ444" i="6"/>
  <c r="AY444" i="6"/>
  <c r="AZ443" i="6"/>
  <c r="AY443" i="6"/>
  <c r="AZ442" i="6"/>
  <c r="AY442" i="6"/>
  <c r="AZ441" i="6"/>
  <c r="AY441" i="6"/>
  <c r="AZ440" i="6"/>
  <c r="AY440" i="6"/>
  <c r="AZ439" i="6"/>
  <c r="AY439" i="6"/>
  <c r="AZ438" i="6"/>
  <c r="AY438" i="6"/>
  <c r="AZ437" i="6"/>
  <c r="AY437" i="6"/>
  <c r="AZ436" i="6"/>
  <c r="AY436" i="6"/>
  <c r="AZ435" i="6"/>
  <c r="AY435" i="6"/>
  <c r="AZ434" i="6"/>
  <c r="AY434" i="6"/>
  <c r="AZ433" i="6"/>
  <c r="AY433" i="6"/>
  <c r="AZ432" i="6"/>
  <c r="AY432" i="6"/>
  <c r="AZ431" i="6"/>
  <c r="AY431" i="6"/>
  <c r="AZ430" i="6"/>
  <c r="AY430" i="6"/>
  <c r="AZ429" i="6"/>
  <c r="AY429" i="6"/>
  <c r="AZ428" i="6"/>
  <c r="AY428" i="6"/>
  <c r="AZ427" i="6"/>
  <c r="AY427" i="6"/>
  <c r="AZ426" i="6"/>
  <c r="AY426" i="6"/>
  <c r="AZ425" i="6"/>
  <c r="AY425" i="6"/>
  <c r="AZ424" i="6"/>
  <c r="AY424" i="6"/>
  <c r="AZ423" i="6"/>
  <c r="AY423" i="6"/>
  <c r="AZ421" i="6"/>
  <c r="AY421" i="6"/>
  <c r="AZ418" i="6"/>
  <c r="AY418" i="6"/>
  <c r="AZ417" i="6"/>
  <c r="AY417" i="6"/>
  <c r="AZ415" i="6"/>
  <c r="AY415" i="6"/>
  <c r="AZ414" i="6"/>
  <c r="AY414" i="6"/>
  <c r="AZ412" i="6"/>
  <c r="AY412" i="6"/>
  <c r="AZ411" i="6"/>
  <c r="AY411" i="6"/>
  <c r="AZ409" i="6"/>
  <c r="AY409" i="6"/>
  <c r="AZ407" i="6"/>
  <c r="AY407" i="6"/>
  <c r="AZ406" i="6"/>
  <c r="AY406" i="6"/>
  <c r="AZ404" i="6"/>
  <c r="AY404" i="6"/>
  <c r="AZ400" i="6"/>
  <c r="AY400" i="6"/>
  <c r="AZ397" i="6"/>
  <c r="AY397" i="6"/>
  <c r="AZ396" i="6"/>
  <c r="AY396" i="6"/>
  <c r="AZ392" i="6"/>
  <c r="AY392" i="6"/>
  <c r="AZ390" i="6"/>
  <c r="AY390" i="6"/>
  <c r="AZ387" i="6"/>
  <c r="AY387" i="6"/>
  <c r="AZ385" i="6"/>
  <c r="AY385" i="6"/>
  <c r="AZ384" i="6"/>
  <c r="AY384" i="6"/>
  <c r="AZ381" i="6"/>
  <c r="AY381" i="6"/>
  <c r="AZ380" i="6"/>
  <c r="AY380" i="6"/>
  <c r="AZ378" i="6"/>
  <c r="AY378" i="6"/>
  <c r="AZ376" i="6"/>
  <c r="AY376" i="6"/>
  <c r="AZ375" i="6"/>
  <c r="AY375" i="6"/>
  <c r="AZ373" i="6"/>
  <c r="AY373" i="6"/>
  <c r="AZ372" i="6"/>
  <c r="AY372" i="6"/>
  <c r="AZ369" i="6"/>
  <c r="AY369" i="6"/>
  <c r="AZ367" i="6"/>
  <c r="AY367" i="6"/>
  <c r="AZ365" i="6"/>
  <c r="AY365" i="6"/>
  <c r="AZ363" i="6"/>
  <c r="AY363" i="6"/>
  <c r="AZ360" i="6"/>
  <c r="AY360" i="6"/>
  <c r="AZ358" i="6"/>
  <c r="AY358" i="6"/>
  <c r="AZ356" i="6"/>
  <c r="AY356" i="6"/>
  <c r="AZ355" i="6"/>
  <c r="AY355" i="6"/>
  <c r="AZ352" i="6"/>
  <c r="AY352" i="6"/>
  <c r="AZ351" i="6"/>
  <c r="AY351" i="6"/>
  <c r="AZ350" i="6"/>
  <c r="AY350" i="6"/>
  <c r="AZ348" i="6"/>
  <c r="AY348" i="6"/>
  <c r="AZ347" i="6"/>
  <c r="AY347" i="6"/>
  <c r="AZ346" i="6"/>
  <c r="AY346" i="6"/>
  <c r="AZ344" i="6"/>
  <c r="AY344" i="6"/>
  <c r="AZ342" i="6"/>
  <c r="AY342" i="6"/>
  <c r="AZ341" i="6"/>
  <c r="AY341" i="6"/>
  <c r="AZ339" i="6"/>
  <c r="AY339" i="6"/>
  <c r="AZ338" i="6"/>
  <c r="AY338" i="6"/>
  <c r="AZ336" i="6"/>
  <c r="AY336" i="6"/>
  <c r="AZ335" i="6"/>
  <c r="AY335" i="6"/>
  <c r="AZ334" i="6"/>
  <c r="AY334" i="6"/>
  <c r="AZ332" i="6"/>
  <c r="AY332" i="6"/>
  <c r="AZ331" i="6"/>
  <c r="AY331" i="6"/>
  <c r="AZ329" i="6"/>
  <c r="AY329" i="6"/>
  <c r="AZ328" i="6"/>
  <c r="AY328" i="6"/>
  <c r="AZ326" i="6"/>
  <c r="AY326" i="6"/>
  <c r="AZ325" i="6"/>
  <c r="AY325" i="6"/>
  <c r="AZ324" i="6"/>
  <c r="AY324" i="6"/>
  <c r="AZ322" i="6"/>
  <c r="AY322" i="6"/>
  <c r="AZ321" i="6"/>
  <c r="AY321" i="6"/>
  <c r="AZ320" i="6"/>
  <c r="AY320" i="6"/>
  <c r="AZ318" i="6"/>
  <c r="AY318" i="6"/>
  <c r="AZ317" i="6"/>
  <c r="AY317" i="6"/>
  <c r="AZ316" i="6"/>
  <c r="AY316" i="6"/>
  <c r="AZ314" i="6"/>
  <c r="AY314" i="6"/>
  <c r="AZ313" i="6"/>
  <c r="AY313" i="6"/>
  <c r="AZ308" i="6"/>
  <c r="AY308" i="6"/>
  <c r="AZ305" i="6"/>
  <c r="AY305" i="6"/>
  <c r="AZ304" i="6"/>
  <c r="AY304" i="6"/>
  <c r="AZ303" i="6"/>
  <c r="AY303" i="6"/>
  <c r="AZ299" i="6"/>
  <c r="AY299" i="6"/>
  <c r="AZ298" i="6"/>
  <c r="AY298" i="6"/>
  <c r="AZ297" i="6"/>
  <c r="AY297" i="6"/>
  <c r="AZ294" i="6"/>
  <c r="AY294" i="6"/>
  <c r="AZ293" i="6"/>
  <c r="AY293" i="6"/>
  <c r="AZ292" i="6"/>
  <c r="AY292" i="6"/>
  <c r="AZ290" i="6"/>
  <c r="AY290" i="6"/>
  <c r="AZ288" i="6"/>
  <c r="AY288" i="6"/>
  <c r="AZ287" i="6"/>
  <c r="AY287" i="6"/>
  <c r="AZ283" i="6"/>
  <c r="AY283" i="6"/>
  <c r="AZ281" i="6"/>
  <c r="AY281" i="6"/>
  <c r="AZ279" i="6"/>
  <c r="AY279" i="6"/>
  <c r="AZ278" i="6"/>
  <c r="AY278" i="6"/>
  <c r="AZ275" i="6"/>
  <c r="AY275" i="6"/>
  <c r="AZ271" i="6"/>
  <c r="AY271" i="6"/>
  <c r="AZ269" i="6"/>
  <c r="AY269" i="6"/>
  <c r="AZ267" i="6"/>
  <c r="AY267" i="6"/>
  <c r="AZ263" i="6"/>
  <c r="AY263" i="6"/>
  <c r="AZ260" i="6"/>
  <c r="AY260" i="6"/>
  <c r="AZ257" i="6"/>
  <c r="AY257" i="6"/>
  <c r="AZ255" i="6"/>
  <c r="AY255" i="6"/>
  <c r="AZ254" i="6"/>
  <c r="AY254" i="6"/>
  <c r="AZ252" i="6"/>
  <c r="AY252" i="6"/>
  <c r="AZ251" i="6"/>
  <c r="AY251" i="6"/>
  <c r="AZ249" i="6"/>
  <c r="AY249" i="6"/>
  <c r="AZ248" i="6"/>
  <c r="AY248" i="6"/>
  <c r="AZ245" i="6"/>
  <c r="AY245" i="6"/>
  <c r="AZ243" i="6"/>
  <c r="AY243" i="6"/>
  <c r="AZ241" i="6"/>
  <c r="AY241" i="6"/>
  <c r="AZ240" i="6"/>
  <c r="AY240" i="6"/>
  <c r="AZ238" i="6"/>
  <c r="AY238" i="6"/>
  <c r="AZ237" i="6"/>
  <c r="AY237" i="6"/>
  <c r="AZ236" i="6"/>
  <c r="AY236" i="6"/>
  <c r="AZ235" i="6"/>
  <c r="AY235" i="6"/>
  <c r="AZ234" i="6"/>
  <c r="AY234" i="6"/>
  <c r="AZ231" i="6"/>
  <c r="AY231" i="6"/>
  <c r="AZ230" i="6"/>
  <c r="AY230" i="6"/>
  <c r="AZ228" i="6"/>
  <c r="AY228" i="6"/>
  <c r="AZ227" i="6"/>
  <c r="AY227" i="6"/>
  <c r="AZ225" i="6"/>
  <c r="AY225" i="6"/>
  <c r="AZ224" i="6"/>
  <c r="AY224" i="6"/>
  <c r="AZ222" i="6"/>
  <c r="AY222" i="6"/>
  <c r="AZ221" i="6"/>
  <c r="AY221" i="6"/>
  <c r="AZ220" i="6"/>
  <c r="AY220" i="6"/>
  <c r="AZ219" i="6"/>
  <c r="AY219" i="6"/>
  <c r="AZ218" i="6"/>
  <c r="AY218" i="6"/>
  <c r="AZ215" i="6"/>
  <c r="AY215" i="6"/>
  <c r="AZ212" i="6"/>
  <c r="AY212" i="6"/>
  <c r="AZ210" i="6"/>
  <c r="AY210" i="6"/>
  <c r="AZ208" i="6"/>
  <c r="AY208" i="6"/>
  <c r="AZ205" i="6"/>
  <c r="AY205" i="6"/>
  <c r="AZ204" i="6"/>
  <c r="AY204" i="6"/>
  <c r="AZ203" i="6"/>
  <c r="AY203" i="6"/>
  <c r="AZ201" i="6"/>
  <c r="AY201" i="6"/>
  <c r="AZ199" i="6"/>
  <c r="AY199" i="6"/>
  <c r="AZ198" i="6"/>
  <c r="AY198" i="6"/>
  <c r="AZ194" i="6"/>
  <c r="AZ193" i="6"/>
  <c r="AY193" i="6"/>
  <c r="AZ191" i="6"/>
  <c r="AY191" i="6"/>
  <c r="AZ190" i="6"/>
  <c r="AY190" i="6"/>
  <c r="AZ189" i="6"/>
  <c r="AZ188" i="6"/>
  <c r="AY188" i="6"/>
  <c r="AZ187" i="6"/>
  <c r="AY187" i="6"/>
  <c r="AZ185" i="6"/>
  <c r="AY185" i="6"/>
  <c r="AZ184" i="6"/>
  <c r="AY184" i="6"/>
  <c r="AZ183" i="6"/>
  <c r="AY183" i="6"/>
  <c r="AZ182" i="6"/>
  <c r="AY182" i="6"/>
  <c r="AZ178" i="6"/>
  <c r="AY178" i="6"/>
  <c r="AZ176" i="6"/>
  <c r="AY176" i="6"/>
  <c r="AZ174" i="6"/>
  <c r="AY174" i="6"/>
  <c r="AZ173" i="6"/>
  <c r="AY173" i="6"/>
  <c r="AZ171" i="6"/>
  <c r="AY171" i="6"/>
  <c r="AZ168" i="6"/>
  <c r="AY168" i="6"/>
  <c r="AZ167" i="6"/>
  <c r="AY167" i="6"/>
  <c r="AZ164" i="6"/>
  <c r="AY164" i="6"/>
  <c r="AZ163" i="6"/>
  <c r="AY163" i="6"/>
  <c r="AZ161" i="6"/>
  <c r="AY161" i="6"/>
  <c r="AZ160" i="6"/>
  <c r="AY160" i="6"/>
  <c r="AZ159" i="6"/>
  <c r="AY159" i="6"/>
  <c r="AZ158" i="6"/>
  <c r="AY158" i="6"/>
  <c r="AZ156" i="6"/>
  <c r="AY156" i="6"/>
  <c r="AZ155" i="6"/>
  <c r="AY155" i="6"/>
  <c r="AZ154" i="6"/>
  <c r="AY154" i="6"/>
  <c r="AZ153" i="6"/>
  <c r="AY153" i="6"/>
  <c r="AZ152" i="6"/>
  <c r="AY152" i="6"/>
  <c r="AZ150" i="6"/>
  <c r="AY150" i="6"/>
  <c r="AZ149" i="6"/>
  <c r="AY149" i="6"/>
  <c r="AZ148" i="6"/>
  <c r="AY148" i="6"/>
  <c r="AZ147" i="6"/>
  <c r="AY147" i="6"/>
  <c r="AZ145" i="6"/>
  <c r="AY145" i="6"/>
  <c r="AZ144" i="6"/>
  <c r="AY144" i="6"/>
  <c r="AZ142" i="6"/>
  <c r="AY142" i="6"/>
  <c r="AZ141" i="6"/>
  <c r="AY141" i="6"/>
  <c r="AZ140" i="6"/>
  <c r="AY140" i="6"/>
  <c r="AZ139" i="6"/>
  <c r="AY139" i="6"/>
  <c r="AZ138" i="6"/>
  <c r="AY138" i="6"/>
  <c r="AZ136" i="6"/>
  <c r="AY136" i="6"/>
  <c r="AZ134" i="6"/>
  <c r="AY134" i="6"/>
  <c r="AZ133" i="6"/>
  <c r="AY133" i="6"/>
  <c r="AZ131" i="6"/>
  <c r="AY131" i="6"/>
  <c r="AZ130" i="6"/>
  <c r="AY130" i="6"/>
  <c r="AZ129" i="6"/>
  <c r="AY129" i="6"/>
  <c r="AZ128" i="6"/>
  <c r="AY128" i="6"/>
  <c r="AZ126" i="6"/>
  <c r="AY126" i="6"/>
  <c r="AZ123" i="6"/>
  <c r="AY123" i="6"/>
  <c r="AZ122" i="6"/>
  <c r="AY122" i="6"/>
  <c r="AZ121" i="6"/>
  <c r="AY121" i="6"/>
  <c r="AZ119" i="6"/>
  <c r="AY119" i="6"/>
  <c r="AZ118" i="6"/>
  <c r="AY118" i="6"/>
  <c r="AZ116" i="6"/>
  <c r="AY116" i="6"/>
  <c r="AZ114" i="6"/>
  <c r="AY114" i="6"/>
  <c r="AZ113" i="6"/>
  <c r="AY113" i="6"/>
  <c r="AZ112" i="6"/>
  <c r="AY112" i="6"/>
  <c r="AZ109" i="6"/>
  <c r="AY109" i="6"/>
  <c r="AZ108" i="6"/>
  <c r="AY108" i="6"/>
  <c r="AZ107" i="6"/>
  <c r="AY107" i="6"/>
  <c r="AZ102" i="6"/>
  <c r="AY102" i="6"/>
  <c r="AZ99" i="6"/>
  <c r="AY99" i="6"/>
  <c r="AZ98" i="6"/>
  <c r="AY98" i="6"/>
  <c r="AZ95" i="6"/>
  <c r="AY95" i="6"/>
  <c r="AZ94" i="6"/>
  <c r="AY94" i="6"/>
  <c r="AZ92" i="6"/>
  <c r="AY92" i="6"/>
  <c r="AZ91" i="6"/>
  <c r="AY91" i="6"/>
  <c r="AZ89" i="6"/>
  <c r="AY89" i="6"/>
  <c r="AZ88" i="6"/>
  <c r="AY88" i="6"/>
  <c r="AZ87" i="6"/>
  <c r="AY87" i="6"/>
  <c r="AZ85" i="6"/>
  <c r="AZ84" i="6"/>
  <c r="AY84" i="6"/>
  <c r="AZ82" i="6"/>
  <c r="AY82" i="6"/>
  <c r="AZ81" i="6"/>
  <c r="AY81" i="6"/>
  <c r="AZ80" i="6"/>
  <c r="AY80" i="6"/>
  <c r="AZ78" i="6"/>
  <c r="AY78" i="6"/>
  <c r="AZ72" i="6"/>
  <c r="AY72" i="6"/>
  <c r="AZ71" i="6"/>
  <c r="AY71" i="6"/>
  <c r="AZ68" i="6"/>
  <c r="AY68" i="6"/>
  <c r="AZ67" i="6"/>
  <c r="AY67" i="6"/>
  <c r="AZ66" i="6"/>
  <c r="AY66" i="6"/>
  <c r="AZ64" i="6"/>
  <c r="AY64" i="6"/>
  <c r="AZ62" i="6"/>
  <c r="AY62" i="6"/>
  <c r="AZ60" i="6"/>
  <c r="AY60" i="6"/>
  <c r="AZ57" i="6"/>
  <c r="AY57" i="6"/>
  <c r="AZ56" i="6"/>
  <c r="AY56" i="6"/>
  <c r="AZ55" i="6"/>
  <c r="AY55" i="6"/>
  <c r="AZ54" i="6"/>
  <c r="AY54" i="6"/>
  <c r="AZ53" i="6"/>
  <c r="AY53" i="6"/>
  <c r="AZ52" i="6"/>
  <c r="AY52" i="6"/>
  <c r="AZ51" i="6"/>
  <c r="AY51" i="6"/>
  <c r="AZ50" i="6"/>
  <c r="AY50" i="6"/>
  <c r="AY49" i="6"/>
  <c r="AZ45" i="6"/>
  <c r="AY45" i="6"/>
  <c r="AZ44" i="6"/>
  <c r="AY44" i="6"/>
  <c r="AZ43" i="6"/>
  <c r="AY43" i="6"/>
  <c r="AZ42" i="6"/>
  <c r="AY42" i="6"/>
  <c r="AZ41" i="6"/>
  <c r="AY41" i="6"/>
  <c r="AZ40" i="6"/>
  <c r="AY40" i="6"/>
  <c r="AZ39" i="6"/>
  <c r="AY39" i="6"/>
  <c r="AZ36" i="6"/>
  <c r="AY36" i="6"/>
  <c r="AZ34" i="6"/>
  <c r="AY34" i="6"/>
  <c r="AZ32" i="6"/>
  <c r="AY32" i="6"/>
  <c r="AZ30" i="6"/>
  <c r="AY30" i="6"/>
  <c r="AZ28" i="6"/>
  <c r="AY28" i="6"/>
  <c r="AZ26" i="6"/>
  <c r="AY26" i="6"/>
  <c r="AZ23" i="6"/>
  <c r="AY23" i="6"/>
  <c r="AZ21" i="6"/>
  <c r="AY21" i="6"/>
  <c r="AZ20" i="6"/>
  <c r="AY20" i="6"/>
  <c r="AZ19" i="6"/>
  <c r="AY19" i="6"/>
  <c r="AZ18" i="6"/>
  <c r="AY18" i="6"/>
  <c r="AZ17" i="6"/>
  <c r="AY17" i="6"/>
  <c r="AZ16" i="6"/>
  <c r="AY16" i="6"/>
  <c r="AZ15" i="6"/>
  <c r="AY15" i="6"/>
  <c r="AZ14" i="6"/>
  <c r="AY14" i="6"/>
  <c r="AZ13" i="6"/>
  <c r="AY13" i="6"/>
  <c r="AK312" i="6"/>
  <c r="AK311" i="6" s="1"/>
  <c r="AK310" i="6" s="1"/>
  <c r="AK309" i="6" s="1"/>
  <c r="AJ312" i="6"/>
  <c r="AJ311" i="6" s="1"/>
  <c r="AJ310" i="6" s="1"/>
  <c r="AJ309" i="6" s="1"/>
  <c r="AK274" i="6"/>
  <c r="AK273" i="6" s="1"/>
  <c r="AJ274" i="6"/>
  <c r="AJ273" i="6" s="1"/>
  <c r="AK12" i="6"/>
  <c r="AK11" i="6" s="1"/>
  <c r="AK10" i="6" s="1"/>
  <c r="AK545" i="6" s="1"/>
  <c r="AJ12" i="6"/>
  <c r="AJ11" i="6" s="1"/>
  <c r="AJ10" i="6" s="1"/>
  <c r="AJ545" i="6" s="1"/>
  <c r="AK77" i="6"/>
  <c r="AK76" i="6" s="1"/>
  <c r="AK75" i="6" s="1"/>
  <c r="AK74" i="6" s="1"/>
  <c r="AJ77" i="6"/>
  <c r="AJ76" i="6" s="1"/>
  <c r="AJ75" i="6" s="1"/>
  <c r="AJ74" i="6" s="1"/>
  <c r="AK106" i="6"/>
  <c r="AK105" i="6" s="1"/>
  <c r="AK104" i="6" s="1"/>
  <c r="AJ106" i="6"/>
  <c r="AJ105" i="6" s="1"/>
  <c r="AJ104" i="6" s="1"/>
  <c r="L255" i="6"/>
  <c r="L225" i="6"/>
  <c r="AK223" i="6"/>
  <c r="AJ223" i="6"/>
  <c r="AK217" i="6"/>
  <c r="AK216" i="6" s="1"/>
  <c r="AK553" i="6" s="1"/>
  <c r="AJ217" i="6"/>
  <c r="AJ216" i="6" s="1"/>
  <c r="AJ553" i="6" s="1"/>
  <c r="AK214" i="6"/>
  <c r="AJ214" i="6"/>
  <c r="L222" i="6"/>
  <c r="AK181" i="6"/>
  <c r="AK557" i="6" s="1"/>
  <c r="AJ181" i="6"/>
  <c r="AJ557" i="6" s="1"/>
  <c r="AK192" i="6"/>
  <c r="AJ194" i="6"/>
  <c r="AJ192" i="6" s="1"/>
  <c r="L193" i="6"/>
  <c r="K193" i="6"/>
  <c r="AR570" i="6" l="1"/>
  <c r="AR590" i="6"/>
  <c r="AR591" i="6" s="1"/>
  <c r="AQ570" i="6"/>
  <c r="AQ590" i="6"/>
  <c r="AQ591" i="6" s="1"/>
  <c r="AS570" i="6"/>
  <c r="AS590" i="6"/>
  <c r="AS591" i="6" s="1"/>
  <c r="AP570" i="6"/>
  <c r="AP590" i="6"/>
  <c r="AP591" i="6" s="1"/>
  <c r="AL570" i="6"/>
  <c r="AL590" i="6"/>
  <c r="AL591" i="6" s="1"/>
  <c r="AN570" i="6"/>
  <c r="AN590" i="6"/>
  <c r="AN591" i="6" s="1"/>
  <c r="AO570" i="6"/>
  <c r="AO590" i="6"/>
  <c r="AO591" i="6" s="1"/>
  <c r="AU570" i="6"/>
  <c r="AU590" i="6"/>
  <c r="AU591" i="6" s="1"/>
  <c r="AM570" i="6"/>
  <c r="AM590" i="6"/>
  <c r="AM591" i="6" s="1"/>
  <c r="AT570" i="6"/>
  <c r="AT590" i="6"/>
  <c r="AT591" i="6" s="1"/>
  <c r="AF175" i="5"/>
  <c r="AG175" i="5"/>
  <c r="AJ544" i="6"/>
  <c r="AK544" i="6"/>
  <c r="AJ549" i="6"/>
  <c r="AJ531" i="6"/>
  <c r="AJ564" i="6"/>
  <c r="AJ520" i="6"/>
  <c r="AJ548" i="6"/>
  <c r="AK531" i="6"/>
  <c r="AK564" i="6"/>
  <c r="AK549" i="6"/>
  <c r="AK520" i="6"/>
  <c r="AK548" i="6"/>
  <c r="AJ530" i="6"/>
  <c r="AJ563" i="6"/>
  <c r="AK530" i="6"/>
  <c r="AK563" i="6"/>
  <c r="AJ9" i="6"/>
  <c r="AJ574" i="6" s="1"/>
  <c r="AJ517" i="6"/>
  <c r="AK9" i="6"/>
  <c r="AK517" i="6"/>
  <c r="AY194" i="6"/>
  <c r="AK272" i="6"/>
  <c r="AK529" i="6" s="1"/>
  <c r="AJ272" i="6"/>
  <c r="AJ529" i="6" s="1"/>
  <c r="AJ213" i="6"/>
  <c r="AK213" i="6"/>
  <c r="AK180" i="6"/>
  <c r="AJ180" i="6"/>
  <c r="AK516" i="6" l="1"/>
  <c r="AK574" i="6"/>
  <c r="AJ516" i="6"/>
  <c r="AK562" i="6"/>
  <c r="AJ547" i="6"/>
  <c r="AJ562" i="6"/>
  <c r="AK547" i="6"/>
  <c r="AK179" i="6"/>
  <c r="AJ179" i="6"/>
  <c r="AK543" i="6" l="1"/>
  <c r="AJ543" i="6"/>
  <c r="AJ103" i="6"/>
  <c r="AJ521" i="6" s="1"/>
  <c r="AK103" i="6"/>
  <c r="AK521" i="6" s="1"/>
  <c r="AK542" i="6" l="1"/>
  <c r="AK590" i="6" s="1"/>
  <c r="AJ542" i="6"/>
  <c r="AJ590" i="6" s="1"/>
  <c r="AK73" i="6"/>
  <c r="AJ73" i="6"/>
  <c r="AJ575" i="6" s="1"/>
  <c r="AJ573" i="6" l="1"/>
  <c r="AK519" i="6"/>
  <c r="AK575" i="6"/>
  <c r="AJ519" i="6"/>
  <c r="AJ8" i="6"/>
  <c r="AK8" i="6"/>
  <c r="AK573" i="6" l="1"/>
  <c r="AJ589" i="6"/>
  <c r="AJ515" i="6"/>
  <c r="AJ569" i="6"/>
  <c r="AJ570" i="6" s="1"/>
  <c r="AK515" i="6"/>
  <c r="AK569" i="6"/>
  <c r="AK570" i="6" s="1"/>
  <c r="AW508" i="6"/>
  <c r="AW507" i="6"/>
  <c r="AW588" i="6" s="1"/>
  <c r="AW506" i="6"/>
  <c r="AW505" i="6"/>
  <c r="AW504" i="6"/>
  <c r="AW503" i="6"/>
  <c r="AW502" i="6"/>
  <c r="AW501" i="6"/>
  <c r="AW500" i="6"/>
  <c r="AW499" i="6"/>
  <c r="AW498" i="6"/>
  <c r="AW497" i="6"/>
  <c r="AW496" i="6"/>
  <c r="AW495" i="6"/>
  <c r="AW494" i="6"/>
  <c r="AW493" i="6"/>
  <c r="AW492" i="6"/>
  <c r="AW491" i="6"/>
  <c r="AW490" i="6"/>
  <c r="AW489" i="6"/>
  <c r="AW488" i="6"/>
  <c r="AW487" i="6"/>
  <c r="AW486" i="6"/>
  <c r="AW485" i="6"/>
  <c r="AW484" i="6"/>
  <c r="AW483" i="6"/>
  <c r="AW482" i="6"/>
  <c r="AW481" i="6"/>
  <c r="AW480" i="6"/>
  <c r="AW479" i="6"/>
  <c r="AW478" i="6"/>
  <c r="AW477" i="6"/>
  <c r="AW476" i="6"/>
  <c r="AW475" i="6"/>
  <c r="AW474" i="6"/>
  <c r="AW473" i="6"/>
  <c r="AW472" i="6"/>
  <c r="AW471" i="6"/>
  <c r="AW470" i="6"/>
  <c r="AW469" i="6"/>
  <c r="AW468" i="6"/>
  <c r="AW467" i="6"/>
  <c r="AW466" i="6"/>
  <c r="AW465" i="6"/>
  <c r="AW464" i="6"/>
  <c r="AW463" i="6"/>
  <c r="AW462" i="6"/>
  <c r="AW461" i="6"/>
  <c r="AW460" i="6"/>
  <c r="AW459" i="6"/>
  <c r="AW458" i="6"/>
  <c r="AW457" i="6"/>
  <c r="AW456" i="6"/>
  <c r="AW455" i="6"/>
  <c r="AW454" i="6"/>
  <c r="AW453" i="6"/>
  <c r="AW452" i="6"/>
  <c r="AW451" i="6"/>
  <c r="AW450" i="6"/>
  <c r="AW449" i="6"/>
  <c r="AW448" i="6"/>
  <c r="AW447" i="6"/>
  <c r="AW446" i="6"/>
  <c r="AW445" i="6"/>
  <c r="AW444" i="6"/>
  <c r="AW443" i="6"/>
  <c r="AW442" i="6"/>
  <c r="AW441" i="6"/>
  <c r="AW440" i="6"/>
  <c r="AW439" i="6"/>
  <c r="AW438" i="6"/>
  <c r="AW437" i="6"/>
  <c r="AW436" i="6"/>
  <c r="AW435" i="6"/>
  <c r="AW434" i="6"/>
  <c r="AW433" i="6"/>
  <c r="AW432" i="6"/>
  <c r="AW431" i="6"/>
  <c r="AW430" i="6"/>
  <c r="AW429" i="6"/>
  <c r="AW428" i="6"/>
  <c r="AW427" i="6"/>
  <c r="AW426" i="6"/>
  <c r="AW425" i="6"/>
  <c r="AW424" i="6"/>
  <c r="AW423" i="6"/>
  <c r="AW422" i="6"/>
  <c r="AW587" i="6" s="1"/>
  <c r="AW421" i="6"/>
  <c r="AW420" i="6"/>
  <c r="AW419" i="6"/>
  <c r="AW418" i="6"/>
  <c r="AW417" i="6"/>
  <c r="AW416" i="6"/>
  <c r="AW415" i="6"/>
  <c r="AW414" i="6"/>
  <c r="AW413" i="6"/>
  <c r="AW412" i="6"/>
  <c r="AW411" i="6"/>
  <c r="AW410" i="6"/>
  <c r="AW409" i="6"/>
  <c r="AW408" i="6"/>
  <c r="AW407" i="6"/>
  <c r="AW406" i="6"/>
  <c r="AW405" i="6"/>
  <c r="AW404" i="6"/>
  <c r="AW403" i="6"/>
  <c r="AW402" i="6"/>
  <c r="AW401" i="6"/>
  <c r="AW400" i="6"/>
  <c r="AW399" i="6"/>
  <c r="AW398" i="6"/>
  <c r="AW397" i="6"/>
  <c r="AW396" i="6"/>
  <c r="AW585" i="6" s="1"/>
  <c r="AW395" i="6"/>
  <c r="AW394" i="6"/>
  <c r="AW393" i="6"/>
  <c r="AW392" i="6"/>
  <c r="AW391" i="6"/>
  <c r="AW390" i="6"/>
  <c r="AW389" i="6"/>
  <c r="AW388" i="6"/>
  <c r="AW387" i="6"/>
  <c r="AW386" i="6"/>
  <c r="AW385" i="6"/>
  <c r="AW384" i="6"/>
  <c r="AW383" i="6"/>
  <c r="AW382" i="6"/>
  <c r="AW381" i="6"/>
  <c r="AW380" i="6"/>
  <c r="AW379" i="6"/>
  <c r="AW378" i="6"/>
  <c r="AW377" i="6"/>
  <c r="AW376" i="6"/>
  <c r="AW375" i="6"/>
  <c r="AW374" i="6"/>
  <c r="AW373" i="6"/>
  <c r="AW372" i="6"/>
  <c r="AW371" i="6"/>
  <c r="AW370" i="6"/>
  <c r="AW369" i="6"/>
  <c r="AW368" i="6"/>
  <c r="AW367" i="6"/>
  <c r="AW366" i="6"/>
  <c r="AW365" i="6"/>
  <c r="AW364" i="6"/>
  <c r="AW363" i="6"/>
  <c r="AW362" i="6"/>
  <c r="AW361" i="6"/>
  <c r="AW360" i="6"/>
  <c r="AW359" i="6"/>
  <c r="AW358" i="6"/>
  <c r="AW357" i="6"/>
  <c r="AW356" i="6"/>
  <c r="AW355" i="6"/>
  <c r="AW354" i="6"/>
  <c r="AW353" i="6"/>
  <c r="AW352" i="6"/>
  <c r="AW351" i="6"/>
  <c r="AW350" i="6"/>
  <c r="AW349" i="6"/>
  <c r="AW348" i="6"/>
  <c r="AW347" i="6"/>
  <c r="AW346" i="6"/>
  <c r="AW345" i="6"/>
  <c r="AW344" i="6"/>
  <c r="AW343" i="6"/>
  <c r="AW342" i="6"/>
  <c r="AW341" i="6"/>
  <c r="AW340" i="6"/>
  <c r="AW339" i="6"/>
  <c r="AW338" i="6"/>
  <c r="AW337" i="6"/>
  <c r="AW336" i="6"/>
  <c r="AW335" i="6"/>
  <c r="AW334" i="6"/>
  <c r="AW333" i="6"/>
  <c r="AW332" i="6"/>
  <c r="AW331" i="6"/>
  <c r="AW330" i="6"/>
  <c r="AW329" i="6"/>
  <c r="AW328" i="6"/>
  <c r="AW327" i="6"/>
  <c r="AW326" i="6"/>
  <c r="AW325" i="6"/>
  <c r="AW324" i="6"/>
  <c r="AW323" i="6"/>
  <c r="AW322" i="6"/>
  <c r="AW321" i="6"/>
  <c r="AW320" i="6"/>
  <c r="AW319" i="6"/>
  <c r="AW318" i="6"/>
  <c r="AW317" i="6"/>
  <c r="AW316" i="6"/>
  <c r="AW315" i="6"/>
  <c r="AW314" i="6"/>
  <c r="AW313" i="6"/>
  <c r="AW312" i="6"/>
  <c r="AW311" i="6"/>
  <c r="AW310" i="6"/>
  <c r="AW309" i="6"/>
  <c r="AW308" i="6"/>
  <c r="AW307" i="6"/>
  <c r="AW306" i="6"/>
  <c r="AW305" i="6"/>
  <c r="AW304" i="6"/>
  <c r="AW303" i="6"/>
  <c r="AW302" i="6"/>
  <c r="AW301" i="6"/>
  <c r="AW300" i="6"/>
  <c r="AW299" i="6"/>
  <c r="AW298" i="6"/>
  <c r="AW297" i="6"/>
  <c r="AW296" i="6"/>
  <c r="AW295" i="6"/>
  <c r="AW294" i="6"/>
  <c r="AW293" i="6"/>
  <c r="AW292" i="6"/>
  <c r="AW291" i="6"/>
  <c r="AW290" i="6"/>
  <c r="AW289" i="6"/>
  <c r="AW288" i="6"/>
  <c r="AW287" i="6"/>
  <c r="AW286" i="6"/>
  <c r="AW285" i="6"/>
  <c r="AW284" i="6"/>
  <c r="AW283" i="6"/>
  <c r="AW282" i="6"/>
  <c r="AW281" i="6"/>
  <c r="AW280" i="6"/>
  <c r="AW279" i="6"/>
  <c r="AW278" i="6"/>
  <c r="AW277" i="6"/>
  <c r="AW276" i="6"/>
  <c r="AW275" i="6"/>
  <c r="AW274" i="6"/>
  <c r="AW273" i="6"/>
  <c r="AW272" i="6"/>
  <c r="AW529" i="6" s="1"/>
  <c r="AW271" i="6"/>
  <c r="AW270" i="6"/>
  <c r="AW528" i="6" s="1"/>
  <c r="AW269" i="6"/>
  <c r="AW268" i="6"/>
  <c r="AW527" i="6" s="1"/>
  <c r="AW267" i="6"/>
  <c r="AW266" i="6"/>
  <c r="AW265" i="6"/>
  <c r="AW526" i="6" s="1"/>
  <c r="AW264" i="6"/>
  <c r="AW577" i="6" s="1"/>
  <c r="AW263" i="6"/>
  <c r="AW262" i="6"/>
  <c r="AW261" i="6"/>
  <c r="AW524" i="6" s="1"/>
  <c r="AW260" i="6"/>
  <c r="AW259" i="6"/>
  <c r="AW523" i="6" s="1"/>
  <c r="AW258" i="6"/>
  <c r="AW257" i="6"/>
  <c r="AW256" i="6"/>
  <c r="AW255" i="6"/>
  <c r="AW551" i="6" s="1"/>
  <c r="AW254" i="6"/>
  <c r="AW253" i="6"/>
  <c r="AW252" i="6"/>
  <c r="AW251" i="6"/>
  <c r="AW250" i="6"/>
  <c r="AW249" i="6"/>
  <c r="AW248" i="6"/>
  <c r="AW247" i="6"/>
  <c r="AW246" i="6"/>
  <c r="AW245" i="6"/>
  <c r="AW244" i="6"/>
  <c r="AW243" i="6"/>
  <c r="AW242" i="6"/>
  <c r="AW241" i="6"/>
  <c r="AW240" i="6"/>
  <c r="AW239" i="6"/>
  <c r="AW238" i="6"/>
  <c r="AW237" i="6"/>
  <c r="AW236" i="6"/>
  <c r="AW235" i="6"/>
  <c r="AW234" i="6"/>
  <c r="AW233" i="6"/>
  <c r="AW232" i="6"/>
  <c r="AW231" i="6"/>
  <c r="AW230" i="6"/>
  <c r="AW229" i="6"/>
  <c r="AW228" i="6"/>
  <c r="AW227" i="6"/>
  <c r="AW555" i="6" s="1"/>
  <c r="AW226" i="6"/>
  <c r="AW225" i="6"/>
  <c r="AW224" i="6"/>
  <c r="AW223" i="6"/>
  <c r="AW222" i="6"/>
  <c r="AW221" i="6"/>
  <c r="AW220" i="6"/>
  <c r="AW219" i="6"/>
  <c r="AW218" i="6"/>
  <c r="AW217" i="6"/>
  <c r="AW216" i="6"/>
  <c r="AW215" i="6"/>
  <c r="AW214" i="6"/>
  <c r="AW213" i="6"/>
  <c r="AW212" i="6"/>
  <c r="AW211" i="6"/>
  <c r="AW210" i="6"/>
  <c r="AW209" i="6"/>
  <c r="AW208" i="6"/>
  <c r="AW207" i="6"/>
  <c r="AW206" i="6"/>
  <c r="AW205" i="6"/>
  <c r="AW204" i="6"/>
  <c r="AW203" i="6"/>
  <c r="AW202" i="6"/>
  <c r="AW201" i="6"/>
  <c r="AW200" i="6"/>
  <c r="AW554" i="6" s="1"/>
  <c r="AW199" i="6"/>
  <c r="AW198" i="6"/>
  <c r="AW197" i="6"/>
  <c r="AW559" i="6" s="1"/>
  <c r="AW196" i="6"/>
  <c r="AW195" i="6"/>
  <c r="AW194" i="6"/>
  <c r="AW193" i="6"/>
  <c r="AW192" i="6"/>
  <c r="AW191" i="6"/>
  <c r="AW190" i="6"/>
  <c r="AW189" i="6"/>
  <c r="AW188" i="6"/>
  <c r="AW187" i="6"/>
  <c r="AW186" i="6"/>
  <c r="AW185" i="6"/>
  <c r="AW184" i="6"/>
  <c r="AW183" i="6"/>
  <c r="AW182" i="6"/>
  <c r="AW181" i="6"/>
  <c r="AW557" i="6" s="1"/>
  <c r="AW178" i="6"/>
  <c r="AW177" i="6"/>
  <c r="AW176" i="6"/>
  <c r="AW175" i="6"/>
  <c r="AW174" i="6"/>
  <c r="AW173" i="6"/>
  <c r="AW172" i="6"/>
  <c r="AW171" i="6"/>
  <c r="AW170" i="6"/>
  <c r="AW169" i="6"/>
  <c r="AW168" i="6"/>
  <c r="AW167" i="6"/>
  <c r="AW166" i="6"/>
  <c r="AW165" i="6"/>
  <c r="AW164" i="6"/>
  <c r="AW163" i="6"/>
  <c r="AW162" i="6"/>
  <c r="AW161" i="6"/>
  <c r="AW160" i="6"/>
  <c r="AW159" i="6"/>
  <c r="AW158" i="6"/>
  <c r="AW157" i="6"/>
  <c r="AW156" i="6"/>
  <c r="AW155" i="6"/>
  <c r="AW154" i="6"/>
  <c r="AW153" i="6"/>
  <c r="AW152" i="6"/>
  <c r="AW151" i="6"/>
  <c r="AW150" i="6"/>
  <c r="AW149" i="6"/>
  <c r="AW148" i="6"/>
  <c r="AW147" i="6"/>
  <c r="AW146" i="6"/>
  <c r="AW145" i="6"/>
  <c r="AW144" i="6"/>
  <c r="AW143" i="6"/>
  <c r="AW142" i="6"/>
  <c r="AW141" i="6"/>
  <c r="AW140" i="6"/>
  <c r="AW139" i="6"/>
  <c r="AW138" i="6"/>
  <c r="AW137" i="6"/>
  <c r="AW136" i="6"/>
  <c r="AW135" i="6"/>
  <c r="AW134" i="6"/>
  <c r="AW133" i="6"/>
  <c r="AW132" i="6"/>
  <c r="AW131" i="6"/>
  <c r="AW130" i="6"/>
  <c r="AW129" i="6"/>
  <c r="AW128" i="6"/>
  <c r="AW127" i="6"/>
  <c r="AW126" i="6"/>
  <c r="AW125" i="6"/>
  <c r="AW124" i="6"/>
  <c r="AW123" i="6"/>
  <c r="AW122" i="6"/>
  <c r="AW121" i="6"/>
  <c r="AW120" i="6"/>
  <c r="AW119" i="6"/>
  <c r="AW118" i="6"/>
  <c r="AW117" i="6"/>
  <c r="AW116" i="6"/>
  <c r="AW115" i="6"/>
  <c r="AW114" i="6"/>
  <c r="AW113" i="6"/>
  <c r="AW112" i="6"/>
  <c r="AW111" i="6"/>
  <c r="AW110" i="6"/>
  <c r="AW109" i="6"/>
  <c r="AW108" i="6"/>
  <c r="AW107" i="6"/>
  <c r="AW106" i="6"/>
  <c r="AW105" i="6"/>
  <c r="AW104" i="6"/>
  <c r="AW103" i="6"/>
  <c r="AW521" i="6" s="1"/>
  <c r="AW102" i="6"/>
  <c r="AW101" i="6"/>
  <c r="AW100" i="6"/>
  <c r="AW99" i="6"/>
  <c r="AW98" i="6"/>
  <c r="AW97" i="6"/>
  <c r="AW96" i="6"/>
  <c r="AW95" i="6"/>
  <c r="AW94" i="6"/>
  <c r="AW93" i="6"/>
  <c r="AW92" i="6"/>
  <c r="AW91" i="6"/>
  <c r="AW90" i="6"/>
  <c r="AW89" i="6"/>
  <c r="AW88" i="6"/>
  <c r="AW87" i="6"/>
  <c r="AW86" i="6"/>
  <c r="AW85" i="6"/>
  <c r="AW84" i="6"/>
  <c r="AW83" i="6"/>
  <c r="AW82" i="6"/>
  <c r="AW81" i="6"/>
  <c r="AW80" i="6"/>
  <c r="AW79" i="6"/>
  <c r="AW78" i="6"/>
  <c r="AW77" i="6"/>
  <c r="AW76" i="6"/>
  <c r="AW75" i="6"/>
  <c r="AW74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509" i="6"/>
  <c r="AV509" i="6"/>
  <c r="AV508" i="6"/>
  <c r="AV507" i="6"/>
  <c r="AV588" i="6" s="1"/>
  <c r="C33" i="7" s="1"/>
  <c r="AV506" i="6"/>
  <c r="AV505" i="6"/>
  <c r="AV504" i="6"/>
  <c r="AV503" i="6"/>
  <c r="AV502" i="6"/>
  <c r="AV501" i="6"/>
  <c r="AV500" i="6"/>
  <c r="AV499" i="6"/>
  <c r="AV498" i="6"/>
  <c r="AV497" i="6"/>
  <c r="AV496" i="6"/>
  <c r="AV495" i="6"/>
  <c r="AV494" i="6"/>
  <c r="AV493" i="6"/>
  <c r="AV492" i="6"/>
  <c r="AV491" i="6"/>
  <c r="AV490" i="6"/>
  <c r="AV489" i="6"/>
  <c r="AV488" i="6"/>
  <c r="AV487" i="6"/>
  <c r="AV486" i="6"/>
  <c r="AV485" i="6"/>
  <c r="AV484" i="6"/>
  <c r="AV483" i="6"/>
  <c r="AV482" i="6"/>
  <c r="AV481" i="6"/>
  <c r="AV480" i="6"/>
  <c r="AV479" i="6"/>
  <c r="AV478" i="6"/>
  <c r="AV477" i="6"/>
  <c r="AV476" i="6"/>
  <c r="AV475" i="6"/>
  <c r="AV474" i="6"/>
  <c r="AV473" i="6"/>
  <c r="AV472" i="6"/>
  <c r="AV471" i="6"/>
  <c r="AV470" i="6"/>
  <c r="AV469" i="6"/>
  <c r="AV468" i="6"/>
  <c r="AV467" i="6"/>
  <c r="AV466" i="6"/>
  <c r="AV465" i="6"/>
  <c r="AV464" i="6"/>
  <c r="AV463" i="6"/>
  <c r="AV462" i="6"/>
  <c r="AV461" i="6"/>
  <c r="AV460" i="6"/>
  <c r="AV459" i="6"/>
  <c r="AV458" i="6"/>
  <c r="AV457" i="6"/>
  <c r="AV456" i="6"/>
  <c r="AV455" i="6"/>
  <c r="AV454" i="6"/>
  <c r="AV453" i="6"/>
  <c r="AV452" i="6"/>
  <c r="AV451" i="6"/>
  <c r="AV450" i="6"/>
  <c r="AV449" i="6"/>
  <c r="AV448" i="6"/>
  <c r="AV447" i="6"/>
  <c r="AV446" i="6"/>
  <c r="AV445" i="6"/>
  <c r="AV444" i="6"/>
  <c r="AV443" i="6"/>
  <c r="AV442" i="6"/>
  <c r="AV441" i="6"/>
  <c r="AV440" i="6"/>
  <c r="AV439" i="6"/>
  <c r="AV438" i="6"/>
  <c r="AV437" i="6"/>
  <c r="AV436" i="6"/>
  <c r="AV435" i="6"/>
  <c r="AV434" i="6"/>
  <c r="AV433" i="6"/>
  <c r="AV432" i="6"/>
  <c r="AV431" i="6"/>
  <c r="AV430" i="6"/>
  <c r="AV429" i="6"/>
  <c r="AV428" i="6"/>
  <c r="AV427" i="6"/>
  <c r="AV426" i="6"/>
  <c r="AV425" i="6"/>
  <c r="AV424" i="6"/>
  <c r="AV423" i="6"/>
  <c r="AV422" i="6"/>
  <c r="AV587" i="6" s="1"/>
  <c r="C32" i="7" s="1"/>
  <c r="AV421" i="6"/>
  <c r="AV420" i="6"/>
  <c r="AV419" i="6"/>
  <c r="AV418" i="6"/>
  <c r="AV417" i="6"/>
  <c r="AV416" i="6"/>
  <c r="AV415" i="6"/>
  <c r="AV414" i="6"/>
  <c r="AV413" i="6"/>
  <c r="AV412" i="6"/>
  <c r="AV411" i="6"/>
  <c r="AV410" i="6"/>
  <c r="AV409" i="6"/>
  <c r="AV408" i="6"/>
  <c r="AV407" i="6"/>
  <c r="AV406" i="6"/>
  <c r="AV405" i="6"/>
  <c r="AV404" i="6"/>
  <c r="AV403" i="6"/>
  <c r="AV402" i="6"/>
  <c r="AV401" i="6"/>
  <c r="AV400" i="6"/>
  <c r="AV399" i="6"/>
  <c r="AV398" i="6"/>
  <c r="AV397" i="6"/>
  <c r="AV396" i="6"/>
  <c r="AV585" i="6" s="1"/>
  <c r="C30" i="7" s="1"/>
  <c r="AV395" i="6"/>
  <c r="AV394" i="6"/>
  <c r="AV393" i="6"/>
  <c r="AV392" i="6"/>
  <c r="AV391" i="6"/>
  <c r="AV390" i="6"/>
  <c r="AV389" i="6"/>
  <c r="AV388" i="6"/>
  <c r="AV387" i="6"/>
  <c r="AV386" i="6"/>
  <c r="AV385" i="6"/>
  <c r="AV384" i="6"/>
  <c r="AV383" i="6"/>
  <c r="AV382" i="6"/>
  <c r="AV381" i="6"/>
  <c r="AV380" i="6"/>
  <c r="AV379" i="6"/>
  <c r="AV378" i="6"/>
  <c r="AV377" i="6"/>
  <c r="AV376" i="6"/>
  <c r="AV375" i="6"/>
  <c r="AV374" i="6"/>
  <c r="AV373" i="6"/>
  <c r="AV372" i="6"/>
  <c r="AV371" i="6"/>
  <c r="AV370" i="6"/>
  <c r="AV369" i="6"/>
  <c r="AV368" i="6"/>
  <c r="AV367" i="6"/>
  <c r="AV366" i="6"/>
  <c r="AV365" i="6"/>
  <c r="AV364" i="6"/>
  <c r="AV363" i="6"/>
  <c r="AV362" i="6"/>
  <c r="AV361" i="6"/>
  <c r="AV360" i="6"/>
  <c r="AV359" i="6"/>
  <c r="AV358" i="6"/>
  <c r="AV357" i="6"/>
  <c r="AV356" i="6"/>
  <c r="AV355" i="6"/>
  <c r="AV354" i="6"/>
  <c r="AV353" i="6"/>
  <c r="AV352" i="6"/>
  <c r="AV350" i="6"/>
  <c r="AV349" i="6"/>
  <c r="AV348" i="6"/>
  <c r="AV347" i="6"/>
  <c r="AV346" i="6"/>
  <c r="AV345" i="6"/>
  <c r="AV344" i="6"/>
  <c r="AV343" i="6"/>
  <c r="AV342" i="6"/>
  <c r="AV341" i="6"/>
  <c r="AV340" i="6"/>
  <c r="AV339" i="6"/>
  <c r="AV338" i="6"/>
  <c r="AV337" i="6"/>
  <c r="AV336" i="6"/>
  <c r="AV335" i="6"/>
  <c r="AV334" i="6"/>
  <c r="AV333" i="6"/>
  <c r="AV332" i="6"/>
  <c r="AV331" i="6"/>
  <c r="AV330" i="6"/>
  <c r="AV329" i="6"/>
  <c r="AV328" i="6"/>
  <c r="AV327" i="6"/>
  <c r="AV326" i="6"/>
  <c r="AV325" i="6"/>
  <c r="AV324" i="6"/>
  <c r="AV323" i="6"/>
  <c r="AV322" i="6"/>
  <c r="AV321" i="6"/>
  <c r="AV320" i="6"/>
  <c r="AV319" i="6"/>
  <c r="AV318" i="6"/>
  <c r="AV317" i="6"/>
  <c r="AV316" i="6"/>
  <c r="AV315" i="6"/>
  <c r="AV314" i="6"/>
  <c r="AV313" i="6"/>
  <c r="AV312" i="6"/>
  <c r="AV311" i="6"/>
  <c r="AV310" i="6"/>
  <c r="AV309" i="6"/>
  <c r="AV308" i="6"/>
  <c r="AV307" i="6"/>
  <c r="AV306" i="6"/>
  <c r="AV305" i="6"/>
  <c r="AV304" i="6"/>
  <c r="AV303" i="6"/>
  <c r="AV302" i="6"/>
  <c r="AV301" i="6"/>
  <c r="AV300" i="6"/>
  <c r="AV299" i="6"/>
  <c r="AV298" i="6"/>
  <c r="AV297" i="6"/>
  <c r="AV296" i="6"/>
  <c r="AV295" i="6"/>
  <c r="AV294" i="6"/>
  <c r="AV293" i="6"/>
  <c r="AV292" i="6"/>
  <c r="AV291" i="6"/>
  <c r="AV290" i="6"/>
  <c r="AV289" i="6"/>
  <c r="AV288" i="6"/>
  <c r="AV287" i="6"/>
  <c r="AV286" i="6"/>
  <c r="AV285" i="6"/>
  <c r="AV284" i="6"/>
  <c r="AV283" i="6"/>
  <c r="AV282" i="6"/>
  <c r="AV281" i="6"/>
  <c r="AV280" i="6"/>
  <c r="AV279" i="6"/>
  <c r="AV278" i="6"/>
  <c r="AV277" i="6"/>
  <c r="AV276" i="6"/>
  <c r="AV275" i="6"/>
  <c r="AV274" i="6"/>
  <c r="AV273" i="6"/>
  <c r="AV272" i="6"/>
  <c r="AV529" i="6" s="1"/>
  <c r="AV271" i="6"/>
  <c r="AV270" i="6"/>
  <c r="AV528" i="6" s="1"/>
  <c r="AV269" i="6"/>
  <c r="AV268" i="6"/>
  <c r="AV527" i="6" s="1"/>
  <c r="AV267" i="6"/>
  <c r="AV266" i="6"/>
  <c r="AV265" i="6"/>
  <c r="AV526" i="6" s="1"/>
  <c r="AV264" i="6"/>
  <c r="AV577" i="6" s="1"/>
  <c r="C22" i="7" s="1"/>
  <c r="AV263" i="6"/>
  <c r="AV262" i="6"/>
  <c r="AV261" i="6"/>
  <c r="AV524" i="6" s="1"/>
  <c r="AV260" i="6"/>
  <c r="AV259" i="6"/>
  <c r="AV523" i="6" s="1"/>
  <c r="AV258" i="6"/>
  <c r="AV257" i="6"/>
  <c r="AV256" i="6"/>
  <c r="AV255" i="6"/>
  <c r="AV551" i="6" s="1"/>
  <c r="AV254" i="6"/>
  <c r="AV253" i="6"/>
  <c r="AV252" i="6"/>
  <c r="AV251" i="6"/>
  <c r="AV250" i="6"/>
  <c r="AV249" i="6"/>
  <c r="AV248" i="6"/>
  <c r="AV247" i="6"/>
  <c r="AV246" i="6"/>
  <c r="AV245" i="6"/>
  <c r="AV244" i="6"/>
  <c r="AV243" i="6"/>
  <c r="AV242" i="6"/>
  <c r="AV241" i="6"/>
  <c r="AV240" i="6"/>
  <c r="AV239" i="6"/>
  <c r="AV238" i="6"/>
  <c r="BK238" i="6" s="1"/>
  <c r="AV237" i="6"/>
  <c r="AV236" i="6"/>
  <c r="AV235" i="6"/>
  <c r="AV234" i="6"/>
  <c r="AV233" i="6"/>
  <c r="AV232" i="6"/>
  <c r="AV231" i="6"/>
  <c r="AV230" i="6"/>
  <c r="AV229" i="6"/>
  <c r="AV228" i="6"/>
  <c r="AV227" i="6"/>
  <c r="AV555" i="6" s="1"/>
  <c r="AV226" i="6"/>
  <c r="AV225" i="6"/>
  <c r="AV224" i="6"/>
  <c r="AV223" i="6"/>
  <c r="AV222" i="6"/>
  <c r="AV221" i="6"/>
  <c r="AV220" i="6"/>
  <c r="AV219" i="6"/>
  <c r="AV218" i="6"/>
  <c r="AV217" i="6"/>
  <c r="AV216" i="6"/>
  <c r="AV215" i="6"/>
  <c r="AV214" i="6"/>
  <c r="AV213" i="6"/>
  <c r="AV212" i="6"/>
  <c r="AV211" i="6"/>
  <c r="AV210" i="6"/>
  <c r="AV209" i="6"/>
  <c r="AV208" i="6"/>
  <c r="AV207" i="6"/>
  <c r="AV206" i="6"/>
  <c r="AV205" i="6"/>
  <c r="AV204" i="6"/>
  <c r="AV203" i="6"/>
  <c r="AV202" i="6"/>
  <c r="AV201" i="6"/>
  <c r="AV200" i="6"/>
  <c r="AV554" i="6" s="1"/>
  <c r="AV199" i="6"/>
  <c r="AV198" i="6"/>
  <c r="AV197" i="6"/>
  <c r="AV559" i="6" s="1"/>
  <c r="AV196" i="6"/>
  <c r="AV195" i="6"/>
  <c r="AV194" i="6"/>
  <c r="AV193" i="6"/>
  <c r="AV192" i="6"/>
  <c r="AV191" i="6"/>
  <c r="AV190" i="6"/>
  <c r="AV189" i="6"/>
  <c r="AV188" i="6"/>
  <c r="AV187" i="6"/>
  <c r="AV186" i="6"/>
  <c r="AV185" i="6"/>
  <c r="AV184" i="6"/>
  <c r="BK184" i="6" s="1"/>
  <c r="AV183" i="6"/>
  <c r="BK183" i="6" s="1"/>
  <c r="AV182" i="6"/>
  <c r="AV178" i="6"/>
  <c r="AV177" i="6"/>
  <c r="AV176" i="6"/>
  <c r="AV175" i="6"/>
  <c r="AV174" i="6"/>
  <c r="AV173" i="6"/>
  <c r="AV172" i="6"/>
  <c r="AV171" i="6"/>
  <c r="AV170" i="6"/>
  <c r="AV169" i="6"/>
  <c r="AV168" i="6"/>
  <c r="AV167" i="6"/>
  <c r="AV166" i="6"/>
  <c r="AV165" i="6"/>
  <c r="AV164" i="6"/>
  <c r="AV163" i="6"/>
  <c r="AV162" i="6"/>
  <c r="AV161" i="6"/>
  <c r="AV160" i="6"/>
  <c r="AV159" i="6"/>
  <c r="AV158" i="6"/>
  <c r="AV157" i="6"/>
  <c r="AV156" i="6"/>
  <c r="AV155" i="6"/>
  <c r="AV154" i="6"/>
  <c r="AV153" i="6"/>
  <c r="AV152" i="6"/>
  <c r="AV151" i="6"/>
  <c r="AV150" i="6"/>
  <c r="AV149" i="6"/>
  <c r="AV148" i="6"/>
  <c r="AV147" i="6"/>
  <c r="AV146" i="6"/>
  <c r="AV145" i="6"/>
  <c r="BK145" i="6" s="1"/>
  <c r="AV144" i="6"/>
  <c r="AV143" i="6"/>
  <c r="AV142" i="6"/>
  <c r="BK142" i="6" s="1"/>
  <c r="AV141" i="6"/>
  <c r="BK141" i="6" s="1"/>
  <c r="AV140" i="6"/>
  <c r="BK140" i="6" s="1"/>
  <c r="AV139" i="6"/>
  <c r="BK139" i="6" s="1"/>
  <c r="AV138" i="6"/>
  <c r="BK138" i="6" s="1"/>
  <c r="AV137" i="6"/>
  <c r="AV136" i="6"/>
  <c r="AV135" i="6"/>
  <c r="AV134" i="6"/>
  <c r="AV133" i="6"/>
  <c r="AV132" i="6"/>
  <c r="AV131" i="6"/>
  <c r="BK131" i="6" s="1"/>
  <c r="AV130" i="6"/>
  <c r="BK130" i="6" s="1"/>
  <c r="AV129" i="6"/>
  <c r="BK129" i="6" s="1"/>
  <c r="AV128" i="6"/>
  <c r="BK128" i="6" s="1"/>
  <c r="AV127" i="6"/>
  <c r="AV126" i="6"/>
  <c r="AV125" i="6"/>
  <c r="AV124" i="6"/>
  <c r="AV123" i="6"/>
  <c r="AV122" i="6"/>
  <c r="AV121" i="6"/>
  <c r="AV120" i="6"/>
  <c r="AV119" i="6"/>
  <c r="AV118" i="6"/>
  <c r="AV117" i="6"/>
  <c r="AV116" i="6"/>
  <c r="AV115" i="6"/>
  <c r="AV114" i="6"/>
  <c r="AV113" i="6"/>
  <c r="AV112" i="6"/>
  <c r="AV111" i="6"/>
  <c r="AV110" i="6"/>
  <c r="AV109" i="6"/>
  <c r="BK109" i="6" s="1"/>
  <c r="AV108" i="6"/>
  <c r="AV107" i="6"/>
  <c r="AV106" i="6"/>
  <c r="AV105" i="6"/>
  <c r="AV104" i="6"/>
  <c r="AV103" i="6"/>
  <c r="AV521" i="6" s="1"/>
  <c r="AV102" i="6"/>
  <c r="AV101" i="6"/>
  <c r="AV100" i="6"/>
  <c r="AV99" i="6"/>
  <c r="AV98" i="6"/>
  <c r="AV97" i="6"/>
  <c r="AV96" i="6"/>
  <c r="AV95" i="6"/>
  <c r="AV94" i="6"/>
  <c r="AV93" i="6"/>
  <c r="AV92" i="6"/>
  <c r="AV91" i="6"/>
  <c r="AV90" i="6"/>
  <c r="AV89" i="6"/>
  <c r="AV88" i="6"/>
  <c r="AV87" i="6"/>
  <c r="AV86" i="6"/>
  <c r="AV85" i="6"/>
  <c r="AV84" i="6"/>
  <c r="AV83" i="6"/>
  <c r="AV82" i="6"/>
  <c r="AV81" i="6"/>
  <c r="AV80" i="6"/>
  <c r="AV79" i="6"/>
  <c r="AV78" i="6"/>
  <c r="AV77" i="6"/>
  <c r="AV76" i="6"/>
  <c r="AV75" i="6"/>
  <c r="AV74" i="6"/>
  <c r="AV73" i="6"/>
  <c r="AV72" i="6"/>
  <c r="AV71" i="6"/>
  <c r="AV70" i="6"/>
  <c r="AV69" i="6"/>
  <c r="AV68" i="6"/>
  <c r="AV67" i="6"/>
  <c r="AV66" i="6"/>
  <c r="AV65" i="6"/>
  <c r="AV64" i="6"/>
  <c r="AV63" i="6"/>
  <c r="AV62" i="6"/>
  <c r="AV61" i="6"/>
  <c r="AV60" i="6"/>
  <c r="AV59" i="6"/>
  <c r="AV58" i="6"/>
  <c r="AV57" i="6"/>
  <c r="AV56" i="6"/>
  <c r="AV55" i="6"/>
  <c r="AV54" i="6"/>
  <c r="AV53" i="6"/>
  <c r="AV52" i="6"/>
  <c r="AV51" i="6"/>
  <c r="AV50" i="6"/>
  <c r="AV49" i="6"/>
  <c r="AV48" i="6"/>
  <c r="AV47" i="6"/>
  <c r="AV46" i="6"/>
  <c r="AV45" i="6"/>
  <c r="AV44" i="6"/>
  <c r="AV43" i="6"/>
  <c r="AV42" i="6"/>
  <c r="AV41" i="6"/>
  <c r="AV40" i="6"/>
  <c r="AV39" i="6"/>
  <c r="AV38" i="6"/>
  <c r="AV37" i="6"/>
  <c r="AV36" i="6"/>
  <c r="AV35" i="6"/>
  <c r="AV34" i="6"/>
  <c r="AV33" i="6"/>
  <c r="AV32" i="6"/>
  <c r="AV31" i="6"/>
  <c r="AV30" i="6"/>
  <c r="AV29" i="6"/>
  <c r="AV28" i="6"/>
  <c r="AV27" i="6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V8" i="6"/>
  <c r="AF508" i="6"/>
  <c r="AF507" i="6" s="1"/>
  <c r="AF588" i="6" s="1"/>
  <c r="AE508" i="6"/>
  <c r="AE507" i="6" s="1"/>
  <c r="AE588" i="6" s="1"/>
  <c r="AD508" i="6"/>
  <c r="AD507" i="6" s="1"/>
  <c r="AD588" i="6" s="1"/>
  <c r="AC508" i="6"/>
  <c r="AC507" i="6" s="1"/>
  <c r="AC588" i="6" s="1"/>
  <c r="AB508" i="6"/>
  <c r="AB507" i="6" s="1"/>
  <c r="AB588" i="6" s="1"/>
  <c r="AA508" i="6"/>
  <c r="AA507" i="6" s="1"/>
  <c r="AA588" i="6" s="1"/>
  <c r="Z508" i="6"/>
  <c r="Z507" i="6" s="1"/>
  <c r="Z588" i="6" s="1"/>
  <c r="Y508" i="6"/>
  <c r="Y507" i="6" s="1"/>
  <c r="Y588" i="6" s="1"/>
  <c r="X508" i="6"/>
  <c r="X507" i="6" s="1"/>
  <c r="X588" i="6" s="1"/>
  <c r="V508" i="6"/>
  <c r="U508" i="6"/>
  <c r="T508" i="6"/>
  <c r="T507" i="6" s="1"/>
  <c r="T535" i="6" s="1"/>
  <c r="AH506" i="6"/>
  <c r="AH503" i="6"/>
  <c r="AH502" i="6"/>
  <c r="AH499" i="6"/>
  <c r="W509" i="6"/>
  <c r="AH509" i="6" s="1"/>
  <c r="AH508" i="6" s="1"/>
  <c r="AH507" i="6" s="1"/>
  <c r="AH588" i="6" s="1"/>
  <c r="AH505" i="6"/>
  <c r="AH504" i="6"/>
  <c r="AH501" i="6"/>
  <c r="AH500" i="6"/>
  <c r="X496" i="6"/>
  <c r="AH496" i="6" s="1"/>
  <c r="X495" i="6"/>
  <c r="AH495" i="6" s="1"/>
  <c r="Z494" i="6"/>
  <c r="AH494" i="6" s="1"/>
  <c r="X493" i="6"/>
  <c r="AH493" i="6" s="1"/>
  <c r="X491" i="6"/>
  <c r="AH491" i="6" s="1"/>
  <c r="AH490" i="6"/>
  <c r="X489" i="6"/>
  <c r="AH489" i="6" s="1"/>
  <c r="AH488" i="6"/>
  <c r="AH486" i="6"/>
  <c r="AH485" i="6"/>
  <c r="AH484" i="6"/>
  <c r="AH482" i="6"/>
  <c r="AH481" i="6"/>
  <c r="AH480" i="6"/>
  <c r="X479" i="6"/>
  <c r="AH479" i="6" s="1"/>
  <c r="X478" i="6"/>
  <c r="AH478" i="6" s="1"/>
  <c r="AE475" i="6"/>
  <c r="AH475" i="6" s="1"/>
  <c r="X474" i="6"/>
  <c r="AH474" i="6" s="1"/>
  <c r="AH472" i="6"/>
  <c r="X471" i="6"/>
  <c r="AH471" i="6" s="1"/>
  <c r="X470" i="6"/>
  <c r="AH470" i="6" s="1"/>
  <c r="AH465" i="6"/>
  <c r="AC468" i="6"/>
  <c r="AH468" i="6" s="1"/>
  <c r="W467" i="6"/>
  <c r="AH467" i="6" s="1"/>
  <c r="X466" i="6"/>
  <c r="AH466" i="6" s="1"/>
  <c r="X464" i="6"/>
  <c r="AH464" i="6" s="1"/>
  <c r="X462" i="6"/>
  <c r="AH462" i="6" s="1"/>
  <c r="W461" i="6"/>
  <c r="AH461" i="6" s="1"/>
  <c r="W460" i="6"/>
  <c r="AH460" i="6" s="1"/>
  <c r="W459" i="6"/>
  <c r="AH459" i="6" s="1"/>
  <c r="W458" i="6"/>
  <c r="AH458" i="6" s="1"/>
  <c r="W457" i="6"/>
  <c r="AH457" i="6" s="1"/>
  <c r="W456" i="6"/>
  <c r="AH456" i="6" s="1"/>
  <c r="X455" i="6"/>
  <c r="AH455" i="6" s="1"/>
  <c r="W454" i="6"/>
  <c r="AH454" i="6" s="1"/>
  <c r="W453" i="6"/>
  <c r="AH453" i="6" s="1"/>
  <c r="X452" i="6"/>
  <c r="AH452" i="6" s="1"/>
  <c r="AB451" i="6"/>
  <c r="AH451" i="6" s="1"/>
  <c r="X448" i="6"/>
  <c r="AH448" i="6" s="1"/>
  <c r="Z447" i="6"/>
  <c r="AH447" i="6" s="1"/>
  <c r="AH446" i="6"/>
  <c r="X445" i="6"/>
  <c r="AH445" i="6" s="1"/>
  <c r="AH443" i="6"/>
  <c r="AC442" i="6"/>
  <c r="AH442" i="6" s="1"/>
  <c r="AB441" i="6"/>
  <c r="AH441" i="6" s="1"/>
  <c r="Y440" i="6"/>
  <c r="AH440" i="6" s="1"/>
  <c r="AH438" i="6"/>
  <c r="Y437" i="6"/>
  <c r="AH437" i="6" s="1"/>
  <c r="Y436" i="6"/>
  <c r="AH436" i="6" s="1"/>
  <c r="X435" i="6"/>
  <c r="AH435" i="6" s="1"/>
  <c r="W434" i="6"/>
  <c r="AH434" i="6" s="1"/>
  <c r="W433" i="6"/>
  <c r="AH433" i="6" s="1"/>
  <c r="AB432" i="6"/>
  <c r="AH432" i="6" s="1"/>
  <c r="Y431" i="6"/>
  <c r="AH431" i="6" s="1"/>
  <c r="Y430" i="6"/>
  <c r="AH430" i="6" s="1"/>
  <c r="Y429" i="6"/>
  <c r="AH429" i="6" s="1"/>
  <c r="X428" i="6"/>
  <c r="AH428" i="6" s="1"/>
  <c r="X427" i="6"/>
  <c r="AH427" i="6" s="1"/>
  <c r="X426" i="6"/>
  <c r="AH426" i="6" s="1"/>
  <c r="AE425" i="6"/>
  <c r="AC424" i="6"/>
  <c r="AH424" i="6" s="1"/>
  <c r="X423" i="6"/>
  <c r="AH423" i="6" s="1"/>
  <c r="AH418" i="6"/>
  <c r="AH376" i="6"/>
  <c r="X358" i="6"/>
  <c r="AH344" i="6"/>
  <c r="W263" i="6"/>
  <c r="W262" i="6" s="1"/>
  <c r="W261" i="6" s="1"/>
  <c r="W524" i="6" s="1"/>
  <c r="AH245" i="6"/>
  <c r="AH188" i="6"/>
  <c r="AH164" i="6"/>
  <c r="AH145" i="6"/>
  <c r="AH131" i="6"/>
  <c r="AH128" i="6"/>
  <c r="AH89" i="6"/>
  <c r="AH87" i="6"/>
  <c r="U85" i="6"/>
  <c r="AH498" i="6"/>
  <c r="AH497" i="6"/>
  <c r="AH492" i="6"/>
  <c r="AH487" i="6"/>
  <c r="AH483" i="6"/>
  <c r="AH477" i="6"/>
  <c r="AH476" i="6"/>
  <c r="AH473" i="6"/>
  <c r="AH469" i="6"/>
  <c r="AH463" i="6"/>
  <c r="AH450" i="6"/>
  <c r="AH449" i="6"/>
  <c r="AH444" i="6"/>
  <c r="AH439" i="6"/>
  <c r="AH421" i="6"/>
  <c r="AH417" i="6"/>
  <c r="AH415" i="6"/>
  <c r="AH414" i="6"/>
  <c r="AH412" i="6"/>
  <c r="AH411" i="6"/>
  <c r="AH409" i="6"/>
  <c r="AH407" i="6"/>
  <c r="AH406" i="6"/>
  <c r="AH404" i="6"/>
  <c r="AH400" i="6"/>
  <c r="AH397" i="6"/>
  <c r="AH396" i="6"/>
  <c r="AH585" i="6" s="1"/>
  <c r="AH392" i="6"/>
  <c r="AH390" i="6"/>
  <c r="AH387" i="6"/>
  <c r="AH385" i="6"/>
  <c r="AH384" i="6"/>
  <c r="AH380" i="6"/>
  <c r="AH378" i="6"/>
  <c r="AH375" i="6"/>
  <c r="AH373" i="6"/>
  <c r="AH372" i="6"/>
  <c r="AH369" i="6"/>
  <c r="AH367" i="6"/>
  <c r="AH365" i="6"/>
  <c r="AH363" i="6"/>
  <c r="AH360" i="6"/>
  <c r="AH356" i="6"/>
  <c r="AH355" i="6"/>
  <c r="AH352" i="6"/>
  <c r="AH351" i="6"/>
  <c r="AH350" i="6"/>
  <c r="AH348" i="6"/>
  <c r="AH347" i="6"/>
  <c r="AH346" i="6"/>
  <c r="AH342" i="6"/>
  <c r="AH341" i="6"/>
  <c r="AH339" i="6"/>
  <c r="AH338" i="6"/>
  <c r="AH336" i="6"/>
  <c r="AH335" i="6"/>
  <c r="AH334" i="6"/>
  <c r="AH332" i="6"/>
  <c r="AH331" i="6"/>
  <c r="AH329" i="6"/>
  <c r="AH328" i="6"/>
  <c r="AH326" i="6"/>
  <c r="AH325" i="6"/>
  <c r="AH324" i="6"/>
  <c r="AH322" i="6"/>
  <c r="AH321" i="6"/>
  <c r="AH320" i="6"/>
  <c r="AH318" i="6"/>
  <c r="AH317" i="6"/>
  <c r="AH316" i="6"/>
  <c r="AH314" i="6"/>
  <c r="AH313" i="6"/>
  <c r="AH308" i="6"/>
  <c r="AH305" i="6"/>
  <c r="AH304" i="6"/>
  <c r="AH303" i="6"/>
  <c r="AH299" i="6"/>
  <c r="AH298" i="6"/>
  <c r="AH297" i="6"/>
  <c r="AH294" i="6"/>
  <c r="AH293" i="6"/>
  <c r="AH292" i="6"/>
  <c r="AH290" i="6"/>
  <c r="AH288" i="6"/>
  <c r="AH287" i="6"/>
  <c r="AH283" i="6"/>
  <c r="AH281" i="6"/>
  <c r="AH279" i="6"/>
  <c r="AH278" i="6"/>
  <c r="AH275" i="6"/>
  <c r="AH271" i="6"/>
  <c r="AH269" i="6"/>
  <c r="AH260" i="6"/>
  <c r="AH257" i="6"/>
  <c r="AH255" i="6"/>
  <c r="AH551" i="6" s="1"/>
  <c r="AH254" i="6"/>
  <c r="AH252" i="6"/>
  <c r="AH251" i="6"/>
  <c r="AH249" i="6"/>
  <c r="AH248" i="6"/>
  <c r="AH243" i="6"/>
  <c r="AH240" i="6"/>
  <c r="AH238" i="6"/>
  <c r="AH237" i="6"/>
  <c r="AH236" i="6"/>
  <c r="AH235" i="6"/>
  <c r="AH234" i="6"/>
  <c r="AH231" i="6"/>
  <c r="AH230" i="6"/>
  <c r="AH228" i="6"/>
  <c r="AH227" i="6"/>
  <c r="AH555" i="6" s="1"/>
  <c r="AH225" i="6"/>
  <c r="AH224" i="6"/>
  <c r="AH222" i="6"/>
  <c r="AH221" i="6"/>
  <c r="AH220" i="6"/>
  <c r="AH219" i="6"/>
  <c r="AH218" i="6"/>
  <c r="AH215" i="6"/>
  <c r="AH212" i="6"/>
  <c r="AH210" i="6"/>
  <c r="AH208" i="6"/>
  <c r="AH204" i="6"/>
  <c r="AH203" i="6"/>
  <c r="AH201" i="6"/>
  <c r="AH199" i="6"/>
  <c r="AH198" i="6"/>
  <c r="AH194" i="6"/>
  <c r="AH193" i="6"/>
  <c r="AH191" i="6"/>
  <c r="AH187" i="6"/>
  <c r="AH184" i="6"/>
  <c r="AH183" i="6"/>
  <c r="AH182" i="6"/>
  <c r="AH178" i="6"/>
  <c r="AH176" i="6"/>
  <c r="AH174" i="6"/>
  <c r="AH173" i="6"/>
  <c r="AH171" i="6"/>
  <c r="AH168" i="6"/>
  <c r="AH167" i="6"/>
  <c r="AH163" i="6"/>
  <c r="AH161" i="6"/>
  <c r="AH160" i="6"/>
  <c r="AH159" i="6"/>
  <c r="AH158" i="6"/>
  <c r="AH156" i="6"/>
  <c r="AH155" i="6"/>
  <c r="AH154" i="6"/>
  <c r="AH153" i="6"/>
  <c r="AH152" i="6"/>
  <c r="AH150" i="6"/>
  <c r="AH149" i="6"/>
  <c r="AH148" i="6"/>
  <c r="AH147" i="6"/>
  <c r="AH144" i="6"/>
  <c r="AH142" i="6"/>
  <c r="AH141" i="6"/>
  <c r="AH140" i="6"/>
  <c r="AH139" i="6"/>
  <c r="AH138" i="6"/>
  <c r="AH136" i="6"/>
  <c r="AH134" i="6"/>
  <c r="AH133" i="6"/>
  <c r="AH130" i="6"/>
  <c r="AH129" i="6"/>
  <c r="AH126" i="6"/>
  <c r="AH123" i="6"/>
  <c r="AH122" i="6"/>
  <c r="AH121" i="6"/>
  <c r="AH119" i="6"/>
  <c r="AH118" i="6"/>
  <c r="AH116" i="6"/>
  <c r="AH114" i="6"/>
  <c r="AH113" i="6"/>
  <c r="AH112" i="6"/>
  <c r="AH109" i="6"/>
  <c r="AH108" i="6"/>
  <c r="AH107" i="6"/>
  <c r="AH102" i="6"/>
  <c r="AH99" i="6"/>
  <c r="AH98" i="6"/>
  <c r="AH95" i="6"/>
  <c r="AH94" i="6"/>
  <c r="AH92" i="6"/>
  <c r="AH88" i="6"/>
  <c r="AH84" i="6"/>
  <c r="AH82" i="6"/>
  <c r="AH81" i="6"/>
  <c r="AH80" i="6"/>
  <c r="AH78" i="6"/>
  <c r="AH72" i="6"/>
  <c r="AH71" i="6"/>
  <c r="AH68" i="6"/>
  <c r="AH67" i="6"/>
  <c r="AH66" i="6"/>
  <c r="AH64" i="6"/>
  <c r="AH62" i="6"/>
  <c r="AH60" i="6"/>
  <c r="AH57" i="6"/>
  <c r="AH56" i="6"/>
  <c r="AH55" i="6"/>
  <c r="AH54" i="6"/>
  <c r="AH53" i="6"/>
  <c r="AH52" i="6"/>
  <c r="AH51" i="6"/>
  <c r="AH50" i="6"/>
  <c r="AH45" i="6"/>
  <c r="AH44" i="6"/>
  <c r="AH43" i="6"/>
  <c r="AH42" i="6"/>
  <c r="AH41" i="6"/>
  <c r="AH40" i="6"/>
  <c r="AH39" i="6"/>
  <c r="AH36" i="6"/>
  <c r="AH34" i="6"/>
  <c r="AH32" i="6"/>
  <c r="AH30" i="6"/>
  <c r="AH28" i="6"/>
  <c r="AH26" i="6"/>
  <c r="AH23" i="6"/>
  <c r="AH21" i="6"/>
  <c r="AH20" i="6"/>
  <c r="AH19" i="6"/>
  <c r="AH18" i="6"/>
  <c r="AH17" i="6"/>
  <c r="AH16" i="6"/>
  <c r="AH15" i="6"/>
  <c r="AH14" i="6"/>
  <c r="AH13" i="6"/>
  <c r="AG509" i="6"/>
  <c r="AG508" i="6" s="1"/>
  <c r="AG507" i="6" s="1"/>
  <c r="AG588" i="6" s="1"/>
  <c r="B33" i="7" s="1"/>
  <c r="AG506" i="6"/>
  <c r="AG505" i="6"/>
  <c r="AG504" i="6"/>
  <c r="AG503" i="6"/>
  <c r="AG502" i="6"/>
  <c r="AG501" i="6"/>
  <c r="AG500" i="6"/>
  <c r="AG499" i="6"/>
  <c r="AG498" i="6"/>
  <c r="AG497" i="6"/>
  <c r="AG496" i="6"/>
  <c r="AG495" i="6"/>
  <c r="AG494" i="6"/>
  <c r="AG493" i="6"/>
  <c r="AG492" i="6"/>
  <c r="AG491" i="6"/>
  <c r="AG490" i="6"/>
  <c r="AG489" i="6"/>
  <c r="AG488" i="6"/>
  <c r="AG487" i="6"/>
  <c r="AG486" i="6"/>
  <c r="AG485" i="6"/>
  <c r="AG484" i="6"/>
  <c r="AG483" i="6"/>
  <c r="AG482" i="6"/>
  <c r="AG481" i="6"/>
  <c r="AG480" i="6"/>
  <c r="AG479" i="6"/>
  <c r="AG478" i="6"/>
  <c r="AG477" i="6"/>
  <c r="AG476" i="6"/>
  <c r="AG475" i="6"/>
  <c r="AG474" i="6"/>
  <c r="AG473" i="6"/>
  <c r="AG472" i="6"/>
  <c r="AG471" i="6"/>
  <c r="AG470" i="6"/>
  <c r="AG469" i="6"/>
  <c r="AG468" i="6"/>
  <c r="AG467" i="6"/>
  <c r="AG466" i="6"/>
  <c r="AG465" i="6"/>
  <c r="AG464" i="6"/>
  <c r="AG463" i="6"/>
  <c r="AG462" i="6"/>
  <c r="AG461" i="6"/>
  <c r="AG460" i="6"/>
  <c r="AG459" i="6"/>
  <c r="AG458" i="6"/>
  <c r="AG457" i="6"/>
  <c r="AG456" i="6"/>
  <c r="AG455" i="6"/>
  <c r="AG454" i="6"/>
  <c r="AG453" i="6"/>
  <c r="AG452" i="6"/>
  <c r="AG451" i="6"/>
  <c r="AG450" i="6"/>
  <c r="AG449" i="6"/>
  <c r="AG448" i="6"/>
  <c r="AG447" i="6"/>
  <c r="AG446" i="6"/>
  <c r="AG445" i="6"/>
  <c r="AG444" i="6"/>
  <c r="AG443" i="6"/>
  <c r="AG442" i="6"/>
  <c r="AG441" i="6"/>
  <c r="AG440" i="6"/>
  <c r="AG439" i="6"/>
  <c r="AG438" i="6"/>
  <c r="AG437" i="6"/>
  <c r="AG436" i="6"/>
  <c r="AG435" i="6"/>
  <c r="AG434" i="6"/>
  <c r="AG433" i="6"/>
  <c r="AG432" i="6"/>
  <c r="AG431" i="6"/>
  <c r="AG430" i="6"/>
  <c r="AG429" i="6"/>
  <c r="AG428" i="6"/>
  <c r="AG427" i="6"/>
  <c r="AG426" i="6"/>
  <c r="AG425" i="6"/>
  <c r="AG424" i="6"/>
  <c r="AG423" i="6"/>
  <c r="AG421" i="6"/>
  <c r="AG418" i="6"/>
  <c r="AG417" i="6"/>
  <c r="AG415" i="6"/>
  <c r="AG414" i="6"/>
  <c r="AG412" i="6"/>
  <c r="AG411" i="6"/>
  <c r="AG409" i="6"/>
  <c r="AG407" i="6"/>
  <c r="AG406" i="6"/>
  <c r="AG404" i="6"/>
  <c r="AG400" i="6"/>
  <c r="AG397" i="6"/>
  <c r="AG396" i="6"/>
  <c r="AG585" i="6" s="1"/>
  <c r="B30" i="7" s="1"/>
  <c r="AG392" i="6"/>
  <c r="AG390" i="6"/>
  <c r="AG387" i="6"/>
  <c r="AG385" i="6"/>
  <c r="AG384" i="6"/>
  <c r="AG381" i="6"/>
  <c r="AG380" i="6"/>
  <c r="AG378" i="6"/>
  <c r="AG376" i="6"/>
  <c r="AG375" i="6"/>
  <c r="AG373" i="6"/>
  <c r="AG372" i="6"/>
  <c r="AG369" i="6"/>
  <c r="AG367" i="6"/>
  <c r="AG365" i="6"/>
  <c r="AG363" i="6"/>
  <c r="AG360" i="6"/>
  <c r="AG358" i="6"/>
  <c r="AG356" i="6"/>
  <c r="AG355" i="6"/>
  <c r="AG352" i="6"/>
  <c r="AG351" i="6"/>
  <c r="BK351" i="6" s="1"/>
  <c r="AG350" i="6"/>
  <c r="AG348" i="6"/>
  <c r="AG347" i="6"/>
  <c r="AG346" i="6"/>
  <c r="AG344" i="6"/>
  <c r="AG342" i="6"/>
  <c r="AG341" i="6"/>
  <c r="AG339" i="6"/>
  <c r="AG338" i="6"/>
  <c r="AG336" i="6"/>
  <c r="AG335" i="6"/>
  <c r="AG334" i="6"/>
  <c r="AG332" i="6"/>
  <c r="AG331" i="6"/>
  <c r="AG329" i="6"/>
  <c r="AG328" i="6"/>
  <c r="AG326" i="6"/>
  <c r="AG325" i="6"/>
  <c r="AG324" i="6"/>
  <c r="AG322" i="6"/>
  <c r="AG321" i="6"/>
  <c r="AG320" i="6"/>
  <c r="AG318" i="6"/>
  <c r="AG317" i="6"/>
  <c r="AG316" i="6"/>
  <c r="AG314" i="6"/>
  <c r="AG313" i="6"/>
  <c r="AG308" i="6"/>
  <c r="AG305" i="6"/>
  <c r="AG304" i="6"/>
  <c r="AG303" i="6"/>
  <c r="AG299" i="6"/>
  <c r="AG298" i="6"/>
  <c r="AG297" i="6"/>
  <c r="AG294" i="6"/>
  <c r="AG293" i="6"/>
  <c r="AG292" i="6"/>
  <c r="AG290" i="6"/>
  <c r="AG288" i="6"/>
  <c r="AG287" i="6"/>
  <c r="AG283" i="6"/>
  <c r="AG281" i="6"/>
  <c r="AG279" i="6"/>
  <c r="AG278" i="6"/>
  <c r="AG275" i="6"/>
  <c r="AG271" i="6"/>
  <c r="AG269" i="6"/>
  <c r="AG267" i="6"/>
  <c r="AG263" i="6"/>
  <c r="AG260" i="6"/>
  <c r="AG257" i="6"/>
  <c r="AG255" i="6"/>
  <c r="AG551" i="6" s="1"/>
  <c r="AG254" i="6"/>
  <c r="AG252" i="6"/>
  <c r="AG251" i="6"/>
  <c r="AG249" i="6"/>
  <c r="AG248" i="6"/>
  <c r="AG245" i="6"/>
  <c r="AG243" i="6"/>
  <c r="AG240" i="6"/>
  <c r="AG237" i="6"/>
  <c r="AG236" i="6"/>
  <c r="AG235" i="6"/>
  <c r="AG234" i="6"/>
  <c r="AG231" i="6"/>
  <c r="AG230" i="6"/>
  <c r="AG228" i="6"/>
  <c r="AG227" i="6"/>
  <c r="AG555" i="6" s="1"/>
  <c r="AG225" i="6"/>
  <c r="AG224" i="6"/>
  <c r="AG222" i="6"/>
  <c r="AG221" i="6"/>
  <c r="AG220" i="6"/>
  <c r="AG219" i="6"/>
  <c r="AG218" i="6"/>
  <c r="AG215" i="6"/>
  <c r="AG212" i="6"/>
  <c r="AG210" i="6"/>
  <c r="AG208" i="6"/>
  <c r="AG205" i="6"/>
  <c r="AG204" i="6"/>
  <c r="AG203" i="6"/>
  <c r="AG201" i="6"/>
  <c r="AG199" i="6"/>
  <c r="AG198" i="6"/>
  <c r="AG194" i="6"/>
  <c r="AG193" i="6"/>
  <c r="AG191" i="6"/>
  <c r="AG188" i="6"/>
  <c r="AG187" i="6"/>
  <c r="AG182" i="6"/>
  <c r="AG178" i="6"/>
  <c r="AG176" i="6"/>
  <c r="AG174" i="6"/>
  <c r="AG173" i="6"/>
  <c r="AG171" i="6"/>
  <c r="AG168" i="6"/>
  <c r="AG167" i="6"/>
  <c r="AG164" i="6"/>
  <c r="AG163" i="6"/>
  <c r="AG161" i="6"/>
  <c r="AG160" i="6"/>
  <c r="AG159" i="6"/>
  <c r="AG158" i="6"/>
  <c r="AG156" i="6"/>
  <c r="AG155" i="6"/>
  <c r="AG154" i="6"/>
  <c r="AG153" i="6"/>
  <c r="AG152" i="6"/>
  <c r="AG150" i="6"/>
  <c r="AG149" i="6"/>
  <c r="AG148" i="6"/>
  <c r="AG147" i="6"/>
  <c r="AG144" i="6"/>
  <c r="AG136" i="6"/>
  <c r="AG134" i="6"/>
  <c r="AG133" i="6"/>
  <c r="AG126" i="6"/>
  <c r="AG123" i="6"/>
  <c r="AG122" i="6"/>
  <c r="AG121" i="6"/>
  <c r="AG119" i="6"/>
  <c r="AG118" i="6"/>
  <c r="AG116" i="6"/>
  <c r="AG114" i="6"/>
  <c r="AG113" i="6"/>
  <c r="AG112" i="6"/>
  <c r="AG108" i="6"/>
  <c r="AG107" i="6"/>
  <c r="AG102" i="6"/>
  <c r="AG99" i="6"/>
  <c r="AG98" i="6"/>
  <c r="AG95" i="6"/>
  <c r="AG94" i="6"/>
  <c r="AG92" i="6"/>
  <c r="AG89" i="6"/>
  <c r="AG88" i="6"/>
  <c r="AG84" i="6"/>
  <c r="AG82" i="6"/>
  <c r="AG81" i="6"/>
  <c r="AG80" i="6"/>
  <c r="AG78" i="6"/>
  <c r="AG72" i="6"/>
  <c r="AG71" i="6"/>
  <c r="AG68" i="6"/>
  <c r="AG67" i="6"/>
  <c r="AG66" i="6"/>
  <c r="AG64" i="6"/>
  <c r="AG62" i="6"/>
  <c r="AG60" i="6"/>
  <c r="AG57" i="6"/>
  <c r="AG56" i="6"/>
  <c r="AG55" i="6"/>
  <c r="AG54" i="6"/>
  <c r="AG53" i="6"/>
  <c r="AG52" i="6"/>
  <c r="AG51" i="6"/>
  <c r="AG50" i="6"/>
  <c r="AG45" i="6"/>
  <c r="AG44" i="6"/>
  <c r="AG43" i="6"/>
  <c r="AG42" i="6"/>
  <c r="AG41" i="6"/>
  <c r="AG40" i="6"/>
  <c r="AG39" i="6"/>
  <c r="AG36" i="6"/>
  <c r="AG34" i="6"/>
  <c r="AG32" i="6"/>
  <c r="AG30" i="6"/>
  <c r="AG28" i="6"/>
  <c r="AG26" i="6"/>
  <c r="AG23" i="6"/>
  <c r="AG21" i="6"/>
  <c r="AG20" i="6"/>
  <c r="AG19" i="6"/>
  <c r="AG18" i="6"/>
  <c r="AG17" i="6"/>
  <c r="AG16" i="6"/>
  <c r="AG15" i="6"/>
  <c r="AG14" i="6"/>
  <c r="AF422" i="6"/>
  <c r="AF587" i="6" s="1"/>
  <c r="AD422" i="6"/>
  <c r="AD587" i="6" s="1"/>
  <c r="AA422" i="6"/>
  <c r="AA587" i="6" s="1"/>
  <c r="V422" i="6"/>
  <c r="U422" i="6"/>
  <c r="T422" i="6"/>
  <c r="T534" i="6" s="1"/>
  <c r="O422" i="6"/>
  <c r="O534" i="6" s="1"/>
  <c r="N422" i="6"/>
  <c r="N534" i="6" s="1"/>
  <c r="M422" i="6"/>
  <c r="M534" i="6" s="1"/>
  <c r="L422" i="6"/>
  <c r="L534" i="6" s="1"/>
  <c r="K422" i="6"/>
  <c r="K534" i="6" s="1"/>
  <c r="I422" i="6"/>
  <c r="I534" i="6" s="1"/>
  <c r="H422" i="6"/>
  <c r="H534" i="6" s="1"/>
  <c r="F422" i="6"/>
  <c r="F587" i="6" s="1"/>
  <c r="F582" i="6" s="1"/>
  <c r="E422" i="6"/>
  <c r="E587" i="6" s="1"/>
  <c r="D422" i="6"/>
  <c r="D587" i="6" s="1"/>
  <c r="AF420" i="6"/>
  <c r="AF419" i="6" s="1"/>
  <c r="AE420" i="6"/>
  <c r="AE419" i="6" s="1"/>
  <c r="AD420" i="6"/>
  <c r="AD419" i="6" s="1"/>
  <c r="AC420" i="6"/>
  <c r="AC419" i="6" s="1"/>
  <c r="AB420" i="6"/>
  <c r="AB419" i="6" s="1"/>
  <c r="AA420" i="6"/>
  <c r="AA419" i="6" s="1"/>
  <c r="Z420" i="6"/>
  <c r="Z419" i="6" s="1"/>
  <c r="Y420" i="6"/>
  <c r="Y419" i="6" s="1"/>
  <c r="X420" i="6"/>
  <c r="X419" i="6" s="1"/>
  <c r="W420" i="6"/>
  <c r="W419" i="6" s="1"/>
  <c r="V420" i="6"/>
  <c r="U420" i="6"/>
  <c r="T420" i="6"/>
  <c r="T419" i="6" s="1"/>
  <c r="O420" i="6"/>
  <c r="N420" i="6"/>
  <c r="M420" i="6"/>
  <c r="L420" i="6"/>
  <c r="K420" i="6"/>
  <c r="I420" i="6"/>
  <c r="H420" i="6"/>
  <c r="F420" i="6"/>
  <c r="E420" i="6"/>
  <c r="D420" i="6"/>
  <c r="AF416" i="6"/>
  <c r="AE416" i="6"/>
  <c r="AD416" i="6"/>
  <c r="AC416" i="6"/>
  <c r="AB416" i="6"/>
  <c r="AA416" i="6"/>
  <c r="Z416" i="6"/>
  <c r="Y416" i="6"/>
  <c r="X416" i="6"/>
  <c r="W416" i="6"/>
  <c r="V416" i="6"/>
  <c r="AZ416" i="6" s="1"/>
  <c r="U416" i="6"/>
  <c r="AY416" i="6" s="1"/>
  <c r="T416" i="6"/>
  <c r="O416" i="6"/>
  <c r="N416" i="6"/>
  <c r="M416" i="6"/>
  <c r="L416" i="6"/>
  <c r="K416" i="6"/>
  <c r="I416" i="6"/>
  <c r="H416" i="6"/>
  <c r="F416" i="6"/>
  <c r="E416" i="6"/>
  <c r="D416" i="6"/>
  <c r="AF413" i="6"/>
  <c r="AE413" i="6"/>
  <c r="AD413" i="6"/>
  <c r="AC413" i="6"/>
  <c r="AB413" i="6"/>
  <c r="AA413" i="6"/>
  <c r="Z413" i="6"/>
  <c r="Y413" i="6"/>
  <c r="X413" i="6"/>
  <c r="W413" i="6"/>
  <c r="V413" i="6"/>
  <c r="AZ413" i="6" s="1"/>
  <c r="U413" i="6"/>
  <c r="AY413" i="6" s="1"/>
  <c r="T413" i="6"/>
  <c r="O413" i="6"/>
  <c r="N413" i="6"/>
  <c r="M413" i="6"/>
  <c r="L413" i="6"/>
  <c r="K413" i="6"/>
  <c r="I413" i="6"/>
  <c r="H413" i="6"/>
  <c r="F413" i="6"/>
  <c r="E413" i="6"/>
  <c r="D413" i="6"/>
  <c r="AF410" i="6"/>
  <c r="AE410" i="6"/>
  <c r="AD410" i="6"/>
  <c r="AC410" i="6"/>
  <c r="AB410" i="6"/>
  <c r="AA410" i="6"/>
  <c r="Z410" i="6"/>
  <c r="Y410" i="6"/>
  <c r="X410" i="6"/>
  <c r="W410" i="6"/>
  <c r="V410" i="6"/>
  <c r="AZ410" i="6" s="1"/>
  <c r="U410" i="6"/>
  <c r="AY410" i="6" s="1"/>
  <c r="T410" i="6"/>
  <c r="O410" i="6"/>
  <c r="N410" i="6"/>
  <c r="M410" i="6"/>
  <c r="L410" i="6"/>
  <c r="K410" i="6"/>
  <c r="I410" i="6"/>
  <c r="H410" i="6"/>
  <c r="F410" i="6"/>
  <c r="E410" i="6"/>
  <c r="D410" i="6"/>
  <c r="AF408" i="6"/>
  <c r="AE408" i="6"/>
  <c r="AD408" i="6"/>
  <c r="AC408" i="6"/>
  <c r="AB408" i="6"/>
  <c r="AA408" i="6"/>
  <c r="Z408" i="6"/>
  <c r="Y408" i="6"/>
  <c r="X408" i="6"/>
  <c r="W408" i="6"/>
  <c r="V408" i="6"/>
  <c r="AZ408" i="6" s="1"/>
  <c r="U408" i="6"/>
  <c r="AY408" i="6" s="1"/>
  <c r="T408" i="6"/>
  <c r="O408" i="6"/>
  <c r="N408" i="6"/>
  <c r="M408" i="6"/>
  <c r="L408" i="6"/>
  <c r="K408" i="6"/>
  <c r="I408" i="6"/>
  <c r="H408" i="6"/>
  <c r="F408" i="6"/>
  <c r="E408" i="6"/>
  <c r="D408" i="6"/>
  <c r="AF405" i="6"/>
  <c r="AE405" i="6"/>
  <c r="AD405" i="6"/>
  <c r="AC405" i="6"/>
  <c r="AB405" i="6"/>
  <c r="AA405" i="6"/>
  <c r="Z405" i="6"/>
  <c r="Y405" i="6"/>
  <c r="X405" i="6"/>
  <c r="W405" i="6"/>
  <c r="V405" i="6"/>
  <c r="AZ405" i="6" s="1"/>
  <c r="U405" i="6"/>
  <c r="AY405" i="6" s="1"/>
  <c r="T405" i="6"/>
  <c r="O405" i="6"/>
  <c r="N405" i="6"/>
  <c r="M405" i="6"/>
  <c r="L405" i="6"/>
  <c r="K405" i="6"/>
  <c r="I405" i="6"/>
  <c r="H405" i="6"/>
  <c r="F405" i="6"/>
  <c r="E405" i="6"/>
  <c r="D405" i="6"/>
  <c r="AF403" i="6"/>
  <c r="AE403" i="6"/>
  <c r="AD403" i="6"/>
  <c r="AC403" i="6"/>
  <c r="AB403" i="6"/>
  <c r="AA403" i="6"/>
  <c r="Z403" i="6"/>
  <c r="Y403" i="6"/>
  <c r="X403" i="6"/>
  <c r="W403" i="6"/>
  <c r="V403" i="6"/>
  <c r="AZ403" i="6" s="1"/>
  <c r="U403" i="6"/>
  <c r="AY403" i="6" s="1"/>
  <c r="T403" i="6"/>
  <c r="O403" i="6"/>
  <c r="N403" i="6"/>
  <c r="M403" i="6"/>
  <c r="L403" i="6"/>
  <c r="K403" i="6"/>
  <c r="I403" i="6"/>
  <c r="H403" i="6"/>
  <c r="F403" i="6"/>
  <c r="E403" i="6"/>
  <c r="D403" i="6"/>
  <c r="C403" i="6"/>
  <c r="AF395" i="6"/>
  <c r="AF394" i="6" s="1"/>
  <c r="AE395" i="6"/>
  <c r="AE394" i="6" s="1"/>
  <c r="AD395" i="6"/>
  <c r="AD394" i="6" s="1"/>
  <c r="AC395" i="6"/>
  <c r="AC394" i="6" s="1"/>
  <c r="AB395" i="6"/>
  <c r="AB394" i="6" s="1"/>
  <c r="AA395" i="6"/>
  <c r="AA394" i="6" s="1"/>
  <c r="Z395" i="6"/>
  <c r="Z394" i="6" s="1"/>
  <c r="Y395" i="6"/>
  <c r="Y394" i="6" s="1"/>
  <c r="X395" i="6"/>
  <c r="X394" i="6" s="1"/>
  <c r="W395" i="6"/>
  <c r="W394" i="6" s="1"/>
  <c r="V395" i="6"/>
  <c r="U395" i="6"/>
  <c r="T395" i="6"/>
  <c r="T394" i="6" s="1"/>
  <c r="O395" i="6"/>
  <c r="O394" i="6" s="1"/>
  <c r="N395" i="6"/>
  <c r="M395" i="6"/>
  <c r="L395" i="6"/>
  <c r="L394" i="6" s="1"/>
  <c r="K395" i="6"/>
  <c r="K394" i="6" s="1"/>
  <c r="I395" i="6"/>
  <c r="I394" i="6" s="1"/>
  <c r="H395" i="6"/>
  <c r="H394" i="6" s="1"/>
  <c r="F395" i="6"/>
  <c r="E395" i="6"/>
  <c r="D395" i="6"/>
  <c r="AF399" i="6"/>
  <c r="AF398" i="6" s="1"/>
  <c r="AE399" i="6"/>
  <c r="AE398" i="6" s="1"/>
  <c r="AD399" i="6"/>
  <c r="AD398" i="6" s="1"/>
  <c r="AC399" i="6"/>
  <c r="AC398" i="6" s="1"/>
  <c r="AB399" i="6"/>
  <c r="AB398" i="6" s="1"/>
  <c r="AA399" i="6"/>
  <c r="AA398" i="6" s="1"/>
  <c r="Z399" i="6"/>
  <c r="Z398" i="6" s="1"/>
  <c r="Y399" i="6"/>
  <c r="Y398" i="6" s="1"/>
  <c r="X399" i="6"/>
  <c r="X398" i="6" s="1"/>
  <c r="W399" i="6"/>
  <c r="W398" i="6" s="1"/>
  <c r="V399" i="6"/>
  <c r="U399" i="6"/>
  <c r="T399" i="6"/>
  <c r="T398" i="6" s="1"/>
  <c r="O399" i="6"/>
  <c r="O398" i="6" s="1"/>
  <c r="N399" i="6"/>
  <c r="N398" i="6" s="1"/>
  <c r="M399" i="6"/>
  <c r="M398" i="6" s="1"/>
  <c r="L399" i="6"/>
  <c r="L398" i="6" s="1"/>
  <c r="K399" i="6"/>
  <c r="K398" i="6" s="1"/>
  <c r="I399" i="6"/>
  <c r="I398" i="6" s="1"/>
  <c r="H399" i="6"/>
  <c r="H398" i="6" s="1"/>
  <c r="F399" i="6"/>
  <c r="F398" i="6" s="1"/>
  <c r="E399" i="6"/>
  <c r="E398" i="6" s="1"/>
  <c r="D399" i="6"/>
  <c r="D398" i="6" s="1"/>
  <c r="AF391" i="6"/>
  <c r="AE391" i="6"/>
  <c r="AD391" i="6"/>
  <c r="AC391" i="6"/>
  <c r="AB391" i="6"/>
  <c r="AA391" i="6"/>
  <c r="Z391" i="6"/>
  <c r="Y391" i="6"/>
  <c r="X391" i="6"/>
  <c r="W391" i="6"/>
  <c r="V391" i="6"/>
  <c r="AZ391" i="6" s="1"/>
  <c r="U391" i="6"/>
  <c r="AY391" i="6" s="1"/>
  <c r="T391" i="6"/>
  <c r="O391" i="6"/>
  <c r="N391" i="6"/>
  <c r="M391" i="6"/>
  <c r="L391" i="6"/>
  <c r="K391" i="6"/>
  <c r="I391" i="6"/>
  <c r="H391" i="6"/>
  <c r="F391" i="6"/>
  <c r="E391" i="6"/>
  <c r="D391" i="6"/>
  <c r="AF389" i="6"/>
  <c r="AF388" i="6" s="1"/>
  <c r="AE389" i="6"/>
  <c r="AE388" i="6" s="1"/>
  <c r="AD389" i="6"/>
  <c r="AD388" i="6" s="1"/>
  <c r="AC389" i="6"/>
  <c r="AC388" i="6" s="1"/>
  <c r="AB389" i="6"/>
  <c r="AB388" i="6" s="1"/>
  <c r="AA389" i="6"/>
  <c r="AA388" i="6" s="1"/>
  <c r="Z389" i="6"/>
  <c r="Z388" i="6" s="1"/>
  <c r="Y389" i="6"/>
  <c r="Y388" i="6" s="1"/>
  <c r="X389" i="6"/>
  <c r="X388" i="6" s="1"/>
  <c r="W389" i="6"/>
  <c r="W388" i="6" s="1"/>
  <c r="V389" i="6"/>
  <c r="U389" i="6"/>
  <c r="T389" i="6"/>
  <c r="T388" i="6" s="1"/>
  <c r="O389" i="6"/>
  <c r="O388" i="6" s="1"/>
  <c r="N389" i="6"/>
  <c r="N388" i="6" s="1"/>
  <c r="M389" i="6"/>
  <c r="M388" i="6" s="1"/>
  <c r="L389" i="6"/>
  <c r="L388" i="6" s="1"/>
  <c r="K389" i="6"/>
  <c r="K388" i="6" s="1"/>
  <c r="I389" i="6"/>
  <c r="I388" i="6" s="1"/>
  <c r="H389" i="6"/>
  <c r="H388" i="6" s="1"/>
  <c r="F389" i="6"/>
  <c r="F388" i="6" s="1"/>
  <c r="E389" i="6"/>
  <c r="E388" i="6" s="1"/>
  <c r="D389" i="6"/>
  <c r="D388" i="6" s="1"/>
  <c r="AF386" i="6"/>
  <c r="AE386" i="6"/>
  <c r="AD386" i="6"/>
  <c r="AC386" i="6"/>
  <c r="AB386" i="6"/>
  <c r="AA386" i="6"/>
  <c r="Z386" i="6"/>
  <c r="Y386" i="6"/>
  <c r="X386" i="6"/>
  <c r="W386" i="6"/>
  <c r="V386" i="6"/>
  <c r="AZ386" i="6" s="1"/>
  <c r="U386" i="6"/>
  <c r="AY386" i="6" s="1"/>
  <c r="T386" i="6"/>
  <c r="O386" i="6"/>
  <c r="N386" i="6"/>
  <c r="M386" i="6"/>
  <c r="L386" i="6"/>
  <c r="K386" i="6"/>
  <c r="I386" i="6"/>
  <c r="H386" i="6"/>
  <c r="F386" i="6"/>
  <c r="E386" i="6"/>
  <c r="D386" i="6"/>
  <c r="AF383" i="6"/>
  <c r="AE383" i="6"/>
  <c r="AD383" i="6"/>
  <c r="AC383" i="6"/>
  <c r="AB383" i="6"/>
  <c r="AA383" i="6"/>
  <c r="Z383" i="6"/>
  <c r="Y383" i="6"/>
  <c r="X383" i="6"/>
  <c r="W383" i="6"/>
  <c r="V383" i="6"/>
  <c r="AZ383" i="6" s="1"/>
  <c r="U383" i="6"/>
  <c r="AY383" i="6" s="1"/>
  <c r="T383" i="6"/>
  <c r="O383" i="6"/>
  <c r="N383" i="6"/>
  <c r="M383" i="6"/>
  <c r="L383" i="6"/>
  <c r="K383" i="6"/>
  <c r="I383" i="6"/>
  <c r="H383" i="6"/>
  <c r="F383" i="6"/>
  <c r="E383" i="6"/>
  <c r="D383" i="6"/>
  <c r="AF379" i="6"/>
  <c r="AE379" i="6"/>
  <c r="AD379" i="6"/>
  <c r="AC379" i="6"/>
  <c r="AB379" i="6"/>
  <c r="AA379" i="6"/>
  <c r="Z379" i="6"/>
  <c r="Y379" i="6"/>
  <c r="W379" i="6"/>
  <c r="V379" i="6"/>
  <c r="AZ379" i="6" s="1"/>
  <c r="U379" i="6"/>
  <c r="AY379" i="6" s="1"/>
  <c r="O379" i="6"/>
  <c r="N379" i="6"/>
  <c r="M379" i="6"/>
  <c r="L379" i="6"/>
  <c r="K379" i="6"/>
  <c r="I379" i="6"/>
  <c r="H379" i="6"/>
  <c r="F379" i="6"/>
  <c r="E379" i="6"/>
  <c r="D379" i="6"/>
  <c r="AF377" i="6"/>
  <c r="AE377" i="6"/>
  <c r="AD377" i="6"/>
  <c r="AC377" i="6"/>
  <c r="AB377" i="6"/>
  <c r="AA377" i="6"/>
  <c r="Z377" i="6"/>
  <c r="Y377" i="6"/>
  <c r="X377" i="6"/>
  <c r="W377" i="6"/>
  <c r="V377" i="6"/>
  <c r="AZ377" i="6" s="1"/>
  <c r="U377" i="6"/>
  <c r="AY377" i="6" s="1"/>
  <c r="T377" i="6"/>
  <c r="O377" i="6"/>
  <c r="N377" i="6"/>
  <c r="M377" i="6"/>
  <c r="L377" i="6"/>
  <c r="K377" i="6"/>
  <c r="I377" i="6"/>
  <c r="H377" i="6"/>
  <c r="F377" i="6"/>
  <c r="E377" i="6"/>
  <c r="D377" i="6"/>
  <c r="AF374" i="6"/>
  <c r="AE374" i="6"/>
  <c r="AD374" i="6"/>
  <c r="AC374" i="6"/>
  <c r="AB374" i="6"/>
  <c r="AA374" i="6"/>
  <c r="Z374" i="6"/>
  <c r="Y374" i="6"/>
  <c r="X374" i="6"/>
  <c r="W374" i="6"/>
  <c r="V374" i="6"/>
  <c r="AZ374" i="6" s="1"/>
  <c r="U374" i="6"/>
  <c r="AY374" i="6" s="1"/>
  <c r="T374" i="6"/>
  <c r="O374" i="6"/>
  <c r="N374" i="6"/>
  <c r="M374" i="6"/>
  <c r="L374" i="6"/>
  <c r="K374" i="6"/>
  <c r="I374" i="6"/>
  <c r="H374" i="6"/>
  <c r="F374" i="6"/>
  <c r="E374" i="6"/>
  <c r="D374" i="6"/>
  <c r="AF371" i="6"/>
  <c r="AE371" i="6"/>
  <c r="AD371" i="6"/>
  <c r="AC371" i="6"/>
  <c r="AB371" i="6"/>
  <c r="AA371" i="6"/>
  <c r="Z371" i="6"/>
  <c r="Y371" i="6"/>
  <c r="X371" i="6"/>
  <c r="W371" i="6"/>
  <c r="V371" i="6"/>
  <c r="AZ371" i="6" s="1"/>
  <c r="U371" i="6"/>
  <c r="AY371" i="6" s="1"/>
  <c r="T371" i="6"/>
  <c r="O371" i="6"/>
  <c r="N371" i="6"/>
  <c r="M371" i="6"/>
  <c r="L371" i="6"/>
  <c r="K371" i="6"/>
  <c r="I371" i="6"/>
  <c r="H371" i="6"/>
  <c r="F371" i="6"/>
  <c r="E371" i="6"/>
  <c r="D371" i="6"/>
  <c r="AF368" i="6"/>
  <c r="AE368" i="6"/>
  <c r="AD368" i="6"/>
  <c r="AC368" i="6"/>
  <c r="AB368" i="6"/>
  <c r="AA368" i="6"/>
  <c r="Z368" i="6"/>
  <c r="Y368" i="6"/>
  <c r="X368" i="6"/>
  <c r="W368" i="6"/>
  <c r="V368" i="6"/>
  <c r="AZ368" i="6" s="1"/>
  <c r="U368" i="6"/>
  <c r="AY368" i="6" s="1"/>
  <c r="T368" i="6"/>
  <c r="O368" i="6"/>
  <c r="N368" i="6"/>
  <c r="M368" i="6"/>
  <c r="L368" i="6"/>
  <c r="K368" i="6"/>
  <c r="I368" i="6"/>
  <c r="H368" i="6"/>
  <c r="F368" i="6"/>
  <c r="E368" i="6"/>
  <c r="D368" i="6"/>
  <c r="AF366" i="6"/>
  <c r="AE366" i="6"/>
  <c r="AD366" i="6"/>
  <c r="AC366" i="6"/>
  <c r="AB366" i="6"/>
  <c r="AA366" i="6"/>
  <c r="Z366" i="6"/>
  <c r="Y366" i="6"/>
  <c r="X366" i="6"/>
  <c r="W366" i="6"/>
  <c r="V366" i="6"/>
  <c r="AZ366" i="6" s="1"/>
  <c r="U366" i="6"/>
  <c r="AY366" i="6" s="1"/>
  <c r="T366" i="6"/>
  <c r="O366" i="6"/>
  <c r="N366" i="6"/>
  <c r="M366" i="6"/>
  <c r="L366" i="6"/>
  <c r="K366" i="6"/>
  <c r="I366" i="6"/>
  <c r="H366" i="6"/>
  <c r="F366" i="6"/>
  <c r="E366" i="6"/>
  <c r="D366" i="6"/>
  <c r="AF364" i="6"/>
  <c r="AE364" i="6"/>
  <c r="AD364" i="6"/>
  <c r="AC364" i="6"/>
  <c r="AB364" i="6"/>
  <c r="AA364" i="6"/>
  <c r="Z364" i="6"/>
  <c r="Y364" i="6"/>
  <c r="X364" i="6"/>
  <c r="W364" i="6"/>
  <c r="V364" i="6"/>
  <c r="AZ364" i="6" s="1"/>
  <c r="U364" i="6"/>
  <c r="AY364" i="6" s="1"/>
  <c r="T364" i="6"/>
  <c r="O364" i="6"/>
  <c r="N364" i="6"/>
  <c r="M364" i="6"/>
  <c r="L364" i="6"/>
  <c r="K364" i="6"/>
  <c r="I364" i="6"/>
  <c r="H364" i="6"/>
  <c r="F364" i="6"/>
  <c r="E364" i="6"/>
  <c r="D364" i="6"/>
  <c r="AF362" i="6"/>
  <c r="AE362" i="6"/>
  <c r="AD362" i="6"/>
  <c r="AC362" i="6"/>
  <c r="AB362" i="6"/>
  <c r="AA362" i="6"/>
  <c r="Z362" i="6"/>
  <c r="Y362" i="6"/>
  <c r="X362" i="6"/>
  <c r="W362" i="6"/>
  <c r="V362" i="6"/>
  <c r="AZ362" i="6" s="1"/>
  <c r="U362" i="6"/>
  <c r="AY362" i="6" s="1"/>
  <c r="T362" i="6"/>
  <c r="O362" i="6"/>
  <c r="N362" i="6"/>
  <c r="M362" i="6"/>
  <c r="L362" i="6"/>
  <c r="K362" i="6"/>
  <c r="I362" i="6"/>
  <c r="H362" i="6"/>
  <c r="F362" i="6"/>
  <c r="E362" i="6"/>
  <c r="D362" i="6"/>
  <c r="AF359" i="6"/>
  <c r="AE359" i="6"/>
  <c r="AD359" i="6"/>
  <c r="AC359" i="6"/>
  <c r="AB359" i="6"/>
  <c r="AA359" i="6"/>
  <c r="Z359" i="6"/>
  <c r="Y359" i="6"/>
  <c r="X359" i="6"/>
  <c r="W359" i="6"/>
  <c r="V359" i="6"/>
  <c r="AZ359" i="6" s="1"/>
  <c r="U359" i="6"/>
  <c r="AY359" i="6" s="1"/>
  <c r="T359" i="6"/>
  <c r="O359" i="6"/>
  <c r="N359" i="6"/>
  <c r="M359" i="6"/>
  <c r="L359" i="6"/>
  <c r="K359" i="6"/>
  <c r="I359" i="6"/>
  <c r="H359" i="6"/>
  <c r="F359" i="6"/>
  <c r="E359" i="6"/>
  <c r="D359" i="6"/>
  <c r="AF357" i="6"/>
  <c r="AE357" i="6"/>
  <c r="AD357" i="6"/>
  <c r="AC357" i="6"/>
  <c r="AB357" i="6"/>
  <c r="AA357" i="6"/>
  <c r="Z357" i="6"/>
  <c r="Y357" i="6"/>
  <c r="W357" i="6"/>
  <c r="V357" i="6"/>
  <c r="AZ357" i="6" s="1"/>
  <c r="U357" i="6"/>
  <c r="AY357" i="6" s="1"/>
  <c r="T357" i="6"/>
  <c r="O357" i="6"/>
  <c r="N357" i="6"/>
  <c r="M357" i="6"/>
  <c r="L357" i="6"/>
  <c r="K357" i="6"/>
  <c r="I357" i="6"/>
  <c r="H357" i="6"/>
  <c r="F357" i="6"/>
  <c r="E357" i="6"/>
  <c r="D357" i="6"/>
  <c r="AF354" i="6"/>
  <c r="AE354" i="6"/>
  <c r="AD354" i="6"/>
  <c r="AC354" i="6"/>
  <c r="AB354" i="6"/>
  <c r="AA354" i="6"/>
  <c r="Z354" i="6"/>
  <c r="Y354" i="6"/>
  <c r="X354" i="6"/>
  <c r="W354" i="6"/>
  <c r="V354" i="6"/>
  <c r="AZ354" i="6" s="1"/>
  <c r="U354" i="6"/>
  <c r="AY354" i="6" s="1"/>
  <c r="T354" i="6"/>
  <c r="O354" i="6"/>
  <c r="N354" i="6"/>
  <c r="M354" i="6"/>
  <c r="L354" i="6"/>
  <c r="K354" i="6"/>
  <c r="I354" i="6"/>
  <c r="H354" i="6"/>
  <c r="F354" i="6"/>
  <c r="E354" i="6"/>
  <c r="D354" i="6"/>
  <c r="AF349" i="6"/>
  <c r="AE349" i="6"/>
  <c r="AD349" i="6"/>
  <c r="AC349" i="6"/>
  <c r="AB349" i="6"/>
  <c r="AA349" i="6"/>
  <c r="Z349" i="6"/>
  <c r="Y349" i="6"/>
  <c r="X349" i="6"/>
  <c r="W349" i="6"/>
  <c r="V349" i="6"/>
  <c r="AZ349" i="6" s="1"/>
  <c r="U349" i="6"/>
  <c r="AY349" i="6" s="1"/>
  <c r="T349" i="6"/>
  <c r="O349" i="6"/>
  <c r="N349" i="6"/>
  <c r="M349" i="6"/>
  <c r="L349" i="6"/>
  <c r="K349" i="6"/>
  <c r="I349" i="6"/>
  <c r="H349" i="6"/>
  <c r="F349" i="6"/>
  <c r="E349" i="6"/>
  <c r="D349" i="6"/>
  <c r="AF345" i="6"/>
  <c r="AE345" i="6"/>
  <c r="AD345" i="6"/>
  <c r="AC345" i="6"/>
  <c r="AB345" i="6"/>
  <c r="AA345" i="6"/>
  <c r="Z345" i="6"/>
  <c r="Y345" i="6"/>
  <c r="X345" i="6"/>
  <c r="W345" i="6"/>
  <c r="V345" i="6"/>
  <c r="AZ345" i="6" s="1"/>
  <c r="U345" i="6"/>
  <c r="AY345" i="6" s="1"/>
  <c r="T345" i="6"/>
  <c r="O345" i="6"/>
  <c r="N345" i="6"/>
  <c r="M345" i="6"/>
  <c r="L345" i="6"/>
  <c r="K345" i="6"/>
  <c r="I345" i="6"/>
  <c r="H345" i="6"/>
  <c r="F345" i="6"/>
  <c r="E345" i="6"/>
  <c r="D345" i="6"/>
  <c r="AF343" i="6"/>
  <c r="AE343" i="6"/>
  <c r="AD343" i="6"/>
  <c r="AC343" i="6"/>
  <c r="AB343" i="6"/>
  <c r="AA343" i="6"/>
  <c r="Z343" i="6"/>
  <c r="Y343" i="6"/>
  <c r="W343" i="6"/>
  <c r="V343" i="6"/>
  <c r="AZ343" i="6" s="1"/>
  <c r="U343" i="6"/>
  <c r="AY343" i="6" s="1"/>
  <c r="T343" i="6"/>
  <c r="O343" i="6"/>
  <c r="N343" i="6"/>
  <c r="M343" i="6"/>
  <c r="L343" i="6"/>
  <c r="K343" i="6"/>
  <c r="I343" i="6"/>
  <c r="H343" i="6"/>
  <c r="F343" i="6"/>
  <c r="E343" i="6"/>
  <c r="D343" i="6"/>
  <c r="AF340" i="6"/>
  <c r="AE340" i="6"/>
  <c r="AD340" i="6"/>
  <c r="AC340" i="6"/>
  <c r="AB340" i="6"/>
  <c r="AA340" i="6"/>
  <c r="Z340" i="6"/>
  <c r="Y340" i="6"/>
  <c r="X340" i="6"/>
  <c r="W340" i="6"/>
  <c r="V340" i="6"/>
  <c r="AZ340" i="6" s="1"/>
  <c r="U340" i="6"/>
  <c r="AY340" i="6" s="1"/>
  <c r="T340" i="6"/>
  <c r="O340" i="6"/>
  <c r="N340" i="6"/>
  <c r="M340" i="6"/>
  <c r="L340" i="6"/>
  <c r="K340" i="6"/>
  <c r="I340" i="6"/>
  <c r="H340" i="6"/>
  <c r="F340" i="6"/>
  <c r="E340" i="6"/>
  <c r="D340" i="6"/>
  <c r="AF337" i="6"/>
  <c r="AE337" i="6"/>
  <c r="AD337" i="6"/>
  <c r="AC337" i="6"/>
  <c r="AB337" i="6"/>
  <c r="AA337" i="6"/>
  <c r="Z337" i="6"/>
  <c r="Y337" i="6"/>
  <c r="X337" i="6"/>
  <c r="W337" i="6"/>
  <c r="V337" i="6"/>
  <c r="AZ337" i="6" s="1"/>
  <c r="U337" i="6"/>
  <c r="AY337" i="6" s="1"/>
  <c r="T337" i="6"/>
  <c r="O337" i="6"/>
  <c r="N337" i="6"/>
  <c r="M337" i="6"/>
  <c r="L337" i="6"/>
  <c r="K337" i="6"/>
  <c r="I337" i="6"/>
  <c r="H337" i="6"/>
  <c r="F337" i="6"/>
  <c r="E337" i="6"/>
  <c r="D337" i="6"/>
  <c r="AF333" i="6"/>
  <c r="AE333" i="6"/>
  <c r="AD333" i="6"/>
  <c r="AC333" i="6"/>
  <c r="AB333" i="6"/>
  <c r="AA333" i="6"/>
  <c r="Z333" i="6"/>
  <c r="Y333" i="6"/>
  <c r="X333" i="6"/>
  <c r="W333" i="6"/>
  <c r="V333" i="6"/>
  <c r="AZ333" i="6" s="1"/>
  <c r="U333" i="6"/>
  <c r="AY333" i="6" s="1"/>
  <c r="T333" i="6"/>
  <c r="O333" i="6"/>
  <c r="N333" i="6"/>
  <c r="M333" i="6"/>
  <c r="L333" i="6"/>
  <c r="K333" i="6"/>
  <c r="I333" i="6"/>
  <c r="H333" i="6"/>
  <c r="F333" i="6"/>
  <c r="E333" i="6"/>
  <c r="D333" i="6"/>
  <c r="AF330" i="6"/>
  <c r="AE330" i="6"/>
  <c r="AD330" i="6"/>
  <c r="AC330" i="6"/>
  <c r="AB330" i="6"/>
  <c r="AA330" i="6"/>
  <c r="Z330" i="6"/>
  <c r="Y330" i="6"/>
  <c r="X330" i="6"/>
  <c r="W330" i="6"/>
  <c r="V330" i="6"/>
  <c r="AZ330" i="6" s="1"/>
  <c r="U330" i="6"/>
  <c r="AY330" i="6" s="1"/>
  <c r="T330" i="6"/>
  <c r="O330" i="6"/>
  <c r="N330" i="6"/>
  <c r="M330" i="6"/>
  <c r="L330" i="6"/>
  <c r="K330" i="6"/>
  <c r="I330" i="6"/>
  <c r="H330" i="6"/>
  <c r="F330" i="6"/>
  <c r="E330" i="6"/>
  <c r="D330" i="6"/>
  <c r="AF327" i="6"/>
  <c r="AE327" i="6"/>
  <c r="AD327" i="6"/>
  <c r="AC327" i="6"/>
  <c r="AB327" i="6"/>
  <c r="AA327" i="6"/>
  <c r="Z327" i="6"/>
  <c r="Y327" i="6"/>
  <c r="X327" i="6"/>
  <c r="W327" i="6"/>
  <c r="V327" i="6"/>
  <c r="AZ327" i="6" s="1"/>
  <c r="U327" i="6"/>
  <c r="AY327" i="6" s="1"/>
  <c r="T327" i="6"/>
  <c r="O327" i="6"/>
  <c r="N327" i="6"/>
  <c r="M327" i="6"/>
  <c r="L327" i="6"/>
  <c r="K327" i="6"/>
  <c r="I327" i="6"/>
  <c r="H327" i="6"/>
  <c r="F327" i="6"/>
  <c r="E327" i="6"/>
  <c r="D327" i="6"/>
  <c r="AF323" i="6"/>
  <c r="AE323" i="6"/>
  <c r="AD323" i="6"/>
  <c r="AC323" i="6"/>
  <c r="AB323" i="6"/>
  <c r="AA323" i="6"/>
  <c r="Z323" i="6"/>
  <c r="Y323" i="6"/>
  <c r="X323" i="6"/>
  <c r="W323" i="6"/>
  <c r="V323" i="6"/>
  <c r="AZ323" i="6" s="1"/>
  <c r="U323" i="6"/>
  <c r="AY323" i="6" s="1"/>
  <c r="T323" i="6"/>
  <c r="O323" i="6"/>
  <c r="N323" i="6"/>
  <c r="M323" i="6"/>
  <c r="L323" i="6"/>
  <c r="K323" i="6"/>
  <c r="I323" i="6"/>
  <c r="H323" i="6"/>
  <c r="F323" i="6"/>
  <c r="E323" i="6"/>
  <c r="D323" i="6"/>
  <c r="AF319" i="6"/>
  <c r="AE319" i="6"/>
  <c r="AD319" i="6"/>
  <c r="AC319" i="6"/>
  <c r="AB319" i="6"/>
  <c r="AA319" i="6"/>
  <c r="Z319" i="6"/>
  <c r="Y319" i="6"/>
  <c r="X319" i="6"/>
  <c r="W319" i="6"/>
  <c r="V319" i="6"/>
  <c r="AZ319" i="6" s="1"/>
  <c r="U319" i="6"/>
  <c r="AY319" i="6" s="1"/>
  <c r="T319" i="6"/>
  <c r="O319" i="6"/>
  <c r="N319" i="6"/>
  <c r="M319" i="6"/>
  <c r="L319" i="6"/>
  <c r="K319" i="6"/>
  <c r="I319" i="6"/>
  <c r="H319" i="6"/>
  <c r="F319" i="6"/>
  <c r="E319" i="6"/>
  <c r="D319" i="6"/>
  <c r="AF315" i="6"/>
  <c r="AE315" i="6"/>
  <c r="AD315" i="6"/>
  <c r="AC315" i="6"/>
  <c r="AB315" i="6"/>
  <c r="AA315" i="6"/>
  <c r="Z315" i="6"/>
  <c r="Y315" i="6"/>
  <c r="X315" i="6"/>
  <c r="W315" i="6"/>
  <c r="V315" i="6"/>
  <c r="AZ315" i="6" s="1"/>
  <c r="U315" i="6"/>
  <c r="AY315" i="6" s="1"/>
  <c r="T315" i="6"/>
  <c r="O315" i="6"/>
  <c r="N315" i="6"/>
  <c r="M315" i="6"/>
  <c r="L315" i="6"/>
  <c r="K315" i="6"/>
  <c r="I315" i="6"/>
  <c r="H315" i="6"/>
  <c r="F315" i="6"/>
  <c r="E315" i="6"/>
  <c r="D315" i="6"/>
  <c r="AF312" i="6"/>
  <c r="AE312" i="6"/>
  <c r="AD312" i="6"/>
  <c r="AC312" i="6"/>
  <c r="AB312" i="6"/>
  <c r="AA312" i="6"/>
  <c r="Z312" i="6"/>
  <c r="Y312" i="6"/>
  <c r="X312" i="6"/>
  <c r="W312" i="6"/>
  <c r="V312" i="6"/>
  <c r="AZ312" i="6" s="1"/>
  <c r="U312" i="6"/>
  <c r="AY312" i="6" s="1"/>
  <c r="T312" i="6"/>
  <c r="O312" i="6"/>
  <c r="N312" i="6"/>
  <c r="M312" i="6"/>
  <c r="L312" i="6"/>
  <c r="K312" i="6"/>
  <c r="I312" i="6"/>
  <c r="H312" i="6"/>
  <c r="F312" i="6"/>
  <c r="E312" i="6"/>
  <c r="D312" i="6"/>
  <c r="AF307" i="6"/>
  <c r="AF306" i="6" s="1"/>
  <c r="AE307" i="6"/>
  <c r="AE306" i="6" s="1"/>
  <c r="AD307" i="6"/>
  <c r="AD306" i="6" s="1"/>
  <c r="AC307" i="6"/>
  <c r="AC306" i="6" s="1"/>
  <c r="AB307" i="6"/>
  <c r="AB306" i="6" s="1"/>
  <c r="AA307" i="6"/>
  <c r="AA306" i="6" s="1"/>
  <c r="Z307" i="6"/>
  <c r="Z306" i="6" s="1"/>
  <c r="Y307" i="6"/>
  <c r="Y306" i="6" s="1"/>
  <c r="X307" i="6"/>
  <c r="X306" i="6" s="1"/>
  <c r="W307" i="6"/>
  <c r="W306" i="6" s="1"/>
  <c r="V307" i="6"/>
  <c r="U307" i="6"/>
  <c r="T307" i="6"/>
  <c r="T306" i="6" s="1"/>
  <c r="O307" i="6"/>
  <c r="O306" i="6" s="1"/>
  <c r="N307" i="6"/>
  <c r="N306" i="6" s="1"/>
  <c r="M307" i="6"/>
  <c r="M306" i="6" s="1"/>
  <c r="L307" i="6"/>
  <c r="L306" i="6" s="1"/>
  <c r="K307" i="6"/>
  <c r="K306" i="6" s="1"/>
  <c r="I307" i="6"/>
  <c r="I306" i="6" s="1"/>
  <c r="H307" i="6"/>
  <c r="H306" i="6" s="1"/>
  <c r="F307" i="6"/>
  <c r="F306" i="6" s="1"/>
  <c r="E307" i="6"/>
  <c r="E306" i="6" s="1"/>
  <c r="D307" i="6"/>
  <c r="D306" i="6" s="1"/>
  <c r="AF302" i="6"/>
  <c r="AF301" i="6" s="1"/>
  <c r="AF300" i="6" s="1"/>
  <c r="AE302" i="6"/>
  <c r="AE301" i="6" s="1"/>
  <c r="AE300" i="6" s="1"/>
  <c r="AD302" i="6"/>
  <c r="AD301" i="6" s="1"/>
  <c r="AD300" i="6" s="1"/>
  <c r="AC302" i="6"/>
  <c r="AC301" i="6" s="1"/>
  <c r="AC300" i="6" s="1"/>
  <c r="AB302" i="6"/>
  <c r="AB301" i="6" s="1"/>
  <c r="AB300" i="6" s="1"/>
  <c r="AA302" i="6"/>
  <c r="AA301" i="6" s="1"/>
  <c r="AA300" i="6" s="1"/>
  <c r="Z302" i="6"/>
  <c r="Z301" i="6" s="1"/>
  <c r="Z300" i="6" s="1"/>
  <c r="Y302" i="6"/>
  <c r="Y301" i="6" s="1"/>
  <c r="Y300" i="6" s="1"/>
  <c r="X302" i="6"/>
  <c r="X301" i="6" s="1"/>
  <c r="X300" i="6" s="1"/>
  <c r="W302" i="6"/>
  <c r="W301" i="6" s="1"/>
  <c r="W300" i="6" s="1"/>
  <c r="V302" i="6"/>
  <c r="U302" i="6"/>
  <c r="T302" i="6"/>
  <c r="T301" i="6" s="1"/>
  <c r="T300" i="6" s="1"/>
  <c r="O302" i="6"/>
  <c r="O301" i="6" s="1"/>
  <c r="O300" i="6" s="1"/>
  <c r="N302" i="6"/>
  <c r="N301" i="6" s="1"/>
  <c r="N300" i="6" s="1"/>
  <c r="M302" i="6"/>
  <c r="M301" i="6" s="1"/>
  <c r="M300" i="6" s="1"/>
  <c r="L302" i="6"/>
  <c r="L301" i="6" s="1"/>
  <c r="L300" i="6" s="1"/>
  <c r="K302" i="6"/>
  <c r="K301" i="6" s="1"/>
  <c r="K300" i="6" s="1"/>
  <c r="I302" i="6"/>
  <c r="I301" i="6" s="1"/>
  <c r="I300" i="6" s="1"/>
  <c r="H302" i="6"/>
  <c r="H301" i="6" s="1"/>
  <c r="H300" i="6" s="1"/>
  <c r="F302" i="6"/>
  <c r="F301" i="6" s="1"/>
  <c r="F300" i="6" s="1"/>
  <c r="E302" i="6"/>
  <c r="E301" i="6" s="1"/>
  <c r="E300" i="6" s="1"/>
  <c r="D302" i="6"/>
  <c r="D301" i="6" s="1"/>
  <c r="D300" i="6" s="1"/>
  <c r="AF296" i="6"/>
  <c r="AF295" i="6" s="1"/>
  <c r="AE296" i="6"/>
  <c r="AE295" i="6" s="1"/>
  <c r="AD296" i="6"/>
  <c r="AD295" i="6" s="1"/>
  <c r="AC296" i="6"/>
  <c r="AC295" i="6" s="1"/>
  <c r="AB296" i="6"/>
  <c r="AB295" i="6" s="1"/>
  <c r="AA296" i="6"/>
  <c r="AA295" i="6" s="1"/>
  <c r="Z296" i="6"/>
  <c r="Z295" i="6" s="1"/>
  <c r="Y296" i="6"/>
  <c r="Y295" i="6" s="1"/>
  <c r="X296" i="6"/>
  <c r="X295" i="6" s="1"/>
  <c r="W296" i="6"/>
  <c r="W295" i="6" s="1"/>
  <c r="V296" i="6"/>
  <c r="U296" i="6"/>
  <c r="T296" i="6"/>
  <c r="T295" i="6" s="1"/>
  <c r="O296" i="6"/>
  <c r="O295" i="6" s="1"/>
  <c r="O561" i="6" s="1"/>
  <c r="N296" i="6"/>
  <c r="N295" i="6" s="1"/>
  <c r="N561" i="6" s="1"/>
  <c r="M296" i="6"/>
  <c r="M295" i="6" s="1"/>
  <c r="M561" i="6" s="1"/>
  <c r="L296" i="6"/>
  <c r="L295" i="6" s="1"/>
  <c r="L561" i="6" s="1"/>
  <c r="K296" i="6"/>
  <c r="K295" i="6" s="1"/>
  <c r="K561" i="6" s="1"/>
  <c r="I296" i="6"/>
  <c r="I295" i="6" s="1"/>
  <c r="I561" i="6" s="1"/>
  <c r="H296" i="6"/>
  <c r="H295" i="6" s="1"/>
  <c r="H561" i="6" s="1"/>
  <c r="F296" i="6"/>
  <c r="F295" i="6" s="1"/>
  <c r="E296" i="6"/>
  <c r="E295" i="6" s="1"/>
  <c r="D296" i="6"/>
  <c r="D295" i="6" s="1"/>
  <c r="AF291" i="6"/>
  <c r="AE291" i="6"/>
  <c r="AD291" i="6"/>
  <c r="AC291" i="6"/>
  <c r="AB291" i="6"/>
  <c r="AA291" i="6"/>
  <c r="Z291" i="6"/>
  <c r="Y291" i="6"/>
  <c r="X291" i="6"/>
  <c r="W291" i="6"/>
  <c r="V291" i="6"/>
  <c r="AZ291" i="6" s="1"/>
  <c r="U291" i="6"/>
  <c r="AY291" i="6" s="1"/>
  <c r="T291" i="6"/>
  <c r="O291" i="6"/>
  <c r="N291" i="6"/>
  <c r="M291" i="6"/>
  <c r="L291" i="6"/>
  <c r="K291" i="6"/>
  <c r="I291" i="6"/>
  <c r="H291" i="6"/>
  <c r="F291" i="6"/>
  <c r="E291" i="6"/>
  <c r="D291" i="6"/>
  <c r="AF289" i="6"/>
  <c r="AE289" i="6"/>
  <c r="AD289" i="6"/>
  <c r="AC289" i="6"/>
  <c r="AB289" i="6"/>
  <c r="AA289" i="6"/>
  <c r="Z289" i="6"/>
  <c r="Y289" i="6"/>
  <c r="X289" i="6"/>
  <c r="W289" i="6"/>
  <c r="V289" i="6"/>
  <c r="AZ289" i="6" s="1"/>
  <c r="U289" i="6"/>
  <c r="AY289" i="6" s="1"/>
  <c r="T289" i="6"/>
  <c r="O289" i="6"/>
  <c r="N289" i="6"/>
  <c r="M289" i="6"/>
  <c r="L289" i="6"/>
  <c r="K289" i="6"/>
  <c r="I289" i="6"/>
  <c r="H289" i="6"/>
  <c r="F289" i="6"/>
  <c r="E289" i="6"/>
  <c r="D289" i="6"/>
  <c r="AF286" i="6"/>
  <c r="AE286" i="6"/>
  <c r="AD286" i="6"/>
  <c r="AC286" i="6"/>
  <c r="AB286" i="6"/>
  <c r="AA286" i="6"/>
  <c r="Z286" i="6"/>
  <c r="Y286" i="6"/>
  <c r="X286" i="6"/>
  <c r="W286" i="6"/>
  <c r="V286" i="6"/>
  <c r="AZ286" i="6" s="1"/>
  <c r="U286" i="6"/>
  <c r="AY286" i="6" s="1"/>
  <c r="T286" i="6"/>
  <c r="O286" i="6"/>
  <c r="O551" i="6" s="1"/>
  <c r="N286" i="6"/>
  <c r="N551" i="6" s="1"/>
  <c r="M286" i="6"/>
  <c r="M551" i="6" s="1"/>
  <c r="L286" i="6"/>
  <c r="L551" i="6" s="1"/>
  <c r="K286" i="6"/>
  <c r="K551" i="6" s="1"/>
  <c r="I286" i="6"/>
  <c r="I551" i="6" s="1"/>
  <c r="H286" i="6"/>
  <c r="H551" i="6" s="1"/>
  <c r="F286" i="6"/>
  <c r="E286" i="6"/>
  <c r="D286" i="6"/>
  <c r="AF282" i="6"/>
  <c r="AE282" i="6"/>
  <c r="AD282" i="6"/>
  <c r="AC282" i="6"/>
  <c r="AB282" i="6"/>
  <c r="AA282" i="6"/>
  <c r="Z282" i="6"/>
  <c r="Y282" i="6"/>
  <c r="X282" i="6"/>
  <c r="W282" i="6"/>
  <c r="V282" i="6"/>
  <c r="AZ282" i="6" s="1"/>
  <c r="U282" i="6"/>
  <c r="AY282" i="6" s="1"/>
  <c r="T282" i="6"/>
  <c r="O282" i="6"/>
  <c r="N282" i="6"/>
  <c r="M282" i="6"/>
  <c r="L282" i="6"/>
  <c r="K282" i="6"/>
  <c r="I282" i="6"/>
  <c r="H282" i="6"/>
  <c r="F282" i="6"/>
  <c r="E282" i="6"/>
  <c r="D282" i="6"/>
  <c r="AF280" i="6"/>
  <c r="AE280" i="6"/>
  <c r="AD280" i="6"/>
  <c r="AC280" i="6"/>
  <c r="AB280" i="6"/>
  <c r="AA280" i="6"/>
  <c r="Z280" i="6"/>
  <c r="Y280" i="6"/>
  <c r="X280" i="6"/>
  <c r="W280" i="6"/>
  <c r="V280" i="6"/>
  <c r="AZ280" i="6" s="1"/>
  <c r="U280" i="6"/>
  <c r="AY280" i="6" s="1"/>
  <c r="T280" i="6"/>
  <c r="O280" i="6"/>
  <c r="N280" i="6"/>
  <c r="M280" i="6"/>
  <c r="L280" i="6"/>
  <c r="K280" i="6"/>
  <c r="I280" i="6"/>
  <c r="H280" i="6"/>
  <c r="F280" i="6"/>
  <c r="E280" i="6"/>
  <c r="D280" i="6"/>
  <c r="AF277" i="6"/>
  <c r="AE277" i="6"/>
  <c r="AD277" i="6"/>
  <c r="AC277" i="6"/>
  <c r="AB277" i="6"/>
  <c r="AA277" i="6"/>
  <c r="Z277" i="6"/>
  <c r="Y277" i="6"/>
  <c r="X277" i="6"/>
  <c r="W277" i="6"/>
  <c r="V277" i="6"/>
  <c r="AZ277" i="6" s="1"/>
  <c r="U277" i="6"/>
  <c r="AY277" i="6" s="1"/>
  <c r="T277" i="6"/>
  <c r="O277" i="6"/>
  <c r="N277" i="6"/>
  <c r="M277" i="6"/>
  <c r="L277" i="6"/>
  <c r="K277" i="6"/>
  <c r="I277" i="6"/>
  <c r="H277" i="6"/>
  <c r="F277" i="6"/>
  <c r="E277" i="6"/>
  <c r="D277" i="6"/>
  <c r="AF274" i="6"/>
  <c r="AE274" i="6"/>
  <c r="AD274" i="6"/>
  <c r="AC274" i="6"/>
  <c r="AB274" i="6"/>
  <c r="AA274" i="6"/>
  <c r="Z274" i="6"/>
  <c r="Y274" i="6"/>
  <c r="X274" i="6"/>
  <c r="W274" i="6"/>
  <c r="V274" i="6"/>
  <c r="AZ274" i="6" s="1"/>
  <c r="U274" i="6"/>
  <c r="AY274" i="6" s="1"/>
  <c r="T274" i="6"/>
  <c r="O274" i="6"/>
  <c r="N274" i="6"/>
  <c r="M274" i="6"/>
  <c r="L274" i="6"/>
  <c r="K274" i="6"/>
  <c r="I274" i="6"/>
  <c r="H274" i="6"/>
  <c r="F274" i="6"/>
  <c r="E274" i="6"/>
  <c r="D274" i="6"/>
  <c r="AF270" i="6"/>
  <c r="AF528" i="6" s="1"/>
  <c r="AE270" i="6"/>
  <c r="AE528" i="6" s="1"/>
  <c r="AD270" i="6"/>
  <c r="AD528" i="6" s="1"/>
  <c r="AC270" i="6"/>
  <c r="AC528" i="6" s="1"/>
  <c r="AB270" i="6"/>
  <c r="AB528" i="6" s="1"/>
  <c r="AA270" i="6"/>
  <c r="AA528" i="6" s="1"/>
  <c r="Z270" i="6"/>
  <c r="Z528" i="6" s="1"/>
  <c r="Y270" i="6"/>
  <c r="Y528" i="6" s="1"/>
  <c r="X270" i="6"/>
  <c r="X528" i="6" s="1"/>
  <c r="W270" i="6"/>
  <c r="W528" i="6" s="1"/>
  <c r="V270" i="6"/>
  <c r="U270" i="6"/>
  <c r="T270" i="6"/>
  <c r="T528" i="6" s="1"/>
  <c r="O270" i="6"/>
  <c r="O528" i="6" s="1"/>
  <c r="N270" i="6"/>
  <c r="N528" i="6" s="1"/>
  <c r="M270" i="6"/>
  <c r="M528" i="6" s="1"/>
  <c r="L270" i="6"/>
  <c r="L528" i="6" s="1"/>
  <c r="K270" i="6"/>
  <c r="K528" i="6" s="1"/>
  <c r="I270" i="6"/>
  <c r="I528" i="6" s="1"/>
  <c r="H270" i="6"/>
  <c r="H528" i="6" s="1"/>
  <c r="F270" i="6"/>
  <c r="F528" i="6" s="1"/>
  <c r="E270" i="6"/>
  <c r="E528" i="6" s="1"/>
  <c r="D270" i="6"/>
  <c r="D528" i="6" s="1"/>
  <c r="AF268" i="6"/>
  <c r="AF527" i="6" s="1"/>
  <c r="AE268" i="6"/>
  <c r="AE527" i="6" s="1"/>
  <c r="AD268" i="6"/>
  <c r="AD527" i="6" s="1"/>
  <c r="AC268" i="6"/>
  <c r="AC527" i="6" s="1"/>
  <c r="AB268" i="6"/>
  <c r="AB527" i="6" s="1"/>
  <c r="AA268" i="6"/>
  <c r="AA527" i="6" s="1"/>
  <c r="Z268" i="6"/>
  <c r="Z527" i="6" s="1"/>
  <c r="Y268" i="6"/>
  <c r="Y527" i="6" s="1"/>
  <c r="X268" i="6"/>
  <c r="X527" i="6" s="1"/>
  <c r="W268" i="6"/>
  <c r="W527" i="6" s="1"/>
  <c r="V268" i="6"/>
  <c r="U268" i="6"/>
  <c r="T268" i="6"/>
  <c r="T527" i="6" s="1"/>
  <c r="O268" i="6"/>
  <c r="O527" i="6" s="1"/>
  <c r="N268" i="6"/>
  <c r="N527" i="6" s="1"/>
  <c r="M268" i="6"/>
  <c r="M527" i="6" s="1"/>
  <c r="L268" i="6"/>
  <c r="L527" i="6" s="1"/>
  <c r="K268" i="6"/>
  <c r="K527" i="6" s="1"/>
  <c r="I268" i="6"/>
  <c r="I527" i="6" s="1"/>
  <c r="H268" i="6"/>
  <c r="H527" i="6" s="1"/>
  <c r="F268" i="6"/>
  <c r="F527" i="6" s="1"/>
  <c r="E268" i="6"/>
  <c r="E527" i="6" s="1"/>
  <c r="D268" i="6"/>
  <c r="D527" i="6" s="1"/>
  <c r="AF266" i="6"/>
  <c r="AF265" i="6" s="1"/>
  <c r="AF526" i="6" s="1"/>
  <c r="AE266" i="6"/>
  <c r="AE265" i="6" s="1"/>
  <c r="AE526" i="6" s="1"/>
  <c r="AD266" i="6"/>
  <c r="AD265" i="6" s="1"/>
  <c r="AD526" i="6" s="1"/>
  <c r="AC266" i="6"/>
  <c r="AC265" i="6" s="1"/>
  <c r="AC526" i="6" s="1"/>
  <c r="AB266" i="6"/>
  <c r="AB265" i="6" s="1"/>
  <c r="AB526" i="6" s="1"/>
  <c r="AA266" i="6"/>
  <c r="AA265" i="6" s="1"/>
  <c r="AA526" i="6" s="1"/>
  <c r="Z266" i="6"/>
  <c r="Z265" i="6" s="1"/>
  <c r="Z526" i="6" s="1"/>
  <c r="Y266" i="6"/>
  <c r="Y265" i="6" s="1"/>
  <c r="Y526" i="6" s="1"/>
  <c r="W266" i="6"/>
  <c r="W265" i="6" s="1"/>
  <c r="W526" i="6" s="1"/>
  <c r="V266" i="6"/>
  <c r="U266" i="6"/>
  <c r="T266" i="6"/>
  <c r="T265" i="6" s="1"/>
  <c r="T526" i="6" s="1"/>
  <c r="O266" i="6"/>
  <c r="O265" i="6" s="1"/>
  <c r="O526" i="6" s="1"/>
  <c r="N266" i="6"/>
  <c r="N265" i="6" s="1"/>
  <c r="N526" i="6" s="1"/>
  <c r="M266" i="6"/>
  <c r="M265" i="6" s="1"/>
  <c r="M526" i="6" s="1"/>
  <c r="L266" i="6"/>
  <c r="L265" i="6" s="1"/>
  <c r="L526" i="6" s="1"/>
  <c r="K266" i="6"/>
  <c r="K265" i="6" s="1"/>
  <c r="K526" i="6" s="1"/>
  <c r="I266" i="6"/>
  <c r="I265" i="6" s="1"/>
  <c r="I526" i="6" s="1"/>
  <c r="H266" i="6"/>
  <c r="H265" i="6" s="1"/>
  <c r="H526" i="6" s="1"/>
  <c r="F266" i="6"/>
  <c r="F265" i="6" s="1"/>
  <c r="F526" i="6" s="1"/>
  <c r="E266" i="6"/>
  <c r="E265" i="6" s="1"/>
  <c r="E526" i="6" s="1"/>
  <c r="D266" i="6"/>
  <c r="D265" i="6" s="1"/>
  <c r="D526" i="6" s="1"/>
  <c r="AF262" i="6"/>
  <c r="AF261" i="6" s="1"/>
  <c r="AF524" i="6" s="1"/>
  <c r="AE262" i="6"/>
  <c r="AE261" i="6" s="1"/>
  <c r="AE524" i="6" s="1"/>
  <c r="AD262" i="6"/>
  <c r="AD261" i="6" s="1"/>
  <c r="AD524" i="6" s="1"/>
  <c r="AC262" i="6"/>
  <c r="AC261" i="6" s="1"/>
  <c r="AC524" i="6" s="1"/>
  <c r="AB262" i="6"/>
  <c r="AB261" i="6" s="1"/>
  <c r="AB524" i="6" s="1"/>
  <c r="AA262" i="6"/>
  <c r="AA261" i="6" s="1"/>
  <c r="AA524" i="6" s="1"/>
  <c r="Z262" i="6"/>
  <c r="Z261" i="6" s="1"/>
  <c r="Z524" i="6" s="1"/>
  <c r="Y262" i="6"/>
  <c r="Y261" i="6" s="1"/>
  <c r="Y524" i="6" s="1"/>
  <c r="X262" i="6"/>
  <c r="X261" i="6" s="1"/>
  <c r="X524" i="6" s="1"/>
  <c r="V262" i="6"/>
  <c r="U262" i="6"/>
  <c r="T262" i="6"/>
  <c r="T261" i="6" s="1"/>
  <c r="T524" i="6" s="1"/>
  <c r="O262" i="6"/>
  <c r="O261" i="6" s="1"/>
  <c r="O524" i="6" s="1"/>
  <c r="N262" i="6"/>
  <c r="N261" i="6" s="1"/>
  <c r="N524" i="6" s="1"/>
  <c r="M262" i="6"/>
  <c r="M261" i="6" s="1"/>
  <c r="M524" i="6" s="1"/>
  <c r="L262" i="6"/>
  <c r="L261" i="6" s="1"/>
  <c r="L524" i="6" s="1"/>
  <c r="K262" i="6"/>
  <c r="K261" i="6" s="1"/>
  <c r="K524" i="6" s="1"/>
  <c r="I262" i="6"/>
  <c r="I261" i="6" s="1"/>
  <c r="I524" i="6" s="1"/>
  <c r="H262" i="6"/>
  <c r="H261" i="6" s="1"/>
  <c r="H524" i="6" s="1"/>
  <c r="F262" i="6"/>
  <c r="F261" i="6" s="1"/>
  <c r="F524" i="6" s="1"/>
  <c r="E262" i="6"/>
  <c r="E261" i="6" s="1"/>
  <c r="E524" i="6" s="1"/>
  <c r="D262" i="6"/>
  <c r="D261" i="6" s="1"/>
  <c r="D524" i="6" s="1"/>
  <c r="AF259" i="6"/>
  <c r="AF523" i="6" s="1"/>
  <c r="AE259" i="6"/>
  <c r="AE523" i="6" s="1"/>
  <c r="AD259" i="6"/>
  <c r="AD523" i="6" s="1"/>
  <c r="AC259" i="6"/>
  <c r="AC523" i="6" s="1"/>
  <c r="AB259" i="6"/>
  <c r="AB523" i="6" s="1"/>
  <c r="AA259" i="6"/>
  <c r="AA523" i="6" s="1"/>
  <c r="Z259" i="6"/>
  <c r="Z523" i="6" s="1"/>
  <c r="Y259" i="6"/>
  <c r="Y523" i="6" s="1"/>
  <c r="X259" i="6"/>
  <c r="X523" i="6" s="1"/>
  <c r="W259" i="6"/>
  <c r="W523" i="6" s="1"/>
  <c r="V259" i="6"/>
  <c r="U259" i="6"/>
  <c r="T259" i="6"/>
  <c r="T523" i="6" s="1"/>
  <c r="O259" i="6"/>
  <c r="N259" i="6"/>
  <c r="M259" i="6"/>
  <c r="L259" i="6"/>
  <c r="K259" i="6"/>
  <c r="I259" i="6"/>
  <c r="H259" i="6"/>
  <c r="F259" i="6"/>
  <c r="E259" i="6"/>
  <c r="D259" i="6"/>
  <c r="AF256" i="6"/>
  <c r="AE256" i="6"/>
  <c r="AD256" i="6"/>
  <c r="AC256" i="6"/>
  <c r="AB256" i="6"/>
  <c r="AA256" i="6"/>
  <c r="Z256" i="6"/>
  <c r="Y256" i="6"/>
  <c r="X256" i="6"/>
  <c r="W256" i="6"/>
  <c r="V256" i="6"/>
  <c r="AZ256" i="6" s="1"/>
  <c r="U256" i="6"/>
  <c r="AY256" i="6" s="1"/>
  <c r="T256" i="6"/>
  <c r="O256" i="6"/>
  <c r="N256" i="6"/>
  <c r="M256" i="6"/>
  <c r="L256" i="6"/>
  <c r="K256" i="6"/>
  <c r="I256" i="6"/>
  <c r="H256" i="6"/>
  <c r="F256" i="6"/>
  <c r="E256" i="6"/>
  <c r="D256" i="6"/>
  <c r="AF253" i="6"/>
  <c r="AE253" i="6"/>
  <c r="AD253" i="6"/>
  <c r="AC253" i="6"/>
  <c r="AB253" i="6"/>
  <c r="AA253" i="6"/>
  <c r="Z253" i="6"/>
  <c r="Y253" i="6"/>
  <c r="X253" i="6"/>
  <c r="W253" i="6"/>
  <c r="V253" i="6"/>
  <c r="U253" i="6"/>
  <c r="T253" i="6"/>
  <c r="O253" i="6"/>
  <c r="N253" i="6"/>
  <c r="M253" i="6"/>
  <c r="L253" i="6"/>
  <c r="K253" i="6"/>
  <c r="I253" i="6"/>
  <c r="H253" i="6"/>
  <c r="F253" i="6"/>
  <c r="E253" i="6"/>
  <c r="D253" i="6"/>
  <c r="AF250" i="6"/>
  <c r="AE250" i="6"/>
  <c r="AD250" i="6"/>
  <c r="AC250" i="6"/>
  <c r="AB250" i="6"/>
  <c r="AA250" i="6"/>
  <c r="Z250" i="6"/>
  <c r="Y250" i="6"/>
  <c r="X250" i="6"/>
  <c r="W250" i="6"/>
  <c r="V250" i="6"/>
  <c r="AZ250" i="6" s="1"/>
  <c r="U250" i="6"/>
  <c r="AY250" i="6" s="1"/>
  <c r="T250" i="6"/>
  <c r="O250" i="6"/>
  <c r="N250" i="6"/>
  <c r="M250" i="6"/>
  <c r="L250" i="6"/>
  <c r="K250" i="6"/>
  <c r="I250" i="6"/>
  <c r="H250" i="6"/>
  <c r="F250" i="6"/>
  <c r="E250" i="6"/>
  <c r="D250" i="6"/>
  <c r="AF247" i="6"/>
  <c r="AE247" i="6"/>
  <c r="AD247" i="6"/>
  <c r="AC247" i="6"/>
  <c r="AB247" i="6"/>
  <c r="AA247" i="6"/>
  <c r="Z247" i="6"/>
  <c r="Y247" i="6"/>
  <c r="X247" i="6"/>
  <c r="W247" i="6"/>
  <c r="V247" i="6"/>
  <c r="AZ247" i="6" s="1"/>
  <c r="U247" i="6"/>
  <c r="AY247" i="6" s="1"/>
  <c r="T247" i="6"/>
  <c r="O247" i="6"/>
  <c r="N247" i="6"/>
  <c r="M247" i="6"/>
  <c r="L247" i="6"/>
  <c r="K247" i="6"/>
  <c r="I247" i="6"/>
  <c r="H247" i="6"/>
  <c r="F247" i="6"/>
  <c r="E247" i="6"/>
  <c r="D247" i="6"/>
  <c r="AF244" i="6"/>
  <c r="AE244" i="6"/>
  <c r="AD244" i="6"/>
  <c r="AC244" i="6"/>
  <c r="AB244" i="6"/>
  <c r="AA244" i="6"/>
  <c r="Z244" i="6"/>
  <c r="Y244" i="6"/>
  <c r="X244" i="6"/>
  <c r="W244" i="6"/>
  <c r="V244" i="6"/>
  <c r="AZ244" i="6" s="1"/>
  <c r="U244" i="6"/>
  <c r="AY244" i="6" s="1"/>
  <c r="O244" i="6"/>
  <c r="N244" i="6"/>
  <c r="M244" i="6"/>
  <c r="L244" i="6"/>
  <c r="K244" i="6"/>
  <c r="I244" i="6"/>
  <c r="H244" i="6"/>
  <c r="F244" i="6"/>
  <c r="E244" i="6"/>
  <c r="D244" i="6"/>
  <c r="AF242" i="6"/>
  <c r="AE242" i="6"/>
  <c r="AD242" i="6"/>
  <c r="AC242" i="6"/>
  <c r="AB242" i="6"/>
  <c r="AA242" i="6"/>
  <c r="Z242" i="6"/>
  <c r="Y242" i="6"/>
  <c r="X242" i="6"/>
  <c r="W242" i="6"/>
  <c r="V242" i="6"/>
  <c r="AZ242" i="6" s="1"/>
  <c r="U242" i="6"/>
  <c r="AY242" i="6" s="1"/>
  <c r="T242" i="6"/>
  <c r="O242" i="6"/>
  <c r="O556" i="6" s="1"/>
  <c r="N242" i="6"/>
  <c r="N556" i="6" s="1"/>
  <c r="M242" i="6"/>
  <c r="M556" i="6" s="1"/>
  <c r="L242" i="6"/>
  <c r="L556" i="6" s="1"/>
  <c r="K242" i="6"/>
  <c r="K556" i="6" s="1"/>
  <c r="I242" i="6"/>
  <c r="I556" i="6" s="1"/>
  <c r="H242" i="6"/>
  <c r="H556" i="6" s="1"/>
  <c r="F242" i="6"/>
  <c r="E242" i="6"/>
  <c r="D242" i="6"/>
  <c r="AF239" i="6"/>
  <c r="AE239" i="6"/>
  <c r="AD239" i="6"/>
  <c r="AC239" i="6"/>
  <c r="AB239" i="6"/>
  <c r="AA239" i="6"/>
  <c r="Z239" i="6"/>
  <c r="Y239" i="6"/>
  <c r="X239" i="6"/>
  <c r="W239" i="6"/>
  <c r="U239" i="6"/>
  <c r="AY239" i="6" s="1"/>
  <c r="O239" i="6"/>
  <c r="N239" i="6"/>
  <c r="M239" i="6"/>
  <c r="L239" i="6"/>
  <c r="K239" i="6"/>
  <c r="I239" i="6"/>
  <c r="H239" i="6"/>
  <c r="F239" i="6"/>
  <c r="E239" i="6"/>
  <c r="D239" i="6"/>
  <c r="AF233" i="6"/>
  <c r="AE233" i="6"/>
  <c r="AD233" i="6"/>
  <c r="AC233" i="6"/>
  <c r="AB233" i="6"/>
  <c r="AA233" i="6"/>
  <c r="Z233" i="6"/>
  <c r="Y233" i="6"/>
  <c r="X233" i="6"/>
  <c r="W233" i="6"/>
  <c r="V233" i="6"/>
  <c r="AZ233" i="6" s="1"/>
  <c r="U233" i="6"/>
  <c r="AY233" i="6" s="1"/>
  <c r="T233" i="6"/>
  <c r="O233" i="6"/>
  <c r="N233" i="6"/>
  <c r="M233" i="6"/>
  <c r="L233" i="6"/>
  <c r="K233" i="6"/>
  <c r="I233" i="6"/>
  <c r="H233" i="6"/>
  <c r="F233" i="6"/>
  <c r="E233" i="6"/>
  <c r="D233" i="6"/>
  <c r="AF229" i="6"/>
  <c r="AE229" i="6"/>
  <c r="AD229" i="6"/>
  <c r="AC229" i="6"/>
  <c r="AB229" i="6"/>
  <c r="AA229" i="6"/>
  <c r="Z229" i="6"/>
  <c r="Y229" i="6"/>
  <c r="X229" i="6"/>
  <c r="W229" i="6"/>
  <c r="V229" i="6"/>
  <c r="AZ229" i="6" s="1"/>
  <c r="U229" i="6"/>
  <c r="AY229" i="6" s="1"/>
  <c r="T229" i="6"/>
  <c r="O229" i="6"/>
  <c r="N229" i="6"/>
  <c r="M229" i="6"/>
  <c r="L229" i="6"/>
  <c r="K229" i="6"/>
  <c r="I229" i="6"/>
  <c r="H229" i="6"/>
  <c r="F229" i="6"/>
  <c r="E229" i="6"/>
  <c r="D229" i="6"/>
  <c r="AF226" i="6"/>
  <c r="AE226" i="6"/>
  <c r="AD226" i="6"/>
  <c r="AC226" i="6"/>
  <c r="AB226" i="6"/>
  <c r="AA226" i="6"/>
  <c r="Z226" i="6"/>
  <c r="Y226" i="6"/>
  <c r="X226" i="6"/>
  <c r="W226" i="6"/>
  <c r="V226" i="6"/>
  <c r="AZ226" i="6" s="1"/>
  <c r="U226" i="6"/>
  <c r="AY226" i="6" s="1"/>
  <c r="T226" i="6"/>
  <c r="O226" i="6"/>
  <c r="N226" i="6"/>
  <c r="M226" i="6"/>
  <c r="L226" i="6"/>
  <c r="K226" i="6"/>
  <c r="I226" i="6"/>
  <c r="H226" i="6"/>
  <c r="F226" i="6"/>
  <c r="E226" i="6"/>
  <c r="D226" i="6"/>
  <c r="AF223" i="6"/>
  <c r="AE223" i="6"/>
  <c r="AD223" i="6"/>
  <c r="AC223" i="6"/>
  <c r="AB223" i="6"/>
  <c r="AA223" i="6"/>
  <c r="Z223" i="6"/>
  <c r="Y223" i="6"/>
  <c r="X223" i="6"/>
  <c r="W223" i="6"/>
  <c r="V223" i="6"/>
  <c r="AZ223" i="6" s="1"/>
  <c r="U223" i="6"/>
  <c r="AY223" i="6" s="1"/>
  <c r="T223" i="6"/>
  <c r="O223" i="6"/>
  <c r="O549" i="6" s="1"/>
  <c r="N223" i="6"/>
  <c r="N549" i="6" s="1"/>
  <c r="M223" i="6"/>
  <c r="M549" i="6" s="1"/>
  <c r="L223" i="6"/>
  <c r="L549" i="6" s="1"/>
  <c r="K223" i="6"/>
  <c r="K549" i="6" s="1"/>
  <c r="I223" i="6"/>
  <c r="I549" i="6" s="1"/>
  <c r="H223" i="6"/>
  <c r="H549" i="6" s="1"/>
  <c r="F223" i="6"/>
  <c r="E223" i="6"/>
  <c r="D223" i="6"/>
  <c r="AF217" i="6"/>
  <c r="AF216" i="6" s="1"/>
  <c r="AE217" i="6"/>
  <c r="AE216" i="6" s="1"/>
  <c r="AD217" i="6"/>
  <c r="AD216" i="6" s="1"/>
  <c r="AC217" i="6"/>
  <c r="AC216" i="6" s="1"/>
  <c r="AB217" i="6"/>
  <c r="AB216" i="6" s="1"/>
  <c r="AA217" i="6"/>
  <c r="AA216" i="6" s="1"/>
  <c r="Z217" i="6"/>
  <c r="Z216" i="6" s="1"/>
  <c r="Y217" i="6"/>
  <c r="Y216" i="6" s="1"/>
  <c r="X217" i="6"/>
  <c r="X216" i="6" s="1"/>
  <c r="W217" i="6"/>
  <c r="W216" i="6" s="1"/>
  <c r="V217" i="6"/>
  <c r="U217" i="6"/>
  <c r="T217" i="6"/>
  <c r="T216" i="6" s="1"/>
  <c r="O217" i="6"/>
  <c r="N217" i="6"/>
  <c r="M217" i="6"/>
  <c r="L217" i="6"/>
  <c r="K217" i="6"/>
  <c r="I217" i="6"/>
  <c r="H217" i="6"/>
  <c r="F217" i="6"/>
  <c r="E217" i="6"/>
  <c r="D217" i="6"/>
  <c r="AF214" i="6"/>
  <c r="AE214" i="6"/>
  <c r="AD214" i="6"/>
  <c r="AC214" i="6"/>
  <c r="AB214" i="6"/>
  <c r="AA214" i="6"/>
  <c r="Z214" i="6"/>
  <c r="Y214" i="6"/>
  <c r="X214" i="6"/>
  <c r="W214" i="6"/>
  <c r="V214" i="6"/>
  <c r="AZ214" i="6" s="1"/>
  <c r="U214" i="6"/>
  <c r="AY214" i="6" s="1"/>
  <c r="T214" i="6"/>
  <c r="O214" i="6"/>
  <c r="N214" i="6"/>
  <c r="M214" i="6"/>
  <c r="L214" i="6"/>
  <c r="K214" i="6"/>
  <c r="I214" i="6"/>
  <c r="H214" i="6"/>
  <c r="F214" i="6"/>
  <c r="E214" i="6"/>
  <c r="D214" i="6"/>
  <c r="AF211" i="6"/>
  <c r="AE211" i="6"/>
  <c r="AD211" i="6"/>
  <c r="AC211" i="6"/>
  <c r="AB211" i="6"/>
  <c r="AA211" i="6"/>
  <c r="Z211" i="6"/>
  <c r="Y211" i="6"/>
  <c r="X211" i="6"/>
  <c r="W211" i="6"/>
  <c r="V211" i="6"/>
  <c r="AZ211" i="6" s="1"/>
  <c r="U211" i="6"/>
  <c r="AY211" i="6" s="1"/>
  <c r="T211" i="6"/>
  <c r="O211" i="6"/>
  <c r="N211" i="6"/>
  <c r="M211" i="6"/>
  <c r="L211" i="6"/>
  <c r="K211" i="6"/>
  <c r="I211" i="6"/>
  <c r="H211" i="6"/>
  <c r="F211" i="6"/>
  <c r="E211" i="6"/>
  <c r="D211" i="6"/>
  <c r="AF209" i="6"/>
  <c r="AE209" i="6"/>
  <c r="AD209" i="6"/>
  <c r="AC209" i="6"/>
  <c r="AB209" i="6"/>
  <c r="AA209" i="6"/>
  <c r="Z209" i="6"/>
  <c r="Y209" i="6"/>
  <c r="X209" i="6"/>
  <c r="W209" i="6"/>
  <c r="V209" i="6"/>
  <c r="AZ209" i="6" s="1"/>
  <c r="U209" i="6"/>
  <c r="AY209" i="6" s="1"/>
  <c r="T209" i="6"/>
  <c r="O209" i="6"/>
  <c r="N209" i="6"/>
  <c r="M209" i="6"/>
  <c r="L209" i="6"/>
  <c r="K209" i="6"/>
  <c r="I209" i="6"/>
  <c r="H209" i="6"/>
  <c r="F209" i="6"/>
  <c r="E209" i="6"/>
  <c r="D209" i="6"/>
  <c r="AF207" i="6"/>
  <c r="AE207" i="6"/>
  <c r="AD207" i="6"/>
  <c r="AC207" i="6"/>
  <c r="AB207" i="6"/>
  <c r="AA207" i="6"/>
  <c r="Z207" i="6"/>
  <c r="Y207" i="6"/>
  <c r="X207" i="6"/>
  <c r="W207" i="6"/>
  <c r="V207" i="6"/>
  <c r="AZ207" i="6" s="1"/>
  <c r="U207" i="6"/>
  <c r="AY207" i="6" s="1"/>
  <c r="T207" i="6"/>
  <c r="O207" i="6"/>
  <c r="N207" i="6"/>
  <c r="M207" i="6"/>
  <c r="L207" i="6"/>
  <c r="K207" i="6"/>
  <c r="I207" i="6"/>
  <c r="H207" i="6"/>
  <c r="F207" i="6"/>
  <c r="E207" i="6"/>
  <c r="D207" i="6"/>
  <c r="AF202" i="6"/>
  <c r="AF200" i="6" s="1"/>
  <c r="AF554" i="6" s="1"/>
  <c r="AE202" i="6"/>
  <c r="AE200" i="6" s="1"/>
  <c r="AE554" i="6" s="1"/>
  <c r="AD202" i="6"/>
  <c r="AD200" i="6" s="1"/>
  <c r="AD554" i="6" s="1"/>
  <c r="AC202" i="6"/>
  <c r="AC200" i="6" s="1"/>
  <c r="AC554" i="6" s="1"/>
  <c r="AB202" i="6"/>
  <c r="AB200" i="6" s="1"/>
  <c r="AB554" i="6" s="1"/>
  <c r="AA202" i="6"/>
  <c r="AA200" i="6" s="1"/>
  <c r="AA554" i="6" s="1"/>
  <c r="Z202" i="6"/>
  <c r="Z200" i="6" s="1"/>
  <c r="Z554" i="6" s="1"/>
  <c r="Y202" i="6"/>
  <c r="Y200" i="6" s="1"/>
  <c r="Y554" i="6" s="1"/>
  <c r="X202" i="6"/>
  <c r="X200" i="6" s="1"/>
  <c r="X554" i="6" s="1"/>
  <c r="V202" i="6"/>
  <c r="U202" i="6"/>
  <c r="T202" i="6"/>
  <c r="T200" i="6" s="1"/>
  <c r="O202" i="6"/>
  <c r="O200" i="6" s="1"/>
  <c r="N202" i="6"/>
  <c r="M202" i="6"/>
  <c r="L202" i="6"/>
  <c r="L200" i="6" s="1"/>
  <c r="K202" i="6"/>
  <c r="K200" i="6" s="1"/>
  <c r="I202" i="6"/>
  <c r="I200" i="6" s="1"/>
  <c r="H202" i="6"/>
  <c r="H200" i="6" s="1"/>
  <c r="F202" i="6"/>
  <c r="E202" i="6"/>
  <c r="D202" i="6"/>
  <c r="AF197" i="6"/>
  <c r="AF559" i="6" s="1"/>
  <c r="AE197" i="6"/>
  <c r="AE559" i="6" s="1"/>
  <c r="AD197" i="6"/>
  <c r="AD559" i="6" s="1"/>
  <c r="AC197" i="6"/>
  <c r="AC559" i="6" s="1"/>
  <c r="AB197" i="6"/>
  <c r="AB559" i="6" s="1"/>
  <c r="AA197" i="6"/>
  <c r="AA559" i="6" s="1"/>
  <c r="Z197" i="6"/>
  <c r="Z559" i="6" s="1"/>
  <c r="Y197" i="6"/>
  <c r="Y559" i="6" s="1"/>
  <c r="X197" i="6"/>
  <c r="X559" i="6" s="1"/>
  <c r="W197" i="6"/>
  <c r="W559" i="6" s="1"/>
  <c r="V197" i="6"/>
  <c r="U197" i="6"/>
  <c r="T197" i="6"/>
  <c r="O197" i="6"/>
  <c r="N197" i="6"/>
  <c r="M197" i="6"/>
  <c r="L197" i="6"/>
  <c r="K197" i="6"/>
  <c r="I197" i="6"/>
  <c r="H197" i="6"/>
  <c r="F197" i="6"/>
  <c r="F559" i="6" s="1"/>
  <c r="E197" i="6"/>
  <c r="E559" i="6" s="1"/>
  <c r="D197" i="6"/>
  <c r="D559" i="6" s="1"/>
  <c r="AF192" i="6"/>
  <c r="AE192" i="6"/>
  <c r="AD192" i="6"/>
  <c r="AC192" i="6"/>
  <c r="AB192" i="6"/>
  <c r="AA192" i="6"/>
  <c r="Z192" i="6"/>
  <c r="Y192" i="6"/>
  <c r="X192" i="6"/>
  <c r="W192" i="6"/>
  <c r="V192" i="6"/>
  <c r="U192" i="6"/>
  <c r="T192" i="6"/>
  <c r="O192" i="6"/>
  <c r="N192" i="6"/>
  <c r="M192" i="6"/>
  <c r="L192" i="6"/>
  <c r="K192" i="6"/>
  <c r="I192" i="6"/>
  <c r="H192" i="6"/>
  <c r="F192" i="6"/>
  <c r="E192" i="6"/>
  <c r="D192" i="6"/>
  <c r="U189" i="6"/>
  <c r="O189" i="6"/>
  <c r="N189" i="6"/>
  <c r="M189" i="6"/>
  <c r="L189" i="6"/>
  <c r="K189" i="6"/>
  <c r="I189" i="6"/>
  <c r="H189" i="6"/>
  <c r="F189" i="6"/>
  <c r="E189" i="6"/>
  <c r="D189" i="6"/>
  <c r="AF186" i="6"/>
  <c r="AF558" i="6" s="1"/>
  <c r="AE186" i="6"/>
  <c r="AE558" i="6" s="1"/>
  <c r="AD186" i="6"/>
  <c r="AD558" i="6" s="1"/>
  <c r="AC186" i="6"/>
  <c r="AC558" i="6" s="1"/>
  <c r="AB186" i="6"/>
  <c r="AB558" i="6" s="1"/>
  <c r="AA186" i="6"/>
  <c r="AA558" i="6" s="1"/>
  <c r="Z186" i="6"/>
  <c r="Z558" i="6" s="1"/>
  <c r="Y186" i="6"/>
  <c r="Y558" i="6" s="1"/>
  <c r="X186" i="6"/>
  <c r="X558" i="6" s="1"/>
  <c r="W186" i="6"/>
  <c r="W558" i="6" s="1"/>
  <c r="V186" i="6"/>
  <c r="U186" i="6"/>
  <c r="AY186" i="6" s="1"/>
  <c r="T186" i="6"/>
  <c r="O186" i="6"/>
  <c r="N186" i="6"/>
  <c r="M186" i="6"/>
  <c r="L186" i="6"/>
  <c r="K186" i="6"/>
  <c r="I186" i="6"/>
  <c r="H186" i="6"/>
  <c r="F186" i="6"/>
  <c r="E186" i="6"/>
  <c r="D186" i="6"/>
  <c r="AF181" i="6"/>
  <c r="AF557" i="6" s="1"/>
  <c r="AE181" i="6"/>
  <c r="AE557" i="6" s="1"/>
  <c r="AD181" i="6"/>
  <c r="AD557" i="6" s="1"/>
  <c r="AC181" i="6"/>
  <c r="AC557" i="6" s="1"/>
  <c r="AB181" i="6"/>
  <c r="AB557" i="6" s="1"/>
  <c r="AA181" i="6"/>
  <c r="AA557" i="6" s="1"/>
  <c r="Z181" i="6"/>
  <c r="Z557" i="6" s="1"/>
  <c r="Y181" i="6"/>
  <c r="Y557" i="6" s="1"/>
  <c r="X181" i="6"/>
  <c r="W181" i="6"/>
  <c r="W557" i="6" s="1"/>
  <c r="V181" i="6"/>
  <c r="U181" i="6"/>
  <c r="T181" i="6"/>
  <c r="O181" i="6"/>
  <c r="N181" i="6"/>
  <c r="M181" i="6"/>
  <c r="L181" i="6"/>
  <c r="K181" i="6"/>
  <c r="I181" i="6"/>
  <c r="H181" i="6"/>
  <c r="F181" i="6"/>
  <c r="F557" i="6" s="1"/>
  <c r="E181" i="6"/>
  <c r="E557" i="6" s="1"/>
  <c r="D181" i="6"/>
  <c r="D557" i="6" s="1"/>
  <c r="AF177" i="6"/>
  <c r="AE177" i="6"/>
  <c r="AD177" i="6"/>
  <c r="AC177" i="6"/>
  <c r="AB177" i="6"/>
  <c r="AA177" i="6"/>
  <c r="Z177" i="6"/>
  <c r="Y177" i="6"/>
  <c r="X177" i="6"/>
  <c r="W177" i="6"/>
  <c r="V177" i="6"/>
  <c r="AZ177" i="6" s="1"/>
  <c r="U177" i="6"/>
  <c r="AY177" i="6" s="1"/>
  <c r="T177" i="6"/>
  <c r="O177" i="6"/>
  <c r="N177" i="6"/>
  <c r="M177" i="6"/>
  <c r="L177" i="6"/>
  <c r="K177" i="6"/>
  <c r="I177" i="6"/>
  <c r="H177" i="6"/>
  <c r="F177" i="6"/>
  <c r="E177" i="6"/>
  <c r="D177" i="6"/>
  <c r="AF175" i="6"/>
  <c r="AE175" i="6"/>
  <c r="AD175" i="6"/>
  <c r="AC175" i="6"/>
  <c r="AB175" i="6"/>
  <c r="AA175" i="6"/>
  <c r="Z175" i="6"/>
  <c r="Y175" i="6"/>
  <c r="X175" i="6"/>
  <c r="W175" i="6"/>
  <c r="V175" i="6"/>
  <c r="AZ175" i="6" s="1"/>
  <c r="U175" i="6"/>
  <c r="AY175" i="6" s="1"/>
  <c r="T175" i="6"/>
  <c r="O175" i="6"/>
  <c r="N175" i="6"/>
  <c r="M175" i="6"/>
  <c r="L175" i="6"/>
  <c r="K175" i="6"/>
  <c r="I175" i="6"/>
  <c r="H175" i="6"/>
  <c r="F175" i="6"/>
  <c r="E175" i="6"/>
  <c r="D175" i="6"/>
  <c r="AF172" i="6"/>
  <c r="AE172" i="6"/>
  <c r="AD172" i="6"/>
  <c r="AC172" i="6"/>
  <c r="AB172" i="6"/>
  <c r="AA172" i="6"/>
  <c r="Z172" i="6"/>
  <c r="Y172" i="6"/>
  <c r="X172" i="6"/>
  <c r="W172" i="6"/>
  <c r="V172" i="6"/>
  <c r="AZ172" i="6" s="1"/>
  <c r="U172" i="6"/>
  <c r="AY172" i="6" s="1"/>
  <c r="T172" i="6"/>
  <c r="O172" i="6"/>
  <c r="N172" i="6"/>
  <c r="M172" i="6"/>
  <c r="L172" i="6"/>
  <c r="K172" i="6"/>
  <c r="I172" i="6"/>
  <c r="H172" i="6"/>
  <c r="F172" i="6"/>
  <c r="E172" i="6"/>
  <c r="D172" i="6"/>
  <c r="AF170" i="6"/>
  <c r="AE170" i="6"/>
  <c r="AD170" i="6"/>
  <c r="AC170" i="6"/>
  <c r="AB170" i="6"/>
  <c r="AA170" i="6"/>
  <c r="Z170" i="6"/>
  <c r="Y170" i="6"/>
  <c r="X170" i="6"/>
  <c r="W170" i="6"/>
  <c r="V170" i="6"/>
  <c r="AZ170" i="6" s="1"/>
  <c r="U170" i="6"/>
  <c r="AY170" i="6" s="1"/>
  <c r="T170" i="6"/>
  <c r="O170" i="6"/>
  <c r="N170" i="6"/>
  <c r="M170" i="6"/>
  <c r="L170" i="6"/>
  <c r="K170" i="6"/>
  <c r="I170" i="6"/>
  <c r="H170" i="6"/>
  <c r="F170" i="6"/>
  <c r="E170" i="6"/>
  <c r="D170" i="6"/>
  <c r="AF166" i="6"/>
  <c r="AF165" i="6" s="1"/>
  <c r="AE166" i="6"/>
  <c r="AE165" i="6" s="1"/>
  <c r="AD166" i="6"/>
  <c r="AD165" i="6" s="1"/>
  <c r="AC166" i="6"/>
  <c r="AC165" i="6" s="1"/>
  <c r="AB166" i="6"/>
  <c r="AB165" i="6" s="1"/>
  <c r="AA166" i="6"/>
  <c r="AA165" i="6" s="1"/>
  <c r="Z166" i="6"/>
  <c r="Z165" i="6" s="1"/>
  <c r="Y166" i="6"/>
  <c r="Y165" i="6" s="1"/>
  <c r="X166" i="6"/>
  <c r="X165" i="6" s="1"/>
  <c r="W166" i="6"/>
  <c r="W165" i="6" s="1"/>
  <c r="V166" i="6"/>
  <c r="U166" i="6"/>
  <c r="T166" i="6"/>
  <c r="T165" i="6" s="1"/>
  <c r="O166" i="6"/>
  <c r="O165" i="6" s="1"/>
  <c r="N166" i="6"/>
  <c r="N165" i="6" s="1"/>
  <c r="M166" i="6"/>
  <c r="M165" i="6" s="1"/>
  <c r="L166" i="6"/>
  <c r="L165" i="6" s="1"/>
  <c r="K166" i="6"/>
  <c r="K165" i="6" s="1"/>
  <c r="I166" i="6"/>
  <c r="I165" i="6" s="1"/>
  <c r="H166" i="6"/>
  <c r="H165" i="6" s="1"/>
  <c r="F166" i="6"/>
  <c r="F165" i="6" s="1"/>
  <c r="E166" i="6"/>
  <c r="E165" i="6" s="1"/>
  <c r="D166" i="6"/>
  <c r="D165" i="6" s="1"/>
  <c r="AF162" i="6"/>
  <c r="AE162" i="6"/>
  <c r="AD162" i="6"/>
  <c r="AC162" i="6"/>
  <c r="AB162" i="6"/>
  <c r="AA162" i="6"/>
  <c r="Z162" i="6"/>
  <c r="Y162" i="6"/>
  <c r="X162" i="6"/>
  <c r="W162" i="6"/>
  <c r="V162" i="6"/>
  <c r="AZ162" i="6" s="1"/>
  <c r="U162" i="6"/>
  <c r="AY162" i="6" s="1"/>
  <c r="T162" i="6"/>
  <c r="O162" i="6"/>
  <c r="N162" i="6"/>
  <c r="M162" i="6"/>
  <c r="L162" i="6"/>
  <c r="K162" i="6"/>
  <c r="I162" i="6"/>
  <c r="H162" i="6"/>
  <c r="F162" i="6"/>
  <c r="E162" i="6"/>
  <c r="D162" i="6"/>
  <c r="AF157" i="6"/>
  <c r="AE157" i="6"/>
  <c r="AD157" i="6"/>
  <c r="AC157" i="6"/>
  <c r="AB157" i="6"/>
  <c r="AA157" i="6"/>
  <c r="Z157" i="6"/>
  <c r="Y157" i="6"/>
  <c r="X157" i="6"/>
  <c r="W157" i="6"/>
  <c r="V157" i="6"/>
  <c r="AZ157" i="6" s="1"/>
  <c r="U157" i="6"/>
  <c r="AY157" i="6" s="1"/>
  <c r="T157" i="6"/>
  <c r="O157" i="6"/>
  <c r="N157" i="6"/>
  <c r="M157" i="6"/>
  <c r="L157" i="6"/>
  <c r="K157" i="6"/>
  <c r="I157" i="6"/>
  <c r="H157" i="6"/>
  <c r="F157" i="6"/>
  <c r="E157" i="6"/>
  <c r="D157" i="6"/>
  <c r="AF151" i="6"/>
  <c r="AE151" i="6"/>
  <c r="AD151" i="6"/>
  <c r="AC151" i="6"/>
  <c r="AB151" i="6"/>
  <c r="AA151" i="6"/>
  <c r="Z151" i="6"/>
  <c r="Y151" i="6"/>
  <c r="X151" i="6"/>
  <c r="W151" i="6"/>
  <c r="V151" i="6"/>
  <c r="AZ151" i="6" s="1"/>
  <c r="U151" i="6"/>
  <c r="AY151" i="6" s="1"/>
  <c r="T151" i="6"/>
  <c r="O151" i="6"/>
  <c r="N151" i="6"/>
  <c r="M151" i="6"/>
  <c r="L151" i="6"/>
  <c r="K151" i="6"/>
  <c r="I151" i="6"/>
  <c r="H151" i="6"/>
  <c r="F151" i="6"/>
  <c r="E151" i="6"/>
  <c r="D151" i="6"/>
  <c r="AF146" i="6"/>
  <c r="AE146" i="6"/>
  <c r="AD146" i="6"/>
  <c r="AC146" i="6"/>
  <c r="AB146" i="6"/>
  <c r="AA146" i="6"/>
  <c r="Z146" i="6"/>
  <c r="Y146" i="6"/>
  <c r="X146" i="6"/>
  <c r="W146" i="6"/>
  <c r="V146" i="6"/>
  <c r="AZ146" i="6" s="1"/>
  <c r="U146" i="6"/>
  <c r="AY146" i="6" s="1"/>
  <c r="T146" i="6"/>
  <c r="O146" i="6"/>
  <c r="N146" i="6"/>
  <c r="M146" i="6"/>
  <c r="L146" i="6"/>
  <c r="K146" i="6"/>
  <c r="I146" i="6"/>
  <c r="H146" i="6"/>
  <c r="F146" i="6"/>
  <c r="E146" i="6"/>
  <c r="D146" i="6"/>
  <c r="AF143" i="6"/>
  <c r="AE143" i="6"/>
  <c r="AD143" i="6"/>
  <c r="AC143" i="6"/>
  <c r="AB143" i="6"/>
  <c r="AA143" i="6"/>
  <c r="Z143" i="6"/>
  <c r="Y143" i="6"/>
  <c r="X143" i="6"/>
  <c r="W143" i="6"/>
  <c r="V143" i="6"/>
  <c r="AZ143" i="6" s="1"/>
  <c r="U143" i="6"/>
  <c r="AY143" i="6" s="1"/>
  <c r="T143" i="6"/>
  <c r="O143" i="6"/>
  <c r="N143" i="6"/>
  <c r="M143" i="6"/>
  <c r="L143" i="6"/>
  <c r="K143" i="6"/>
  <c r="I143" i="6"/>
  <c r="H143" i="6"/>
  <c r="F143" i="6"/>
  <c r="E143" i="6"/>
  <c r="D143" i="6"/>
  <c r="AF137" i="6"/>
  <c r="AE137" i="6"/>
  <c r="AD137" i="6"/>
  <c r="AC137" i="6"/>
  <c r="AB137" i="6"/>
  <c r="AA137" i="6"/>
  <c r="Z137" i="6"/>
  <c r="Y137" i="6"/>
  <c r="X137" i="6"/>
  <c r="W137" i="6"/>
  <c r="V137" i="6"/>
  <c r="AZ137" i="6" s="1"/>
  <c r="U137" i="6"/>
  <c r="AY137" i="6" s="1"/>
  <c r="T137" i="6"/>
  <c r="O137" i="6"/>
  <c r="N137" i="6"/>
  <c r="M137" i="6"/>
  <c r="L137" i="6"/>
  <c r="K137" i="6"/>
  <c r="I137" i="6"/>
  <c r="H137" i="6"/>
  <c r="F137" i="6"/>
  <c r="E137" i="6"/>
  <c r="D137" i="6"/>
  <c r="AF132" i="6"/>
  <c r="AE132" i="6"/>
  <c r="AD132" i="6"/>
  <c r="AC132" i="6"/>
  <c r="AB132" i="6"/>
  <c r="AA132" i="6"/>
  <c r="Z132" i="6"/>
  <c r="Y132" i="6"/>
  <c r="X132" i="6"/>
  <c r="W132" i="6"/>
  <c r="V132" i="6"/>
  <c r="AZ132" i="6" s="1"/>
  <c r="U132" i="6"/>
  <c r="AY132" i="6" s="1"/>
  <c r="T132" i="6"/>
  <c r="O132" i="6"/>
  <c r="N132" i="6"/>
  <c r="M132" i="6"/>
  <c r="L132" i="6"/>
  <c r="K132" i="6"/>
  <c r="I132" i="6"/>
  <c r="H132" i="6"/>
  <c r="F132" i="6"/>
  <c r="E132" i="6"/>
  <c r="D132" i="6"/>
  <c r="AF127" i="6"/>
  <c r="AE127" i="6"/>
  <c r="AD127" i="6"/>
  <c r="AC127" i="6"/>
  <c r="AB127" i="6"/>
  <c r="AA127" i="6"/>
  <c r="Z127" i="6"/>
  <c r="Y127" i="6"/>
  <c r="X127" i="6"/>
  <c r="W127" i="6"/>
  <c r="V127" i="6"/>
  <c r="AZ127" i="6" s="1"/>
  <c r="U127" i="6"/>
  <c r="AY127" i="6" s="1"/>
  <c r="T127" i="6"/>
  <c r="O127" i="6"/>
  <c r="N127" i="6"/>
  <c r="M127" i="6"/>
  <c r="L127" i="6"/>
  <c r="K127" i="6"/>
  <c r="I127" i="6"/>
  <c r="H127" i="6"/>
  <c r="F127" i="6"/>
  <c r="E127" i="6"/>
  <c r="D127" i="6"/>
  <c r="AF125" i="6"/>
  <c r="AE125" i="6"/>
  <c r="AD125" i="6"/>
  <c r="AC125" i="6"/>
  <c r="AB125" i="6"/>
  <c r="AA125" i="6"/>
  <c r="Z125" i="6"/>
  <c r="Y125" i="6"/>
  <c r="X125" i="6"/>
  <c r="W125" i="6"/>
  <c r="V125" i="6"/>
  <c r="AZ125" i="6" s="1"/>
  <c r="U125" i="6"/>
  <c r="AY125" i="6" s="1"/>
  <c r="T125" i="6"/>
  <c r="O125" i="6"/>
  <c r="N125" i="6"/>
  <c r="M125" i="6"/>
  <c r="L125" i="6"/>
  <c r="K125" i="6"/>
  <c r="I125" i="6"/>
  <c r="H125" i="6"/>
  <c r="F125" i="6"/>
  <c r="E125" i="6"/>
  <c r="D125" i="6"/>
  <c r="AF120" i="6"/>
  <c r="AF117" i="6" s="1"/>
  <c r="AE120" i="6"/>
  <c r="AE117" i="6" s="1"/>
  <c r="AD120" i="6"/>
  <c r="AD117" i="6" s="1"/>
  <c r="AC120" i="6"/>
  <c r="AC117" i="6" s="1"/>
  <c r="AB120" i="6"/>
  <c r="AB117" i="6" s="1"/>
  <c r="AA120" i="6"/>
  <c r="AA117" i="6" s="1"/>
  <c r="Z120" i="6"/>
  <c r="Z117" i="6" s="1"/>
  <c r="Y120" i="6"/>
  <c r="Y117" i="6" s="1"/>
  <c r="X120" i="6"/>
  <c r="X117" i="6" s="1"/>
  <c r="W120" i="6"/>
  <c r="W117" i="6" s="1"/>
  <c r="V120" i="6"/>
  <c r="U120" i="6"/>
  <c r="T120" i="6"/>
  <c r="T117" i="6" s="1"/>
  <c r="O120" i="6"/>
  <c r="O117" i="6" s="1"/>
  <c r="N120" i="6"/>
  <c r="M120" i="6"/>
  <c r="L120" i="6"/>
  <c r="L117" i="6" s="1"/>
  <c r="K120" i="6"/>
  <c r="K117" i="6" s="1"/>
  <c r="I120" i="6"/>
  <c r="I117" i="6" s="1"/>
  <c r="H120" i="6"/>
  <c r="H117" i="6" s="1"/>
  <c r="F120" i="6"/>
  <c r="E120" i="6"/>
  <c r="D120" i="6"/>
  <c r="AF115" i="6"/>
  <c r="AE115" i="6"/>
  <c r="AD115" i="6"/>
  <c r="AC115" i="6"/>
  <c r="AB115" i="6"/>
  <c r="AA115" i="6"/>
  <c r="Z115" i="6"/>
  <c r="Y115" i="6"/>
  <c r="X115" i="6"/>
  <c r="W115" i="6"/>
  <c r="V115" i="6"/>
  <c r="AZ115" i="6" s="1"/>
  <c r="U115" i="6"/>
  <c r="AY115" i="6" s="1"/>
  <c r="T115" i="6"/>
  <c r="O115" i="6"/>
  <c r="N115" i="6"/>
  <c r="M115" i="6"/>
  <c r="L115" i="6"/>
  <c r="K115" i="6"/>
  <c r="I115" i="6"/>
  <c r="H115" i="6"/>
  <c r="F115" i="6"/>
  <c r="E115" i="6"/>
  <c r="D115" i="6"/>
  <c r="AF111" i="6"/>
  <c r="AF110" i="6" s="1"/>
  <c r="AE111" i="6"/>
  <c r="AE110" i="6" s="1"/>
  <c r="AD111" i="6"/>
  <c r="AD110" i="6" s="1"/>
  <c r="AC111" i="6"/>
  <c r="AC110" i="6" s="1"/>
  <c r="AB111" i="6"/>
  <c r="AB110" i="6" s="1"/>
  <c r="AA111" i="6"/>
  <c r="AA110" i="6" s="1"/>
  <c r="Z111" i="6"/>
  <c r="Z110" i="6" s="1"/>
  <c r="Y111" i="6"/>
  <c r="Y110" i="6" s="1"/>
  <c r="X111" i="6"/>
  <c r="X110" i="6" s="1"/>
  <c r="W111" i="6"/>
  <c r="W110" i="6" s="1"/>
  <c r="V111" i="6"/>
  <c r="U111" i="6"/>
  <c r="T111" i="6"/>
  <c r="T110" i="6" s="1"/>
  <c r="O111" i="6"/>
  <c r="O110" i="6" s="1"/>
  <c r="N111" i="6"/>
  <c r="N110" i="6" s="1"/>
  <c r="M111" i="6"/>
  <c r="M110" i="6" s="1"/>
  <c r="L111" i="6"/>
  <c r="L110" i="6" s="1"/>
  <c r="K111" i="6"/>
  <c r="K110" i="6" s="1"/>
  <c r="I111" i="6"/>
  <c r="I110" i="6" s="1"/>
  <c r="H111" i="6"/>
  <c r="H110" i="6" s="1"/>
  <c r="F111" i="6"/>
  <c r="F110" i="6" s="1"/>
  <c r="E111" i="6"/>
  <c r="E110" i="6" s="1"/>
  <c r="D111" i="6"/>
  <c r="D110" i="6" s="1"/>
  <c r="AF106" i="6"/>
  <c r="AE106" i="6"/>
  <c r="AD106" i="6"/>
  <c r="AC106" i="6"/>
  <c r="AB106" i="6"/>
  <c r="AA106" i="6"/>
  <c r="Z106" i="6"/>
  <c r="Y106" i="6"/>
  <c r="X106" i="6"/>
  <c r="W106" i="6"/>
  <c r="V106" i="6"/>
  <c r="AZ106" i="6" s="1"/>
  <c r="U106" i="6"/>
  <c r="AY106" i="6" s="1"/>
  <c r="T106" i="6"/>
  <c r="O106" i="6"/>
  <c r="N106" i="6"/>
  <c r="M106" i="6"/>
  <c r="L106" i="6"/>
  <c r="K106" i="6"/>
  <c r="I106" i="6"/>
  <c r="H106" i="6"/>
  <c r="F106" i="6"/>
  <c r="E106" i="6"/>
  <c r="D106" i="6"/>
  <c r="AF101" i="6"/>
  <c r="AF100" i="6" s="1"/>
  <c r="AF97" i="6" s="1"/>
  <c r="AF96" i="6" s="1"/>
  <c r="AE101" i="6"/>
  <c r="AE100" i="6" s="1"/>
  <c r="AE97" i="6" s="1"/>
  <c r="AE96" i="6" s="1"/>
  <c r="AD101" i="6"/>
  <c r="AD100" i="6" s="1"/>
  <c r="AD97" i="6" s="1"/>
  <c r="AD96" i="6" s="1"/>
  <c r="AC101" i="6"/>
  <c r="AC100" i="6" s="1"/>
  <c r="AC97" i="6" s="1"/>
  <c r="AC96" i="6" s="1"/>
  <c r="AB101" i="6"/>
  <c r="AB100" i="6" s="1"/>
  <c r="AB97" i="6" s="1"/>
  <c r="AB96" i="6" s="1"/>
  <c r="AA101" i="6"/>
  <c r="AA100" i="6" s="1"/>
  <c r="AA97" i="6" s="1"/>
  <c r="AA96" i="6" s="1"/>
  <c r="Z101" i="6"/>
  <c r="Z100" i="6" s="1"/>
  <c r="Z97" i="6" s="1"/>
  <c r="Z96" i="6" s="1"/>
  <c r="Y101" i="6"/>
  <c r="Y100" i="6" s="1"/>
  <c r="Y97" i="6" s="1"/>
  <c r="Y96" i="6" s="1"/>
  <c r="X101" i="6"/>
  <c r="X100" i="6" s="1"/>
  <c r="X97" i="6" s="1"/>
  <c r="X96" i="6" s="1"/>
  <c r="W101" i="6"/>
  <c r="W100" i="6" s="1"/>
  <c r="W97" i="6" s="1"/>
  <c r="W96" i="6" s="1"/>
  <c r="V101" i="6"/>
  <c r="U101" i="6"/>
  <c r="T101" i="6"/>
  <c r="T100" i="6" s="1"/>
  <c r="T97" i="6" s="1"/>
  <c r="T96" i="6" s="1"/>
  <c r="O101" i="6"/>
  <c r="O100" i="6" s="1"/>
  <c r="O97" i="6" s="1"/>
  <c r="O96" i="6" s="1"/>
  <c r="N101" i="6"/>
  <c r="N100" i="6" s="1"/>
  <c r="M101" i="6"/>
  <c r="M100" i="6" s="1"/>
  <c r="L101" i="6"/>
  <c r="L100" i="6" s="1"/>
  <c r="L97" i="6" s="1"/>
  <c r="L96" i="6" s="1"/>
  <c r="K101" i="6"/>
  <c r="K100" i="6" s="1"/>
  <c r="K97" i="6" s="1"/>
  <c r="K96" i="6" s="1"/>
  <c r="I101" i="6"/>
  <c r="I100" i="6" s="1"/>
  <c r="I97" i="6" s="1"/>
  <c r="I96" i="6" s="1"/>
  <c r="H101" i="6"/>
  <c r="H100" i="6" s="1"/>
  <c r="H97" i="6" s="1"/>
  <c r="H96" i="6" s="1"/>
  <c r="F101" i="6"/>
  <c r="F100" i="6" s="1"/>
  <c r="E101" i="6"/>
  <c r="E100" i="6" s="1"/>
  <c r="D101" i="6"/>
  <c r="D100" i="6" s="1"/>
  <c r="AF93" i="6"/>
  <c r="AE93" i="6"/>
  <c r="AD93" i="6"/>
  <c r="AC93" i="6"/>
  <c r="AB93" i="6"/>
  <c r="AA93" i="6"/>
  <c r="Z93" i="6"/>
  <c r="Y93" i="6"/>
  <c r="X93" i="6"/>
  <c r="W93" i="6"/>
  <c r="V93" i="6"/>
  <c r="AZ93" i="6" s="1"/>
  <c r="U93" i="6"/>
  <c r="AY93" i="6" s="1"/>
  <c r="T93" i="6"/>
  <c r="O93" i="6"/>
  <c r="N93" i="6"/>
  <c r="M93" i="6"/>
  <c r="L93" i="6"/>
  <c r="K93" i="6"/>
  <c r="I93" i="6"/>
  <c r="H93" i="6"/>
  <c r="F93" i="6"/>
  <c r="E93" i="6"/>
  <c r="D93" i="6"/>
  <c r="AF90" i="6"/>
  <c r="AE90" i="6"/>
  <c r="AD90" i="6"/>
  <c r="AC90" i="6"/>
  <c r="AB90" i="6"/>
  <c r="AA90" i="6"/>
  <c r="Z90" i="6"/>
  <c r="Y90" i="6"/>
  <c r="X90" i="6"/>
  <c r="W90" i="6"/>
  <c r="V90" i="6"/>
  <c r="AZ90" i="6" s="1"/>
  <c r="O90" i="6"/>
  <c r="N90" i="6"/>
  <c r="M90" i="6"/>
  <c r="L90" i="6"/>
  <c r="K90" i="6"/>
  <c r="I90" i="6"/>
  <c r="H90" i="6"/>
  <c r="F90" i="6"/>
  <c r="E90" i="6"/>
  <c r="D90" i="6"/>
  <c r="AF86" i="6"/>
  <c r="AE86" i="6"/>
  <c r="AD86" i="6"/>
  <c r="AC86" i="6"/>
  <c r="AB86" i="6"/>
  <c r="AA86" i="6"/>
  <c r="Z86" i="6"/>
  <c r="Y86" i="6"/>
  <c r="X86" i="6"/>
  <c r="W86" i="6"/>
  <c r="V86" i="6"/>
  <c r="AZ86" i="6" s="1"/>
  <c r="U86" i="6"/>
  <c r="AY86" i="6" s="1"/>
  <c r="T86" i="6"/>
  <c r="O86" i="6"/>
  <c r="N86" i="6"/>
  <c r="M86" i="6"/>
  <c r="L86" i="6"/>
  <c r="K86" i="6"/>
  <c r="I86" i="6"/>
  <c r="H86" i="6"/>
  <c r="F86" i="6"/>
  <c r="E86" i="6"/>
  <c r="D86" i="6"/>
  <c r="AF83" i="6"/>
  <c r="AE83" i="6"/>
  <c r="AD83" i="6"/>
  <c r="AC83" i="6"/>
  <c r="AB83" i="6"/>
  <c r="AA83" i="6"/>
  <c r="Z83" i="6"/>
  <c r="Y83" i="6"/>
  <c r="X83" i="6"/>
  <c r="W83" i="6"/>
  <c r="V83" i="6"/>
  <c r="AZ83" i="6" s="1"/>
  <c r="T83" i="6"/>
  <c r="O83" i="6"/>
  <c r="N83" i="6"/>
  <c r="M83" i="6"/>
  <c r="L83" i="6"/>
  <c r="K83" i="6"/>
  <c r="I83" i="6"/>
  <c r="H83" i="6"/>
  <c r="F83" i="6"/>
  <c r="E83" i="6"/>
  <c r="D83" i="6"/>
  <c r="AF79" i="6"/>
  <c r="AE79" i="6"/>
  <c r="AD79" i="6"/>
  <c r="AC79" i="6"/>
  <c r="AB79" i="6"/>
  <c r="AA79" i="6"/>
  <c r="Z79" i="6"/>
  <c r="Y79" i="6"/>
  <c r="X79" i="6"/>
  <c r="W79" i="6"/>
  <c r="V79" i="6"/>
  <c r="AZ79" i="6" s="1"/>
  <c r="U79" i="6"/>
  <c r="AY79" i="6" s="1"/>
  <c r="T79" i="6"/>
  <c r="O79" i="6"/>
  <c r="N79" i="6"/>
  <c r="M79" i="6"/>
  <c r="L79" i="6"/>
  <c r="K79" i="6"/>
  <c r="I79" i="6"/>
  <c r="H79" i="6"/>
  <c r="F79" i="6"/>
  <c r="E79" i="6"/>
  <c r="D79" i="6"/>
  <c r="AF77" i="6"/>
  <c r="AE77" i="6"/>
  <c r="AD77" i="6"/>
  <c r="AC77" i="6"/>
  <c r="AB77" i="6"/>
  <c r="AA77" i="6"/>
  <c r="Z77" i="6"/>
  <c r="Y77" i="6"/>
  <c r="X77" i="6"/>
  <c r="W77" i="6"/>
  <c r="V77" i="6"/>
  <c r="AZ77" i="6" s="1"/>
  <c r="U77" i="6"/>
  <c r="AY77" i="6" s="1"/>
  <c r="O77" i="6"/>
  <c r="O546" i="6" s="1"/>
  <c r="O544" i="6" s="1"/>
  <c r="N77" i="6"/>
  <c r="N546" i="6" s="1"/>
  <c r="N544" i="6" s="1"/>
  <c r="M77" i="6"/>
  <c r="M546" i="6" s="1"/>
  <c r="M544" i="6" s="1"/>
  <c r="L77" i="6"/>
  <c r="L546" i="6" s="1"/>
  <c r="L544" i="6" s="1"/>
  <c r="K77" i="6"/>
  <c r="K546" i="6" s="1"/>
  <c r="K544" i="6" s="1"/>
  <c r="I77" i="6"/>
  <c r="I546" i="6" s="1"/>
  <c r="I544" i="6" s="1"/>
  <c r="H77" i="6"/>
  <c r="H546" i="6" s="1"/>
  <c r="H544" i="6" s="1"/>
  <c r="F77" i="6"/>
  <c r="E77" i="6"/>
  <c r="D77" i="6"/>
  <c r="AF70" i="6"/>
  <c r="AF69" i="6" s="1"/>
  <c r="AE70" i="6"/>
  <c r="AE69" i="6" s="1"/>
  <c r="AD70" i="6"/>
  <c r="AD69" i="6" s="1"/>
  <c r="AC70" i="6"/>
  <c r="AC69" i="6" s="1"/>
  <c r="AB70" i="6"/>
  <c r="AB69" i="6" s="1"/>
  <c r="AA70" i="6"/>
  <c r="AA69" i="6" s="1"/>
  <c r="Z70" i="6"/>
  <c r="Z69" i="6" s="1"/>
  <c r="Y70" i="6"/>
  <c r="Y69" i="6" s="1"/>
  <c r="X70" i="6"/>
  <c r="X69" i="6" s="1"/>
  <c r="W70" i="6"/>
  <c r="W69" i="6" s="1"/>
  <c r="V70" i="6"/>
  <c r="U70" i="6"/>
  <c r="T70" i="6"/>
  <c r="T69" i="6" s="1"/>
  <c r="O70" i="6"/>
  <c r="O69" i="6" s="1"/>
  <c r="N70" i="6"/>
  <c r="N69" i="6" s="1"/>
  <c r="M70" i="6"/>
  <c r="M69" i="6" s="1"/>
  <c r="L70" i="6"/>
  <c r="L69" i="6" s="1"/>
  <c r="K70" i="6"/>
  <c r="K69" i="6" s="1"/>
  <c r="I70" i="6"/>
  <c r="I69" i="6" s="1"/>
  <c r="H70" i="6"/>
  <c r="H69" i="6" s="1"/>
  <c r="F70" i="6"/>
  <c r="F69" i="6" s="1"/>
  <c r="E70" i="6"/>
  <c r="E69" i="6" s="1"/>
  <c r="D70" i="6"/>
  <c r="D69" i="6" s="1"/>
  <c r="AF65" i="6"/>
  <c r="AE65" i="6"/>
  <c r="AD65" i="6"/>
  <c r="AC65" i="6"/>
  <c r="AB65" i="6"/>
  <c r="AA65" i="6"/>
  <c r="Z65" i="6"/>
  <c r="Y65" i="6"/>
  <c r="X65" i="6"/>
  <c r="W65" i="6"/>
  <c r="V65" i="6"/>
  <c r="AZ65" i="6" s="1"/>
  <c r="U65" i="6"/>
  <c r="AY65" i="6" s="1"/>
  <c r="T65" i="6"/>
  <c r="O65" i="6"/>
  <c r="N65" i="6"/>
  <c r="M65" i="6"/>
  <c r="L65" i="6"/>
  <c r="K65" i="6"/>
  <c r="I65" i="6"/>
  <c r="H65" i="6"/>
  <c r="F65" i="6"/>
  <c r="E65" i="6"/>
  <c r="D65" i="6"/>
  <c r="AF63" i="6"/>
  <c r="AE63" i="6"/>
  <c r="AD63" i="6"/>
  <c r="AC63" i="6"/>
  <c r="AB63" i="6"/>
  <c r="AA63" i="6"/>
  <c r="Z63" i="6"/>
  <c r="Y63" i="6"/>
  <c r="X63" i="6"/>
  <c r="W63" i="6"/>
  <c r="V63" i="6"/>
  <c r="AZ63" i="6" s="1"/>
  <c r="U63" i="6"/>
  <c r="AY63" i="6" s="1"/>
  <c r="T63" i="6"/>
  <c r="O63" i="6"/>
  <c r="N63" i="6"/>
  <c r="M63" i="6"/>
  <c r="L63" i="6"/>
  <c r="K63" i="6"/>
  <c r="I63" i="6"/>
  <c r="H63" i="6"/>
  <c r="F63" i="6"/>
  <c r="E63" i="6"/>
  <c r="D63" i="6"/>
  <c r="AF61" i="6"/>
  <c r="AE61" i="6"/>
  <c r="AD61" i="6"/>
  <c r="AC61" i="6"/>
  <c r="AB61" i="6"/>
  <c r="AA61" i="6"/>
  <c r="Z61" i="6"/>
  <c r="Y61" i="6"/>
  <c r="X61" i="6"/>
  <c r="W61" i="6"/>
  <c r="V61" i="6"/>
  <c r="AZ61" i="6" s="1"/>
  <c r="U61" i="6"/>
  <c r="AY61" i="6" s="1"/>
  <c r="T61" i="6"/>
  <c r="O61" i="6"/>
  <c r="N61" i="6"/>
  <c r="M61" i="6"/>
  <c r="L61" i="6"/>
  <c r="K61" i="6"/>
  <c r="I61" i="6"/>
  <c r="H61" i="6"/>
  <c r="F61" i="6"/>
  <c r="E61" i="6"/>
  <c r="D61" i="6"/>
  <c r="AF59" i="6"/>
  <c r="AE59" i="6"/>
  <c r="AD59" i="6"/>
  <c r="AC59" i="6"/>
  <c r="AB59" i="6"/>
  <c r="AA59" i="6"/>
  <c r="Z59" i="6"/>
  <c r="Y59" i="6"/>
  <c r="X59" i="6"/>
  <c r="W59" i="6"/>
  <c r="V59" i="6"/>
  <c r="AZ59" i="6" s="1"/>
  <c r="U59" i="6"/>
  <c r="AY59" i="6" s="1"/>
  <c r="O59" i="6"/>
  <c r="N59" i="6"/>
  <c r="M59" i="6"/>
  <c r="L59" i="6"/>
  <c r="K59" i="6"/>
  <c r="I59" i="6"/>
  <c r="H59" i="6"/>
  <c r="F59" i="6"/>
  <c r="E59" i="6"/>
  <c r="D59" i="6"/>
  <c r="AF48" i="6"/>
  <c r="AF47" i="6" s="1"/>
  <c r="AE48" i="6"/>
  <c r="AE47" i="6" s="1"/>
  <c r="AD48" i="6"/>
  <c r="AD47" i="6" s="1"/>
  <c r="AC48" i="6"/>
  <c r="AC47" i="6" s="1"/>
  <c r="AB48" i="6"/>
  <c r="AB47" i="6" s="1"/>
  <c r="AA48" i="6"/>
  <c r="AA47" i="6" s="1"/>
  <c r="Z48" i="6"/>
  <c r="Z47" i="6" s="1"/>
  <c r="Y48" i="6"/>
  <c r="Y47" i="6" s="1"/>
  <c r="X48" i="6"/>
  <c r="X47" i="6" s="1"/>
  <c r="W48" i="6"/>
  <c r="W47" i="6" s="1"/>
  <c r="U48" i="6"/>
  <c r="O48" i="6"/>
  <c r="O47" i="6" s="1"/>
  <c r="N48" i="6"/>
  <c r="N47" i="6" s="1"/>
  <c r="M48" i="6"/>
  <c r="M47" i="6" s="1"/>
  <c r="L48" i="6"/>
  <c r="L47" i="6" s="1"/>
  <c r="K48" i="6"/>
  <c r="K47" i="6" s="1"/>
  <c r="I48" i="6"/>
  <c r="I47" i="6" s="1"/>
  <c r="H48" i="6"/>
  <c r="H47" i="6" s="1"/>
  <c r="F48" i="6"/>
  <c r="F47" i="6" s="1"/>
  <c r="E48" i="6"/>
  <c r="E47" i="6" s="1"/>
  <c r="D48" i="6"/>
  <c r="D47" i="6" s="1"/>
  <c r="AF38" i="6"/>
  <c r="AF37" i="6" s="1"/>
  <c r="AE38" i="6"/>
  <c r="AE37" i="6" s="1"/>
  <c r="AD38" i="6"/>
  <c r="AD37" i="6" s="1"/>
  <c r="AC38" i="6"/>
  <c r="AC37" i="6" s="1"/>
  <c r="AB38" i="6"/>
  <c r="AB37" i="6" s="1"/>
  <c r="AA38" i="6"/>
  <c r="AA37" i="6" s="1"/>
  <c r="Z38" i="6"/>
  <c r="Z37" i="6" s="1"/>
  <c r="Y38" i="6"/>
  <c r="Y37" i="6" s="1"/>
  <c r="X38" i="6"/>
  <c r="X37" i="6" s="1"/>
  <c r="W38" i="6"/>
  <c r="W37" i="6" s="1"/>
  <c r="V38" i="6"/>
  <c r="U38" i="6"/>
  <c r="O38" i="6"/>
  <c r="O37" i="6" s="1"/>
  <c r="N38" i="6"/>
  <c r="N37" i="6" s="1"/>
  <c r="M38" i="6"/>
  <c r="M37" i="6" s="1"/>
  <c r="L38" i="6"/>
  <c r="L37" i="6" s="1"/>
  <c r="K38" i="6"/>
  <c r="K37" i="6" s="1"/>
  <c r="I38" i="6"/>
  <c r="I37" i="6" s="1"/>
  <c r="H38" i="6"/>
  <c r="H37" i="6" s="1"/>
  <c r="F38" i="6"/>
  <c r="F37" i="6" s="1"/>
  <c r="E38" i="6"/>
  <c r="E37" i="6" s="1"/>
  <c r="D38" i="6"/>
  <c r="D37" i="6" s="1"/>
  <c r="AF35" i="6"/>
  <c r="AE35" i="6"/>
  <c r="AD35" i="6"/>
  <c r="AC35" i="6"/>
  <c r="AB35" i="6"/>
  <c r="AA35" i="6"/>
  <c r="Z35" i="6"/>
  <c r="Y35" i="6"/>
  <c r="X35" i="6"/>
  <c r="W35" i="6"/>
  <c r="V35" i="6"/>
  <c r="AZ35" i="6" s="1"/>
  <c r="U35" i="6"/>
  <c r="AY35" i="6" s="1"/>
  <c r="T35" i="6"/>
  <c r="O35" i="6"/>
  <c r="N35" i="6"/>
  <c r="M35" i="6"/>
  <c r="L35" i="6"/>
  <c r="K35" i="6"/>
  <c r="I35" i="6"/>
  <c r="H35" i="6"/>
  <c r="F35" i="6"/>
  <c r="E35" i="6"/>
  <c r="D35" i="6"/>
  <c r="AF33" i="6"/>
  <c r="AE33" i="6"/>
  <c r="AD33" i="6"/>
  <c r="AC33" i="6"/>
  <c r="AB33" i="6"/>
  <c r="AA33" i="6"/>
  <c r="Z33" i="6"/>
  <c r="Y33" i="6"/>
  <c r="X33" i="6"/>
  <c r="W33" i="6"/>
  <c r="V33" i="6"/>
  <c r="AZ33" i="6" s="1"/>
  <c r="U33" i="6"/>
  <c r="AY33" i="6" s="1"/>
  <c r="T33" i="6"/>
  <c r="O33" i="6"/>
  <c r="N33" i="6"/>
  <c r="M33" i="6"/>
  <c r="L33" i="6"/>
  <c r="K33" i="6"/>
  <c r="I33" i="6"/>
  <c r="H33" i="6"/>
  <c r="F33" i="6"/>
  <c r="E33" i="6"/>
  <c r="D33" i="6"/>
  <c r="AF31" i="6"/>
  <c r="AE31" i="6"/>
  <c r="AD31" i="6"/>
  <c r="AC31" i="6"/>
  <c r="AB31" i="6"/>
  <c r="AA31" i="6"/>
  <c r="Z31" i="6"/>
  <c r="Y31" i="6"/>
  <c r="X31" i="6"/>
  <c r="W31" i="6"/>
  <c r="V31" i="6"/>
  <c r="AZ31" i="6" s="1"/>
  <c r="U31" i="6"/>
  <c r="AY31" i="6" s="1"/>
  <c r="T31" i="6"/>
  <c r="O31" i="6"/>
  <c r="N31" i="6"/>
  <c r="M31" i="6"/>
  <c r="L31" i="6"/>
  <c r="K31" i="6"/>
  <c r="I31" i="6"/>
  <c r="H31" i="6"/>
  <c r="F31" i="6"/>
  <c r="E31" i="6"/>
  <c r="D31" i="6"/>
  <c r="AF29" i="6"/>
  <c r="AE29" i="6"/>
  <c r="AD29" i="6"/>
  <c r="AC29" i="6"/>
  <c r="AB29" i="6"/>
  <c r="AA29" i="6"/>
  <c r="Z29" i="6"/>
  <c r="Y29" i="6"/>
  <c r="X29" i="6"/>
  <c r="W29" i="6"/>
  <c r="V29" i="6"/>
  <c r="AZ29" i="6" s="1"/>
  <c r="U29" i="6"/>
  <c r="AY29" i="6" s="1"/>
  <c r="T29" i="6"/>
  <c r="O29" i="6"/>
  <c r="N29" i="6"/>
  <c r="M29" i="6"/>
  <c r="L29" i="6"/>
  <c r="K29" i="6"/>
  <c r="I29" i="6"/>
  <c r="H29" i="6"/>
  <c r="F29" i="6"/>
  <c r="E29" i="6"/>
  <c r="D29" i="6"/>
  <c r="AF27" i="6"/>
  <c r="AE27" i="6"/>
  <c r="AD27" i="6"/>
  <c r="AC27" i="6"/>
  <c r="AB27" i="6"/>
  <c r="AA27" i="6"/>
  <c r="Z27" i="6"/>
  <c r="Y27" i="6"/>
  <c r="X27" i="6"/>
  <c r="W27" i="6"/>
  <c r="V27" i="6"/>
  <c r="AZ27" i="6" s="1"/>
  <c r="U27" i="6"/>
  <c r="AY27" i="6" s="1"/>
  <c r="T27" i="6"/>
  <c r="O27" i="6"/>
  <c r="N27" i="6"/>
  <c r="M27" i="6"/>
  <c r="L27" i="6"/>
  <c r="K27" i="6"/>
  <c r="I27" i="6"/>
  <c r="H27" i="6"/>
  <c r="F27" i="6"/>
  <c r="E27" i="6"/>
  <c r="D27" i="6"/>
  <c r="AF25" i="6"/>
  <c r="AE25" i="6"/>
  <c r="AD25" i="6"/>
  <c r="AC25" i="6"/>
  <c r="AB25" i="6"/>
  <c r="AA25" i="6"/>
  <c r="Z25" i="6"/>
  <c r="Y25" i="6"/>
  <c r="X25" i="6"/>
  <c r="W25" i="6"/>
  <c r="V25" i="6"/>
  <c r="AZ25" i="6" s="1"/>
  <c r="U25" i="6"/>
  <c r="AY25" i="6" s="1"/>
  <c r="T25" i="6"/>
  <c r="O25" i="6"/>
  <c r="N25" i="6"/>
  <c r="M25" i="6"/>
  <c r="L25" i="6"/>
  <c r="K25" i="6"/>
  <c r="I25" i="6"/>
  <c r="H25" i="6"/>
  <c r="F25" i="6"/>
  <c r="E25" i="6"/>
  <c r="D25" i="6"/>
  <c r="AF22" i="6"/>
  <c r="AE22" i="6"/>
  <c r="AD22" i="6"/>
  <c r="AC22" i="6"/>
  <c r="AB22" i="6"/>
  <c r="AA22" i="6"/>
  <c r="Z22" i="6"/>
  <c r="Y22" i="6"/>
  <c r="X22" i="6"/>
  <c r="W22" i="6"/>
  <c r="V22" i="6"/>
  <c r="AZ22" i="6" s="1"/>
  <c r="U22" i="6"/>
  <c r="AY22" i="6" s="1"/>
  <c r="T22" i="6"/>
  <c r="O22" i="6"/>
  <c r="N22" i="6"/>
  <c r="M22" i="6"/>
  <c r="L22" i="6"/>
  <c r="K22" i="6"/>
  <c r="I22" i="6"/>
  <c r="H22" i="6"/>
  <c r="F22" i="6"/>
  <c r="E22" i="6"/>
  <c r="D22" i="6"/>
  <c r="O12" i="6"/>
  <c r="N12" i="6"/>
  <c r="M12" i="6"/>
  <c r="L12" i="6"/>
  <c r="K12" i="6"/>
  <c r="I12" i="6"/>
  <c r="H12" i="6"/>
  <c r="F12" i="6"/>
  <c r="D12" i="6"/>
  <c r="X267" i="6"/>
  <c r="AH267" i="6" s="1"/>
  <c r="W205" i="6"/>
  <c r="AH205" i="6" s="1"/>
  <c r="T77" i="6"/>
  <c r="T59" i="6"/>
  <c r="V49" i="6"/>
  <c r="T49" i="6"/>
  <c r="T48" i="6" s="1"/>
  <c r="T47" i="6" s="1"/>
  <c r="T39" i="6"/>
  <c r="AF12" i="6"/>
  <c r="AE12" i="6"/>
  <c r="AD12" i="6"/>
  <c r="AC12" i="6"/>
  <c r="AB12" i="6"/>
  <c r="AA12" i="6"/>
  <c r="Z12" i="6"/>
  <c r="Y12" i="6"/>
  <c r="X12" i="6"/>
  <c r="W12" i="6"/>
  <c r="V12" i="6"/>
  <c r="AZ12" i="6" s="1"/>
  <c r="U12" i="6"/>
  <c r="AY12" i="6" s="1"/>
  <c r="AW550" i="6" l="1"/>
  <c r="AV4" i="6"/>
  <c r="F33" i="7"/>
  <c r="E33" i="7"/>
  <c r="F30" i="7"/>
  <c r="E30" i="7"/>
  <c r="AF582" i="6"/>
  <c r="BK588" i="6"/>
  <c r="BK585" i="6"/>
  <c r="AJ591" i="6"/>
  <c r="AK589" i="6"/>
  <c r="AW580" i="6"/>
  <c r="AD582" i="6"/>
  <c r="AV586" i="6"/>
  <c r="C31" i="7" s="1"/>
  <c r="AV583" i="6"/>
  <c r="C28" i="7" s="1"/>
  <c r="AV579" i="6"/>
  <c r="C24" i="7" s="1"/>
  <c r="AW578" i="6"/>
  <c r="AH580" i="6"/>
  <c r="AV584" i="6"/>
  <c r="C29" i="7" s="1"/>
  <c r="AH586" i="6"/>
  <c r="AV581" i="6"/>
  <c r="C26" i="7" s="1"/>
  <c r="AV580" i="6"/>
  <c r="C25" i="7" s="1"/>
  <c r="AW584" i="6"/>
  <c r="AW522" i="6"/>
  <c r="AW576" i="6"/>
  <c r="AW516" i="6"/>
  <c r="AW574" i="6"/>
  <c r="AW519" i="6"/>
  <c r="AW575" i="6"/>
  <c r="AW581" i="6"/>
  <c r="AG580" i="6"/>
  <c r="B25" i="7" s="1"/>
  <c r="AV522" i="6"/>
  <c r="AV576" i="6"/>
  <c r="C21" i="7" s="1"/>
  <c r="AW583" i="6"/>
  <c r="AW579" i="6"/>
  <c r="AW586" i="6"/>
  <c r="AV578" i="6"/>
  <c r="C23" i="7" s="1"/>
  <c r="AV516" i="6"/>
  <c r="AV574" i="6"/>
  <c r="C19" i="7" s="1"/>
  <c r="AV519" i="6"/>
  <c r="AV575" i="6"/>
  <c r="C20" i="7" s="1"/>
  <c r="AG583" i="6"/>
  <c r="B28" i="7" s="1"/>
  <c r="AG584" i="6"/>
  <c r="B29" i="7" s="1"/>
  <c r="AH584" i="6"/>
  <c r="AH581" i="6"/>
  <c r="AA582" i="6"/>
  <c r="AG586" i="6"/>
  <c r="B31" i="7" s="1"/>
  <c r="AH358" i="6"/>
  <c r="X579" i="6"/>
  <c r="AG578" i="6"/>
  <c r="B23" i="7" s="1"/>
  <c r="AH578" i="6"/>
  <c r="AH583" i="6"/>
  <c r="U567" i="6"/>
  <c r="AY567" i="6" s="1"/>
  <c r="U587" i="6"/>
  <c r="AY587" i="6" s="1"/>
  <c r="V567" i="6"/>
  <c r="AZ567" i="6" s="1"/>
  <c r="V587" i="6"/>
  <c r="AZ587" i="6" s="1"/>
  <c r="AG579" i="6"/>
  <c r="B24" i="7" s="1"/>
  <c r="AG581" i="6"/>
  <c r="B26" i="7" s="1"/>
  <c r="BK551" i="6"/>
  <c r="BK555" i="6"/>
  <c r="W553" i="6"/>
  <c r="AE553" i="6"/>
  <c r="AV550" i="6"/>
  <c r="AA553" i="6"/>
  <c r="AC553" i="6"/>
  <c r="AW515" i="6"/>
  <c r="AW569" i="6"/>
  <c r="AC549" i="6"/>
  <c r="AW558" i="6"/>
  <c r="AV515" i="6"/>
  <c r="AV569" i="6"/>
  <c r="AV552" i="6"/>
  <c r="AD553" i="6"/>
  <c r="AW556" i="6"/>
  <c r="AW549" i="6"/>
  <c r="AV556" i="6"/>
  <c r="F549" i="6"/>
  <c r="AB549" i="6"/>
  <c r="AV549" i="6"/>
  <c r="AV518" i="6"/>
  <c r="AV546" i="6"/>
  <c r="AV530" i="6"/>
  <c r="AV563" i="6"/>
  <c r="AW531" i="6"/>
  <c r="AW564" i="6"/>
  <c r="AV535" i="6"/>
  <c r="AV568" i="6"/>
  <c r="AW534" i="6"/>
  <c r="AW567" i="6"/>
  <c r="AW553" i="6"/>
  <c r="AV560" i="6"/>
  <c r="AW518" i="6"/>
  <c r="AW546" i="6"/>
  <c r="AW552" i="6"/>
  <c r="AW525" i="6"/>
  <c r="AW561" i="6"/>
  <c r="AV517" i="6"/>
  <c r="AV545" i="6"/>
  <c r="AV520" i="6"/>
  <c r="AV548" i="6"/>
  <c r="AV558" i="6"/>
  <c r="AV531" i="6"/>
  <c r="AV564" i="6"/>
  <c r="AV534" i="6"/>
  <c r="AV567" i="6"/>
  <c r="AW530" i="6"/>
  <c r="AW563" i="6"/>
  <c r="AW532" i="6"/>
  <c r="AW565" i="6"/>
  <c r="AW533" i="6"/>
  <c r="AW566" i="6"/>
  <c r="AV553" i="6"/>
  <c r="AW535" i="6"/>
  <c r="AW568" i="6"/>
  <c r="AV525" i="6"/>
  <c r="AV561" i="6"/>
  <c r="AV532" i="6"/>
  <c r="AV565" i="6"/>
  <c r="AV533" i="6"/>
  <c r="AV566" i="6"/>
  <c r="AW517" i="6"/>
  <c r="AW545" i="6"/>
  <c r="AW520" i="6"/>
  <c r="AW548" i="6"/>
  <c r="AW560" i="6"/>
  <c r="AE535" i="6"/>
  <c r="AE568" i="6"/>
  <c r="AD549" i="6"/>
  <c r="X535" i="6"/>
  <c r="X568" i="6"/>
  <c r="AV181" i="6"/>
  <c r="AV557" i="6" s="1"/>
  <c r="X557" i="6"/>
  <c r="AE549" i="6"/>
  <c r="AG550" i="6"/>
  <c r="Y535" i="6"/>
  <c r="Y568" i="6"/>
  <c r="X549" i="6"/>
  <c r="AF549" i="6"/>
  <c r="X553" i="6"/>
  <c r="AF553" i="6"/>
  <c r="AY253" i="6"/>
  <c r="AA534" i="6"/>
  <c r="AA567" i="6"/>
  <c r="Z535" i="6"/>
  <c r="Z568" i="6"/>
  <c r="AH535" i="6"/>
  <c r="AH568" i="6"/>
  <c r="AG535" i="6"/>
  <c r="AG568" i="6"/>
  <c r="AY189" i="6"/>
  <c r="U558" i="6"/>
  <c r="AY558" i="6" s="1"/>
  <c r="Y549" i="6"/>
  <c r="Y553" i="6"/>
  <c r="AZ253" i="6"/>
  <c r="AD534" i="6"/>
  <c r="AD567" i="6"/>
  <c r="AA535" i="6"/>
  <c r="AA568" i="6"/>
  <c r="D549" i="6"/>
  <c r="Z549" i="6"/>
  <c r="Z553" i="6"/>
  <c r="AF534" i="6"/>
  <c r="AF567" i="6"/>
  <c r="AB535" i="6"/>
  <c r="AB568" i="6"/>
  <c r="AZ181" i="6"/>
  <c r="V557" i="6"/>
  <c r="AZ557" i="6" s="1"/>
  <c r="AF535" i="6"/>
  <c r="AF568" i="6"/>
  <c r="AA549" i="6"/>
  <c r="AH550" i="6"/>
  <c r="AC535" i="6"/>
  <c r="AC568" i="6"/>
  <c r="AY192" i="6"/>
  <c r="U549" i="6"/>
  <c r="AY549" i="6" s="1"/>
  <c r="AZ197" i="6"/>
  <c r="V559" i="6"/>
  <c r="AZ559" i="6" s="1"/>
  <c r="AZ192" i="6"/>
  <c r="V549" i="6"/>
  <c r="AZ549" i="6" s="1"/>
  <c r="W549" i="6"/>
  <c r="AY181" i="6"/>
  <c r="U557" i="6"/>
  <c r="AY557" i="6" s="1"/>
  <c r="AZ186" i="6"/>
  <c r="V558" i="6"/>
  <c r="AZ558" i="6" s="1"/>
  <c r="AY197" i="6"/>
  <c r="U559" i="6"/>
  <c r="AY559" i="6" s="1"/>
  <c r="AB553" i="6"/>
  <c r="AD535" i="6"/>
  <c r="AD568" i="6"/>
  <c r="D558" i="6"/>
  <c r="F534" i="6"/>
  <c r="F567" i="6"/>
  <c r="D534" i="6"/>
  <c r="D567" i="6"/>
  <c r="E534" i="6"/>
  <c r="E567" i="6"/>
  <c r="E558" i="6"/>
  <c r="F558" i="6"/>
  <c r="E549" i="6"/>
  <c r="I216" i="6"/>
  <c r="I558" i="6" s="1"/>
  <c r="H523" i="6"/>
  <c r="F419" i="6"/>
  <c r="K216" i="6"/>
  <c r="K558" i="6" s="1"/>
  <c r="I523" i="6"/>
  <c r="H419" i="6"/>
  <c r="H565" i="6"/>
  <c r="F523" i="6"/>
  <c r="O419" i="6"/>
  <c r="O565" i="6"/>
  <c r="L216" i="6"/>
  <c r="L558" i="6" s="1"/>
  <c r="K523" i="6"/>
  <c r="I419" i="6"/>
  <c r="I565" i="6"/>
  <c r="M216" i="6"/>
  <c r="M558" i="6" s="1"/>
  <c r="L523" i="6"/>
  <c r="K419" i="6"/>
  <c r="K565" i="6"/>
  <c r="N216" i="6"/>
  <c r="N558" i="6" s="1"/>
  <c r="M523" i="6"/>
  <c r="L419" i="6"/>
  <c r="L565" i="6"/>
  <c r="H216" i="6"/>
  <c r="H558" i="6" s="1"/>
  <c r="E216" i="6"/>
  <c r="E553" i="6" s="1"/>
  <c r="O216" i="6"/>
  <c r="O558" i="6" s="1"/>
  <c r="D523" i="6"/>
  <c r="N523" i="6"/>
  <c r="M419" i="6"/>
  <c r="M565" i="6"/>
  <c r="E419" i="6"/>
  <c r="F216" i="6"/>
  <c r="F553" i="6" s="1"/>
  <c r="E523" i="6"/>
  <c r="O523" i="6"/>
  <c r="D419" i="6"/>
  <c r="N419" i="6"/>
  <c r="N565" i="6"/>
  <c r="AY259" i="6"/>
  <c r="AY523" i="6" s="1"/>
  <c r="U523" i="6"/>
  <c r="AY422" i="6"/>
  <c r="U534" i="6"/>
  <c r="AZ259" i="6"/>
  <c r="AZ523" i="6" s="1"/>
  <c r="V523" i="6"/>
  <c r="AZ422" i="6"/>
  <c r="V534" i="6"/>
  <c r="AY270" i="6"/>
  <c r="AY528" i="6" s="1"/>
  <c r="U528" i="6"/>
  <c r="AY268" i="6"/>
  <c r="AY527" i="6" s="1"/>
  <c r="U527" i="6"/>
  <c r="AZ270" i="6"/>
  <c r="AZ528" i="6" s="1"/>
  <c r="V528" i="6"/>
  <c r="AZ268" i="6"/>
  <c r="AZ527" i="6" s="1"/>
  <c r="V527" i="6"/>
  <c r="BK18" i="6"/>
  <c r="BK26" i="6"/>
  <c r="BK50" i="6"/>
  <c r="BK66" i="6"/>
  <c r="BK80" i="6"/>
  <c r="BK112" i="6"/>
  <c r="BK144" i="6"/>
  <c r="BK152" i="6"/>
  <c r="BK160" i="6"/>
  <c r="BK176" i="6"/>
  <c r="BK187" i="6"/>
  <c r="BK203" i="6"/>
  <c r="BK219" i="6"/>
  <c r="BK235" i="6"/>
  <c r="BK251" i="6"/>
  <c r="BK267" i="6"/>
  <c r="BK275" i="6"/>
  <c r="BK299" i="6"/>
  <c r="BK331" i="6"/>
  <c r="BK339" i="6"/>
  <c r="BK356" i="6"/>
  <c r="BK372" i="6"/>
  <c r="BK396" i="6"/>
  <c r="BK404" i="6"/>
  <c r="BK412" i="6"/>
  <c r="BK428" i="6"/>
  <c r="BK436" i="6"/>
  <c r="BK444" i="6"/>
  <c r="BK452" i="6"/>
  <c r="BK460" i="6"/>
  <c r="BK468" i="6"/>
  <c r="BK476" i="6"/>
  <c r="BK484" i="6"/>
  <c r="BK492" i="6"/>
  <c r="BK500" i="6"/>
  <c r="BK508" i="6"/>
  <c r="BK34" i="6"/>
  <c r="BK88" i="6"/>
  <c r="BK168" i="6"/>
  <c r="BK283" i="6"/>
  <c r="BK380" i="6"/>
  <c r="BK19" i="6"/>
  <c r="BK51" i="6"/>
  <c r="BK67" i="6"/>
  <c r="BK81" i="6"/>
  <c r="BK89" i="6"/>
  <c r="BK113" i="6"/>
  <c r="BK121" i="6"/>
  <c r="BK153" i="6"/>
  <c r="BK161" i="6"/>
  <c r="BK188" i="6"/>
  <c r="BK204" i="6"/>
  <c r="BK212" i="6"/>
  <c r="BK220" i="6"/>
  <c r="BK236" i="6"/>
  <c r="BK252" i="6"/>
  <c r="BK260" i="6"/>
  <c r="BK292" i="6"/>
  <c r="BK308" i="6"/>
  <c r="BK316" i="6"/>
  <c r="BK332" i="6"/>
  <c r="BK348" i="6"/>
  <c r="BK365" i="6"/>
  <c r="BK373" i="6"/>
  <c r="BK381" i="6"/>
  <c r="BK397" i="6"/>
  <c r="BK421" i="6"/>
  <c r="BK429" i="6"/>
  <c r="BK437" i="6"/>
  <c r="BK445" i="6"/>
  <c r="BK453" i="6"/>
  <c r="BK461" i="6"/>
  <c r="BK469" i="6"/>
  <c r="BK477" i="6"/>
  <c r="BK485" i="6"/>
  <c r="BK493" i="6"/>
  <c r="BK501" i="6"/>
  <c r="BK509" i="6"/>
  <c r="BK42" i="6"/>
  <c r="BK136" i="6"/>
  <c r="BK227" i="6"/>
  <c r="BK243" i="6"/>
  <c r="BK347" i="6"/>
  <c r="BK20" i="6"/>
  <c r="BK28" i="6"/>
  <c r="BK36" i="6"/>
  <c r="BK44" i="6"/>
  <c r="BK52" i="6"/>
  <c r="BK60" i="6"/>
  <c r="BK68" i="6"/>
  <c r="BK82" i="6"/>
  <c r="BK98" i="6"/>
  <c r="BK114" i="6"/>
  <c r="BK122" i="6"/>
  <c r="BK154" i="6"/>
  <c r="BK178" i="6"/>
  <c r="BK205" i="6"/>
  <c r="BK221" i="6"/>
  <c r="BK237" i="6"/>
  <c r="BK245" i="6"/>
  <c r="BK269" i="6"/>
  <c r="BK293" i="6"/>
  <c r="BK317" i="6"/>
  <c r="BK325" i="6"/>
  <c r="BK341" i="6"/>
  <c r="BK358" i="6"/>
  <c r="BK390" i="6"/>
  <c r="BK406" i="6"/>
  <c r="BK414" i="6"/>
  <c r="BK430" i="6"/>
  <c r="BK438" i="6"/>
  <c r="BK446" i="6"/>
  <c r="BK454" i="6"/>
  <c r="BK462" i="6"/>
  <c r="BK470" i="6"/>
  <c r="BK478" i="6"/>
  <c r="BK486" i="6"/>
  <c r="BK494" i="6"/>
  <c r="BK502" i="6"/>
  <c r="BK21" i="6"/>
  <c r="BK45" i="6"/>
  <c r="BK53" i="6"/>
  <c r="BK99" i="6"/>
  <c r="BK107" i="6"/>
  <c r="BK123" i="6"/>
  <c r="BK147" i="6"/>
  <c r="BK155" i="6"/>
  <c r="BK163" i="6"/>
  <c r="BK171" i="6"/>
  <c r="BK182" i="6"/>
  <c r="BK198" i="6"/>
  <c r="BK222" i="6"/>
  <c r="BK230" i="6"/>
  <c r="BK254" i="6"/>
  <c r="BK278" i="6"/>
  <c r="BK294" i="6"/>
  <c r="BK318" i="6"/>
  <c r="BK326" i="6"/>
  <c r="BK334" i="6"/>
  <c r="BK342" i="6"/>
  <c r="BK350" i="6"/>
  <c r="BK367" i="6"/>
  <c r="BK375" i="6"/>
  <c r="BK407" i="6"/>
  <c r="BK415" i="6"/>
  <c r="BK423" i="6"/>
  <c r="BK431" i="6"/>
  <c r="BK439" i="6"/>
  <c r="BK447" i="6"/>
  <c r="BK455" i="6"/>
  <c r="BK463" i="6"/>
  <c r="BK471" i="6"/>
  <c r="BK479" i="6"/>
  <c r="BK487" i="6"/>
  <c r="BK495" i="6"/>
  <c r="BK503" i="6"/>
  <c r="BK228" i="6"/>
  <c r="BK14" i="6"/>
  <c r="BK30" i="6"/>
  <c r="BK54" i="6"/>
  <c r="BK62" i="6"/>
  <c r="BK84" i="6"/>
  <c r="BK92" i="6"/>
  <c r="BK108" i="6"/>
  <c r="BK116" i="6"/>
  <c r="BK148" i="6"/>
  <c r="BK156" i="6"/>
  <c r="BK164" i="6"/>
  <c r="BK191" i="6"/>
  <c r="BK199" i="6"/>
  <c r="BK215" i="6"/>
  <c r="BK231" i="6"/>
  <c r="BK255" i="6"/>
  <c r="BK263" i="6"/>
  <c r="BK271" i="6"/>
  <c r="BK279" i="6"/>
  <c r="BK287" i="6"/>
  <c r="BK303" i="6"/>
  <c r="BK335" i="6"/>
  <c r="BK352" i="6"/>
  <c r="BK360" i="6"/>
  <c r="BK376" i="6"/>
  <c r="BK384" i="6"/>
  <c r="BK392" i="6"/>
  <c r="BK400" i="6"/>
  <c r="BK424" i="6"/>
  <c r="BK432" i="6"/>
  <c r="BK440" i="6"/>
  <c r="BK448" i="6"/>
  <c r="BK456" i="6"/>
  <c r="BK464" i="6"/>
  <c r="BK472" i="6"/>
  <c r="BK480" i="6"/>
  <c r="BK488" i="6"/>
  <c r="BK496" i="6"/>
  <c r="BK504" i="6"/>
  <c r="BK15" i="6"/>
  <c r="BK23" i="6"/>
  <c r="BK39" i="6"/>
  <c r="BK55" i="6"/>
  <c r="BK71" i="6"/>
  <c r="BK133" i="6"/>
  <c r="BK149" i="6"/>
  <c r="BK173" i="6"/>
  <c r="BK208" i="6"/>
  <c r="BK224" i="6"/>
  <c r="BK240" i="6"/>
  <c r="BK248" i="6"/>
  <c r="BK288" i="6"/>
  <c r="BK304" i="6"/>
  <c r="BK320" i="6"/>
  <c r="BK328" i="6"/>
  <c r="BK336" i="6"/>
  <c r="BK344" i="6"/>
  <c r="BK369" i="6"/>
  <c r="BK385" i="6"/>
  <c r="BK409" i="6"/>
  <c r="BK417" i="6"/>
  <c r="BK425" i="6"/>
  <c r="BK433" i="6"/>
  <c r="BK441" i="6"/>
  <c r="BK449" i="6"/>
  <c r="BK457" i="6"/>
  <c r="BK465" i="6"/>
  <c r="BK473" i="6"/>
  <c r="BK481" i="6"/>
  <c r="BK489" i="6"/>
  <c r="BK497" i="6"/>
  <c r="BK505" i="6"/>
  <c r="BK43" i="6"/>
  <c r="BK16" i="6"/>
  <c r="BK32" i="6"/>
  <c r="BK40" i="6"/>
  <c r="BK56" i="6"/>
  <c r="BK64" i="6"/>
  <c r="BK72" i="6"/>
  <c r="BK78" i="6"/>
  <c r="BK94" i="6"/>
  <c r="BK102" i="6"/>
  <c r="BK118" i="6"/>
  <c r="BK126" i="6"/>
  <c r="BK134" i="6"/>
  <c r="BK150" i="6"/>
  <c r="BK158" i="6"/>
  <c r="BK174" i="6"/>
  <c r="BK193" i="6"/>
  <c r="BK201" i="6"/>
  <c r="BK225" i="6"/>
  <c r="BK249" i="6"/>
  <c r="BK257" i="6"/>
  <c r="BK281" i="6"/>
  <c r="BK297" i="6"/>
  <c r="BK305" i="6"/>
  <c r="BK313" i="6"/>
  <c r="BK321" i="6"/>
  <c r="BK329" i="6"/>
  <c r="BK378" i="6"/>
  <c r="BK418" i="6"/>
  <c r="BK426" i="6"/>
  <c r="BK434" i="6"/>
  <c r="BK442" i="6"/>
  <c r="BK450" i="6"/>
  <c r="BK458" i="6"/>
  <c r="BK466" i="6"/>
  <c r="BK474" i="6"/>
  <c r="BK482" i="6"/>
  <c r="BK490" i="6"/>
  <c r="BK498" i="6"/>
  <c r="BK506" i="6"/>
  <c r="BK324" i="6"/>
  <c r="BK17" i="6"/>
  <c r="BK41" i="6"/>
  <c r="BK57" i="6"/>
  <c r="BK95" i="6"/>
  <c r="BK119" i="6"/>
  <c r="BK159" i="6"/>
  <c r="BK167" i="6"/>
  <c r="BK194" i="6"/>
  <c r="BK210" i="6"/>
  <c r="BK218" i="6"/>
  <c r="BK234" i="6"/>
  <c r="BK290" i="6"/>
  <c r="BK298" i="6"/>
  <c r="BK314" i="6"/>
  <c r="BK322" i="6"/>
  <c r="BK338" i="6"/>
  <c r="BK346" i="6"/>
  <c r="BK355" i="6"/>
  <c r="BK363" i="6"/>
  <c r="BK387" i="6"/>
  <c r="BK411" i="6"/>
  <c r="BK427" i="6"/>
  <c r="BK435" i="6"/>
  <c r="BK443" i="6"/>
  <c r="BK451" i="6"/>
  <c r="BK459" i="6"/>
  <c r="BK467" i="6"/>
  <c r="BK475" i="6"/>
  <c r="BK483" i="6"/>
  <c r="BK491" i="6"/>
  <c r="BK499" i="6"/>
  <c r="BK507" i="6"/>
  <c r="V261" i="6"/>
  <c r="AZ262" i="6"/>
  <c r="V394" i="6"/>
  <c r="AZ394" i="6" s="1"/>
  <c r="AZ395" i="6"/>
  <c r="U100" i="6"/>
  <c r="AY101" i="6"/>
  <c r="U301" i="6"/>
  <c r="AY302" i="6"/>
  <c r="V306" i="6"/>
  <c r="AZ306" i="6" s="1"/>
  <c r="AZ307" i="6"/>
  <c r="V398" i="6"/>
  <c r="AZ398" i="6" s="1"/>
  <c r="AZ399" i="6"/>
  <c r="U419" i="6"/>
  <c r="AY419" i="6" s="1"/>
  <c r="AY420" i="6"/>
  <c r="U216" i="6"/>
  <c r="AY217" i="6"/>
  <c r="U394" i="6"/>
  <c r="AY394" i="6" s="1"/>
  <c r="AY395" i="6"/>
  <c r="V110" i="6"/>
  <c r="AZ110" i="6" s="1"/>
  <c r="AZ111" i="6"/>
  <c r="U295" i="6"/>
  <c r="AY295" i="6" s="1"/>
  <c r="AY296" i="6"/>
  <c r="V301" i="6"/>
  <c r="AZ302" i="6"/>
  <c r="U388" i="6"/>
  <c r="AY388" i="6" s="1"/>
  <c r="AY389" i="6"/>
  <c r="U507" i="6"/>
  <c r="AY508" i="6"/>
  <c r="U47" i="6"/>
  <c r="AY47" i="6" s="1"/>
  <c r="AY48" i="6"/>
  <c r="U165" i="6"/>
  <c r="AY165" i="6" s="1"/>
  <c r="AY166" i="6"/>
  <c r="V295" i="6"/>
  <c r="AZ295" i="6" s="1"/>
  <c r="AZ296" i="6"/>
  <c r="V388" i="6"/>
  <c r="AZ388" i="6" s="1"/>
  <c r="AZ389" i="6"/>
  <c r="V507" i="6"/>
  <c r="AZ508" i="6"/>
  <c r="U110" i="6"/>
  <c r="AY110" i="6" s="1"/>
  <c r="AY111" i="6"/>
  <c r="U261" i="6"/>
  <c r="AY262" i="6"/>
  <c r="V100" i="6"/>
  <c r="AZ101" i="6"/>
  <c r="AH49" i="6"/>
  <c r="AZ49" i="6"/>
  <c r="U69" i="6"/>
  <c r="AY69" i="6" s="1"/>
  <c r="AY70" i="6"/>
  <c r="V165" i="6"/>
  <c r="AZ165" i="6" s="1"/>
  <c r="AZ166" i="6"/>
  <c r="AH85" i="6"/>
  <c r="AY85" i="6"/>
  <c r="V216" i="6"/>
  <c r="AZ217" i="6"/>
  <c r="U37" i="6"/>
  <c r="AY37" i="6" s="1"/>
  <c r="AY38" i="6"/>
  <c r="V69" i="6"/>
  <c r="AZ69" i="6" s="1"/>
  <c r="AZ70" i="6"/>
  <c r="U117" i="6"/>
  <c r="AY117" i="6" s="1"/>
  <c r="AY120" i="6"/>
  <c r="U200" i="6"/>
  <c r="AY202" i="6"/>
  <c r="U265" i="6"/>
  <c r="AY266" i="6"/>
  <c r="U306" i="6"/>
  <c r="AY306" i="6" s="1"/>
  <c r="AY307" i="6"/>
  <c r="U398" i="6"/>
  <c r="AY398" i="6" s="1"/>
  <c r="AY399" i="6"/>
  <c r="V419" i="6"/>
  <c r="AZ419" i="6" s="1"/>
  <c r="AZ420" i="6"/>
  <c r="V37" i="6"/>
  <c r="AZ37" i="6" s="1"/>
  <c r="AZ38" i="6"/>
  <c r="V117" i="6"/>
  <c r="AZ117" i="6" s="1"/>
  <c r="AZ120" i="6"/>
  <c r="V200" i="6"/>
  <c r="AZ202" i="6"/>
  <c r="V265" i="6"/>
  <c r="AZ266" i="6"/>
  <c r="W508" i="6"/>
  <c r="W507" i="6" s="1"/>
  <c r="W588" i="6" s="1"/>
  <c r="AE422" i="6"/>
  <c r="AE587" i="6" s="1"/>
  <c r="AE582" i="6" s="1"/>
  <c r="Z422" i="6"/>
  <c r="Z587" i="6" s="1"/>
  <c r="Z582" i="6" s="1"/>
  <c r="W422" i="6"/>
  <c r="W587" i="6" s="1"/>
  <c r="AB422" i="6"/>
  <c r="AB587" i="6" s="1"/>
  <c r="AB582" i="6" s="1"/>
  <c r="Y422" i="6"/>
  <c r="Y587" i="6" s="1"/>
  <c r="Y582" i="6" s="1"/>
  <c r="AC422" i="6"/>
  <c r="AC587" i="6" s="1"/>
  <c r="AC582" i="6" s="1"/>
  <c r="X422" i="6"/>
  <c r="X587" i="6" s="1"/>
  <c r="X582" i="6" s="1"/>
  <c r="AH425" i="6"/>
  <c r="X357" i="6"/>
  <c r="X353" i="6" s="1"/>
  <c r="X343" i="6"/>
  <c r="AH343" i="6" s="1"/>
  <c r="AH263" i="6"/>
  <c r="U83" i="6"/>
  <c r="AG85" i="6"/>
  <c r="BK85" i="6" s="1"/>
  <c r="AG87" i="6"/>
  <c r="BK87" i="6" s="1"/>
  <c r="AG79" i="6"/>
  <c r="BK79" i="6" s="1"/>
  <c r="AH25" i="6"/>
  <c r="AH33" i="6"/>
  <c r="AH65" i="6"/>
  <c r="AH79" i="6"/>
  <c r="AH127" i="6"/>
  <c r="AH137" i="6"/>
  <c r="AH143" i="6"/>
  <c r="AH151" i="6"/>
  <c r="AH172" i="6"/>
  <c r="AH175" i="6"/>
  <c r="AH207" i="6"/>
  <c r="AH223" i="6"/>
  <c r="AH226" i="6"/>
  <c r="AH247" i="6"/>
  <c r="AH253" i="6"/>
  <c r="AH274" i="6"/>
  <c r="AH319" i="6"/>
  <c r="AH327" i="6"/>
  <c r="AH333" i="6"/>
  <c r="AH359" i="6"/>
  <c r="AH383" i="6"/>
  <c r="AH391" i="6"/>
  <c r="AH408" i="6"/>
  <c r="AH22" i="6"/>
  <c r="AH93" i="6"/>
  <c r="AH132" i="6"/>
  <c r="AH170" i="6"/>
  <c r="AH197" i="6"/>
  <c r="AH559" i="6" s="1"/>
  <c r="AH250" i="6"/>
  <c r="AH270" i="6"/>
  <c r="AH528" i="6" s="1"/>
  <c r="AH330" i="6"/>
  <c r="AH377" i="6"/>
  <c r="AH405" i="6"/>
  <c r="AH63" i="6"/>
  <c r="AH192" i="6"/>
  <c r="AH268" i="6"/>
  <c r="AH527" i="6" s="1"/>
  <c r="AH291" i="6"/>
  <c r="AH354" i="6"/>
  <c r="AH374" i="6"/>
  <c r="AH403" i="6"/>
  <c r="AH35" i="6"/>
  <c r="AH61" i="6"/>
  <c r="AH86" i="6"/>
  <c r="AH125" i="6"/>
  <c r="AH162" i="6"/>
  <c r="AH189" i="6"/>
  <c r="AH214" i="6"/>
  <c r="AH244" i="6"/>
  <c r="AH289" i="6"/>
  <c r="AH323" i="6"/>
  <c r="AH349" i="6"/>
  <c r="AH371" i="6"/>
  <c r="AH59" i="6"/>
  <c r="AH157" i="6"/>
  <c r="AH186" i="6"/>
  <c r="AH211" i="6"/>
  <c r="AH242" i="6"/>
  <c r="AH286" i="6"/>
  <c r="AH345" i="6"/>
  <c r="AH368" i="6"/>
  <c r="AH31" i="6"/>
  <c r="AH115" i="6"/>
  <c r="AH181" i="6"/>
  <c r="AH557" i="6" s="1"/>
  <c r="AH209" i="6"/>
  <c r="AH282" i="6"/>
  <c r="AH315" i="6"/>
  <c r="AH366" i="6"/>
  <c r="AH416" i="6"/>
  <c r="AH29" i="6"/>
  <c r="AH77" i="6"/>
  <c r="AH146" i="6"/>
  <c r="AH177" i="6"/>
  <c r="AH233" i="6"/>
  <c r="AH259" i="6"/>
  <c r="AH523" i="6" s="1"/>
  <c r="AH280" i="6"/>
  <c r="AH312" i="6"/>
  <c r="AH340" i="6"/>
  <c r="AH364" i="6"/>
  <c r="AH386" i="6"/>
  <c r="AH413" i="6"/>
  <c r="AH27" i="6"/>
  <c r="AH106" i="6"/>
  <c r="AH229" i="6"/>
  <c r="AH256" i="6"/>
  <c r="AH277" i="6"/>
  <c r="AH337" i="6"/>
  <c r="AH362" i="6"/>
  <c r="AH410" i="6"/>
  <c r="AH120" i="6"/>
  <c r="AH296" i="6"/>
  <c r="AH217" i="6"/>
  <c r="AH399" i="6"/>
  <c r="AH307" i="6"/>
  <c r="AH395" i="6"/>
  <c r="AH111" i="6"/>
  <c r="AH38" i="6"/>
  <c r="AH70" i="6"/>
  <c r="AH101" i="6"/>
  <c r="AH389" i="6"/>
  <c r="AH420" i="6"/>
  <c r="AH166" i="6"/>
  <c r="AH262" i="6"/>
  <c r="AH302" i="6"/>
  <c r="AG93" i="6"/>
  <c r="BK93" i="6" s="1"/>
  <c r="AG132" i="6"/>
  <c r="BK132" i="6" s="1"/>
  <c r="AG151" i="6"/>
  <c r="BK151" i="6" s="1"/>
  <c r="AG181" i="6"/>
  <c r="AG209" i="6"/>
  <c r="BK209" i="6" s="1"/>
  <c r="AG192" i="6"/>
  <c r="AG403" i="6"/>
  <c r="BK403" i="6" s="1"/>
  <c r="AG127" i="6"/>
  <c r="BK127" i="6" s="1"/>
  <c r="AG247" i="6"/>
  <c r="BK247" i="6" s="1"/>
  <c r="AG268" i="6"/>
  <c r="AG291" i="6"/>
  <c r="BK291" i="6" s="1"/>
  <c r="AG327" i="6"/>
  <c r="BK327" i="6" s="1"/>
  <c r="AG354" i="6"/>
  <c r="BK354" i="6" s="1"/>
  <c r="AG374" i="6"/>
  <c r="BK374" i="6" s="1"/>
  <c r="AG115" i="6"/>
  <c r="BK115" i="6" s="1"/>
  <c r="AG282" i="6"/>
  <c r="BK282" i="6" s="1"/>
  <c r="AG61" i="6"/>
  <c r="BK61" i="6" s="1"/>
  <c r="AG65" i="6"/>
  <c r="BK65" i="6" s="1"/>
  <c r="AG143" i="6"/>
  <c r="BK143" i="6" s="1"/>
  <c r="AG22" i="6"/>
  <c r="BK22" i="6" s="1"/>
  <c r="AG25" i="6"/>
  <c r="BK25" i="6" s="1"/>
  <c r="AG27" i="6"/>
  <c r="BK27" i="6" s="1"/>
  <c r="AG29" i="6"/>
  <c r="BK29" i="6" s="1"/>
  <c r="AG31" i="6"/>
  <c r="BK31" i="6" s="1"/>
  <c r="AG33" i="6"/>
  <c r="BK33" i="6" s="1"/>
  <c r="AG35" i="6"/>
  <c r="BK35" i="6" s="1"/>
  <c r="AG77" i="6"/>
  <c r="BK77" i="6" s="1"/>
  <c r="AG146" i="6"/>
  <c r="BK146" i="6" s="1"/>
  <c r="AG177" i="6"/>
  <c r="BK177" i="6" s="1"/>
  <c r="AG207" i="6"/>
  <c r="BK207" i="6" s="1"/>
  <c r="AG233" i="6"/>
  <c r="BK233" i="6" s="1"/>
  <c r="AG280" i="6"/>
  <c r="BK280" i="6" s="1"/>
  <c r="AG312" i="6"/>
  <c r="BK312" i="6" s="1"/>
  <c r="AG59" i="6"/>
  <c r="BK59" i="6" s="1"/>
  <c r="AG137" i="6"/>
  <c r="BK137" i="6" s="1"/>
  <c r="AG172" i="6"/>
  <c r="BK172" i="6" s="1"/>
  <c r="AG226" i="6"/>
  <c r="BK226" i="6" s="1"/>
  <c r="AG253" i="6"/>
  <c r="BK253" i="6" s="1"/>
  <c r="AG256" i="6"/>
  <c r="BK256" i="6" s="1"/>
  <c r="AG274" i="6"/>
  <c r="BK274" i="6" s="1"/>
  <c r="AG333" i="6"/>
  <c r="BK333" i="6" s="1"/>
  <c r="AG359" i="6"/>
  <c r="BK359" i="6" s="1"/>
  <c r="AG379" i="6"/>
  <c r="BK379" i="6" s="1"/>
  <c r="AG408" i="6"/>
  <c r="BK408" i="6" s="1"/>
  <c r="AG12" i="6"/>
  <c r="BK12" i="6" s="1"/>
  <c r="AG157" i="6"/>
  <c r="BK157" i="6" s="1"/>
  <c r="AG186" i="6"/>
  <c r="BK186" i="6" s="1"/>
  <c r="AG211" i="6"/>
  <c r="BK211" i="6" s="1"/>
  <c r="AG242" i="6"/>
  <c r="BK242" i="6" s="1"/>
  <c r="AG286" i="6"/>
  <c r="BK286" i="6" s="1"/>
  <c r="AG319" i="6"/>
  <c r="BK319" i="6" s="1"/>
  <c r="AG345" i="6"/>
  <c r="BK345" i="6" s="1"/>
  <c r="AG368" i="6"/>
  <c r="BK368" i="6" s="1"/>
  <c r="AG391" i="6"/>
  <c r="BK391" i="6" s="1"/>
  <c r="AG315" i="6"/>
  <c r="BK315" i="6" s="1"/>
  <c r="AG343" i="6"/>
  <c r="BK343" i="6" s="1"/>
  <c r="AG366" i="6"/>
  <c r="BK366" i="6" s="1"/>
  <c r="AG416" i="6"/>
  <c r="BK416" i="6" s="1"/>
  <c r="AG259" i="6"/>
  <c r="AG340" i="6"/>
  <c r="BK340" i="6" s="1"/>
  <c r="AG364" i="6"/>
  <c r="BK364" i="6" s="1"/>
  <c r="AG386" i="6"/>
  <c r="BK386" i="6" s="1"/>
  <c r="AG413" i="6"/>
  <c r="BK413" i="6" s="1"/>
  <c r="AG63" i="6"/>
  <c r="BK63" i="6" s="1"/>
  <c r="AG106" i="6"/>
  <c r="BK106" i="6" s="1"/>
  <c r="AG175" i="6"/>
  <c r="BK175" i="6" s="1"/>
  <c r="AG229" i="6"/>
  <c r="BK229" i="6" s="1"/>
  <c r="AG277" i="6"/>
  <c r="BK277" i="6" s="1"/>
  <c r="AG337" i="6"/>
  <c r="BK337" i="6" s="1"/>
  <c r="AG362" i="6"/>
  <c r="BK362" i="6" s="1"/>
  <c r="AG383" i="6"/>
  <c r="BK383" i="6" s="1"/>
  <c r="AG410" i="6"/>
  <c r="BK410" i="6" s="1"/>
  <c r="AG120" i="6"/>
  <c r="BK120" i="6" s="1"/>
  <c r="AG170" i="6"/>
  <c r="BK170" i="6" s="1"/>
  <c r="AG197" i="6"/>
  <c r="AG223" i="6"/>
  <c r="BK223" i="6" s="1"/>
  <c r="AG250" i="6"/>
  <c r="BK250" i="6" s="1"/>
  <c r="AG270" i="6"/>
  <c r="AG330" i="6"/>
  <c r="BK330" i="6" s="1"/>
  <c r="AG357" i="6"/>
  <c r="BK357" i="6" s="1"/>
  <c r="AG377" i="6"/>
  <c r="BK377" i="6" s="1"/>
  <c r="AG405" i="6"/>
  <c r="BK405" i="6" s="1"/>
  <c r="AG86" i="6"/>
  <c r="BK86" i="6" s="1"/>
  <c r="AG125" i="6"/>
  <c r="BK125" i="6" s="1"/>
  <c r="AG162" i="6"/>
  <c r="BK162" i="6" s="1"/>
  <c r="AG189" i="6"/>
  <c r="AG214" i="6"/>
  <c r="BK214" i="6" s="1"/>
  <c r="AG244" i="6"/>
  <c r="BK244" i="6" s="1"/>
  <c r="AG289" i="6"/>
  <c r="BK289" i="6" s="1"/>
  <c r="AG323" i="6"/>
  <c r="BK323" i="6" s="1"/>
  <c r="AG349" i="6"/>
  <c r="BK349" i="6" s="1"/>
  <c r="AG371" i="6"/>
  <c r="BK371" i="6" s="1"/>
  <c r="AG422" i="6"/>
  <c r="AG296" i="6"/>
  <c r="BK296" i="6" s="1"/>
  <c r="AG49" i="6"/>
  <c r="BK49" i="6" s="1"/>
  <c r="AG111" i="6"/>
  <c r="BK111" i="6" s="1"/>
  <c r="AG399" i="6"/>
  <c r="BK399" i="6" s="1"/>
  <c r="AG217" i="6"/>
  <c r="BK217" i="6" s="1"/>
  <c r="AG202" i="6"/>
  <c r="BK202" i="6" s="1"/>
  <c r="AG266" i="6"/>
  <c r="BK266" i="6" s="1"/>
  <c r="AG13" i="6"/>
  <c r="BK13" i="6" s="1"/>
  <c r="AG307" i="6"/>
  <c r="BK307" i="6" s="1"/>
  <c r="AG395" i="6"/>
  <c r="BK395" i="6" s="1"/>
  <c r="AG38" i="6"/>
  <c r="BK38" i="6" s="1"/>
  <c r="AG70" i="6"/>
  <c r="BK70" i="6" s="1"/>
  <c r="AG101" i="6"/>
  <c r="BK101" i="6" s="1"/>
  <c r="AG389" i="6"/>
  <c r="BK389" i="6" s="1"/>
  <c r="AG420" i="6"/>
  <c r="BK420" i="6" s="1"/>
  <c r="AG166" i="6"/>
  <c r="BK166" i="6" s="1"/>
  <c r="AG262" i="6"/>
  <c r="BK262" i="6" s="1"/>
  <c r="AG302" i="6"/>
  <c r="BK302" i="6" s="1"/>
  <c r="I402" i="6"/>
  <c r="L402" i="6"/>
  <c r="U402" i="6"/>
  <c r="AY402" i="6" s="1"/>
  <c r="AC402" i="6"/>
  <c r="AC401" i="6" s="1"/>
  <c r="K402" i="6"/>
  <c r="T402" i="6"/>
  <c r="T401" i="6" s="1"/>
  <c r="T533" i="6" s="1"/>
  <c r="AB402" i="6"/>
  <c r="AB401" i="6" s="1"/>
  <c r="V402" i="6"/>
  <c r="AD402" i="6"/>
  <c r="AD401" i="6" s="1"/>
  <c r="W402" i="6"/>
  <c r="W401" i="6" s="1"/>
  <c r="AE402" i="6"/>
  <c r="AE401" i="6" s="1"/>
  <c r="Y402" i="6"/>
  <c r="Y401" i="6" s="1"/>
  <c r="H402" i="6"/>
  <c r="Z402" i="6"/>
  <c r="Z401" i="6" s="1"/>
  <c r="AA402" i="6"/>
  <c r="AA401" i="6" s="1"/>
  <c r="X402" i="6"/>
  <c r="X401" i="6" s="1"/>
  <c r="AF402" i="6"/>
  <c r="AF401" i="6" s="1"/>
  <c r="O402" i="6"/>
  <c r="I393" i="6"/>
  <c r="I532" i="6" s="1"/>
  <c r="I568" i="6" s="1"/>
  <c r="H393" i="6"/>
  <c r="H532" i="6" s="1"/>
  <c r="H568" i="6" s="1"/>
  <c r="AD393" i="6"/>
  <c r="K393" i="6"/>
  <c r="K532" i="6" s="1"/>
  <c r="K568" i="6" s="1"/>
  <c r="T393" i="6"/>
  <c r="T532" i="6" s="1"/>
  <c r="W393" i="6"/>
  <c r="AE393" i="6"/>
  <c r="AB393" i="6"/>
  <c r="L393" i="6"/>
  <c r="L532" i="6" s="1"/>
  <c r="L568" i="6" s="1"/>
  <c r="AC393" i="6"/>
  <c r="O393" i="6"/>
  <c r="O532" i="6" s="1"/>
  <c r="O568" i="6" s="1"/>
  <c r="Y393" i="6"/>
  <c r="K382" i="6"/>
  <c r="T382" i="6"/>
  <c r="AB382" i="6"/>
  <c r="H382" i="6"/>
  <c r="Z393" i="6"/>
  <c r="U382" i="6"/>
  <c r="AY382" i="6" s="1"/>
  <c r="AA393" i="6"/>
  <c r="V382" i="6"/>
  <c r="AZ382" i="6" s="1"/>
  <c r="X393" i="6"/>
  <c r="AF393" i="6"/>
  <c r="Y382" i="6"/>
  <c r="I382" i="6"/>
  <c r="AA382" i="6"/>
  <c r="W382" i="6"/>
  <c r="AE382" i="6"/>
  <c r="L382" i="6"/>
  <c r="AC382" i="6"/>
  <c r="O382" i="6"/>
  <c r="X382" i="6"/>
  <c r="AF382" i="6"/>
  <c r="AD382" i="6"/>
  <c r="Z382" i="6"/>
  <c r="L370" i="6"/>
  <c r="U370" i="6"/>
  <c r="AY370" i="6" s="1"/>
  <c r="AC370" i="6"/>
  <c r="O370" i="6"/>
  <c r="W370" i="6"/>
  <c r="AE370" i="6"/>
  <c r="Y370" i="6"/>
  <c r="AF370" i="6"/>
  <c r="V370" i="6"/>
  <c r="AZ370" i="6" s="1"/>
  <c r="AD370" i="6"/>
  <c r="I370" i="6"/>
  <c r="K370" i="6"/>
  <c r="AB370" i="6"/>
  <c r="H370" i="6"/>
  <c r="AA370" i="6"/>
  <c r="AE353" i="6"/>
  <c r="X361" i="6"/>
  <c r="Z370" i="6"/>
  <c r="T353" i="6"/>
  <c r="AB353" i="6"/>
  <c r="L361" i="6"/>
  <c r="I361" i="6"/>
  <c r="U361" i="6"/>
  <c r="AY361" i="6" s="1"/>
  <c r="AC361" i="6"/>
  <c r="O361" i="6"/>
  <c r="AF361" i="6"/>
  <c r="V361" i="6"/>
  <c r="AZ361" i="6" s="1"/>
  <c r="AD361" i="6"/>
  <c r="Y361" i="6"/>
  <c r="AE361" i="6"/>
  <c r="K361" i="6"/>
  <c r="T361" i="6"/>
  <c r="AB361" i="6"/>
  <c r="H361" i="6"/>
  <c r="AA361" i="6"/>
  <c r="W361" i="6"/>
  <c r="V353" i="6"/>
  <c r="AZ353" i="6" s="1"/>
  <c r="Z361" i="6"/>
  <c r="AF353" i="6"/>
  <c r="I353" i="6"/>
  <c r="L353" i="6"/>
  <c r="Y353" i="6"/>
  <c r="W353" i="6"/>
  <c r="H353" i="6"/>
  <c r="Z353" i="6"/>
  <c r="K353" i="6"/>
  <c r="U353" i="6"/>
  <c r="AY353" i="6" s="1"/>
  <c r="AC353" i="6"/>
  <c r="AA353" i="6"/>
  <c r="O353" i="6"/>
  <c r="AD353" i="6"/>
  <c r="U311" i="6"/>
  <c r="AY311" i="6" s="1"/>
  <c r="O311" i="6"/>
  <c r="O310" i="6" s="1"/>
  <c r="T311" i="6"/>
  <c r="T310" i="6" s="1"/>
  <c r="K311" i="6"/>
  <c r="K310" i="6" s="1"/>
  <c r="AB311" i="6"/>
  <c r="AB310" i="6" s="1"/>
  <c r="T285" i="6"/>
  <c r="T284" i="6" s="1"/>
  <c r="AF311" i="6"/>
  <c r="AF310" i="6" s="1"/>
  <c r="W311" i="6"/>
  <c r="W310" i="6" s="1"/>
  <c r="AE311" i="6"/>
  <c r="AE310" i="6" s="1"/>
  <c r="AC311" i="6"/>
  <c r="AC310" i="6" s="1"/>
  <c r="I311" i="6"/>
  <c r="I310" i="6" s="1"/>
  <c r="AA311" i="6"/>
  <c r="AA310" i="6" s="1"/>
  <c r="Y311" i="6"/>
  <c r="Y310" i="6" s="1"/>
  <c r="L311" i="6"/>
  <c r="L310" i="6" s="1"/>
  <c r="V311" i="6"/>
  <c r="AD311" i="6"/>
  <c r="AD310" i="6" s="1"/>
  <c r="H311" i="6"/>
  <c r="H310" i="6" s="1"/>
  <c r="Z311" i="6"/>
  <c r="Z310" i="6" s="1"/>
  <c r="K285" i="6"/>
  <c r="K284" i="6" s="1"/>
  <c r="K560" i="6" s="1"/>
  <c r="AE285" i="6"/>
  <c r="AE284" i="6" s="1"/>
  <c r="O285" i="6"/>
  <c r="O284" i="6" s="1"/>
  <c r="O560" i="6" s="1"/>
  <c r="X285" i="6"/>
  <c r="X284" i="6" s="1"/>
  <c r="AF285" i="6"/>
  <c r="AF284" i="6" s="1"/>
  <c r="L285" i="6"/>
  <c r="L284" i="6" s="1"/>
  <c r="L560" i="6" s="1"/>
  <c r="U285" i="6"/>
  <c r="AY285" i="6" s="1"/>
  <c r="AC285" i="6"/>
  <c r="AC284" i="6" s="1"/>
  <c r="AB285" i="6"/>
  <c r="AB284" i="6" s="1"/>
  <c r="W285" i="6"/>
  <c r="W284" i="6" s="1"/>
  <c r="H285" i="6"/>
  <c r="H284" i="6" s="1"/>
  <c r="H560" i="6" s="1"/>
  <c r="Z285" i="6"/>
  <c r="Z284" i="6" s="1"/>
  <c r="AE276" i="6"/>
  <c r="I285" i="6"/>
  <c r="I284" i="6" s="1"/>
  <c r="I560" i="6" s="1"/>
  <c r="AA285" i="6"/>
  <c r="AA284" i="6" s="1"/>
  <c r="V285" i="6"/>
  <c r="AD285" i="6"/>
  <c r="AD284" i="6" s="1"/>
  <c r="X276" i="6"/>
  <c r="Y285" i="6"/>
  <c r="Y284" i="6" s="1"/>
  <c r="V276" i="6"/>
  <c r="AZ276" i="6" s="1"/>
  <c r="K276" i="6"/>
  <c r="K550" i="6" s="1"/>
  <c r="I276" i="6"/>
  <c r="I550" i="6" s="1"/>
  <c r="AA276" i="6"/>
  <c r="U276" i="6"/>
  <c r="AY276" i="6" s="1"/>
  <c r="AC276" i="6"/>
  <c r="W276" i="6"/>
  <c r="O276" i="6"/>
  <c r="O550" i="6" s="1"/>
  <c r="AF276" i="6"/>
  <c r="T276" i="6"/>
  <c r="AB276" i="6"/>
  <c r="Z276" i="6"/>
  <c r="AD276" i="6"/>
  <c r="K264" i="6"/>
  <c r="K525" i="6" s="1"/>
  <c r="T264" i="6"/>
  <c r="T525" i="6" s="1"/>
  <c r="AC264" i="6"/>
  <c r="AC577" i="6" s="1"/>
  <c r="L276" i="6"/>
  <c r="L550" i="6" s="1"/>
  <c r="Y276" i="6"/>
  <c r="H276" i="6"/>
  <c r="H550" i="6" s="1"/>
  <c r="H264" i="6"/>
  <c r="H525" i="6" s="1"/>
  <c r="AD264" i="6"/>
  <c r="AD577" i="6" s="1"/>
  <c r="L264" i="6"/>
  <c r="L525" i="6" s="1"/>
  <c r="O258" i="6"/>
  <c r="O264" i="6"/>
  <c r="O525" i="6" s="1"/>
  <c r="Y264" i="6"/>
  <c r="Y577" i="6" s="1"/>
  <c r="Z264" i="6"/>
  <c r="Z577" i="6" s="1"/>
  <c r="X258" i="6"/>
  <c r="AA264" i="6"/>
  <c r="AA577" i="6" s="1"/>
  <c r="AB264" i="6"/>
  <c r="AB577" i="6" s="1"/>
  <c r="I264" i="6"/>
  <c r="I525" i="6" s="1"/>
  <c r="AF264" i="6"/>
  <c r="AF577" i="6" s="1"/>
  <c r="AE264" i="6"/>
  <c r="AE577" i="6" s="1"/>
  <c r="AE258" i="6"/>
  <c r="W264" i="6"/>
  <c r="W577" i="6" s="1"/>
  <c r="H258" i="6"/>
  <c r="Z258" i="6"/>
  <c r="I258" i="6"/>
  <c r="AA258" i="6"/>
  <c r="K258" i="6"/>
  <c r="T258" i="6"/>
  <c r="T522" i="6" s="1"/>
  <c r="AB258" i="6"/>
  <c r="X246" i="6"/>
  <c r="Y258" i="6"/>
  <c r="L258" i="6"/>
  <c r="AC258" i="6"/>
  <c r="AD258" i="6"/>
  <c r="W258" i="6"/>
  <c r="AF258" i="6"/>
  <c r="X266" i="6"/>
  <c r="X265" i="6" s="1"/>
  <c r="Y246" i="6"/>
  <c r="V246" i="6"/>
  <c r="AZ246" i="6" s="1"/>
  <c r="AD246" i="6"/>
  <c r="O246" i="6"/>
  <c r="O553" i="6" s="1"/>
  <c r="AF246" i="6"/>
  <c r="I246" i="6"/>
  <c r="I553" i="6" s="1"/>
  <c r="U246" i="6"/>
  <c r="AY246" i="6" s="1"/>
  <c r="AC246" i="6"/>
  <c r="AE246" i="6"/>
  <c r="K246" i="6"/>
  <c r="K553" i="6" s="1"/>
  <c r="T246" i="6"/>
  <c r="AB246" i="6"/>
  <c r="L246" i="6"/>
  <c r="L553" i="6" s="1"/>
  <c r="AC232" i="6"/>
  <c r="AD232" i="6"/>
  <c r="W246" i="6"/>
  <c r="H246" i="6"/>
  <c r="H553" i="6" s="1"/>
  <c r="Z246" i="6"/>
  <c r="AA246" i="6"/>
  <c r="AB232" i="6"/>
  <c r="K232" i="6"/>
  <c r="O232" i="6"/>
  <c r="O213" i="6" s="1"/>
  <c r="X232" i="6"/>
  <c r="L232" i="6"/>
  <c r="U232" i="6"/>
  <c r="Y232" i="6"/>
  <c r="I232" i="6"/>
  <c r="T206" i="6"/>
  <c r="W232" i="6"/>
  <c r="AE232" i="6"/>
  <c r="AF232" i="6"/>
  <c r="H232" i="6"/>
  <c r="Z232" i="6"/>
  <c r="AA232" i="6"/>
  <c r="W206" i="6"/>
  <c r="W556" i="6" s="1"/>
  <c r="V206" i="6"/>
  <c r="AD206" i="6"/>
  <c r="AD556" i="6" s="1"/>
  <c r="K206" i="6"/>
  <c r="AB206" i="6"/>
  <c r="AB556" i="6" s="1"/>
  <c r="AE206" i="6"/>
  <c r="AE556" i="6" s="1"/>
  <c r="L206" i="6"/>
  <c r="O206" i="6"/>
  <c r="X206" i="6"/>
  <c r="X556" i="6" s="1"/>
  <c r="AF206" i="6"/>
  <c r="AF556" i="6" s="1"/>
  <c r="AA206" i="6"/>
  <c r="AA556" i="6" s="1"/>
  <c r="T196" i="6"/>
  <c r="H206" i="6"/>
  <c r="Z206" i="6"/>
  <c r="Z556" i="6" s="1"/>
  <c r="AC196" i="6"/>
  <c r="L196" i="6"/>
  <c r="U206" i="6"/>
  <c r="AC206" i="6"/>
  <c r="AC556" i="6" s="1"/>
  <c r="I206" i="6"/>
  <c r="Y11" i="6"/>
  <c r="Y206" i="6"/>
  <c r="Y556" i="6" s="1"/>
  <c r="AE196" i="6"/>
  <c r="AF196" i="6"/>
  <c r="Y196" i="6"/>
  <c r="AB196" i="6"/>
  <c r="K196" i="6"/>
  <c r="O196" i="6"/>
  <c r="I196" i="6"/>
  <c r="X196" i="6"/>
  <c r="H196" i="6"/>
  <c r="AD196" i="6"/>
  <c r="Z196" i="6"/>
  <c r="AA196" i="6"/>
  <c r="W202" i="6"/>
  <c r="W200" i="6" s="1"/>
  <c r="AD180" i="6"/>
  <c r="K180" i="6"/>
  <c r="L180" i="6"/>
  <c r="U180" i="6"/>
  <c r="AY180" i="6" s="1"/>
  <c r="AC180" i="6"/>
  <c r="H180" i="6"/>
  <c r="Z180" i="6"/>
  <c r="O169" i="6"/>
  <c r="I180" i="6"/>
  <c r="AA180" i="6"/>
  <c r="W180" i="6"/>
  <c r="AE180" i="6"/>
  <c r="O180" i="6"/>
  <c r="Y180" i="6"/>
  <c r="T180" i="6"/>
  <c r="AB180" i="6"/>
  <c r="X180" i="6"/>
  <c r="AF180" i="6"/>
  <c r="W169" i="6"/>
  <c r="AE169" i="6"/>
  <c r="L169" i="6"/>
  <c r="AA169" i="6"/>
  <c r="Y169" i="6"/>
  <c r="K169" i="6"/>
  <c r="T169" i="6"/>
  <c r="AB169" i="6"/>
  <c r="Z169" i="6"/>
  <c r="I169" i="6"/>
  <c r="U169" i="6"/>
  <c r="AY169" i="6" s="1"/>
  <c r="AC169" i="6"/>
  <c r="V169" i="6"/>
  <c r="AZ169" i="6" s="1"/>
  <c r="AD169" i="6"/>
  <c r="H169" i="6"/>
  <c r="X169" i="6"/>
  <c r="AF169" i="6"/>
  <c r="O135" i="6"/>
  <c r="AB135" i="6"/>
  <c r="U124" i="6"/>
  <c r="AY124" i="6" s="1"/>
  <c r="W135" i="6"/>
  <c r="AE135" i="6"/>
  <c r="T135" i="6"/>
  <c r="AC135" i="6"/>
  <c r="L135" i="6"/>
  <c r="H135" i="6"/>
  <c r="I135" i="6"/>
  <c r="K135" i="6"/>
  <c r="Z135" i="6"/>
  <c r="Y124" i="6"/>
  <c r="Y135" i="6"/>
  <c r="AA135" i="6"/>
  <c r="K124" i="6"/>
  <c r="T124" i="6"/>
  <c r="AB124" i="6"/>
  <c r="O124" i="6"/>
  <c r="X124" i="6"/>
  <c r="AF124" i="6"/>
  <c r="AD135" i="6"/>
  <c r="X135" i="6"/>
  <c r="AF135" i="6"/>
  <c r="L124" i="6"/>
  <c r="AC124" i="6"/>
  <c r="H124" i="6"/>
  <c r="AA124" i="6"/>
  <c r="I124" i="6"/>
  <c r="V124" i="6"/>
  <c r="AZ124" i="6" s="1"/>
  <c r="AD124" i="6"/>
  <c r="Z105" i="6"/>
  <c r="W124" i="6"/>
  <c r="AE124" i="6"/>
  <c r="Z124" i="6"/>
  <c r="Z11" i="6"/>
  <c r="W105" i="6"/>
  <c r="K105" i="6"/>
  <c r="T105" i="6"/>
  <c r="AB105" i="6"/>
  <c r="AE105" i="6"/>
  <c r="O105" i="6"/>
  <c r="Y105" i="6"/>
  <c r="L105" i="6"/>
  <c r="AC105" i="6"/>
  <c r="X105" i="6"/>
  <c r="AF105" i="6"/>
  <c r="AD105" i="6"/>
  <c r="I105" i="6"/>
  <c r="AA105" i="6"/>
  <c r="H105" i="6"/>
  <c r="AB11" i="6"/>
  <c r="W76" i="6"/>
  <c r="W75" i="6" s="1"/>
  <c r="W74" i="6" s="1"/>
  <c r="AB76" i="6"/>
  <c r="AB75" i="6" s="1"/>
  <c r="AB74" i="6" s="1"/>
  <c r="AF76" i="6"/>
  <c r="AF75" i="6" s="1"/>
  <c r="AF74" i="6" s="1"/>
  <c r="T58" i="6"/>
  <c r="T46" i="6" s="1"/>
  <c r="T518" i="6" s="1"/>
  <c r="K76" i="6"/>
  <c r="K75" i="6" s="1"/>
  <c r="K74" i="6" s="1"/>
  <c r="K520" i="6" s="1"/>
  <c r="V11" i="6"/>
  <c r="AZ11" i="6" s="1"/>
  <c r="AE76" i="6"/>
  <c r="AE75" i="6" s="1"/>
  <c r="AE74" i="6" s="1"/>
  <c r="AC76" i="6"/>
  <c r="AC75" i="6" s="1"/>
  <c r="AC74" i="6" s="1"/>
  <c r="AB58" i="6"/>
  <c r="AB46" i="6" s="1"/>
  <c r="AD76" i="6"/>
  <c r="AD75" i="6" s="1"/>
  <c r="AD74" i="6" s="1"/>
  <c r="W58" i="6"/>
  <c r="W46" i="6" s="1"/>
  <c r="O76" i="6"/>
  <c r="O75" i="6" s="1"/>
  <c r="O74" i="6" s="1"/>
  <c r="O520" i="6" s="1"/>
  <c r="Y76" i="6"/>
  <c r="Y75" i="6" s="1"/>
  <c r="Y74" i="6" s="1"/>
  <c r="V76" i="6"/>
  <c r="H76" i="6"/>
  <c r="H75" i="6" s="1"/>
  <c r="H74" i="6" s="1"/>
  <c r="H520" i="6" s="1"/>
  <c r="I76" i="6"/>
  <c r="I75" i="6" s="1"/>
  <c r="I74" i="6" s="1"/>
  <c r="I520" i="6" s="1"/>
  <c r="X11" i="6"/>
  <c r="AF11" i="6"/>
  <c r="AA76" i="6"/>
  <c r="AA75" i="6" s="1"/>
  <c r="AA74" i="6" s="1"/>
  <c r="X76" i="6"/>
  <c r="X75" i="6" s="1"/>
  <c r="X74" i="6" s="1"/>
  <c r="Z76" i="6"/>
  <c r="Z75" i="6" s="1"/>
  <c r="Z74" i="6" s="1"/>
  <c r="AC11" i="6"/>
  <c r="U11" i="6"/>
  <c r="AY11" i="6" s="1"/>
  <c r="AD11" i="6"/>
  <c r="L76" i="6"/>
  <c r="L75" i="6" s="1"/>
  <c r="L74" i="6" s="1"/>
  <c r="L520" i="6" s="1"/>
  <c r="D58" i="6"/>
  <c r="D46" i="6" s="1"/>
  <c r="N58" i="6"/>
  <c r="N46" i="6" s="1"/>
  <c r="N518" i="6" s="1"/>
  <c r="H58" i="6"/>
  <c r="H46" i="6" s="1"/>
  <c r="H518" i="6" s="1"/>
  <c r="F58" i="6"/>
  <c r="F46" i="6" s="1"/>
  <c r="Z58" i="6"/>
  <c r="Z46" i="6" s="1"/>
  <c r="K58" i="6"/>
  <c r="K46" i="6" s="1"/>
  <c r="K518" i="6" s="1"/>
  <c r="U58" i="6"/>
  <c r="AY58" i="6" s="1"/>
  <c r="AC58" i="6"/>
  <c r="AC46" i="6" s="1"/>
  <c r="L58" i="6"/>
  <c r="L46" i="6" s="1"/>
  <c r="L518" i="6" s="1"/>
  <c r="AD58" i="6"/>
  <c r="AD46" i="6" s="1"/>
  <c r="AE58" i="6"/>
  <c r="AE46" i="6" s="1"/>
  <c r="O58" i="6"/>
  <c r="O46" i="6" s="1"/>
  <c r="O518" i="6" s="1"/>
  <c r="X58" i="6"/>
  <c r="X46" i="6" s="1"/>
  <c r="AF58" i="6"/>
  <c r="AF46" i="6" s="1"/>
  <c r="Y58" i="6"/>
  <c r="Y46" i="6" s="1"/>
  <c r="I58" i="6"/>
  <c r="I46" i="6" s="1"/>
  <c r="I518" i="6" s="1"/>
  <c r="V58" i="6"/>
  <c r="AZ58" i="6" s="1"/>
  <c r="E58" i="6"/>
  <c r="E46" i="6" s="1"/>
  <c r="AA58" i="6"/>
  <c r="AA46" i="6" s="1"/>
  <c r="M58" i="6"/>
  <c r="M46" i="6" s="1"/>
  <c r="M518" i="6" s="1"/>
  <c r="W24" i="6"/>
  <c r="V48" i="6"/>
  <c r="K24" i="6"/>
  <c r="T24" i="6"/>
  <c r="AB24" i="6"/>
  <c r="AE24" i="6"/>
  <c r="F24" i="6"/>
  <c r="Y24" i="6"/>
  <c r="I24" i="6"/>
  <c r="V24" i="6"/>
  <c r="AZ24" i="6" s="1"/>
  <c r="AD24" i="6"/>
  <c r="O24" i="6"/>
  <c r="X24" i="6"/>
  <c r="AF24" i="6"/>
  <c r="U24" i="6"/>
  <c r="AY24" i="6" s="1"/>
  <c r="AC24" i="6"/>
  <c r="H24" i="6"/>
  <c r="AA24" i="6"/>
  <c r="L11" i="6"/>
  <c r="L24" i="6"/>
  <c r="O11" i="6"/>
  <c r="Z24" i="6"/>
  <c r="H11" i="6"/>
  <c r="W11" i="6"/>
  <c r="AE11" i="6"/>
  <c r="K11" i="6"/>
  <c r="AA11" i="6"/>
  <c r="I11" i="6"/>
  <c r="F11" i="6"/>
  <c r="AH12" i="6"/>
  <c r="R509" i="6"/>
  <c r="P509" i="6"/>
  <c r="G509" i="6"/>
  <c r="R508" i="6"/>
  <c r="P508" i="6"/>
  <c r="N508" i="6"/>
  <c r="N507" i="6" s="1"/>
  <c r="N535" i="6" s="1"/>
  <c r="M508" i="6"/>
  <c r="M507" i="6" s="1"/>
  <c r="M535" i="6" s="1"/>
  <c r="E508" i="6"/>
  <c r="E507" i="6" s="1"/>
  <c r="E588" i="6" s="1"/>
  <c r="E582" i="6" s="1"/>
  <c r="D508" i="6"/>
  <c r="D507" i="6" s="1"/>
  <c r="D588" i="6" s="1"/>
  <c r="D582" i="6" s="1"/>
  <c r="C508" i="6"/>
  <c r="R507" i="6"/>
  <c r="R535" i="6" s="1"/>
  <c r="P507" i="6"/>
  <c r="P535" i="6" s="1"/>
  <c r="R506" i="6"/>
  <c r="P506" i="6"/>
  <c r="G506" i="6"/>
  <c r="Q506" i="6" s="1"/>
  <c r="R505" i="6"/>
  <c r="P505" i="6"/>
  <c r="G505" i="6"/>
  <c r="J505" i="6" s="1"/>
  <c r="R504" i="6"/>
  <c r="P504" i="6"/>
  <c r="G504" i="6"/>
  <c r="R503" i="6"/>
  <c r="P503" i="6"/>
  <c r="G503" i="6"/>
  <c r="R502" i="6"/>
  <c r="P502" i="6"/>
  <c r="G502" i="6"/>
  <c r="J502" i="6" s="1"/>
  <c r="R501" i="6"/>
  <c r="P501" i="6"/>
  <c r="G501" i="6"/>
  <c r="Q501" i="6" s="1"/>
  <c r="R500" i="6"/>
  <c r="P500" i="6"/>
  <c r="G500" i="6"/>
  <c r="Q500" i="6" s="1"/>
  <c r="R499" i="6"/>
  <c r="P499" i="6"/>
  <c r="G499" i="6"/>
  <c r="Q499" i="6" s="1"/>
  <c r="R498" i="6"/>
  <c r="P498" i="6"/>
  <c r="G498" i="6"/>
  <c r="Q498" i="6" s="1"/>
  <c r="R497" i="6"/>
  <c r="P497" i="6"/>
  <c r="G497" i="6"/>
  <c r="J497" i="6" s="1"/>
  <c r="R496" i="6"/>
  <c r="P496" i="6"/>
  <c r="G496" i="6"/>
  <c r="R495" i="6"/>
  <c r="P495" i="6"/>
  <c r="G495" i="6"/>
  <c r="R494" i="6"/>
  <c r="P494" i="6"/>
  <c r="G494" i="6"/>
  <c r="J494" i="6" s="1"/>
  <c r="R493" i="6"/>
  <c r="P493" i="6"/>
  <c r="G493" i="6"/>
  <c r="Q493" i="6" s="1"/>
  <c r="R492" i="6"/>
  <c r="P492" i="6"/>
  <c r="G492" i="6"/>
  <c r="Q492" i="6" s="1"/>
  <c r="R491" i="6"/>
  <c r="P491" i="6"/>
  <c r="G491" i="6"/>
  <c r="Q491" i="6" s="1"/>
  <c r="R490" i="6"/>
  <c r="P490" i="6"/>
  <c r="G490" i="6"/>
  <c r="Q490" i="6" s="1"/>
  <c r="R489" i="6"/>
  <c r="P489" i="6"/>
  <c r="G489" i="6"/>
  <c r="Q489" i="6" s="1"/>
  <c r="R488" i="6"/>
  <c r="P488" i="6"/>
  <c r="G488" i="6"/>
  <c r="J488" i="6" s="1"/>
  <c r="R487" i="6"/>
  <c r="P487" i="6"/>
  <c r="G487" i="6"/>
  <c r="R486" i="6"/>
  <c r="P486" i="6"/>
  <c r="G486" i="6"/>
  <c r="J486" i="6" s="1"/>
  <c r="R485" i="6"/>
  <c r="P485" i="6"/>
  <c r="G485" i="6"/>
  <c r="Q485" i="6" s="1"/>
  <c r="R484" i="6"/>
  <c r="P484" i="6"/>
  <c r="G484" i="6"/>
  <c r="Q484" i="6" s="1"/>
  <c r="R483" i="6"/>
  <c r="P483" i="6"/>
  <c r="G483" i="6"/>
  <c r="Q483" i="6" s="1"/>
  <c r="R482" i="6"/>
  <c r="P482" i="6"/>
  <c r="G482" i="6"/>
  <c r="Q482" i="6" s="1"/>
  <c r="R481" i="6"/>
  <c r="P481" i="6"/>
  <c r="G481" i="6"/>
  <c r="J481" i="6" s="1"/>
  <c r="R480" i="6"/>
  <c r="P480" i="6"/>
  <c r="G480" i="6"/>
  <c r="R479" i="6"/>
  <c r="P479" i="6"/>
  <c r="G479" i="6"/>
  <c r="R478" i="6"/>
  <c r="P478" i="6"/>
  <c r="G478" i="6"/>
  <c r="J478" i="6" s="1"/>
  <c r="R477" i="6"/>
  <c r="P477" i="6"/>
  <c r="G477" i="6"/>
  <c r="Q477" i="6" s="1"/>
  <c r="R476" i="6"/>
  <c r="P476" i="6"/>
  <c r="G476" i="6"/>
  <c r="Q476" i="6" s="1"/>
  <c r="R475" i="6"/>
  <c r="P475" i="6"/>
  <c r="G475" i="6"/>
  <c r="Q475" i="6" s="1"/>
  <c r="R474" i="6"/>
  <c r="P474" i="6"/>
  <c r="G474" i="6"/>
  <c r="Q474" i="6" s="1"/>
  <c r="R473" i="6"/>
  <c r="P473" i="6"/>
  <c r="G473" i="6"/>
  <c r="J473" i="6" s="1"/>
  <c r="R472" i="6"/>
  <c r="P472" i="6"/>
  <c r="G472" i="6"/>
  <c r="R471" i="6"/>
  <c r="P471" i="6"/>
  <c r="G471" i="6"/>
  <c r="R470" i="6"/>
  <c r="P470" i="6"/>
  <c r="G470" i="6"/>
  <c r="J470" i="6" s="1"/>
  <c r="R469" i="6"/>
  <c r="P469" i="6"/>
  <c r="G469" i="6"/>
  <c r="Q469" i="6" s="1"/>
  <c r="R468" i="6"/>
  <c r="P468" i="6"/>
  <c r="G468" i="6"/>
  <c r="Q468" i="6" s="1"/>
  <c r="R467" i="6"/>
  <c r="P467" i="6"/>
  <c r="G467" i="6"/>
  <c r="Q467" i="6" s="1"/>
  <c r="R466" i="6"/>
  <c r="P466" i="6"/>
  <c r="G466" i="6"/>
  <c r="Q466" i="6" s="1"/>
  <c r="R465" i="6"/>
  <c r="P465" i="6"/>
  <c r="G465" i="6"/>
  <c r="J465" i="6" s="1"/>
  <c r="R464" i="6"/>
  <c r="P464" i="6"/>
  <c r="G464" i="6"/>
  <c r="J464" i="6" s="1"/>
  <c r="R463" i="6"/>
  <c r="P463" i="6"/>
  <c r="G463" i="6"/>
  <c r="R462" i="6"/>
  <c r="P462" i="6"/>
  <c r="G462" i="6"/>
  <c r="J462" i="6" s="1"/>
  <c r="R461" i="6"/>
  <c r="P461" i="6"/>
  <c r="G461" i="6"/>
  <c r="Q461" i="6" s="1"/>
  <c r="R460" i="6"/>
  <c r="P460" i="6"/>
  <c r="G460" i="6"/>
  <c r="Q460" i="6" s="1"/>
  <c r="R459" i="6"/>
  <c r="P459" i="6"/>
  <c r="G459" i="6"/>
  <c r="Q459" i="6" s="1"/>
  <c r="R458" i="6"/>
  <c r="P458" i="6"/>
  <c r="G458" i="6"/>
  <c r="Q458" i="6" s="1"/>
  <c r="R457" i="6"/>
  <c r="P457" i="6"/>
  <c r="G457" i="6"/>
  <c r="J457" i="6" s="1"/>
  <c r="R456" i="6"/>
  <c r="P456" i="6"/>
  <c r="G456" i="6"/>
  <c r="J456" i="6" s="1"/>
  <c r="R455" i="6"/>
  <c r="P455" i="6"/>
  <c r="G455" i="6"/>
  <c r="R454" i="6"/>
  <c r="P454" i="6"/>
  <c r="G454" i="6"/>
  <c r="J454" i="6" s="1"/>
  <c r="R453" i="6"/>
  <c r="P453" i="6"/>
  <c r="G453" i="6"/>
  <c r="Q453" i="6" s="1"/>
  <c r="R452" i="6"/>
  <c r="P452" i="6"/>
  <c r="G452" i="6"/>
  <c r="Q452" i="6" s="1"/>
  <c r="R451" i="6"/>
  <c r="P451" i="6"/>
  <c r="G451" i="6"/>
  <c r="Q451" i="6" s="1"/>
  <c r="R450" i="6"/>
  <c r="P450" i="6"/>
  <c r="G450" i="6"/>
  <c r="Q450" i="6" s="1"/>
  <c r="R449" i="6"/>
  <c r="P449" i="6"/>
  <c r="G449" i="6"/>
  <c r="J449" i="6" s="1"/>
  <c r="R448" i="6"/>
  <c r="P448" i="6"/>
  <c r="G448" i="6"/>
  <c r="J448" i="6" s="1"/>
  <c r="R447" i="6"/>
  <c r="R567" i="6" s="1"/>
  <c r="P447" i="6"/>
  <c r="P567" i="6" s="1"/>
  <c r="G447" i="6"/>
  <c r="R446" i="6"/>
  <c r="P446" i="6"/>
  <c r="G446" i="6"/>
  <c r="J446" i="6" s="1"/>
  <c r="R445" i="6"/>
  <c r="P445" i="6"/>
  <c r="G445" i="6"/>
  <c r="Q445" i="6" s="1"/>
  <c r="R444" i="6"/>
  <c r="P444" i="6"/>
  <c r="G444" i="6"/>
  <c r="Q444" i="6" s="1"/>
  <c r="R443" i="6"/>
  <c r="P443" i="6"/>
  <c r="G443" i="6"/>
  <c r="Q443" i="6" s="1"/>
  <c r="R442" i="6"/>
  <c r="P442" i="6"/>
  <c r="G442" i="6"/>
  <c r="Q442" i="6" s="1"/>
  <c r="R441" i="6"/>
  <c r="P441" i="6"/>
  <c r="G441" i="6"/>
  <c r="J441" i="6" s="1"/>
  <c r="R440" i="6"/>
  <c r="P440" i="6"/>
  <c r="G440" i="6"/>
  <c r="J440" i="6" s="1"/>
  <c r="R439" i="6"/>
  <c r="P439" i="6"/>
  <c r="G439" i="6"/>
  <c r="R438" i="6"/>
  <c r="P438" i="6"/>
  <c r="G438" i="6"/>
  <c r="J438" i="6" s="1"/>
  <c r="R437" i="6"/>
  <c r="P437" i="6"/>
  <c r="G437" i="6"/>
  <c r="Q437" i="6" s="1"/>
  <c r="R436" i="6"/>
  <c r="P436" i="6"/>
  <c r="G436" i="6"/>
  <c r="Q436" i="6" s="1"/>
  <c r="R435" i="6"/>
  <c r="P435" i="6"/>
  <c r="G435" i="6"/>
  <c r="Q435" i="6" s="1"/>
  <c r="R434" i="6"/>
  <c r="P434" i="6"/>
  <c r="G434" i="6"/>
  <c r="Q434" i="6" s="1"/>
  <c r="R433" i="6"/>
  <c r="P433" i="6"/>
  <c r="G433" i="6"/>
  <c r="J433" i="6" s="1"/>
  <c r="R432" i="6"/>
  <c r="P432" i="6"/>
  <c r="G432" i="6"/>
  <c r="J432" i="6" s="1"/>
  <c r="R431" i="6"/>
  <c r="P431" i="6"/>
  <c r="G431" i="6"/>
  <c r="R430" i="6"/>
  <c r="P430" i="6"/>
  <c r="G430" i="6"/>
  <c r="J430" i="6" s="1"/>
  <c r="R429" i="6"/>
  <c r="P429" i="6"/>
  <c r="G429" i="6"/>
  <c r="Q429" i="6" s="1"/>
  <c r="R428" i="6"/>
  <c r="P428" i="6"/>
  <c r="G428" i="6"/>
  <c r="Q428" i="6" s="1"/>
  <c r="R427" i="6"/>
  <c r="R566" i="6" s="1"/>
  <c r="P427" i="6"/>
  <c r="P566" i="6" s="1"/>
  <c r="G427" i="6"/>
  <c r="Q427" i="6" s="1"/>
  <c r="Q566" i="6" s="1"/>
  <c r="R426" i="6"/>
  <c r="P426" i="6"/>
  <c r="G426" i="6"/>
  <c r="Q426" i="6" s="1"/>
  <c r="R425" i="6"/>
  <c r="P425" i="6"/>
  <c r="G425" i="6"/>
  <c r="J425" i="6" s="1"/>
  <c r="R424" i="6"/>
  <c r="P424" i="6"/>
  <c r="G424" i="6"/>
  <c r="J424" i="6" s="1"/>
  <c r="R423" i="6"/>
  <c r="P423" i="6"/>
  <c r="G423" i="6"/>
  <c r="C422" i="6"/>
  <c r="C587" i="6" s="1"/>
  <c r="R421" i="6"/>
  <c r="R420" i="6" s="1"/>
  <c r="P421" i="6"/>
  <c r="P420" i="6" s="1"/>
  <c r="G421" i="6"/>
  <c r="G420" i="6" s="1"/>
  <c r="G419" i="6" s="1"/>
  <c r="C420" i="6"/>
  <c r="R418" i="6"/>
  <c r="P418" i="6"/>
  <c r="G418" i="6"/>
  <c r="R417" i="6"/>
  <c r="P417" i="6"/>
  <c r="G417" i="6"/>
  <c r="C416" i="6"/>
  <c r="R415" i="6"/>
  <c r="P415" i="6"/>
  <c r="G415" i="6"/>
  <c r="R414" i="6"/>
  <c r="P414" i="6"/>
  <c r="G414" i="6"/>
  <c r="C413" i="6"/>
  <c r="R412" i="6"/>
  <c r="P412" i="6"/>
  <c r="G412" i="6"/>
  <c r="Q412" i="6" s="1"/>
  <c r="R411" i="6"/>
  <c r="P411" i="6"/>
  <c r="G411" i="6"/>
  <c r="C410" i="6"/>
  <c r="R409" i="6"/>
  <c r="R408" i="6" s="1"/>
  <c r="P409" i="6"/>
  <c r="P408" i="6" s="1"/>
  <c r="G409" i="6"/>
  <c r="G408" i="6" s="1"/>
  <c r="C408" i="6"/>
  <c r="R407" i="6"/>
  <c r="P407" i="6"/>
  <c r="G407" i="6"/>
  <c r="R406" i="6"/>
  <c r="P406" i="6"/>
  <c r="G406" i="6"/>
  <c r="D402" i="6"/>
  <c r="C405" i="6"/>
  <c r="R404" i="6"/>
  <c r="R403" i="6" s="1"/>
  <c r="P404" i="6"/>
  <c r="P403" i="6" s="1"/>
  <c r="G404" i="6"/>
  <c r="R400" i="6"/>
  <c r="R399" i="6" s="1"/>
  <c r="R398" i="6" s="1"/>
  <c r="P400" i="6"/>
  <c r="P399" i="6" s="1"/>
  <c r="P398" i="6" s="1"/>
  <c r="G400" i="6"/>
  <c r="C399" i="6"/>
  <c r="R396" i="6"/>
  <c r="R395" i="6" s="1"/>
  <c r="R394" i="6" s="1"/>
  <c r="P396" i="6"/>
  <c r="P395" i="6" s="1"/>
  <c r="P394" i="6" s="1"/>
  <c r="G396" i="6"/>
  <c r="G585" i="6" s="1"/>
  <c r="N394" i="6"/>
  <c r="N393" i="6" s="1"/>
  <c r="N532" i="6" s="1"/>
  <c r="N568" i="6" s="1"/>
  <c r="M394" i="6"/>
  <c r="F394" i="6"/>
  <c r="E394" i="6"/>
  <c r="E393" i="6" s="1"/>
  <c r="D394" i="6"/>
  <c r="D393" i="6" s="1"/>
  <c r="C395" i="6"/>
  <c r="R392" i="6"/>
  <c r="R391" i="6" s="1"/>
  <c r="P392" i="6"/>
  <c r="P391" i="6" s="1"/>
  <c r="G392" i="6"/>
  <c r="C391" i="6"/>
  <c r="R390" i="6"/>
  <c r="R389" i="6" s="1"/>
  <c r="R388" i="6" s="1"/>
  <c r="P390" i="6"/>
  <c r="P389" i="6" s="1"/>
  <c r="P388" i="6" s="1"/>
  <c r="G390" i="6"/>
  <c r="C389" i="6"/>
  <c r="R387" i="6"/>
  <c r="R386" i="6" s="1"/>
  <c r="P387" i="6"/>
  <c r="P386" i="6" s="1"/>
  <c r="G387" i="6"/>
  <c r="N382" i="6"/>
  <c r="M382" i="6"/>
  <c r="F382" i="6"/>
  <c r="E382" i="6"/>
  <c r="D382" i="6"/>
  <c r="C386" i="6"/>
  <c r="R385" i="6"/>
  <c r="P385" i="6"/>
  <c r="G385" i="6"/>
  <c r="R384" i="6"/>
  <c r="P384" i="6"/>
  <c r="G384" i="6"/>
  <c r="C383" i="6"/>
  <c r="R381" i="6"/>
  <c r="P381" i="6"/>
  <c r="G381" i="6"/>
  <c r="R380" i="6"/>
  <c r="P380" i="6"/>
  <c r="G380" i="6"/>
  <c r="N370" i="6"/>
  <c r="E370" i="6"/>
  <c r="C379" i="6"/>
  <c r="R378" i="6"/>
  <c r="R377" i="6" s="1"/>
  <c r="P378" i="6"/>
  <c r="P377" i="6" s="1"/>
  <c r="G378" i="6"/>
  <c r="C377" i="6"/>
  <c r="R376" i="6"/>
  <c r="P376" i="6"/>
  <c r="G376" i="6"/>
  <c r="R375" i="6"/>
  <c r="P375" i="6"/>
  <c r="G375" i="6"/>
  <c r="M370" i="6"/>
  <c r="C374" i="6"/>
  <c r="R373" i="6"/>
  <c r="P373" i="6"/>
  <c r="G373" i="6"/>
  <c r="R372" i="6"/>
  <c r="P372" i="6"/>
  <c r="G372" i="6"/>
  <c r="C371" i="6"/>
  <c r="R369" i="6"/>
  <c r="R368" i="6" s="1"/>
  <c r="P369" i="6"/>
  <c r="P368" i="6" s="1"/>
  <c r="G369" i="6"/>
  <c r="M361" i="6"/>
  <c r="E361" i="6"/>
  <c r="C368" i="6"/>
  <c r="R367" i="6"/>
  <c r="R366" i="6" s="1"/>
  <c r="P367" i="6"/>
  <c r="P366" i="6" s="1"/>
  <c r="G367" i="6"/>
  <c r="D361" i="6"/>
  <c r="C366" i="6"/>
  <c r="R365" i="6"/>
  <c r="R364" i="6" s="1"/>
  <c r="P365" i="6"/>
  <c r="P364" i="6" s="1"/>
  <c r="G365" i="6"/>
  <c r="C364" i="6"/>
  <c r="R363" i="6"/>
  <c r="R362" i="6" s="1"/>
  <c r="P363" i="6"/>
  <c r="P362" i="6" s="1"/>
  <c r="G363" i="6"/>
  <c r="C362" i="6"/>
  <c r="R360" i="6"/>
  <c r="R359" i="6" s="1"/>
  <c r="P360" i="6"/>
  <c r="P359" i="6" s="1"/>
  <c r="G360" i="6"/>
  <c r="F353" i="6"/>
  <c r="C359" i="6"/>
  <c r="R358" i="6"/>
  <c r="R357" i="6" s="1"/>
  <c r="P358" i="6"/>
  <c r="P357" i="6" s="1"/>
  <c r="G358" i="6"/>
  <c r="C357" i="6"/>
  <c r="R356" i="6"/>
  <c r="P356" i="6"/>
  <c r="G356" i="6"/>
  <c r="R355" i="6"/>
  <c r="P355" i="6"/>
  <c r="G355" i="6"/>
  <c r="C354" i="6"/>
  <c r="R352" i="6"/>
  <c r="P352" i="6"/>
  <c r="G352" i="6"/>
  <c r="J352" i="6" s="1"/>
  <c r="R351" i="6"/>
  <c r="P351" i="6"/>
  <c r="G351" i="6"/>
  <c r="R350" i="6"/>
  <c r="P350" i="6"/>
  <c r="G350" i="6"/>
  <c r="C349" i="6"/>
  <c r="R348" i="6"/>
  <c r="P348" i="6"/>
  <c r="G348" i="6"/>
  <c r="Q348" i="6" s="1"/>
  <c r="R347" i="6"/>
  <c r="P347" i="6"/>
  <c r="G347" i="6"/>
  <c r="R346" i="6"/>
  <c r="P346" i="6"/>
  <c r="G346" i="6"/>
  <c r="C345" i="6"/>
  <c r="R344" i="6"/>
  <c r="R343" i="6" s="1"/>
  <c r="P344" i="6"/>
  <c r="P343" i="6" s="1"/>
  <c r="G344" i="6"/>
  <c r="C343" i="6"/>
  <c r="R341" i="6"/>
  <c r="R340" i="6" s="1"/>
  <c r="P341" i="6"/>
  <c r="P340" i="6" s="1"/>
  <c r="G341" i="6"/>
  <c r="C340" i="6"/>
  <c r="R338" i="6"/>
  <c r="R337" i="6" s="1"/>
  <c r="P338" i="6"/>
  <c r="P337" i="6" s="1"/>
  <c r="G338" i="6"/>
  <c r="C337" i="6"/>
  <c r="R336" i="6"/>
  <c r="P336" i="6"/>
  <c r="G336" i="6"/>
  <c r="R335" i="6"/>
  <c r="P335" i="6"/>
  <c r="G335" i="6"/>
  <c r="J335" i="6" s="1"/>
  <c r="R334" i="6"/>
  <c r="P334" i="6"/>
  <c r="G334" i="6"/>
  <c r="C333" i="6"/>
  <c r="R332" i="6"/>
  <c r="P332" i="6"/>
  <c r="G332" i="6"/>
  <c r="J332" i="6" s="1"/>
  <c r="R331" i="6"/>
  <c r="P331" i="6"/>
  <c r="G331" i="6"/>
  <c r="C330" i="6"/>
  <c r="R329" i="6"/>
  <c r="P329" i="6"/>
  <c r="G329" i="6"/>
  <c r="R328" i="6"/>
  <c r="P328" i="6"/>
  <c r="G328" i="6"/>
  <c r="C327" i="6"/>
  <c r="R326" i="6"/>
  <c r="P326" i="6"/>
  <c r="G326" i="6"/>
  <c r="J326" i="6" s="1"/>
  <c r="R325" i="6"/>
  <c r="P325" i="6"/>
  <c r="G325" i="6"/>
  <c r="Q325" i="6" s="1"/>
  <c r="R324" i="6"/>
  <c r="P324" i="6"/>
  <c r="G324" i="6"/>
  <c r="C323" i="6"/>
  <c r="R322" i="6"/>
  <c r="P322" i="6"/>
  <c r="G322" i="6"/>
  <c r="R321" i="6"/>
  <c r="P321" i="6"/>
  <c r="G321" i="6"/>
  <c r="Q321" i="6" s="1"/>
  <c r="R320" i="6"/>
  <c r="P320" i="6"/>
  <c r="G320" i="6"/>
  <c r="C319" i="6"/>
  <c r="R317" i="6"/>
  <c r="P317" i="6"/>
  <c r="G317" i="6"/>
  <c r="Q317" i="6" s="1"/>
  <c r="R316" i="6"/>
  <c r="P316" i="6"/>
  <c r="G316" i="6"/>
  <c r="C315" i="6"/>
  <c r="R314" i="6"/>
  <c r="P314" i="6"/>
  <c r="G314" i="6"/>
  <c r="J314" i="6" s="1"/>
  <c r="R313" i="6"/>
  <c r="P313" i="6"/>
  <c r="G313" i="6"/>
  <c r="C312" i="6"/>
  <c r="R308" i="6"/>
  <c r="R307" i="6" s="1"/>
  <c r="R306" i="6" s="1"/>
  <c r="P308" i="6"/>
  <c r="P307" i="6" s="1"/>
  <c r="P306" i="6" s="1"/>
  <c r="G308" i="6"/>
  <c r="C307" i="6"/>
  <c r="R305" i="6"/>
  <c r="P305" i="6"/>
  <c r="G305" i="6"/>
  <c r="R304" i="6"/>
  <c r="R563" i="6" s="1"/>
  <c r="P304" i="6"/>
  <c r="P563" i="6" s="1"/>
  <c r="G304" i="6"/>
  <c r="Q304" i="6" s="1"/>
  <c r="Q563" i="6" s="1"/>
  <c r="R303" i="6"/>
  <c r="P303" i="6"/>
  <c r="G303" i="6"/>
  <c r="C302" i="6"/>
  <c r="R299" i="6"/>
  <c r="P299" i="6"/>
  <c r="G299" i="6"/>
  <c r="R298" i="6"/>
  <c r="P298" i="6"/>
  <c r="G298" i="6"/>
  <c r="Q298" i="6" s="1"/>
  <c r="R297" i="6"/>
  <c r="P297" i="6"/>
  <c r="G297" i="6"/>
  <c r="C296" i="6"/>
  <c r="R294" i="6"/>
  <c r="P294" i="6"/>
  <c r="G294" i="6"/>
  <c r="Q294" i="6" s="1"/>
  <c r="R293" i="6"/>
  <c r="P293" i="6"/>
  <c r="G293" i="6"/>
  <c r="Q293" i="6" s="1"/>
  <c r="R292" i="6"/>
  <c r="P292" i="6"/>
  <c r="G292" i="6"/>
  <c r="C291" i="6"/>
  <c r="R290" i="6"/>
  <c r="R289" i="6" s="1"/>
  <c r="P290" i="6"/>
  <c r="P289" i="6" s="1"/>
  <c r="G290" i="6"/>
  <c r="N285" i="6"/>
  <c r="N284" i="6" s="1"/>
  <c r="N560" i="6" s="1"/>
  <c r="M285" i="6"/>
  <c r="M284" i="6" s="1"/>
  <c r="M560" i="6" s="1"/>
  <c r="F285" i="6"/>
  <c r="F284" i="6" s="1"/>
  <c r="E285" i="6"/>
  <c r="E284" i="6" s="1"/>
  <c r="D285" i="6"/>
  <c r="D284" i="6" s="1"/>
  <c r="C289" i="6"/>
  <c r="R288" i="6"/>
  <c r="P288" i="6"/>
  <c r="G288" i="6"/>
  <c r="J288" i="6" s="1"/>
  <c r="R287" i="6"/>
  <c r="P287" i="6"/>
  <c r="G287" i="6"/>
  <c r="C286" i="6"/>
  <c r="R283" i="6"/>
  <c r="R282" i="6" s="1"/>
  <c r="P283" i="6"/>
  <c r="P282" i="6" s="1"/>
  <c r="G283" i="6"/>
  <c r="N276" i="6"/>
  <c r="N550" i="6" s="1"/>
  <c r="C282" i="6"/>
  <c r="R281" i="6"/>
  <c r="R280" i="6" s="1"/>
  <c r="P281" i="6"/>
  <c r="P280" i="6" s="1"/>
  <c r="G281" i="6"/>
  <c r="M276" i="6"/>
  <c r="M550" i="6" s="1"/>
  <c r="F276" i="6"/>
  <c r="E276" i="6"/>
  <c r="C280" i="6"/>
  <c r="R278" i="6"/>
  <c r="R277" i="6" s="1"/>
  <c r="P278" i="6"/>
  <c r="P277" i="6" s="1"/>
  <c r="G278" i="6"/>
  <c r="C277" i="6"/>
  <c r="R275" i="6"/>
  <c r="R274" i="6" s="1"/>
  <c r="P275" i="6"/>
  <c r="P274" i="6" s="1"/>
  <c r="G275" i="6"/>
  <c r="C274" i="6"/>
  <c r="R271" i="6"/>
  <c r="R270" i="6" s="1"/>
  <c r="R528" i="6" s="1"/>
  <c r="P271" i="6"/>
  <c r="P270" i="6" s="1"/>
  <c r="P528" i="6" s="1"/>
  <c r="G271" i="6"/>
  <c r="E264" i="6"/>
  <c r="E577" i="6" s="1"/>
  <c r="C270" i="6"/>
  <c r="C528" i="6" s="1"/>
  <c r="R269" i="6"/>
  <c r="R268" i="6" s="1"/>
  <c r="R527" i="6" s="1"/>
  <c r="P269" i="6"/>
  <c r="P268" i="6" s="1"/>
  <c r="P527" i="6" s="1"/>
  <c r="G269" i="6"/>
  <c r="F264" i="6"/>
  <c r="F577" i="6" s="1"/>
  <c r="C268" i="6"/>
  <c r="C527" i="6" s="1"/>
  <c r="R267" i="6"/>
  <c r="R266" i="6" s="1"/>
  <c r="R265" i="6" s="1"/>
  <c r="R526" i="6" s="1"/>
  <c r="P267" i="6"/>
  <c r="P266" i="6" s="1"/>
  <c r="P265" i="6" s="1"/>
  <c r="P526" i="6" s="1"/>
  <c r="G267" i="6"/>
  <c r="C266" i="6"/>
  <c r="R263" i="6"/>
  <c r="P263" i="6"/>
  <c r="G263" i="6"/>
  <c r="G262" i="6" s="1"/>
  <c r="G261" i="6" s="1"/>
  <c r="G524" i="6" s="1"/>
  <c r="N258" i="6"/>
  <c r="M258" i="6"/>
  <c r="F258" i="6"/>
  <c r="E258" i="6"/>
  <c r="D258" i="6"/>
  <c r="C262" i="6"/>
  <c r="R260" i="6"/>
  <c r="R259" i="6" s="1"/>
  <c r="P260" i="6"/>
  <c r="P259" i="6" s="1"/>
  <c r="G260" i="6"/>
  <c r="C259" i="6"/>
  <c r="C523" i="6" s="1"/>
  <c r="R257" i="6"/>
  <c r="R256" i="6" s="1"/>
  <c r="P257" i="6"/>
  <c r="P256" i="6" s="1"/>
  <c r="G257" i="6"/>
  <c r="C256" i="6"/>
  <c r="R255" i="6"/>
  <c r="P255" i="6"/>
  <c r="G255" i="6"/>
  <c r="R254" i="6"/>
  <c r="R253" i="6" s="1"/>
  <c r="P254" i="6"/>
  <c r="P253" i="6" s="1"/>
  <c r="G254" i="6"/>
  <c r="M246" i="6"/>
  <c r="M553" i="6" s="1"/>
  <c r="F246" i="6"/>
  <c r="C253" i="6"/>
  <c r="R252" i="6"/>
  <c r="P252" i="6"/>
  <c r="G252" i="6"/>
  <c r="J252" i="6" s="1"/>
  <c r="R251" i="6"/>
  <c r="P251" i="6"/>
  <c r="G251" i="6"/>
  <c r="N246" i="6"/>
  <c r="N553" i="6" s="1"/>
  <c r="D246" i="6"/>
  <c r="C250" i="6"/>
  <c r="R249" i="6"/>
  <c r="P249" i="6"/>
  <c r="G249" i="6"/>
  <c r="R248" i="6"/>
  <c r="P248" i="6"/>
  <c r="G248" i="6"/>
  <c r="C247" i="6"/>
  <c r="R245" i="6"/>
  <c r="R244" i="6" s="1"/>
  <c r="P245" i="6"/>
  <c r="G245" i="6"/>
  <c r="G244" i="6" s="1"/>
  <c r="C244" i="6"/>
  <c r="R243" i="6"/>
  <c r="R242" i="6" s="1"/>
  <c r="P243" i="6"/>
  <c r="P242" i="6" s="1"/>
  <c r="G243" i="6"/>
  <c r="D232" i="6"/>
  <c r="D552" i="6" s="1"/>
  <c r="C242" i="6"/>
  <c r="R241" i="6"/>
  <c r="P241" i="6"/>
  <c r="G241" i="6"/>
  <c r="R240" i="6"/>
  <c r="P240" i="6"/>
  <c r="G240" i="6"/>
  <c r="M232" i="6"/>
  <c r="F232" i="6"/>
  <c r="F552" i="6" s="1"/>
  <c r="E232" i="6"/>
  <c r="E552" i="6" s="1"/>
  <c r="C239" i="6"/>
  <c r="R238" i="6"/>
  <c r="P238" i="6"/>
  <c r="G238" i="6"/>
  <c r="J238" i="6" s="1"/>
  <c r="R237" i="6"/>
  <c r="P237" i="6"/>
  <c r="G237" i="6"/>
  <c r="Q237" i="6" s="1"/>
  <c r="R236" i="6"/>
  <c r="P236" i="6"/>
  <c r="G236" i="6"/>
  <c r="Q236" i="6" s="1"/>
  <c r="R235" i="6"/>
  <c r="P235" i="6"/>
  <c r="G235" i="6"/>
  <c r="R234" i="6"/>
  <c r="P234" i="6"/>
  <c r="G234" i="6"/>
  <c r="C233" i="6"/>
  <c r="R231" i="6"/>
  <c r="R554" i="6" s="1"/>
  <c r="P231" i="6"/>
  <c r="P554" i="6" s="1"/>
  <c r="G231" i="6"/>
  <c r="Q231" i="6" s="1"/>
  <c r="Q554" i="6" s="1"/>
  <c r="R230" i="6"/>
  <c r="P230" i="6"/>
  <c r="G230" i="6"/>
  <c r="C229" i="6"/>
  <c r="R228" i="6"/>
  <c r="R559" i="6" s="1"/>
  <c r="P228" i="6"/>
  <c r="P559" i="6" s="1"/>
  <c r="G228" i="6"/>
  <c r="R227" i="6"/>
  <c r="P227" i="6"/>
  <c r="G227" i="6"/>
  <c r="G555" i="6" s="1"/>
  <c r="C226" i="6"/>
  <c r="R225" i="6"/>
  <c r="P225" i="6"/>
  <c r="G225" i="6"/>
  <c r="J225" i="6" s="1"/>
  <c r="R224" i="6"/>
  <c r="P224" i="6"/>
  <c r="G224" i="6"/>
  <c r="C223" i="6"/>
  <c r="R222" i="6"/>
  <c r="P222" i="6"/>
  <c r="D222" i="6"/>
  <c r="R221" i="6"/>
  <c r="P221" i="6"/>
  <c r="G221" i="6"/>
  <c r="R220" i="6"/>
  <c r="P220" i="6"/>
  <c r="G220" i="6"/>
  <c r="J220" i="6" s="1"/>
  <c r="R219" i="6"/>
  <c r="P219" i="6"/>
  <c r="G219" i="6"/>
  <c r="J219" i="6" s="1"/>
  <c r="R218" i="6"/>
  <c r="R217" i="6" s="1"/>
  <c r="P218" i="6"/>
  <c r="P217" i="6" s="1"/>
  <c r="G218" i="6"/>
  <c r="C217" i="6"/>
  <c r="R215" i="6"/>
  <c r="R214" i="6" s="1"/>
  <c r="P215" i="6"/>
  <c r="P214" i="6" s="1"/>
  <c r="G215" i="6"/>
  <c r="C214" i="6"/>
  <c r="R212" i="6"/>
  <c r="P212" i="6"/>
  <c r="G212" i="6"/>
  <c r="C211" i="6"/>
  <c r="R210" i="6"/>
  <c r="R209" i="6" s="1"/>
  <c r="P210" i="6"/>
  <c r="P209" i="6" s="1"/>
  <c r="G210" i="6"/>
  <c r="N206" i="6"/>
  <c r="M206" i="6"/>
  <c r="F206" i="6"/>
  <c r="F556" i="6" s="1"/>
  <c r="E206" i="6"/>
  <c r="E556" i="6" s="1"/>
  <c r="D206" i="6"/>
  <c r="D556" i="6" s="1"/>
  <c r="C209" i="6"/>
  <c r="R208" i="6"/>
  <c r="R207" i="6" s="1"/>
  <c r="P208" i="6"/>
  <c r="P207" i="6" s="1"/>
  <c r="G208" i="6"/>
  <c r="C207" i="6"/>
  <c r="R205" i="6"/>
  <c r="P205" i="6"/>
  <c r="G205" i="6"/>
  <c r="R204" i="6"/>
  <c r="P204" i="6"/>
  <c r="G204" i="6"/>
  <c r="Q204" i="6" s="1"/>
  <c r="R203" i="6"/>
  <c r="P203" i="6"/>
  <c r="G203" i="6"/>
  <c r="F200" i="6"/>
  <c r="F554" i="6" s="1"/>
  <c r="E200" i="6"/>
  <c r="E554" i="6" s="1"/>
  <c r="D200" i="6"/>
  <c r="D554" i="6" s="1"/>
  <c r="C202" i="6"/>
  <c r="R201" i="6"/>
  <c r="P201" i="6"/>
  <c r="G201" i="6"/>
  <c r="R199" i="6"/>
  <c r="P199" i="6"/>
  <c r="G199" i="6"/>
  <c r="J199" i="6" s="1"/>
  <c r="R198" i="6"/>
  <c r="P198" i="6"/>
  <c r="G198" i="6"/>
  <c r="C197" i="6"/>
  <c r="C559" i="6" s="1"/>
  <c r="R194" i="6"/>
  <c r="P194" i="6"/>
  <c r="G194" i="6"/>
  <c r="Q194" i="6" s="1"/>
  <c r="R193" i="6"/>
  <c r="P193" i="6"/>
  <c r="G193" i="6"/>
  <c r="C192" i="6"/>
  <c r="R190" i="6"/>
  <c r="R189" i="6" s="1"/>
  <c r="P190" i="6"/>
  <c r="G190" i="6"/>
  <c r="C189" i="6"/>
  <c r="R188" i="6"/>
  <c r="P188" i="6"/>
  <c r="G188" i="6"/>
  <c r="Q188" i="6" s="1"/>
  <c r="R187" i="6"/>
  <c r="R186" i="6" s="1"/>
  <c r="P187" i="6"/>
  <c r="P186" i="6" s="1"/>
  <c r="G187" i="6"/>
  <c r="D180" i="6"/>
  <c r="C186" i="6"/>
  <c r="R185" i="6"/>
  <c r="P185" i="6"/>
  <c r="G185" i="6"/>
  <c r="R184" i="6"/>
  <c r="P184" i="6"/>
  <c r="G184" i="6"/>
  <c r="Q184" i="6" s="1"/>
  <c r="R183" i="6"/>
  <c r="P183" i="6"/>
  <c r="G183" i="6"/>
  <c r="Q183" i="6" s="1"/>
  <c r="R182" i="6"/>
  <c r="P182" i="6"/>
  <c r="G182" i="6"/>
  <c r="C181" i="6"/>
  <c r="C557" i="6" s="1"/>
  <c r="R178" i="6"/>
  <c r="R177" i="6" s="1"/>
  <c r="P178" i="6"/>
  <c r="P177" i="6" s="1"/>
  <c r="G178" i="6"/>
  <c r="F169" i="6"/>
  <c r="C177" i="6"/>
  <c r="R176" i="6"/>
  <c r="R175" i="6" s="1"/>
  <c r="P176" i="6"/>
  <c r="P175" i="6" s="1"/>
  <c r="G176" i="6"/>
  <c r="C175" i="6"/>
  <c r="R174" i="6"/>
  <c r="P174" i="6"/>
  <c r="G174" i="6"/>
  <c r="Q174" i="6" s="1"/>
  <c r="R173" i="6"/>
  <c r="P173" i="6"/>
  <c r="G173" i="6"/>
  <c r="C172" i="6"/>
  <c r="R171" i="6"/>
  <c r="R170" i="6" s="1"/>
  <c r="P171" i="6"/>
  <c r="P170" i="6" s="1"/>
  <c r="G171" i="6"/>
  <c r="C170" i="6"/>
  <c r="R168" i="6"/>
  <c r="P168" i="6"/>
  <c r="G168" i="6"/>
  <c r="J168" i="6" s="1"/>
  <c r="R167" i="6"/>
  <c r="R166" i="6" s="1"/>
  <c r="P167" i="6"/>
  <c r="P166" i="6" s="1"/>
  <c r="G167" i="6"/>
  <c r="C166" i="6"/>
  <c r="R164" i="6"/>
  <c r="P164" i="6"/>
  <c r="G164" i="6"/>
  <c r="J164" i="6" s="1"/>
  <c r="R163" i="6"/>
  <c r="P163" i="6"/>
  <c r="G163" i="6"/>
  <c r="C162" i="6"/>
  <c r="R161" i="6"/>
  <c r="P161" i="6"/>
  <c r="G161" i="6"/>
  <c r="Q161" i="6" s="1"/>
  <c r="R160" i="6"/>
  <c r="P160" i="6"/>
  <c r="G160" i="6"/>
  <c r="Q160" i="6" s="1"/>
  <c r="R159" i="6"/>
  <c r="P159" i="6"/>
  <c r="G159" i="6"/>
  <c r="Q159" i="6" s="1"/>
  <c r="R158" i="6"/>
  <c r="P158" i="6"/>
  <c r="G158" i="6"/>
  <c r="C157" i="6"/>
  <c r="R156" i="6"/>
  <c r="P156" i="6"/>
  <c r="G156" i="6"/>
  <c r="Q156" i="6" s="1"/>
  <c r="R155" i="6"/>
  <c r="P155" i="6"/>
  <c r="G155" i="6"/>
  <c r="J155" i="6" s="1"/>
  <c r="R154" i="6"/>
  <c r="P154" i="6"/>
  <c r="G154" i="6"/>
  <c r="R153" i="6"/>
  <c r="P153" i="6"/>
  <c r="G153" i="6"/>
  <c r="Q153" i="6" s="1"/>
  <c r="R152" i="6"/>
  <c r="P152" i="6"/>
  <c r="G152" i="6"/>
  <c r="C151" i="6"/>
  <c r="R150" i="6"/>
  <c r="P150" i="6"/>
  <c r="G150" i="6"/>
  <c r="J150" i="6" s="1"/>
  <c r="R149" i="6"/>
  <c r="P149" i="6"/>
  <c r="G149" i="6"/>
  <c r="Q149" i="6" s="1"/>
  <c r="R148" i="6"/>
  <c r="P148" i="6"/>
  <c r="G148" i="6"/>
  <c r="Q148" i="6" s="1"/>
  <c r="R147" i="6"/>
  <c r="P147" i="6"/>
  <c r="G147" i="6"/>
  <c r="C146" i="6"/>
  <c r="R145" i="6"/>
  <c r="P145" i="6"/>
  <c r="G145" i="6"/>
  <c r="Q145" i="6" s="1"/>
  <c r="R144" i="6"/>
  <c r="P144" i="6"/>
  <c r="G144" i="6"/>
  <c r="C143" i="6"/>
  <c r="R142" i="6"/>
  <c r="P142" i="6"/>
  <c r="G142" i="6"/>
  <c r="Q142" i="6" s="1"/>
  <c r="R141" i="6"/>
  <c r="P141" i="6"/>
  <c r="G141" i="6"/>
  <c r="J141" i="6" s="1"/>
  <c r="R140" i="6"/>
  <c r="P140" i="6"/>
  <c r="G140" i="6"/>
  <c r="R139" i="6"/>
  <c r="P139" i="6"/>
  <c r="G139" i="6"/>
  <c r="R138" i="6"/>
  <c r="P138" i="6"/>
  <c r="G138" i="6"/>
  <c r="C137" i="6"/>
  <c r="R136" i="6"/>
  <c r="P136" i="6"/>
  <c r="G136" i="6"/>
  <c r="R133" i="6"/>
  <c r="R132" i="6" s="1"/>
  <c r="P133" i="6"/>
  <c r="P132" i="6" s="1"/>
  <c r="G133" i="6"/>
  <c r="C132" i="6"/>
  <c r="R131" i="6"/>
  <c r="P131" i="6"/>
  <c r="G131" i="6"/>
  <c r="R130" i="6"/>
  <c r="P130" i="6"/>
  <c r="G130" i="6"/>
  <c r="Q130" i="6" s="1"/>
  <c r="R129" i="6"/>
  <c r="P129" i="6"/>
  <c r="G129" i="6"/>
  <c r="Q129" i="6" s="1"/>
  <c r="R128" i="6"/>
  <c r="P128" i="6"/>
  <c r="G128" i="6"/>
  <c r="N124" i="6"/>
  <c r="M124" i="6"/>
  <c r="F124" i="6"/>
  <c r="E124" i="6"/>
  <c r="D124" i="6"/>
  <c r="C127" i="6"/>
  <c r="R126" i="6"/>
  <c r="R125" i="6" s="1"/>
  <c r="P126" i="6"/>
  <c r="P125" i="6" s="1"/>
  <c r="G126" i="6"/>
  <c r="C125" i="6"/>
  <c r="R122" i="6"/>
  <c r="P122" i="6"/>
  <c r="G122" i="6"/>
  <c r="Q122" i="6" s="1"/>
  <c r="R121" i="6"/>
  <c r="P121" i="6"/>
  <c r="G121" i="6"/>
  <c r="N117" i="6"/>
  <c r="M117" i="6"/>
  <c r="F117" i="6"/>
  <c r="E117" i="6"/>
  <c r="D117" i="6"/>
  <c r="C120" i="6"/>
  <c r="R119" i="6"/>
  <c r="P119" i="6"/>
  <c r="G119" i="6"/>
  <c r="Q119" i="6" s="1"/>
  <c r="R118" i="6"/>
  <c r="P118" i="6"/>
  <c r="G118" i="6"/>
  <c r="R116" i="6"/>
  <c r="R115" i="6" s="1"/>
  <c r="P116" i="6"/>
  <c r="P115" i="6" s="1"/>
  <c r="G116" i="6"/>
  <c r="N105" i="6"/>
  <c r="E105" i="6"/>
  <c r="C115" i="6"/>
  <c r="R114" i="6"/>
  <c r="P114" i="6"/>
  <c r="G114" i="6"/>
  <c r="J114" i="6" s="1"/>
  <c r="R113" i="6"/>
  <c r="P113" i="6"/>
  <c r="G113" i="6"/>
  <c r="R112" i="6"/>
  <c r="P112" i="6"/>
  <c r="G112" i="6"/>
  <c r="M105" i="6"/>
  <c r="C111" i="6"/>
  <c r="R109" i="6"/>
  <c r="P109" i="6"/>
  <c r="G109" i="6"/>
  <c r="R108" i="6"/>
  <c r="P108" i="6"/>
  <c r="G108" i="6"/>
  <c r="Q108" i="6" s="1"/>
  <c r="R107" i="6"/>
  <c r="P107" i="6"/>
  <c r="G107" i="6"/>
  <c r="C106" i="6"/>
  <c r="R102" i="6"/>
  <c r="R101" i="6" s="1"/>
  <c r="R100" i="6" s="1"/>
  <c r="P102" i="6"/>
  <c r="P101" i="6" s="1"/>
  <c r="P100" i="6" s="1"/>
  <c r="G102" i="6"/>
  <c r="N97" i="6"/>
  <c r="N96" i="6" s="1"/>
  <c r="M97" i="6"/>
  <c r="M96" i="6" s="1"/>
  <c r="F97" i="6"/>
  <c r="F96" i="6" s="1"/>
  <c r="E97" i="6"/>
  <c r="E96" i="6" s="1"/>
  <c r="D97" i="6"/>
  <c r="D96" i="6" s="1"/>
  <c r="C101" i="6"/>
  <c r="R99" i="6"/>
  <c r="P99" i="6"/>
  <c r="G99" i="6"/>
  <c r="R98" i="6"/>
  <c r="P98" i="6"/>
  <c r="G98" i="6"/>
  <c r="R95" i="6"/>
  <c r="P95" i="6"/>
  <c r="G95" i="6"/>
  <c r="Q95" i="6" s="1"/>
  <c r="R94" i="6"/>
  <c r="P94" i="6"/>
  <c r="G94" i="6"/>
  <c r="C93" i="6"/>
  <c r="R92" i="6"/>
  <c r="P92" i="6"/>
  <c r="G92" i="6"/>
  <c r="J92" i="6" s="1"/>
  <c r="R91" i="6"/>
  <c r="P91" i="6"/>
  <c r="G91" i="6"/>
  <c r="D76" i="6"/>
  <c r="C90" i="6"/>
  <c r="R89" i="6"/>
  <c r="P89" i="6"/>
  <c r="G89" i="6"/>
  <c r="R88" i="6"/>
  <c r="P88" i="6"/>
  <c r="G88" i="6"/>
  <c r="Q88" i="6" s="1"/>
  <c r="R87" i="6"/>
  <c r="P87" i="6"/>
  <c r="G87" i="6"/>
  <c r="C86" i="6"/>
  <c r="R85" i="6"/>
  <c r="P85" i="6"/>
  <c r="G85" i="6"/>
  <c r="J85" i="6" s="1"/>
  <c r="R84" i="6"/>
  <c r="P84" i="6"/>
  <c r="G84" i="6"/>
  <c r="C83" i="6"/>
  <c r="R82" i="6"/>
  <c r="P82" i="6"/>
  <c r="G82" i="6"/>
  <c r="Q82" i="6" s="1"/>
  <c r="R81" i="6"/>
  <c r="P81" i="6"/>
  <c r="G81" i="6"/>
  <c r="Q81" i="6" s="1"/>
  <c r="R80" i="6"/>
  <c r="P80" i="6"/>
  <c r="G80" i="6"/>
  <c r="C79" i="6"/>
  <c r="R78" i="6"/>
  <c r="R77" i="6" s="1"/>
  <c r="R546" i="6" s="1"/>
  <c r="P78" i="6"/>
  <c r="P77" i="6" s="1"/>
  <c r="P546" i="6" s="1"/>
  <c r="G78" i="6"/>
  <c r="C77" i="6"/>
  <c r="R72" i="6"/>
  <c r="P72" i="6"/>
  <c r="G72" i="6"/>
  <c r="R71" i="6"/>
  <c r="P71" i="6"/>
  <c r="G71" i="6"/>
  <c r="C70" i="6"/>
  <c r="R68" i="6"/>
  <c r="P68" i="6"/>
  <c r="G68" i="6"/>
  <c r="R67" i="6"/>
  <c r="P67" i="6"/>
  <c r="G67" i="6"/>
  <c r="R66" i="6"/>
  <c r="P66" i="6"/>
  <c r="G66" i="6"/>
  <c r="C65" i="6"/>
  <c r="R64" i="6"/>
  <c r="R63" i="6" s="1"/>
  <c r="P64" i="6"/>
  <c r="P63" i="6" s="1"/>
  <c r="G64" i="6"/>
  <c r="C63" i="6"/>
  <c r="R62" i="6"/>
  <c r="R61" i="6" s="1"/>
  <c r="P62" i="6"/>
  <c r="P61" i="6" s="1"/>
  <c r="G62" i="6"/>
  <c r="C61" i="6"/>
  <c r="R60" i="6"/>
  <c r="R59" i="6" s="1"/>
  <c r="P60" i="6"/>
  <c r="P59" i="6" s="1"/>
  <c r="G60" i="6"/>
  <c r="C59" i="6"/>
  <c r="R57" i="6"/>
  <c r="P57" i="6"/>
  <c r="G57" i="6"/>
  <c r="R56" i="6"/>
  <c r="P56" i="6"/>
  <c r="G56" i="6"/>
  <c r="R55" i="6"/>
  <c r="P55" i="6"/>
  <c r="G55" i="6"/>
  <c r="R54" i="6"/>
  <c r="P54" i="6"/>
  <c r="G54" i="6"/>
  <c r="R53" i="6"/>
  <c r="P53" i="6"/>
  <c r="G53" i="6"/>
  <c r="R52" i="6"/>
  <c r="P52" i="6"/>
  <c r="G52" i="6"/>
  <c r="R51" i="6"/>
  <c r="P51" i="6"/>
  <c r="G51" i="6"/>
  <c r="R50" i="6"/>
  <c r="P50" i="6"/>
  <c r="G50" i="6"/>
  <c r="R49" i="6"/>
  <c r="P49" i="6"/>
  <c r="G49" i="6"/>
  <c r="C48" i="6"/>
  <c r="R45" i="6"/>
  <c r="P45" i="6"/>
  <c r="G45" i="6"/>
  <c r="R44" i="6"/>
  <c r="P44" i="6"/>
  <c r="G44" i="6"/>
  <c r="R43" i="6"/>
  <c r="P43" i="6"/>
  <c r="G43" i="6"/>
  <c r="R42" i="6"/>
  <c r="P42" i="6"/>
  <c r="G42" i="6"/>
  <c r="R41" i="6"/>
  <c r="R545" i="6" s="1"/>
  <c r="P41" i="6"/>
  <c r="P545" i="6" s="1"/>
  <c r="G41" i="6"/>
  <c r="R40" i="6"/>
  <c r="P40" i="6"/>
  <c r="G40" i="6"/>
  <c r="R39" i="6"/>
  <c r="P39" i="6"/>
  <c r="G39" i="6"/>
  <c r="C38" i="6"/>
  <c r="R36" i="6"/>
  <c r="R35" i="6" s="1"/>
  <c r="P36" i="6"/>
  <c r="P35" i="6" s="1"/>
  <c r="G36" i="6"/>
  <c r="C35" i="6"/>
  <c r="R34" i="6"/>
  <c r="R33" i="6" s="1"/>
  <c r="P34" i="6"/>
  <c r="P33" i="6" s="1"/>
  <c r="G34" i="6"/>
  <c r="E24" i="6"/>
  <c r="C33" i="6"/>
  <c r="R32" i="6"/>
  <c r="R31" i="6" s="1"/>
  <c r="P32" i="6"/>
  <c r="P31" i="6" s="1"/>
  <c r="G32" i="6"/>
  <c r="C31" i="6"/>
  <c r="R30" i="6"/>
  <c r="R29" i="6" s="1"/>
  <c r="P30" i="6"/>
  <c r="P29" i="6" s="1"/>
  <c r="G30" i="6"/>
  <c r="C29" i="6"/>
  <c r="R28" i="6"/>
  <c r="R27" i="6" s="1"/>
  <c r="P28" i="6"/>
  <c r="P27" i="6" s="1"/>
  <c r="G28" i="6"/>
  <c r="C27" i="6"/>
  <c r="R26" i="6"/>
  <c r="R25" i="6" s="1"/>
  <c r="P26" i="6"/>
  <c r="P25" i="6" s="1"/>
  <c r="G26" i="6"/>
  <c r="C25" i="6"/>
  <c r="R23" i="6"/>
  <c r="R22" i="6" s="1"/>
  <c r="P23" i="6"/>
  <c r="P22" i="6" s="1"/>
  <c r="G23" i="6"/>
  <c r="N11" i="6"/>
  <c r="M11" i="6"/>
  <c r="D11" i="6"/>
  <c r="C22" i="6"/>
  <c r="R21" i="6"/>
  <c r="P21" i="6"/>
  <c r="G21" i="6"/>
  <c r="R20" i="6"/>
  <c r="P20" i="6"/>
  <c r="G20" i="6"/>
  <c r="R19" i="6"/>
  <c r="P19" i="6"/>
  <c r="G19" i="6"/>
  <c r="R18" i="6"/>
  <c r="P18" i="6"/>
  <c r="G18" i="6"/>
  <c r="R17" i="6"/>
  <c r="P17" i="6"/>
  <c r="G17" i="6"/>
  <c r="R16" i="6"/>
  <c r="P16" i="6"/>
  <c r="G16" i="6"/>
  <c r="R15" i="6"/>
  <c r="P15" i="6"/>
  <c r="G15" i="6"/>
  <c r="R14" i="6"/>
  <c r="P14" i="6"/>
  <c r="G14" i="6"/>
  <c r="R13" i="6"/>
  <c r="P13" i="6"/>
  <c r="E13" i="6"/>
  <c r="E12" i="6" s="1"/>
  <c r="E11" i="6" s="1"/>
  <c r="C12" i="6"/>
  <c r="AU136" i="5"/>
  <c r="AT136" i="5"/>
  <c r="AU135" i="5"/>
  <c r="AT135" i="5"/>
  <c r="AU134" i="5"/>
  <c r="AT134" i="5"/>
  <c r="AU133" i="5"/>
  <c r="AT133" i="5"/>
  <c r="AU132" i="5"/>
  <c r="AT132" i="5"/>
  <c r="AU131" i="5"/>
  <c r="AT131" i="5"/>
  <c r="AU130" i="5"/>
  <c r="AT130" i="5"/>
  <c r="AU129" i="5"/>
  <c r="AT129" i="5"/>
  <c r="AU128" i="5"/>
  <c r="AT128" i="5"/>
  <c r="AU127" i="5"/>
  <c r="AT127" i="5"/>
  <c r="AU126" i="5"/>
  <c r="AT126" i="5"/>
  <c r="AU125" i="5"/>
  <c r="AT125" i="5"/>
  <c r="AU124" i="5"/>
  <c r="AT124" i="5"/>
  <c r="AU123" i="5"/>
  <c r="AT123" i="5"/>
  <c r="AU122" i="5"/>
  <c r="AT122" i="5"/>
  <c r="AU121" i="5"/>
  <c r="AT121" i="5"/>
  <c r="AU120" i="5"/>
  <c r="AT120" i="5"/>
  <c r="AU119" i="5"/>
  <c r="AT119" i="5"/>
  <c r="AU118" i="5"/>
  <c r="AT118" i="5"/>
  <c r="AU117" i="5"/>
  <c r="AT117" i="5"/>
  <c r="AU116" i="5"/>
  <c r="AT116" i="5"/>
  <c r="AU115" i="5"/>
  <c r="AT115" i="5"/>
  <c r="AU114" i="5"/>
  <c r="AT114" i="5"/>
  <c r="AU108" i="5"/>
  <c r="AT108" i="5"/>
  <c r="AU103" i="5"/>
  <c r="AT103" i="5"/>
  <c r="AU102" i="5"/>
  <c r="AT102" i="5"/>
  <c r="AU98" i="5"/>
  <c r="AT98" i="5"/>
  <c r="AU93" i="5"/>
  <c r="AT93" i="5"/>
  <c r="AU92" i="5"/>
  <c r="AT92" i="5"/>
  <c r="AU91" i="5"/>
  <c r="AT91" i="5"/>
  <c r="AU90" i="5"/>
  <c r="AT90" i="5"/>
  <c r="AU89" i="5"/>
  <c r="AT89" i="5"/>
  <c r="AU88" i="5"/>
  <c r="AT88" i="5"/>
  <c r="AU87" i="5"/>
  <c r="AT87" i="5"/>
  <c r="AU86" i="5"/>
  <c r="AT86" i="5"/>
  <c r="AU85" i="5"/>
  <c r="AT85" i="5"/>
  <c r="AU84" i="5"/>
  <c r="AT84" i="5"/>
  <c r="AU83" i="5"/>
  <c r="AT83" i="5"/>
  <c r="AU82" i="5"/>
  <c r="AT82" i="5"/>
  <c r="AU81" i="5"/>
  <c r="AT81" i="5"/>
  <c r="AU80" i="5"/>
  <c r="AT80" i="5"/>
  <c r="AU72" i="5"/>
  <c r="AT72" i="5"/>
  <c r="AU71" i="5"/>
  <c r="AT71" i="5"/>
  <c r="AU70" i="5"/>
  <c r="AT70" i="5"/>
  <c r="AU69" i="5"/>
  <c r="AT69" i="5"/>
  <c r="AU65" i="5"/>
  <c r="AT65" i="5"/>
  <c r="AU60" i="5"/>
  <c r="AT60" i="5"/>
  <c r="AU59" i="5"/>
  <c r="AT59" i="5"/>
  <c r="AU56" i="5"/>
  <c r="AT56" i="5"/>
  <c r="AU53" i="5"/>
  <c r="AT53" i="5"/>
  <c r="AU52" i="5"/>
  <c r="AT52" i="5"/>
  <c r="AU51" i="5"/>
  <c r="AT51" i="5"/>
  <c r="AU49" i="5"/>
  <c r="AT49" i="5"/>
  <c r="AU48" i="5"/>
  <c r="AT48" i="5"/>
  <c r="AU47" i="5"/>
  <c r="AT47" i="5"/>
  <c r="AU46" i="5"/>
  <c r="AT46" i="5"/>
  <c r="AU42" i="5"/>
  <c r="AT42" i="5"/>
  <c r="AT40" i="5"/>
  <c r="AU39" i="5"/>
  <c r="AT39" i="5"/>
  <c r="AU36" i="5"/>
  <c r="AT36" i="5"/>
  <c r="AU35" i="5"/>
  <c r="AT35" i="5"/>
  <c r="AU30" i="5"/>
  <c r="AT30" i="5"/>
  <c r="AU29" i="5"/>
  <c r="AT29" i="5"/>
  <c r="AU28" i="5"/>
  <c r="AT28" i="5"/>
  <c r="AU26" i="5"/>
  <c r="AT26" i="5"/>
  <c r="AT25" i="5"/>
  <c r="AU24" i="5"/>
  <c r="AT24" i="5"/>
  <c r="AU20" i="5"/>
  <c r="AT20" i="5"/>
  <c r="AU15" i="5"/>
  <c r="AT15" i="5"/>
  <c r="AU14" i="5"/>
  <c r="AT14" i="5"/>
  <c r="AC136" i="5"/>
  <c r="AC135" i="5"/>
  <c r="AC134" i="5"/>
  <c r="AC133" i="5"/>
  <c r="AC132" i="5"/>
  <c r="AC131" i="5"/>
  <c r="AC130" i="5"/>
  <c r="AC129" i="5"/>
  <c r="AC128" i="5"/>
  <c r="AC127" i="5"/>
  <c r="AC126" i="5"/>
  <c r="AC125" i="5"/>
  <c r="AC124" i="5"/>
  <c r="AC123" i="5"/>
  <c r="AC122" i="5"/>
  <c r="AC121" i="5"/>
  <c r="AC120" i="5"/>
  <c r="AC119" i="5"/>
  <c r="AC118" i="5"/>
  <c r="AC117" i="5"/>
  <c r="AC116" i="5"/>
  <c r="AC115" i="5"/>
  <c r="AC114" i="5"/>
  <c r="AC108" i="5"/>
  <c r="AC103" i="5"/>
  <c r="AC102" i="5"/>
  <c r="AC98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1" i="5"/>
  <c r="AC80" i="5"/>
  <c r="AC72" i="5"/>
  <c r="AC171" i="5" s="1"/>
  <c r="B11" i="7" s="1"/>
  <c r="AC71" i="5"/>
  <c r="AC70" i="5"/>
  <c r="AC69" i="5"/>
  <c r="AC65" i="5"/>
  <c r="AC60" i="5"/>
  <c r="AC59" i="5"/>
  <c r="BF59" i="5" s="1"/>
  <c r="AC56" i="5"/>
  <c r="AC53" i="5"/>
  <c r="AC52" i="5"/>
  <c r="AC51" i="5"/>
  <c r="AC49" i="5"/>
  <c r="AC48" i="5"/>
  <c r="AC47" i="5"/>
  <c r="AC46" i="5"/>
  <c r="AC42" i="5"/>
  <c r="AC39" i="5"/>
  <c r="AC36" i="5"/>
  <c r="AC35" i="5"/>
  <c r="AC30" i="5"/>
  <c r="AC29" i="5"/>
  <c r="AC28" i="5"/>
  <c r="AC26" i="5"/>
  <c r="AC24" i="5"/>
  <c r="AC20" i="5"/>
  <c r="AC15" i="5"/>
  <c r="AC14" i="5"/>
  <c r="E23" i="7" l="1"/>
  <c r="F23" i="7"/>
  <c r="F29" i="7"/>
  <c r="E29" i="7"/>
  <c r="F25" i="7"/>
  <c r="E25" i="7"/>
  <c r="F31" i="7"/>
  <c r="E31" i="7"/>
  <c r="F26" i="7"/>
  <c r="E26" i="7"/>
  <c r="F24" i="7"/>
  <c r="E24" i="7"/>
  <c r="F28" i="7"/>
  <c r="E28" i="7"/>
  <c r="BK583" i="6"/>
  <c r="BK578" i="6"/>
  <c r="BK581" i="6"/>
  <c r="BK584" i="6"/>
  <c r="AK591" i="6"/>
  <c r="BK579" i="6"/>
  <c r="BK580" i="6"/>
  <c r="BK586" i="6"/>
  <c r="G586" i="6"/>
  <c r="AV573" i="6"/>
  <c r="C18" i="7" s="1"/>
  <c r="AV582" i="6"/>
  <c r="C27" i="7" s="1"/>
  <c r="G578" i="6"/>
  <c r="AW573" i="6"/>
  <c r="AW582" i="6"/>
  <c r="W582" i="6"/>
  <c r="AG567" i="6"/>
  <c r="BK567" i="6" s="1"/>
  <c r="AG587" i="6"/>
  <c r="B32" i="7" s="1"/>
  <c r="AB522" i="6"/>
  <c r="AB576" i="6"/>
  <c r="AE522" i="6"/>
  <c r="AE576" i="6"/>
  <c r="U568" i="6"/>
  <c r="AY568" i="6" s="1"/>
  <c r="U588" i="6"/>
  <c r="AF522" i="6"/>
  <c r="AF576" i="6"/>
  <c r="G583" i="6"/>
  <c r="W522" i="6"/>
  <c r="W576" i="6"/>
  <c r="X522" i="6"/>
  <c r="X576" i="6"/>
  <c r="AD522" i="6"/>
  <c r="AD576" i="6"/>
  <c r="AA522" i="6"/>
  <c r="AA576" i="6"/>
  <c r="Y522" i="6"/>
  <c r="Y576" i="6"/>
  <c r="AC522" i="6"/>
  <c r="AC576" i="6"/>
  <c r="V568" i="6"/>
  <c r="AZ568" i="6" s="1"/>
  <c r="V588" i="6"/>
  <c r="Z522" i="6"/>
  <c r="Z576" i="6"/>
  <c r="G584" i="6"/>
  <c r="G399" i="6"/>
  <c r="G398" i="6" s="1"/>
  <c r="G580" i="6"/>
  <c r="D560" i="6"/>
  <c r="D576" i="6"/>
  <c r="E560" i="6"/>
  <c r="E576" i="6"/>
  <c r="G579" i="6"/>
  <c r="F560" i="6"/>
  <c r="F576" i="6"/>
  <c r="G403" i="6"/>
  <c r="G581" i="6"/>
  <c r="AC167" i="5"/>
  <c r="B7" i="7" s="1"/>
  <c r="BK568" i="6"/>
  <c r="BK550" i="6"/>
  <c r="AW544" i="6"/>
  <c r="AV544" i="6"/>
  <c r="AY534" i="6"/>
  <c r="AW547" i="6"/>
  <c r="AZ534" i="6"/>
  <c r="BK535" i="6"/>
  <c r="AV547" i="6"/>
  <c r="AF560" i="6"/>
  <c r="AW562" i="6"/>
  <c r="AV562" i="6"/>
  <c r="AF532" i="6"/>
  <c r="AF565" i="6"/>
  <c r="W532" i="6"/>
  <c r="W565" i="6"/>
  <c r="X533" i="6"/>
  <c r="X566" i="6"/>
  <c r="Y534" i="6"/>
  <c r="Y567" i="6"/>
  <c r="AF518" i="6"/>
  <c r="AF546" i="6"/>
  <c r="AE520" i="6"/>
  <c r="AA213" i="6"/>
  <c r="AA552" i="6"/>
  <c r="Y213" i="6"/>
  <c r="Y552" i="6"/>
  <c r="X532" i="6"/>
  <c r="X565" i="6"/>
  <c r="AA533" i="6"/>
  <c r="AA566" i="6"/>
  <c r="AB533" i="6"/>
  <c r="AB566" i="6"/>
  <c r="BK189" i="6"/>
  <c r="BK192" i="6"/>
  <c r="AG549" i="6"/>
  <c r="BK549" i="6" s="1"/>
  <c r="AB534" i="6"/>
  <c r="AB567" i="6"/>
  <c r="AZ200" i="6"/>
  <c r="V554" i="6"/>
  <c r="AZ554" i="6" s="1"/>
  <c r="X560" i="6"/>
  <c r="W525" i="6"/>
  <c r="W561" i="6"/>
  <c r="Z520" i="6"/>
  <c r="Y520" i="6"/>
  <c r="Y525" i="6"/>
  <c r="Y561" i="6"/>
  <c r="AA532" i="6"/>
  <c r="AA565" i="6"/>
  <c r="AD532" i="6"/>
  <c r="AD565" i="6"/>
  <c r="BK181" i="6"/>
  <c r="AG557" i="6"/>
  <c r="BK557" i="6" s="1"/>
  <c r="AH549" i="6"/>
  <c r="Z534" i="6"/>
  <c r="Z567" i="6"/>
  <c r="Y560" i="6"/>
  <c r="AB560" i="6"/>
  <c r="AC520" i="6"/>
  <c r="AA525" i="6"/>
  <c r="AA561" i="6"/>
  <c r="AA518" i="6"/>
  <c r="AA546" i="6"/>
  <c r="AE518" i="6"/>
  <c r="AE546" i="6"/>
  <c r="X520" i="6"/>
  <c r="AF213" i="6"/>
  <c r="AF552" i="6"/>
  <c r="X213" i="6"/>
  <c r="X552" i="6"/>
  <c r="AD213" i="6"/>
  <c r="AD552" i="6"/>
  <c r="AE525" i="6"/>
  <c r="AE561" i="6"/>
  <c r="AC525" i="6"/>
  <c r="AC561" i="6"/>
  <c r="AC532" i="6"/>
  <c r="AC565" i="6"/>
  <c r="Y533" i="6"/>
  <c r="Y566" i="6"/>
  <c r="AC533" i="6"/>
  <c r="AC566" i="6"/>
  <c r="BK197" i="6"/>
  <c r="AG559" i="6"/>
  <c r="BK559" i="6" s="1"/>
  <c r="AE534" i="6"/>
  <c r="AE567" i="6"/>
  <c r="AA560" i="6"/>
  <c r="AE560" i="6"/>
  <c r="Y518" i="6"/>
  <c r="Y546" i="6"/>
  <c r="AY206" i="6"/>
  <c r="U556" i="6"/>
  <c r="AY556" i="6" s="1"/>
  <c r="X518" i="6"/>
  <c r="X546" i="6"/>
  <c r="Y532" i="6"/>
  <c r="Y565" i="6"/>
  <c r="AD518" i="6"/>
  <c r="AD546" i="6"/>
  <c r="AA520" i="6"/>
  <c r="W518" i="6"/>
  <c r="W546" i="6"/>
  <c r="AF520" i="6"/>
  <c r="AE213" i="6"/>
  <c r="AE552" i="6"/>
  <c r="AC213" i="6"/>
  <c r="AC552" i="6"/>
  <c r="AF525" i="6"/>
  <c r="AF561" i="6"/>
  <c r="Z532" i="6"/>
  <c r="Z565" i="6"/>
  <c r="AE533" i="6"/>
  <c r="AE566" i="6"/>
  <c r="W535" i="6"/>
  <c r="W568" i="6"/>
  <c r="AY216" i="6"/>
  <c r="U553" i="6"/>
  <c r="AY553" i="6" s="1"/>
  <c r="W560" i="6"/>
  <c r="AD560" i="6"/>
  <c r="Z518" i="6"/>
  <c r="Z546" i="6"/>
  <c r="AY232" i="6"/>
  <c r="U552" i="6"/>
  <c r="AY552" i="6" s="1"/>
  <c r="AD520" i="6"/>
  <c r="AB520" i="6"/>
  <c r="W213" i="6"/>
  <c r="W552" i="6"/>
  <c r="AB532" i="6"/>
  <c r="AB565" i="6"/>
  <c r="W533" i="6"/>
  <c r="W566" i="6"/>
  <c r="X534" i="6"/>
  <c r="X567" i="6"/>
  <c r="AC560" i="6"/>
  <c r="Z213" i="6"/>
  <c r="Z552" i="6"/>
  <c r="Z525" i="6"/>
  <c r="Z561" i="6"/>
  <c r="Z533" i="6"/>
  <c r="Z566" i="6"/>
  <c r="W534" i="6"/>
  <c r="W567" i="6"/>
  <c r="AC518" i="6"/>
  <c r="AC546" i="6"/>
  <c r="AB518" i="6"/>
  <c r="AB546" i="6"/>
  <c r="W520" i="6"/>
  <c r="W196" i="6"/>
  <c r="W195" i="6" s="1"/>
  <c r="W554" i="6"/>
  <c r="AZ206" i="6"/>
  <c r="V556" i="6"/>
  <c r="AZ556" i="6" s="1"/>
  <c r="AB213" i="6"/>
  <c r="AB552" i="6"/>
  <c r="AB525" i="6"/>
  <c r="AB561" i="6"/>
  <c r="AD525" i="6"/>
  <c r="AD561" i="6"/>
  <c r="AE532" i="6"/>
  <c r="AE565" i="6"/>
  <c r="AF533" i="6"/>
  <c r="AF566" i="6"/>
  <c r="AD533" i="6"/>
  <c r="AD566" i="6"/>
  <c r="AC534" i="6"/>
  <c r="AC567" i="6"/>
  <c r="AY200" i="6"/>
  <c r="U554" i="6"/>
  <c r="AY554" i="6" s="1"/>
  <c r="AZ216" i="6"/>
  <c r="V553" i="6"/>
  <c r="AZ553" i="6" s="1"/>
  <c r="Z560" i="6"/>
  <c r="E525" i="6"/>
  <c r="E561" i="6"/>
  <c r="F525" i="6"/>
  <c r="F561" i="6"/>
  <c r="D532" i="6"/>
  <c r="D565" i="6"/>
  <c r="E532" i="6"/>
  <c r="E565" i="6"/>
  <c r="D535" i="6"/>
  <c r="D568" i="6"/>
  <c r="E535" i="6"/>
  <c r="E568" i="6"/>
  <c r="Q221" i="6"/>
  <c r="G550" i="6"/>
  <c r="J255" i="6"/>
  <c r="G551" i="6"/>
  <c r="Q228" i="6"/>
  <c r="Q559" i="6" s="1"/>
  <c r="E518" i="6"/>
  <c r="E546" i="6"/>
  <c r="D518" i="6"/>
  <c r="D546" i="6"/>
  <c r="F518" i="6"/>
  <c r="F546" i="6"/>
  <c r="C534" i="6"/>
  <c r="C567" i="6"/>
  <c r="C558" i="6"/>
  <c r="C549" i="6"/>
  <c r="L548" i="6"/>
  <c r="K213" i="6"/>
  <c r="O401" i="6"/>
  <c r="O533" i="6" s="1"/>
  <c r="L401" i="6"/>
  <c r="L533" i="6" s="1"/>
  <c r="L213" i="6"/>
  <c r="H401" i="6"/>
  <c r="H533" i="6" s="1"/>
  <c r="R556" i="6"/>
  <c r="H548" i="6"/>
  <c r="O548" i="6"/>
  <c r="H213" i="6"/>
  <c r="P556" i="6"/>
  <c r="O562" i="6"/>
  <c r="K548" i="6"/>
  <c r="P523" i="6"/>
  <c r="I522" i="6"/>
  <c r="I555" i="6"/>
  <c r="I401" i="6"/>
  <c r="I533" i="6" s="1"/>
  <c r="R523" i="6"/>
  <c r="P262" i="6"/>
  <c r="P261" i="6" s="1"/>
  <c r="P524" i="6" s="1"/>
  <c r="P552" i="6"/>
  <c r="L522" i="6"/>
  <c r="L555" i="6"/>
  <c r="H562" i="6"/>
  <c r="R262" i="6"/>
  <c r="R261" i="6" s="1"/>
  <c r="R524" i="6" s="1"/>
  <c r="R552" i="6"/>
  <c r="H522" i="6"/>
  <c r="H555" i="6"/>
  <c r="P211" i="6"/>
  <c r="P557" i="6"/>
  <c r="D522" i="6"/>
  <c r="P419" i="6"/>
  <c r="P565" i="6"/>
  <c r="N562" i="6"/>
  <c r="P544" i="6"/>
  <c r="R211" i="6"/>
  <c r="R557" i="6"/>
  <c r="E522" i="6"/>
  <c r="R419" i="6"/>
  <c r="R565" i="6"/>
  <c r="I548" i="6"/>
  <c r="K401" i="6"/>
  <c r="K533" i="6" s="1"/>
  <c r="K562" i="6"/>
  <c r="R544" i="6"/>
  <c r="F522" i="6"/>
  <c r="L562" i="6"/>
  <c r="I562" i="6"/>
  <c r="M522" i="6"/>
  <c r="M555" i="6"/>
  <c r="K522" i="6"/>
  <c r="K555" i="6"/>
  <c r="O522" i="6"/>
  <c r="O555" i="6"/>
  <c r="N522" i="6"/>
  <c r="N555" i="6"/>
  <c r="BK422" i="6"/>
  <c r="AG534" i="6"/>
  <c r="X264" i="6"/>
  <c r="X577" i="6" s="1"/>
  <c r="X526" i="6"/>
  <c r="AY261" i="6"/>
  <c r="AY524" i="6" s="1"/>
  <c r="U524" i="6"/>
  <c r="AZ261" i="6"/>
  <c r="AZ524" i="6" s="1"/>
  <c r="V524" i="6"/>
  <c r="BK259" i="6"/>
  <c r="BK523" i="6" s="1"/>
  <c r="AG523" i="6"/>
  <c r="BK268" i="6"/>
  <c r="BK527" i="6" s="1"/>
  <c r="AG527" i="6"/>
  <c r="AY265" i="6"/>
  <c r="AY526" i="6" s="1"/>
  <c r="U526" i="6"/>
  <c r="AZ265" i="6"/>
  <c r="AZ526" i="6" s="1"/>
  <c r="V526" i="6"/>
  <c r="AZ507" i="6"/>
  <c r="V535" i="6"/>
  <c r="BK270" i="6"/>
  <c r="BK528" i="6" s="1"/>
  <c r="AG528" i="6"/>
  <c r="AY507" i="6"/>
  <c r="U535" i="6"/>
  <c r="V105" i="6"/>
  <c r="AZ105" i="6" s="1"/>
  <c r="V196" i="6"/>
  <c r="AZ196" i="6" s="1"/>
  <c r="AG37" i="6"/>
  <c r="BK37" i="6" s="1"/>
  <c r="AH419" i="6"/>
  <c r="V393" i="6"/>
  <c r="V565" i="6" s="1"/>
  <c r="AZ565" i="6" s="1"/>
  <c r="AG398" i="6"/>
  <c r="BK398" i="6" s="1"/>
  <c r="AH398" i="6"/>
  <c r="AH100" i="6"/>
  <c r="AG295" i="6"/>
  <c r="BK295" i="6" s="1"/>
  <c r="U393" i="6"/>
  <c r="U565" i="6" s="1"/>
  <c r="AY565" i="6" s="1"/>
  <c r="U196" i="6"/>
  <c r="AY196" i="6" s="1"/>
  <c r="AG100" i="6"/>
  <c r="BK100" i="6" s="1"/>
  <c r="AG200" i="6"/>
  <c r="U258" i="6"/>
  <c r="AG261" i="6"/>
  <c r="AH117" i="6"/>
  <c r="AH394" i="6"/>
  <c r="V258" i="6"/>
  <c r="AG306" i="6"/>
  <c r="BK306" i="6" s="1"/>
  <c r="AG117" i="6"/>
  <c r="BK117" i="6" s="1"/>
  <c r="AH388" i="6"/>
  <c r="V135" i="6"/>
  <c r="AZ135" i="6" s="1"/>
  <c r="AG394" i="6"/>
  <c r="BK394" i="6" s="1"/>
  <c r="AH261" i="6"/>
  <c r="AH524" i="6" s="1"/>
  <c r="AG388" i="6"/>
  <c r="BK388" i="6" s="1"/>
  <c r="AH295" i="6"/>
  <c r="U135" i="6"/>
  <c r="AY135" i="6" s="1"/>
  <c r="AG110" i="6"/>
  <c r="BK110" i="6" s="1"/>
  <c r="AH306" i="6"/>
  <c r="AH216" i="6"/>
  <c r="AH553" i="6" s="1"/>
  <c r="AG419" i="6"/>
  <c r="BK419" i="6" s="1"/>
  <c r="V264" i="6"/>
  <c r="AG216" i="6"/>
  <c r="AH301" i="6"/>
  <c r="U105" i="6"/>
  <c r="AY105" i="6" s="1"/>
  <c r="AG69" i="6"/>
  <c r="BK69" i="6" s="1"/>
  <c r="AH165" i="6"/>
  <c r="V47" i="6"/>
  <c r="AH47" i="6" s="1"/>
  <c r="AZ48" i="6"/>
  <c r="V284" i="6"/>
  <c r="AZ284" i="6" s="1"/>
  <c r="AZ285" i="6"/>
  <c r="AG301" i="6"/>
  <c r="BK301" i="6" s="1"/>
  <c r="U97" i="6"/>
  <c r="AY100" i="6"/>
  <c r="AZ76" i="6"/>
  <c r="V300" i="6"/>
  <c r="AZ300" i="6" s="1"/>
  <c r="AZ301" i="6"/>
  <c r="AG265" i="6"/>
  <c r="AH37" i="6"/>
  <c r="AH69" i="6"/>
  <c r="AH83" i="6"/>
  <c r="AY83" i="6"/>
  <c r="V97" i="6"/>
  <c r="AZ100" i="6"/>
  <c r="V310" i="6"/>
  <c r="AZ310" i="6" s="1"/>
  <c r="AZ311" i="6"/>
  <c r="V401" i="6"/>
  <c r="V566" i="6" s="1"/>
  <c r="AZ566" i="6" s="1"/>
  <c r="AZ402" i="6"/>
  <c r="AH110" i="6"/>
  <c r="U300" i="6"/>
  <c r="AY301" i="6"/>
  <c r="U264" i="6"/>
  <c r="AG165" i="6"/>
  <c r="BK165" i="6" s="1"/>
  <c r="AH357" i="6"/>
  <c r="AH422" i="6"/>
  <c r="AH587" i="6" s="1"/>
  <c r="AH582" i="6" s="1"/>
  <c r="X311" i="6"/>
  <c r="X310" i="6" s="1"/>
  <c r="P244" i="6"/>
  <c r="AG83" i="6"/>
  <c r="BK83" i="6" s="1"/>
  <c r="P189" i="6"/>
  <c r="Q185" i="6"/>
  <c r="AH11" i="6"/>
  <c r="AH266" i="6"/>
  <c r="AH265" i="6"/>
  <c r="AH526" i="6" s="1"/>
  <c r="AH24" i="6"/>
  <c r="AH48" i="6"/>
  <c r="AH276" i="6"/>
  <c r="AH353" i="6"/>
  <c r="AG361" i="6"/>
  <c r="BK361" i="6" s="1"/>
  <c r="AH361" i="6"/>
  <c r="AH124" i="6"/>
  <c r="AH246" i="6"/>
  <c r="AH285" i="6"/>
  <c r="AH382" i="6"/>
  <c r="AH58" i="6"/>
  <c r="AH169" i="6"/>
  <c r="AG206" i="6"/>
  <c r="AH206" i="6"/>
  <c r="AH556" i="6" s="1"/>
  <c r="AH402" i="6"/>
  <c r="AH202" i="6"/>
  <c r="AH200" i="6"/>
  <c r="AH554" i="6" s="1"/>
  <c r="J17" i="6"/>
  <c r="J14" i="6"/>
  <c r="Q44" i="6"/>
  <c r="Q52" i="6"/>
  <c r="Q99" i="6"/>
  <c r="Q322" i="6"/>
  <c r="AG276" i="6"/>
  <c r="BK276" i="6" s="1"/>
  <c r="J356" i="6"/>
  <c r="Q20" i="6"/>
  <c r="J42" i="6"/>
  <c r="J50" i="6"/>
  <c r="Q67" i="6"/>
  <c r="Q139" i="6"/>
  <c r="Q299" i="6"/>
  <c r="Q336" i="6"/>
  <c r="J418" i="6"/>
  <c r="Q15" i="6"/>
  <c r="Q45" i="6"/>
  <c r="Q53" i="6"/>
  <c r="Q18" i="6"/>
  <c r="Q56" i="6"/>
  <c r="Q72" i="6"/>
  <c r="J131" i="6"/>
  <c r="Q305" i="6"/>
  <c r="Q373" i="6"/>
  <c r="J376" i="6"/>
  <c r="G386" i="6"/>
  <c r="J21" i="6"/>
  <c r="Q43" i="6"/>
  <c r="T38" i="6" s="1"/>
  <c r="T37" i="6" s="1"/>
  <c r="Q51" i="6"/>
  <c r="Q68" i="6"/>
  <c r="Q347" i="6"/>
  <c r="Q54" i="6"/>
  <c r="Q235" i="6"/>
  <c r="G242" i="6"/>
  <c r="J55" i="6"/>
  <c r="Q16" i="6"/>
  <c r="Q19" i="6"/>
  <c r="J41" i="6"/>
  <c r="J545" i="6" s="1"/>
  <c r="Q351" i="6"/>
  <c r="AG246" i="6"/>
  <c r="BK246" i="6" s="1"/>
  <c r="AG353" i="6"/>
  <c r="BK353" i="6" s="1"/>
  <c r="AG370" i="6"/>
  <c r="BK370" i="6" s="1"/>
  <c r="AG24" i="6"/>
  <c r="BK24" i="6" s="1"/>
  <c r="U46" i="6"/>
  <c r="U546" i="6" s="1"/>
  <c r="AY546" i="6" s="1"/>
  <c r="AG58" i="6"/>
  <c r="BK58" i="6" s="1"/>
  <c r="AG169" i="6"/>
  <c r="BK169" i="6" s="1"/>
  <c r="U213" i="6"/>
  <c r="AY213" i="6" s="1"/>
  <c r="U401" i="6"/>
  <c r="U566" i="6" s="1"/>
  <c r="AY566" i="6" s="1"/>
  <c r="AG402" i="6"/>
  <c r="BK402" i="6" s="1"/>
  <c r="AG382" i="6"/>
  <c r="BK382" i="6" s="1"/>
  <c r="AG11" i="6"/>
  <c r="BK11" i="6" s="1"/>
  <c r="AG124" i="6"/>
  <c r="BK124" i="6" s="1"/>
  <c r="U284" i="6"/>
  <c r="AY284" i="6" s="1"/>
  <c r="AG285" i="6"/>
  <c r="BK285" i="6" s="1"/>
  <c r="AG48" i="6"/>
  <c r="BK48" i="6" s="1"/>
  <c r="U310" i="6"/>
  <c r="AY310" i="6" s="1"/>
  <c r="AG311" i="6"/>
  <c r="BK311" i="6" s="1"/>
  <c r="W273" i="6"/>
  <c r="R413" i="6"/>
  <c r="G422" i="6"/>
  <c r="G587" i="6" s="1"/>
  <c r="R422" i="6"/>
  <c r="R534" i="6" s="1"/>
  <c r="P422" i="6"/>
  <c r="P534" i="6" s="1"/>
  <c r="G416" i="6"/>
  <c r="P416" i="6"/>
  <c r="G410" i="6"/>
  <c r="P413" i="6"/>
  <c r="R416" i="6"/>
  <c r="AE273" i="6"/>
  <c r="R410" i="6"/>
  <c r="J414" i="6"/>
  <c r="G413" i="6"/>
  <c r="R405" i="6"/>
  <c r="P410" i="6"/>
  <c r="N402" i="6"/>
  <c r="N401" i="6" s="1"/>
  <c r="N533" i="6" s="1"/>
  <c r="P405" i="6"/>
  <c r="Q406" i="6"/>
  <c r="G405" i="6"/>
  <c r="F402" i="6"/>
  <c r="F401" i="6" s="1"/>
  <c r="M402" i="6"/>
  <c r="M401" i="6" s="1"/>
  <c r="M533" i="6" s="1"/>
  <c r="E402" i="6"/>
  <c r="E401" i="6" s="1"/>
  <c r="C402" i="6"/>
  <c r="Q404" i="6"/>
  <c r="Q403" i="6" s="1"/>
  <c r="D401" i="6"/>
  <c r="Q396" i="6"/>
  <c r="Q395" i="6" s="1"/>
  <c r="G395" i="6"/>
  <c r="G394" i="6" s="1"/>
  <c r="P393" i="6"/>
  <c r="P532" i="6" s="1"/>
  <c r="P568" i="6" s="1"/>
  <c r="R393" i="6"/>
  <c r="R532" i="6" s="1"/>
  <c r="R568" i="6" s="1"/>
  <c r="F393" i="6"/>
  <c r="M393" i="6"/>
  <c r="M532" i="6" s="1"/>
  <c r="M568" i="6" s="1"/>
  <c r="M562" i="6" s="1"/>
  <c r="J392" i="6"/>
  <c r="J391" i="6" s="1"/>
  <c r="G391" i="6"/>
  <c r="J390" i="6"/>
  <c r="J389" i="6" s="1"/>
  <c r="J388" i="6" s="1"/>
  <c r="G389" i="6"/>
  <c r="G388" i="6" s="1"/>
  <c r="P371" i="6"/>
  <c r="P383" i="6"/>
  <c r="P382" i="6" s="1"/>
  <c r="P379" i="6"/>
  <c r="R383" i="6"/>
  <c r="R382" i="6" s="1"/>
  <c r="R379" i="6"/>
  <c r="R374" i="6"/>
  <c r="J384" i="6"/>
  <c r="G383" i="6"/>
  <c r="J380" i="6"/>
  <c r="G379" i="6"/>
  <c r="J378" i="6"/>
  <c r="J377" i="6" s="1"/>
  <c r="G377" i="6"/>
  <c r="R371" i="6"/>
  <c r="P374" i="6"/>
  <c r="AE309" i="6"/>
  <c r="L309" i="6"/>
  <c r="L531" i="6" s="1"/>
  <c r="Q375" i="6"/>
  <c r="G374" i="6"/>
  <c r="AD309" i="6"/>
  <c r="D370" i="6"/>
  <c r="Q372" i="6"/>
  <c r="G371" i="6"/>
  <c r="F370" i="6"/>
  <c r="R361" i="6"/>
  <c r="AB309" i="6"/>
  <c r="K309" i="6"/>
  <c r="K531" i="6" s="1"/>
  <c r="J369" i="6"/>
  <c r="J368" i="6" s="1"/>
  <c r="G368" i="6"/>
  <c r="J367" i="6"/>
  <c r="J366" i="6" s="1"/>
  <c r="G366" i="6"/>
  <c r="AF309" i="6"/>
  <c r="Z309" i="6"/>
  <c r="O309" i="6"/>
  <c r="O531" i="6" s="1"/>
  <c r="W309" i="6"/>
  <c r="J365" i="6"/>
  <c r="J364" i="6" s="1"/>
  <c r="G364" i="6"/>
  <c r="AA309" i="6"/>
  <c r="P361" i="6"/>
  <c r="I309" i="6"/>
  <c r="I531" i="6" s="1"/>
  <c r="H309" i="6"/>
  <c r="H531" i="6" s="1"/>
  <c r="F361" i="6"/>
  <c r="AC309" i="6"/>
  <c r="Q363" i="6"/>
  <c r="Q362" i="6" s="1"/>
  <c r="G362" i="6"/>
  <c r="N361" i="6"/>
  <c r="Y309" i="6"/>
  <c r="J360" i="6"/>
  <c r="J359" i="6" s="1"/>
  <c r="G359" i="6"/>
  <c r="P354" i="6"/>
  <c r="P353" i="6" s="1"/>
  <c r="J358" i="6"/>
  <c r="J357" i="6" s="1"/>
  <c r="G357" i="6"/>
  <c r="R349" i="6"/>
  <c r="E353" i="6"/>
  <c r="R354" i="6"/>
  <c r="R353" i="6" s="1"/>
  <c r="M353" i="6"/>
  <c r="N353" i="6"/>
  <c r="D353" i="6"/>
  <c r="Q355" i="6"/>
  <c r="G354" i="6"/>
  <c r="R345" i="6"/>
  <c r="Q350" i="6"/>
  <c r="G349" i="6"/>
  <c r="P349" i="6"/>
  <c r="AF273" i="6"/>
  <c r="T273" i="6"/>
  <c r="T530" i="6" s="1"/>
  <c r="Q346" i="6"/>
  <c r="G345" i="6"/>
  <c r="P345" i="6"/>
  <c r="Q344" i="6"/>
  <c r="Q343" i="6" s="1"/>
  <c r="G343" i="6"/>
  <c r="Q341" i="6"/>
  <c r="Q340" i="6" s="1"/>
  <c r="G340" i="6"/>
  <c r="G330" i="6"/>
  <c r="Q338" i="6"/>
  <c r="Q337" i="6" s="1"/>
  <c r="G337" i="6"/>
  <c r="D311" i="6"/>
  <c r="D310" i="6" s="1"/>
  <c r="J334" i="6"/>
  <c r="G333" i="6"/>
  <c r="P333" i="6"/>
  <c r="R323" i="6"/>
  <c r="P330" i="6"/>
  <c r="R333" i="6"/>
  <c r="P327" i="6"/>
  <c r="R330" i="6"/>
  <c r="R327" i="6"/>
  <c r="J328" i="6"/>
  <c r="G327" i="6"/>
  <c r="AB273" i="6"/>
  <c r="Q324" i="6"/>
  <c r="G323" i="6"/>
  <c r="P323" i="6"/>
  <c r="P319" i="6"/>
  <c r="R319" i="6"/>
  <c r="R315" i="6"/>
  <c r="Q320" i="6"/>
  <c r="G319" i="6"/>
  <c r="P312" i="6"/>
  <c r="P315" i="6"/>
  <c r="J316" i="6"/>
  <c r="G315" i="6"/>
  <c r="J313" i="6"/>
  <c r="J312" i="6" s="1"/>
  <c r="G312" i="6"/>
  <c r="E311" i="6"/>
  <c r="E310" i="6" s="1"/>
  <c r="AD273" i="6"/>
  <c r="F311" i="6"/>
  <c r="F310" i="6" s="1"/>
  <c r="R312" i="6"/>
  <c r="M311" i="6"/>
  <c r="M310" i="6" s="1"/>
  <c r="N311" i="6"/>
  <c r="N310" i="6" s="1"/>
  <c r="K273" i="6"/>
  <c r="K530" i="6" s="1"/>
  <c r="Q308" i="6"/>
  <c r="Q307" i="6" s="1"/>
  <c r="Q306" i="6" s="1"/>
  <c r="G307" i="6"/>
  <c r="G306" i="6" s="1"/>
  <c r="O273" i="6"/>
  <c r="O530" i="6" s="1"/>
  <c r="AC273" i="6"/>
  <c r="P302" i="6"/>
  <c r="P301" i="6" s="1"/>
  <c r="P300" i="6" s="1"/>
  <c r="R302" i="6"/>
  <c r="R301" i="6" s="1"/>
  <c r="R300" i="6" s="1"/>
  <c r="X273" i="6"/>
  <c r="R276" i="6"/>
  <c r="R550" i="6" s="1"/>
  <c r="Z273" i="6"/>
  <c r="P296" i="6"/>
  <c r="P295" i="6" s="1"/>
  <c r="P561" i="6" s="1"/>
  <c r="Q303" i="6"/>
  <c r="G302" i="6"/>
  <c r="G301" i="6" s="1"/>
  <c r="G300" i="6" s="1"/>
  <c r="I273" i="6"/>
  <c r="I530" i="6" s="1"/>
  <c r="AA273" i="6"/>
  <c r="H273" i="6"/>
  <c r="H530" i="6" s="1"/>
  <c r="Y273" i="6"/>
  <c r="Q297" i="6"/>
  <c r="G296" i="6"/>
  <c r="G295" i="6" s="1"/>
  <c r="L273" i="6"/>
  <c r="L530" i="6" s="1"/>
  <c r="R296" i="6"/>
  <c r="R295" i="6" s="1"/>
  <c r="R561" i="6" s="1"/>
  <c r="J292" i="6"/>
  <c r="G291" i="6"/>
  <c r="P291" i="6"/>
  <c r="R291" i="6"/>
  <c r="R286" i="6"/>
  <c r="J290" i="6"/>
  <c r="J289" i="6" s="1"/>
  <c r="G289" i="6"/>
  <c r="J287" i="6"/>
  <c r="J286" i="6" s="1"/>
  <c r="J551" i="6" s="1"/>
  <c r="G286" i="6"/>
  <c r="P286" i="6"/>
  <c r="Q283" i="6"/>
  <c r="Q282" i="6" s="1"/>
  <c r="G282" i="6"/>
  <c r="Q281" i="6"/>
  <c r="Q280" i="6" s="1"/>
  <c r="G280" i="6"/>
  <c r="R264" i="6"/>
  <c r="R525" i="6" s="1"/>
  <c r="Q278" i="6"/>
  <c r="Q277" i="6" s="1"/>
  <c r="G277" i="6"/>
  <c r="P276" i="6"/>
  <c r="P550" i="6" s="1"/>
  <c r="D276" i="6"/>
  <c r="Q275" i="6"/>
  <c r="Q274" i="6" s="1"/>
  <c r="G274" i="6"/>
  <c r="Q271" i="6"/>
  <c r="Q270" i="6" s="1"/>
  <c r="Q528" i="6" s="1"/>
  <c r="G270" i="6"/>
  <c r="G528" i="6" s="1"/>
  <c r="P264" i="6"/>
  <c r="P525" i="6" s="1"/>
  <c r="Q269" i="6"/>
  <c r="Q268" i="6" s="1"/>
  <c r="Q527" i="6" s="1"/>
  <c r="G268" i="6"/>
  <c r="G527" i="6" s="1"/>
  <c r="D264" i="6"/>
  <c r="D577" i="6" s="1"/>
  <c r="M264" i="6"/>
  <c r="M525" i="6" s="1"/>
  <c r="Q267" i="6"/>
  <c r="Q266" i="6" s="1"/>
  <c r="Q265" i="6" s="1"/>
  <c r="Q526" i="6" s="1"/>
  <c r="G266" i="6"/>
  <c r="G265" i="6" s="1"/>
  <c r="G526" i="6" s="1"/>
  <c r="N264" i="6"/>
  <c r="N525" i="6" s="1"/>
  <c r="R250" i="6"/>
  <c r="J260" i="6"/>
  <c r="J259" i="6" s="1"/>
  <c r="G259" i="6"/>
  <c r="G523" i="6" s="1"/>
  <c r="J257" i="6"/>
  <c r="J256" i="6" s="1"/>
  <c r="G256" i="6"/>
  <c r="T195" i="6"/>
  <c r="G250" i="6"/>
  <c r="P250" i="6"/>
  <c r="J254" i="6"/>
  <c r="J253" i="6" s="1"/>
  <c r="G253" i="6"/>
  <c r="J248" i="6"/>
  <c r="G247" i="6"/>
  <c r="E246" i="6"/>
  <c r="I213" i="6"/>
  <c r="P247" i="6"/>
  <c r="R247" i="6"/>
  <c r="R233" i="6"/>
  <c r="R229" i="6"/>
  <c r="R239" i="6"/>
  <c r="J240" i="6"/>
  <c r="G239" i="6"/>
  <c r="P239" i="6"/>
  <c r="N232" i="6"/>
  <c r="N213" i="6" s="1"/>
  <c r="Q234" i="6"/>
  <c r="G233" i="6"/>
  <c r="P233" i="6"/>
  <c r="Q230" i="6"/>
  <c r="Q229" i="6" s="1"/>
  <c r="G229" i="6"/>
  <c r="P229" i="6"/>
  <c r="Q227" i="6"/>
  <c r="G226" i="6"/>
  <c r="P226" i="6"/>
  <c r="P223" i="6"/>
  <c r="P549" i="6" s="1"/>
  <c r="R226" i="6"/>
  <c r="L195" i="6"/>
  <c r="Y10" i="6"/>
  <c r="Y545" i="6" s="1"/>
  <c r="K195" i="6"/>
  <c r="J224" i="6"/>
  <c r="J223" i="6" s="1"/>
  <c r="G223" i="6"/>
  <c r="AA195" i="6"/>
  <c r="AA179" i="6" s="1"/>
  <c r="X195" i="6"/>
  <c r="R223" i="6"/>
  <c r="R549" i="6" s="1"/>
  <c r="J218" i="6"/>
  <c r="J217" i="6" s="1"/>
  <c r="G217" i="6"/>
  <c r="P216" i="6"/>
  <c r="P558" i="6" s="1"/>
  <c r="R216" i="6"/>
  <c r="R558" i="6" s="1"/>
  <c r="G222" i="6"/>
  <c r="D216" i="6"/>
  <c r="D553" i="6" s="1"/>
  <c r="AD195" i="6"/>
  <c r="AB195" i="6"/>
  <c r="AC195" i="6"/>
  <c r="Y195" i="6"/>
  <c r="R202" i="6"/>
  <c r="R200" i="6" s="1"/>
  <c r="I195" i="6"/>
  <c r="J215" i="6"/>
  <c r="J214" i="6" s="1"/>
  <c r="G214" i="6"/>
  <c r="Z195" i="6"/>
  <c r="O195" i="6"/>
  <c r="O179" i="6" s="1"/>
  <c r="AF195" i="6"/>
  <c r="AF179" i="6" s="1"/>
  <c r="R206" i="6"/>
  <c r="AE195" i="6"/>
  <c r="Q212" i="6"/>
  <c r="G211" i="6"/>
  <c r="H195" i="6"/>
  <c r="P206" i="6"/>
  <c r="J210" i="6"/>
  <c r="J209" i="6" s="1"/>
  <c r="G209" i="6"/>
  <c r="P197" i="6"/>
  <c r="J208" i="6"/>
  <c r="J207" i="6" s="1"/>
  <c r="G207" i="6"/>
  <c r="J203" i="6"/>
  <c r="G202" i="6"/>
  <c r="P202" i="6"/>
  <c r="P200" i="6" s="1"/>
  <c r="M200" i="6"/>
  <c r="M196" i="6" s="1"/>
  <c r="J201" i="6"/>
  <c r="N200" i="6"/>
  <c r="N196" i="6" s="1"/>
  <c r="E196" i="6"/>
  <c r="F196" i="6"/>
  <c r="Q198" i="6"/>
  <c r="G197" i="6"/>
  <c r="G559" i="6" s="1"/>
  <c r="R197" i="6"/>
  <c r="P192" i="6"/>
  <c r="D196" i="6"/>
  <c r="D195" i="6" s="1"/>
  <c r="J193" i="6"/>
  <c r="G192" i="6"/>
  <c r="R192" i="6"/>
  <c r="Q190" i="6"/>
  <c r="Q189" i="6" s="1"/>
  <c r="G189" i="6"/>
  <c r="Q187" i="6"/>
  <c r="Q186" i="6" s="1"/>
  <c r="G186" i="6"/>
  <c r="E180" i="6"/>
  <c r="F180" i="6"/>
  <c r="M180" i="6"/>
  <c r="P165" i="6"/>
  <c r="J182" i="6"/>
  <c r="G181" i="6"/>
  <c r="G557" i="6" s="1"/>
  <c r="P181" i="6"/>
  <c r="N180" i="6"/>
  <c r="R181" i="6"/>
  <c r="Q178" i="6"/>
  <c r="Q177" i="6" s="1"/>
  <c r="G177" i="6"/>
  <c r="Q176" i="6"/>
  <c r="Q175" i="6" s="1"/>
  <c r="G175" i="6"/>
  <c r="P172" i="6"/>
  <c r="P169" i="6" s="1"/>
  <c r="Q173" i="6"/>
  <c r="Q172" i="6" s="1"/>
  <c r="G172" i="6"/>
  <c r="R172" i="6"/>
  <c r="R169" i="6" s="1"/>
  <c r="D169" i="6"/>
  <c r="E169" i="6"/>
  <c r="M169" i="6"/>
  <c r="Q171" i="6"/>
  <c r="Q170" i="6" s="1"/>
  <c r="G170" i="6"/>
  <c r="N169" i="6"/>
  <c r="R165" i="6"/>
  <c r="Q167" i="6"/>
  <c r="Q166" i="6" s="1"/>
  <c r="G166" i="6"/>
  <c r="G165" i="6" s="1"/>
  <c r="P157" i="6"/>
  <c r="X104" i="6"/>
  <c r="X548" i="6" s="1"/>
  <c r="Q163" i="6"/>
  <c r="G162" i="6"/>
  <c r="P162" i="6"/>
  <c r="R162" i="6"/>
  <c r="K104" i="6"/>
  <c r="P151" i="6"/>
  <c r="R157" i="6"/>
  <c r="Z104" i="6"/>
  <c r="Z548" i="6" s="1"/>
  <c r="Q158" i="6"/>
  <c r="Q157" i="6" s="1"/>
  <c r="G157" i="6"/>
  <c r="L104" i="6"/>
  <c r="R151" i="6"/>
  <c r="T104" i="6"/>
  <c r="R143" i="6"/>
  <c r="AF104" i="6"/>
  <c r="AF548" i="6" s="1"/>
  <c r="J152" i="6"/>
  <c r="G151" i="6"/>
  <c r="H104" i="6"/>
  <c r="R146" i="6"/>
  <c r="Q147" i="6"/>
  <c r="G146" i="6"/>
  <c r="Y104" i="6"/>
  <c r="Y548" i="6" s="1"/>
  <c r="P146" i="6"/>
  <c r="AC104" i="6"/>
  <c r="AC548" i="6" s="1"/>
  <c r="AB104" i="6"/>
  <c r="AB548" i="6" s="1"/>
  <c r="AD104" i="6"/>
  <c r="AD548" i="6" s="1"/>
  <c r="Q144" i="6"/>
  <c r="Q143" i="6" s="1"/>
  <c r="G143" i="6"/>
  <c r="O104" i="6"/>
  <c r="P143" i="6"/>
  <c r="R137" i="6"/>
  <c r="J138" i="6"/>
  <c r="G137" i="6"/>
  <c r="P137" i="6"/>
  <c r="E135" i="6"/>
  <c r="AA104" i="6"/>
  <c r="AA548" i="6" s="1"/>
  <c r="D135" i="6"/>
  <c r="M135" i="6"/>
  <c r="M548" i="6" s="1"/>
  <c r="J136" i="6"/>
  <c r="N135" i="6"/>
  <c r="N548" i="6" s="1"/>
  <c r="F135" i="6"/>
  <c r="I104" i="6"/>
  <c r="W104" i="6"/>
  <c r="W548" i="6" s="1"/>
  <c r="Q133" i="6"/>
  <c r="Q132" i="6" s="1"/>
  <c r="G132" i="6"/>
  <c r="AE104" i="6"/>
  <c r="AE548" i="6" s="1"/>
  <c r="Z10" i="6"/>
  <c r="Z545" i="6" s="1"/>
  <c r="Q128" i="6"/>
  <c r="G127" i="6"/>
  <c r="P127" i="6"/>
  <c r="P124" i="6" s="1"/>
  <c r="R127" i="6"/>
  <c r="R124" i="6" s="1"/>
  <c r="Q126" i="6"/>
  <c r="Q125" i="6" s="1"/>
  <c r="G125" i="6"/>
  <c r="R120" i="6"/>
  <c r="R117" i="6" s="1"/>
  <c r="Q121" i="6"/>
  <c r="Q120" i="6" s="1"/>
  <c r="G120" i="6"/>
  <c r="G117" i="6" s="1"/>
  <c r="P120" i="6"/>
  <c r="P117" i="6" s="1"/>
  <c r="J118" i="6"/>
  <c r="R111" i="6"/>
  <c r="R110" i="6" s="1"/>
  <c r="J116" i="6"/>
  <c r="J115" i="6" s="1"/>
  <c r="G115" i="6"/>
  <c r="AB10" i="6"/>
  <c r="AB545" i="6" s="1"/>
  <c r="Q112" i="6"/>
  <c r="G111" i="6"/>
  <c r="G110" i="6" s="1"/>
  <c r="R70" i="6"/>
  <c r="R69" i="6" s="1"/>
  <c r="P111" i="6"/>
  <c r="P110" i="6" s="1"/>
  <c r="J107" i="6"/>
  <c r="G106" i="6"/>
  <c r="P106" i="6"/>
  <c r="R106" i="6"/>
  <c r="P90" i="6"/>
  <c r="R93" i="6"/>
  <c r="D105" i="6"/>
  <c r="F105" i="6"/>
  <c r="J102" i="6"/>
  <c r="J101" i="6" s="1"/>
  <c r="J100" i="6" s="1"/>
  <c r="G101" i="6"/>
  <c r="G100" i="6" s="1"/>
  <c r="R90" i="6"/>
  <c r="AF10" i="6"/>
  <c r="AF545" i="6" s="1"/>
  <c r="J98" i="6"/>
  <c r="P97" i="6"/>
  <c r="P96" i="6" s="1"/>
  <c r="R97" i="6"/>
  <c r="R96" i="6" s="1"/>
  <c r="AD10" i="6"/>
  <c r="AD545" i="6" s="1"/>
  <c r="V10" i="6"/>
  <c r="V545" i="6" s="1"/>
  <c r="AZ545" i="6" s="1"/>
  <c r="J94" i="6"/>
  <c r="G93" i="6"/>
  <c r="R83" i="6"/>
  <c r="P93" i="6"/>
  <c r="P83" i="6"/>
  <c r="R86" i="6"/>
  <c r="D75" i="6"/>
  <c r="G90" i="6"/>
  <c r="R79" i="6"/>
  <c r="P86" i="6"/>
  <c r="AC10" i="6"/>
  <c r="AC545" i="6" s="1"/>
  <c r="X10" i="6"/>
  <c r="X545" i="6" s="1"/>
  <c r="J87" i="6"/>
  <c r="G86" i="6"/>
  <c r="Q84" i="6"/>
  <c r="G83" i="6"/>
  <c r="Q80" i="6"/>
  <c r="Q79" i="6" s="1"/>
  <c r="G79" i="6"/>
  <c r="P79" i="6"/>
  <c r="U10" i="6"/>
  <c r="U545" i="6" s="1"/>
  <c r="AY545" i="6" s="1"/>
  <c r="R65" i="6"/>
  <c r="R58" i="6" s="1"/>
  <c r="F76" i="6"/>
  <c r="F75" i="6" s="1"/>
  <c r="M76" i="6"/>
  <c r="M75" i="6" s="1"/>
  <c r="M74" i="6" s="1"/>
  <c r="M520" i="6" s="1"/>
  <c r="E76" i="6"/>
  <c r="E75" i="6" s="1"/>
  <c r="P65" i="6"/>
  <c r="P58" i="6" s="1"/>
  <c r="Q78" i="6"/>
  <c r="Q77" i="6" s="1"/>
  <c r="Q546" i="6" s="1"/>
  <c r="G77" i="6"/>
  <c r="N76" i="6"/>
  <c r="N75" i="6" s="1"/>
  <c r="N74" i="6" s="1"/>
  <c r="N520" i="6" s="1"/>
  <c r="P70" i="6"/>
  <c r="P69" i="6" s="1"/>
  <c r="J71" i="6"/>
  <c r="G70" i="6"/>
  <c r="Q66" i="6"/>
  <c r="G65" i="6"/>
  <c r="Q64" i="6"/>
  <c r="Q63" i="6" s="1"/>
  <c r="G63" i="6"/>
  <c r="Q62" i="6"/>
  <c r="Q61" i="6" s="1"/>
  <c r="G61" i="6"/>
  <c r="P48" i="6"/>
  <c r="P47" i="6" s="1"/>
  <c r="Q60" i="6"/>
  <c r="Q59" i="6" s="1"/>
  <c r="G59" i="6"/>
  <c r="W10" i="6"/>
  <c r="W545" i="6" s="1"/>
  <c r="K10" i="6"/>
  <c r="R48" i="6"/>
  <c r="R47" i="6" s="1"/>
  <c r="G48" i="6"/>
  <c r="G47" i="6" s="1"/>
  <c r="Q39" i="6"/>
  <c r="G38" i="6"/>
  <c r="G37" i="6" s="1"/>
  <c r="P38" i="6"/>
  <c r="P37" i="6" s="1"/>
  <c r="R38" i="6"/>
  <c r="R37" i="6" s="1"/>
  <c r="Q36" i="6"/>
  <c r="Q35" i="6" s="1"/>
  <c r="G35" i="6"/>
  <c r="F10" i="6"/>
  <c r="F545" i="6" s="1"/>
  <c r="AE10" i="6"/>
  <c r="AE545" i="6" s="1"/>
  <c r="AA10" i="6"/>
  <c r="AA545" i="6" s="1"/>
  <c r="O10" i="6"/>
  <c r="L10" i="6"/>
  <c r="L517" i="6" s="1"/>
  <c r="Q34" i="6"/>
  <c r="Q33" i="6" s="1"/>
  <c r="G33" i="6"/>
  <c r="H10" i="6"/>
  <c r="I10" i="6"/>
  <c r="Q32" i="6"/>
  <c r="Q31" i="6" s="1"/>
  <c r="G31" i="6"/>
  <c r="Q30" i="6"/>
  <c r="Q29" i="6" s="1"/>
  <c r="G29" i="6"/>
  <c r="Q28" i="6"/>
  <c r="Q27" i="6" s="1"/>
  <c r="G27" i="6"/>
  <c r="P24" i="6"/>
  <c r="R24" i="6"/>
  <c r="J26" i="6"/>
  <c r="J25" i="6" s="1"/>
  <c r="G25" i="6"/>
  <c r="D24" i="6"/>
  <c r="D10" i="6" s="1"/>
  <c r="D545" i="6" s="1"/>
  <c r="M24" i="6"/>
  <c r="M10" i="6" s="1"/>
  <c r="N24" i="6"/>
  <c r="N10" i="6" s="1"/>
  <c r="Q23" i="6"/>
  <c r="Q22" i="6" s="1"/>
  <c r="G22" i="6"/>
  <c r="R12" i="6"/>
  <c r="R11" i="6" s="1"/>
  <c r="P12" i="6"/>
  <c r="P11" i="6" s="1"/>
  <c r="C394" i="6"/>
  <c r="C100" i="6"/>
  <c r="C117" i="6"/>
  <c r="C265" i="6"/>
  <c r="C301" i="6"/>
  <c r="C507" i="6"/>
  <c r="C588" i="6" s="1"/>
  <c r="C582" i="6" s="1"/>
  <c r="C69" i="6"/>
  <c r="C165" i="6"/>
  <c r="C295" i="6"/>
  <c r="J467" i="6"/>
  <c r="Q384" i="6"/>
  <c r="Q464" i="6"/>
  <c r="J44" i="6"/>
  <c r="J489" i="6"/>
  <c r="J466" i="6"/>
  <c r="Q502" i="6"/>
  <c r="J145" i="6"/>
  <c r="E213" i="6"/>
  <c r="Q465" i="6"/>
  <c r="Q208" i="6"/>
  <c r="Q207" i="6" s="1"/>
  <c r="C180" i="6"/>
  <c r="J304" i="6"/>
  <c r="J563" i="6" s="1"/>
  <c r="Q414" i="6"/>
  <c r="Q225" i="6"/>
  <c r="M213" i="6"/>
  <c r="Q254" i="6"/>
  <c r="Q253" i="6" s="1"/>
  <c r="Q257" i="6"/>
  <c r="Q256" i="6" s="1"/>
  <c r="J451" i="6"/>
  <c r="Q210" i="6"/>
  <c r="Q209" i="6" s="1"/>
  <c r="Q425" i="6"/>
  <c r="Q473" i="6"/>
  <c r="J139" i="6"/>
  <c r="Q141" i="6"/>
  <c r="J346" i="6"/>
  <c r="Q454" i="6"/>
  <c r="Q42" i="6"/>
  <c r="Q50" i="6"/>
  <c r="J212" i="6"/>
  <c r="Q255" i="6"/>
  <c r="J442" i="6"/>
  <c r="J19" i="6"/>
  <c r="J30" i="6"/>
  <c r="J29" i="6" s="1"/>
  <c r="C11" i="6"/>
  <c r="Q94" i="6"/>
  <c r="Q93" i="6" s="1"/>
  <c r="J119" i="6"/>
  <c r="J228" i="6"/>
  <c r="J559" i="6" s="1"/>
  <c r="J231" i="6"/>
  <c r="J554" i="6" s="1"/>
  <c r="M273" i="6"/>
  <c r="M530" i="6" s="1"/>
  <c r="Q432" i="6"/>
  <c r="Q456" i="6"/>
  <c r="J475" i="6"/>
  <c r="Q494" i="6"/>
  <c r="J43" i="6"/>
  <c r="C200" i="6"/>
  <c r="C554" i="6" s="1"/>
  <c r="J347" i="6"/>
  <c r="Q41" i="6"/>
  <c r="Q545" i="6" s="1"/>
  <c r="J67" i="6"/>
  <c r="C169" i="6"/>
  <c r="C206" i="6"/>
  <c r="C556" i="6" s="1"/>
  <c r="Q365" i="6"/>
  <c r="Q364" i="6" s="1"/>
  <c r="Q369" i="6"/>
  <c r="Q368" i="6" s="1"/>
  <c r="Q392" i="6"/>
  <c r="Q391" i="6" s="1"/>
  <c r="J435" i="6"/>
  <c r="J483" i="6"/>
  <c r="J303" i="6"/>
  <c r="Q92" i="6"/>
  <c r="C124" i="6"/>
  <c r="J230" i="6"/>
  <c r="C285" i="6"/>
  <c r="Q433" i="6"/>
  <c r="Q457" i="6"/>
  <c r="J474" i="6"/>
  <c r="Q481" i="6"/>
  <c r="Q21" i="6"/>
  <c r="Q118" i="6"/>
  <c r="J147" i="6"/>
  <c r="J174" i="6"/>
  <c r="C47" i="6"/>
  <c r="C276" i="6"/>
  <c r="Q367" i="6"/>
  <c r="Q366" i="6" s="1"/>
  <c r="Q390" i="6"/>
  <c r="Q389" i="6" s="1"/>
  <c r="Q388" i="6" s="1"/>
  <c r="J434" i="6"/>
  <c r="Q446" i="6"/>
  <c r="J482" i="6"/>
  <c r="E10" i="6"/>
  <c r="E545" i="6" s="1"/>
  <c r="J52" i="6"/>
  <c r="J80" i="6"/>
  <c r="Q102" i="6"/>
  <c r="Q101" i="6" s="1"/>
  <c r="Q100" i="6" s="1"/>
  <c r="Q182" i="6"/>
  <c r="Q181" i="6" s="1"/>
  <c r="Q218" i="6"/>
  <c r="Q217" i="6" s="1"/>
  <c r="Q220" i="6"/>
  <c r="Q290" i="6"/>
  <c r="Q289" i="6" s="1"/>
  <c r="J297" i="6"/>
  <c r="Q316" i="6"/>
  <c r="Q315" i="6" s="1"/>
  <c r="Q334" i="6"/>
  <c r="J396" i="6"/>
  <c r="J395" i="6" s="1"/>
  <c r="J426" i="6"/>
  <c r="Q441" i="6"/>
  <c r="J459" i="6"/>
  <c r="Q470" i="6"/>
  <c r="Q486" i="6"/>
  <c r="C58" i="6"/>
  <c r="J72" i="6"/>
  <c r="J121" i="6"/>
  <c r="J234" i="6"/>
  <c r="J281" i="6"/>
  <c r="J280" i="6" s="1"/>
  <c r="J412" i="6"/>
  <c r="J491" i="6"/>
  <c r="J498" i="6"/>
  <c r="C24" i="6"/>
  <c r="J78" i="6"/>
  <c r="J77" i="6" s="1"/>
  <c r="J546" i="6" s="1"/>
  <c r="Q98" i="6"/>
  <c r="Q114" i="6"/>
  <c r="Q193" i="6"/>
  <c r="Q192" i="6" s="1"/>
  <c r="Q201" i="6"/>
  <c r="J221" i="6"/>
  <c r="J267" i="6"/>
  <c r="J266" i="6" s="1"/>
  <c r="J265" i="6" s="1"/>
  <c r="J526" i="6" s="1"/>
  <c r="J275" i="6"/>
  <c r="J274" i="6" s="1"/>
  <c r="J294" i="6"/>
  <c r="C306" i="6"/>
  <c r="Q314" i="6"/>
  <c r="J317" i="6"/>
  <c r="J321" i="6"/>
  <c r="J338" i="6"/>
  <c r="J337" i="6" s="1"/>
  <c r="Q440" i="6"/>
  <c r="Q462" i="6"/>
  <c r="Q505" i="6"/>
  <c r="Q26" i="6"/>
  <c r="Q25" i="6" s="1"/>
  <c r="J32" i="6"/>
  <c r="J31" i="6" s="1"/>
  <c r="C37" i="6"/>
  <c r="C76" i="6"/>
  <c r="J128" i="6"/>
  <c r="J144" i="6"/>
  <c r="Q155" i="6"/>
  <c r="J178" i="6"/>
  <c r="J177" i="6" s="1"/>
  <c r="Q224" i="6"/>
  <c r="J227" i="6"/>
  <c r="Q288" i="6"/>
  <c r="Q292" i="6"/>
  <c r="Q291" i="6" s="1"/>
  <c r="J298" i="6"/>
  <c r="J308" i="6"/>
  <c r="J307" i="6" s="1"/>
  <c r="J306" i="6" s="1"/>
  <c r="Q335" i="6"/>
  <c r="J344" i="6"/>
  <c r="J343" i="6" s="1"/>
  <c r="J427" i="6"/>
  <c r="J566" i="6" s="1"/>
  <c r="Q438" i="6"/>
  <c r="Q449" i="6"/>
  <c r="J458" i="6"/>
  <c r="Q478" i="6"/>
  <c r="J64" i="6"/>
  <c r="J63" i="6" s="1"/>
  <c r="J159" i="6"/>
  <c r="J176" i="6"/>
  <c r="J175" i="6" s="1"/>
  <c r="J184" i="6"/>
  <c r="J235" i="6"/>
  <c r="J278" i="6"/>
  <c r="J277" i="6" s="1"/>
  <c r="J490" i="6"/>
  <c r="J499" i="6"/>
  <c r="J506" i="6"/>
  <c r="J15" i="6"/>
  <c r="Q17" i="6"/>
  <c r="Q71" i="6"/>
  <c r="Q116" i="6"/>
  <c r="Q115" i="6" s="1"/>
  <c r="J122" i="6"/>
  <c r="J126" i="6"/>
  <c r="J125" i="6" s="1"/>
  <c r="Q199" i="6"/>
  <c r="Q203" i="6"/>
  <c r="J283" i="6"/>
  <c r="J282" i="6" s="1"/>
  <c r="J293" i="6"/>
  <c r="J320" i="6"/>
  <c r="J336" i="6"/>
  <c r="J341" i="6"/>
  <c r="J340" i="6" s="1"/>
  <c r="C361" i="6"/>
  <c r="Q430" i="6"/>
  <c r="J443" i="6"/>
  <c r="J450" i="6"/>
  <c r="Q497" i="6"/>
  <c r="G13" i="6"/>
  <c r="Q14" i="6"/>
  <c r="J16" i="6"/>
  <c r="J23" i="6"/>
  <c r="J22" i="6" s="1"/>
  <c r="J28" i="6"/>
  <c r="J27" i="6" s="1"/>
  <c r="J18" i="6"/>
  <c r="Q89" i="6"/>
  <c r="J89" i="6"/>
  <c r="Q113" i="6"/>
  <c r="J113" i="6"/>
  <c r="Q205" i="6"/>
  <c r="J205" i="6"/>
  <c r="Q385" i="6"/>
  <c r="J385" i="6"/>
  <c r="Q40" i="6"/>
  <c r="J40" i="6"/>
  <c r="C246" i="6"/>
  <c r="J20" i="6"/>
  <c r="J34" i="6"/>
  <c r="J33" i="6" s="1"/>
  <c r="Q49" i="6"/>
  <c r="J49" i="6"/>
  <c r="Q91" i="6"/>
  <c r="T91" i="6" s="1"/>
  <c r="J91" i="6"/>
  <c r="J90" i="6" s="1"/>
  <c r="Q109" i="6"/>
  <c r="J109" i="6"/>
  <c r="Q241" i="6"/>
  <c r="J241" i="6"/>
  <c r="C110" i="6"/>
  <c r="Q57" i="6"/>
  <c r="J57" i="6"/>
  <c r="Q140" i="6"/>
  <c r="J140" i="6"/>
  <c r="Q154" i="6"/>
  <c r="J154" i="6"/>
  <c r="C311" i="6"/>
  <c r="Q55" i="6"/>
  <c r="Q85" i="6"/>
  <c r="Q87" i="6"/>
  <c r="Q107" i="6"/>
  <c r="Q131" i="6"/>
  <c r="Q136" i="6"/>
  <c r="Q138" i="6"/>
  <c r="Q150" i="6"/>
  <c r="Q152" i="6"/>
  <c r="Q164" i="6"/>
  <c r="Q168" i="6"/>
  <c r="C370" i="6"/>
  <c r="Q381" i="6"/>
  <c r="T381" i="6" s="1"/>
  <c r="J381" i="6"/>
  <c r="Q463" i="6"/>
  <c r="J463" i="6"/>
  <c r="J472" i="6"/>
  <c r="Q472" i="6"/>
  <c r="J45" i="6"/>
  <c r="J54" i="6"/>
  <c r="J60" i="6"/>
  <c r="J59" i="6" s="1"/>
  <c r="J82" i="6"/>
  <c r="J84" i="6"/>
  <c r="J83" i="6" s="1"/>
  <c r="J130" i="6"/>
  <c r="J133" i="6"/>
  <c r="J132" i="6" s="1"/>
  <c r="J149" i="6"/>
  <c r="J161" i="6"/>
  <c r="J163" i="6"/>
  <c r="J162" i="6" s="1"/>
  <c r="J167" i="6"/>
  <c r="J166" i="6" s="1"/>
  <c r="J165" i="6" s="1"/>
  <c r="J171" i="6"/>
  <c r="J170" i="6" s="1"/>
  <c r="J173" i="6"/>
  <c r="J188" i="6"/>
  <c r="J190" i="6"/>
  <c r="J189" i="6" s="1"/>
  <c r="J198" i="6"/>
  <c r="J197" i="6" s="1"/>
  <c r="C353" i="6"/>
  <c r="Q411" i="6"/>
  <c r="Q410" i="6" s="1"/>
  <c r="J411" i="6"/>
  <c r="Q439" i="6"/>
  <c r="J439" i="6"/>
  <c r="J504" i="6"/>
  <c r="Q504" i="6"/>
  <c r="J36" i="6"/>
  <c r="J35" i="6" s="1"/>
  <c r="J51" i="6"/>
  <c r="J66" i="6"/>
  <c r="J95" i="6"/>
  <c r="J99" i="6"/>
  <c r="J142" i="6"/>
  <c r="J156" i="6"/>
  <c r="J158" i="6"/>
  <c r="J183" i="6"/>
  <c r="Q243" i="6"/>
  <c r="Q242" i="6" s="1"/>
  <c r="Q556" i="6" s="1"/>
  <c r="J243" i="6"/>
  <c r="J242" i="6" s="1"/>
  <c r="Q313" i="6"/>
  <c r="Q387" i="6"/>
  <c r="Q386" i="6" s="1"/>
  <c r="J387" i="6"/>
  <c r="J386" i="6" s="1"/>
  <c r="Q407" i="6"/>
  <c r="J407" i="6"/>
  <c r="Q495" i="6"/>
  <c r="J495" i="6"/>
  <c r="J39" i="6"/>
  <c r="J56" i="6"/>
  <c r="J88" i="6"/>
  <c r="J108" i="6"/>
  <c r="J112" i="6"/>
  <c r="J153" i="6"/>
  <c r="J194" i="6"/>
  <c r="J204" i="6"/>
  <c r="C232" i="6"/>
  <c r="C552" i="6" s="1"/>
  <c r="Q249" i="6"/>
  <c r="J249" i="6"/>
  <c r="Q252" i="6"/>
  <c r="Q260" i="6"/>
  <c r="Q259" i="6" s="1"/>
  <c r="Q329" i="6"/>
  <c r="J329" i="6"/>
  <c r="Q332" i="6"/>
  <c r="C382" i="6"/>
  <c r="C398" i="6"/>
  <c r="J53" i="6"/>
  <c r="J62" i="6"/>
  <c r="J61" i="6" s="1"/>
  <c r="J68" i="6"/>
  <c r="J81" i="6"/>
  <c r="J129" i="6"/>
  <c r="J148" i="6"/>
  <c r="J160" i="6"/>
  <c r="J185" i="6"/>
  <c r="J187" i="6"/>
  <c r="J186" i="6" s="1"/>
  <c r="Q215" i="6"/>
  <c r="Q214" i="6" s="1"/>
  <c r="Q219" i="6"/>
  <c r="C261" i="6"/>
  <c r="C524" i="6" s="1"/>
  <c r="Q263" i="6"/>
  <c r="J263" i="6"/>
  <c r="Q287" i="6"/>
  <c r="J480" i="6"/>
  <c r="Q480" i="6"/>
  <c r="Q245" i="6"/>
  <c r="T244" i="6" s="1"/>
  <c r="J245" i="6"/>
  <c r="J244" i="6" s="1"/>
  <c r="C388" i="6"/>
  <c r="Q471" i="6"/>
  <c r="J471" i="6"/>
  <c r="J496" i="6"/>
  <c r="Q496" i="6"/>
  <c r="C216" i="6"/>
  <c r="C553" i="6" s="1"/>
  <c r="Q251" i="6"/>
  <c r="J251" i="6"/>
  <c r="J250" i="6" s="1"/>
  <c r="Q331" i="6"/>
  <c r="J331" i="6"/>
  <c r="J330" i="6" s="1"/>
  <c r="Q238" i="6"/>
  <c r="Q240" i="6"/>
  <c r="Q248" i="6"/>
  <c r="Q326" i="6"/>
  <c r="Q328" i="6"/>
  <c r="Q352" i="6"/>
  <c r="Q356" i="6"/>
  <c r="Q358" i="6"/>
  <c r="Q357" i="6" s="1"/>
  <c r="Q360" i="6"/>
  <c r="Q359" i="6" s="1"/>
  <c r="Q376" i="6"/>
  <c r="Q378" i="6"/>
  <c r="Q377" i="6" s="1"/>
  <c r="Q380" i="6"/>
  <c r="Q417" i="6"/>
  <c r="J417" i="6"/>
  <c r="Q423" i="6"/>
  <c r="J423" i="6"/>
  <c r="Q447" i="6"/>
  <c r="Q567" i="6" s="1"/>
  <c r="J447" i="6"/>
  <c r="J567" i="6" s="1"/>
  <c r="Q509" i="6"/>
  <c r="J509" i="6"/>
  <c r="J237" i="6"/>
  <c r="J269" i="6"/>
  <c r="J268" i="6" s="1"/>
  <c r="J527" i="6" s="1"/>
  <c r="J271" i="6"/>
  <c r="J270" i="6" s="1"/>
  <c r="J528" i="6" s="1"/>
  <c r="J325" i="6"/>
  <c r="J351" i="6"/>
  <c r="J355" i="6"/>
  <c r="J363" i="6"/>
  <c r="J362" i="6" s="1"/>
  <c r="J373" i="6"/>
  <c r="J375" i="6"/>
  <c r="Q487" i="6"/>
  <c r="J487" i="6"/>
  <c r="Q400" i="6"/>
  <c r="Q399" i="6" s="1"/>
  <c r="Q398" i="6" s="1"/>
  <c r="J400" i="6"/>
  <c r="J399" i="6" s="1"/>
  <c r="J398" i="6" s="1"/>
  <c r="Q409" i="6"/>
  <c r="Q408" i="6" s="1"/>
  <c r="J409" i="6"/>
  <c r="J408" i="6" s="1"/>
  <c r="J236" i="6"/>
  <c r="J299" i="6"/>
  <c r="J305" i="6"/>
  <c r="J322" i="6"/>
  <c r="J324" i="6"/>
  <c r="J348" i="6"/>
  <c r="J350" i="6"/>
  <c r="J372" i="6"/>
  <c r="Q479" i="6"/>
  <c r="J479" i="6"/>
  <c r="Q503" i="6"/>
  <c r="J503" i="6"/>
  <c r="Q415" i="6"/>
  <c r="J415" i="6"/>
  <c r="Q418" i="6"/>
  <c r="C419" i="6"/>
  <c r="Q421" i="6"/>
  <c r="Q420" i="6" s="1"/>
  <c r="J421" i="6"/>
  <c r="J420" i="6" s="1"/>
  <c r="Q424" i="6"/>
  <c r="Q431" i="6"/>
  <c r="J431" i="6"/>
  <c r="Q448" i="6"/>
  <c r="Q455" i="6"/>
  <c r="J455" i="6"/>
  <c r="Q488" i="6"/>
  <c r="J429" i="6"/>
  <c r="J437" i="6"/>
  <c r="J445" i="6"/>
  <c r="J453" i="6"/>
  <c r="J461" i="6"/>
  <c r="J469" i="6"/>
  <c r="J477" i="6"/>
  <c r="J485" i="6"/>
  <c r="J493" i="6"/>
  <c r="J501" i="6"/>
  <c r="G508" i="6"/>
  <c r="J404" i="6"/>
  <c r="J403" i="6" s="1"/>
  <c r="J406" i="6"/>
  <c r="J428" i="6"/>
  <c r="J436" i="6"/>
  <c r="J444" i="6"/>
  <c r="J452" i="6"/>
  <c r="J460" i="6"/>
  <c r="J468" i="6"/>
  <c r="J476" i="6"/>
  <c r="J484" i="6"/>
  <c r="J492" i="6"/>
  <c r="J500" i="6"/>
  <c r="E32" i="7" l="1"/>
  <c r="F32" i="7"/>
  <c r="V582" i="6"/>
  <c r="AZ582" i="6" s="1"/>
  <c r="AZ588" i="6"/>
  <c r="U582" i="6"/>
  <c r="AY582" i="6" s="1"/>
  <c r="AY588" i="6"/>
  <c r="AG582" i="6"/>
  <c r="BK587" i="6"/>
  <c r="AV589" i="6"/>
  <c r="C34" i="7" s="1"/>
  <c r="AW589" i="6"/>
  <c r="V560" i="6"/>
  <c r="AZ560" i="6" s="1"/>
  <c r="V576" i="6"/>
  <c r="AZ576" i="6" s="1"/>
  <c r="V561" i="6"/>
  <c r="AZ561" i="6" s="1"/>
  <c r="V577" i="6"/>
  <c r="AZ577" i="6" s="1"/>
  <c r="U561" i="6"/>
  <c r="AY561" i="6" s="1"/>
  <c r="U577" i="6"/>
  <c r="AY577" i="6" s="1"/>
  <c r="U560" i="6"/>
  <c r="AY560" i="6" s="1"/>
  <c r="U576" i="6"/>
  <c r="AY576" i="6" s="1"/>
  <c r="AF544" i="6"/>
  <c r="AE547" i="6"/>
  <c r="AD544" i="6"/>
  <c r="AD547" i="6"/>
  <c r="Y179" i="6"/>
  <c r="Y103" i="6" s="1"/>
  <c r="Y544" i="6"/>
  <c r="AC544" i="6"/>
  <c r="AB544" i="6"/>
  <c r="Y547" i="6"/>
  <c r="X544" i="6"/>
  <c r="AV543" i="6"/>
  <c r="AW543" i="6"/>
  <c r="AW542" i="6" s="1"/>
  <c r="AB547" i="6"/>
  <c r="AC179" i="6"/>
  <c r="AC103" i="6" s="1"/>
  <c r="W179" i="6"/>
  <c r="W103" i="6" s="1"/>
  <c r="W544" i="6"/>
  <c r="AA547" i="6"/>
  <c r="AY535" i="6"/>
  <c r="AA544" i="6"/>
  <c r="AC547" i="6"/>
  <c r="Z547" i="6"/>
  <c r="X547" i="6"/>
  <c r="AZ535" i="6"/>
  <c r="BK534" i="6"/>
  <c r="AE544" i="6"/>
  <c r="Z544" i="6"/>
  <c r="AF547" i="6"/>
  <c r="AE179" i="6"/>
  <c r="AE103" i="6" s="1"/>
  <c r="W547" i="6"/>
  <c r="Z179" i="6"/>
  <c r="Z103" i="6" s="1"/>
  <c r="AD179" i="6"/>
  <c r="AD103" i="6" s="1"/>
  <c r="X179" i="6"/>
  <c r="X103" i="6" s="1"/>
  <c r="AF531" i="6"/>
  <c r="AF564" i="6"/>
  <c r="AE530" i="6"/>
  <c r="AE563" i="6"/>
  <c r="U544" i="6"/>
  <c r="AY544" i="6" s="1"/>
  <c r="Z530" i="6"/>
  <c r="Z563" i="6"/>
  <c r="Y531" i="6"/>
  <c r="Y564" i="6"/>
  <c r="BK206" i="6"/>
  <c r="AG556" i="6"/>
  <c r="BK556" i="6" s="1"/>
  <c r="AE531" i="6"/>
  <c r="AE564" i="6"/>
  <c r="Y530" i="6"/>
  <c r="Y563" i="6"/>
  <c r="AA531" i="6"/>
  <c r="AA564" i="6"/>
  <c r="W530" i="6"/>
  <c r="W563" i="6"/>
  <c r="BK200" i="6"/>
  <c r="AG554" i="6"/>
  <c r="BK554" i="6" s="1"/>
  <c r="X525" i="6"/>
  <c r="X561" i="6"/>
  <c r="X530" i="6"/>
  <c r="X563" i="6"/>
  <c r="AB179" i="6"/>
  <c r="AB103" i="6" s="1"/>
  <c r="AA530" i="6"/>
  <c r="AA563" i="6"/>
  <c r="AD531" i="6"/>
  <c r="AD564" i="6"/>
  <c r="AC531" i="6"/>
  <c r="AC564" i="6"/>
  <c r="W531" i="6"/>
  <c r="W564" i="6"/>
  <c r="AC530" i="6"/>
  <c r="AC563" i="6"/>
  <c r="AB531" i="6"/>
  <c r="AB564" i="6"/>
  <c r="AH534" i="6"/>
  <c r="AH567" i="6"/>
  <c r="BK216" i="6"/>
  <c r="AG553" i="6"/>
  <c r="BK553" i="6" s="1"/>
  <c r="AD530" i="6"/>
  <c r="AD563" i="6"/>
  <c r="AB530" i="6"/>
  <c r="AB563" i="6"/>
  <c r="AF530" i="6"/>
  <c r="AF563" i="6"/>
  <c r="Z531" i="6"/>
  <c r="Z564" i="6"/>
  <c r="D525" i="6"/>
  <c r="D561" i="6"/>
  <c r="F532" i="6"/>
  <c r="F565" i="6"/>
  <c r="E533" i="6"/>
  <c r="E566" i="6"/>
  <c r="F533" i="6"/>
  <c r="F566" i="6"/>
  <c r="G534" i="6"/>
  <c r="G567" i="6"/>
  <c r="D533" i="6"/>
  <c r="D566" i="6"/>
  <c r="G558" i="6"/>
  <c r="G549" i="6"/>
  <c r="C535" i="6"/>
  <c r="C568" i="6"/>
  <c r="I547" i="6"/>
  <c r="I543" i="6" s="1"/>
  <c r="I542" i="6" s="1"/>
  <c r="F74" i="6"/>
  <c r="E74" i="6"/>
  <c r="L547" i="6"/>
  <c r="L543" i="6" s="1"/>
  <c r="L542" i="6" s="1"/>
  <c r="O547" i="6"/>
  <c r="O543" i="6" s="1"/>
  <c r="O542" i="6" s="1"/>
  <c r="K179" i="6"/>
  <c r="K103" i="6" s="1"/>
  <c r="H547" i="6"/>
  <c r="H543" i="6" s="1"/>
  <c r="H542" i="6" s="1"/>
  <c r="D74" i="6"/>
  <c r="H179" i="6"/>
  <c r="H103" i="6" s="1"/>
  <c r="P258" i="6"/>
  <c r="P522" i="6" s="1"/>
  <c r="N547" i="6"/>
  <c r="N543" i="6" s="1"/>
  <c r="N542" i="6" s="1"/>
  <c r="K547" i="6"/>
  <c r="K543" i="6" s="1"/>
  <c r="K542" i="6" s="1"/>
  <c r="M547" i="6"/>
  <c r="M543" i="6" s="1"/>
  <c r="M542" i="6" s="1"/>
  <c r="J556" i="6"/>
  <c r="Q544" i="6"/>
  <c r="R562" i="6"/>
  <c r="P562" i="6"/>
  <c r="Q262" i="6"/>
  <c r="Q261" i="6" s="1"/>
  <c r="Q524" i="6" s="1"/>
  <c r="Q552" i="6"/>
  <c r="Q419" i="6"/>
  <c r="Q565" i="6"/>
  <c r="J211" i="6"/>
  <c r="J557" i="6"/>
  <c r="R285" i="6"/>
  <c r="R284" i="6" s="1"/>
  <c r="R560" i="6" s="1"/>
  <c r="R551" i="6"/>
  <c r="J262" i="6"/>
  <c r="J261" i="6" s="1"/>
  <c r="J524" i="6" s="1"/>
  <c r="J552" i="6"/>
  <c r="C526" i="6"/>
  <c r="J523" i="6"/>
  <c r="P285" i="6"/>
  <c r="P284" i="6" s="1"/>
  <c r="P560" i="6" s="1"/>
  <c r="P551" i="6"/>
  <c r="Q523" i="6"/>
  <c r="J419" i="6"/>
  <c r="J565" i="6"/>
  <c r="Q211" i="6"/>
  <c r="Q557" i="6"/>
  <c r="J549" i="6"/>
  <c r="R258" i="6"/>
  <c r="J544" i="6"/>
  <c r="M9" i="6"/>
  <c r="M516" i="6" s="1"/>
  <c r="M517" i="6"/>
  <c r="AD9" i="6"/>
  <c r="AD517" i="6"/>
  <c r="D9" i="6"/>
  <c r="D517" i="6"/>
  <c r="O9" i="6"/>
  <c r="O516" i="6" s="1"/>
  <c r="O517" i="6"/>
  <c r="AZ258" i="6"/>
  <c r="V522" i="6"/>
  <c r="AY393" i="6"/>
  <c r="U532" i="6"/>
  <c r="AA9" i="6"/>
  <c r="AA517" i="6"/>
  <c r="AZ401" i="6"/>
  <c r="V533" i="6"/>
  <c r="W9" i="6"/>
  <c r="W517" i="6"/>
  <c r="X9" i="6"/>
  <c r="X517" i="6"/>
  <c r="Z9" i="6"/>
  <c r="Z517" i="6"/>
  <c r="BK265" i="6"/>
  <c r="BK526" i="6" s="1"/>
  <c r="AG526" i="6"/>
  <c r="AZ264" i="6"/>
  <c r="V525" i="6"/>
  <c r="AE9" i="6"/>
  <c r="AE517" i="6"/>
  <c r="AY10" i="6"/>
  <c r="U517" i="6"/>
  <c r="F9" i="6"/>
  <c r="F517" i="6"/>
  <c r="AB9" i="6"/>
  <c r="AB517" i="6"/>
  <c r="Y9" i="6"/>
  <c r="Y517" i="6"/>
  <c r="AY46" i="6"/>
  <c r="U518" i="6"/>
  <c r="BK261" i="6"/>
  <c r="BK524" i="6" s="1"/>
  <c r="AG524" i="6"/>
  <c r="AZ393" i="6"/>
  <c r="V532" i="6"/>
  <c r="I9" i="6"/>
  <c r="I516" i="6" s="1"/>
  <c r="I517" i="6"/>
  <c r="AC9" i="6"/>
  <c r="AC517" i="6"/>
  <c r="AF9" i="6"/>
  <c r="AF517" i="6"/>
  <c r="H9" i="6"/>
  <c r="H516" i="6" s="1"/>
  <c r="H517" i="6"/>
  <c r="K9" i="6"/>
  <c r="K516" i="6" s="1"/>
  <c r="K517" i="6"/>
  <c r="AY264" i="6"/>
  <c r="U525" i="6"/>
  <c r="AY258" i="6"/>
  <c r="U522" i="6"/>
  <c r="E9" i="6"/>
  <c r="E517" i="6"/>
  <c r="N9" i="6"/>
  <c r="N516" i="6" s="1"/>
  <c r="N517" i="6"/>
  <c r="AZ10" i="6"/>
  <c r="V517" i="6"/>
  <c r="AY401" i="6"/>
  <c r="U533" i="6"/>
  <c r="V195" i="6"/>
  <c r="AZ195" i="6" s="1"/>
  <c r="V104" i="6"/>
  <c r="AZ104" i="6" s="1"/>
  <c r="AG393" i="6"/>
  <c r="AG565" i="6" s="1"/>
  <c r="BK565" i="6" s="1"/>
  <c r="AH196" i="6"/>
  <c r="AG196" i="6"/>
  <c r="BK196" i="6" s="1"/>
  <c r="U195" i="6"/>
  <c r="AY195" i="6" s="1"/>
  <c r="AH393" i="6"/>
  <c r="AG258" i="6"/>
  <c r="AH264" i="6"/>
  <c r="AH577" i="6" s="1"/>
  <c r="AG135" i="6"/>
  <c r="BK135" i="6" s="1"/>
  <c r="V46" i="6"/>
  <c r="V546" i="6" s="1"/>
  <c r="AZ546" i="6" s="1"/>
  <c r="AH258" i="6"/>
  <c r="AH576" i="6" s="1"/>
  <c r="AH135" i="6"/>
  <c r="AH105" i="6"/>
  <c r="V273" i="6"/>
  <c r="V563" i="6" s="1"/>
  <c r="AZ563" i="6" s="1"/>
  <c r="U104" i="6"/>
  <c r="AY104" i="6" s="1"/>
  <c r="V309" i="6"/>
  <c r="V564" i="6" s="1"/>
  <c r="AZ564" i="6" s="1"/>
  <c r="AG105" i="6"/>
  <c r="BK105" i="6" s="1"/>
  <c r="AG264" i="6"/>
  <c r="V96" i="6"/>
  <c r="AZ97" i="6"/>
  <c r="AG47" i="6"/>
  <c r="BK47" i="6" s="1"/>
  <c r="AZ47" i="6"/>
  <c r="AY300" i="6"/>
  <c r="AH300" i="6"/>
  <c r="AG300" i="6"/>
  <c r="BK300" i="6" s="1"/>
  <c r="U96" i="6"/>
  <c r="AY97" i="6"/>
  <c r="AG97" i="6"/>
  <c r="BK97" i="6" s="1"/>
  <c r="AH97" i="6"/>
  <c r="AW180" i="6"/>
  <c r="AV180" i="6"/>
  <c r="L179" i="6"/>
  <c r="L9" i="6"/>
  <c r="L516" i="6" s="1"/>
  <c r="T379" i="6"/>
  <c r="T370" i="6" s="1"/>
  <c r="T309" i="6" s="1"/>
  <c r="T531" i="6" s="1"/>
  <c r="AH311" i="6"/>
  <c r="T239" i="6"/>
  <c r="T232" i="6" s="1"/>
  <c r="T213" i="6" s="1"/>
  <c r="T179" i="6" s="1"/>
  <c r="T103" i="6" s="1"/>
  <c r="T521" i="6" s="1"/>
  <c r="AH185" i="6"/>
  <c r="AH558" i="6" s="1"/>
  <c r="AG185" i="6"/>
  <c r="V180" i="6"/>
  <c r="AZ180" i="6" s="1"/>
  <c r="AH10" i="6"/>
  <c r="T90" i="6"/>
  <c r="T76" i="6" s="1"/>
  <c r="T75" i="6" s="1"/>
  <c r="T74" i="6" s="1"/>
  <c r="T520" i="6" s="1"/>
  <c r="Q70" i="6"/>
  <c r="Q69" i="6" s="1"/>
  <c r="J374" i="6"/>
  <c r="J416" i="6"/>
  <c r="J354" i="6"/>
  <c r="AG310" i="6"/>
  <c r="BK310" i="6" s="1"/>
  <c r="AH310" i="6"/>
  <c r="AG401" i="6"/>
  <c r="AG566" i="6" s="1"/>
  <c r="BK566" i="6" s="1"/>
  <c r="AH401" i="6"/>
  <c r="AG284" i="6"/>
  <c r="BK284" i="6" s="1"/>
  <c r="AH284" i="6"/>
  <c r="Q65" i="6"/>
  <c r="Q58" i="6" s="1"/>
  <c r="Q296" i="6"/>
  <c r="Q295" i="6" s="1"/>
  <c r="Q561" i="6" s="1"/>
  <c r="Q319" i="6"/>
  <c r="Q349" i="6"/>
  <c r="J222" i="6"/>
  <c r="Q302" i="6"/>
  <c r="Q301" i="6" s="1"/>
  <c r="Q300" i="6" s="1"/>
  <c r="Q345" i="6"/>
  <c r="U309" i="6"/>
  <c r="U564" i="6" s="1"/>
  <c r="AY564" i="6" s="1"/>
  <c r="Q371" i="6"/>
  <c r="G69" i="6"/>
  <c r="G12" i="6"/>
  <c r="G11" i="6" s="1"/>
  <c r="U9" i="6"/>
  <c r="U574" i="6" s="1"/>
  <c r="AY574" i="6" s="1"/>
  <c r="AG10" i="6"/>
  <c r="AG545" i="6" s="1"/>
  <c r="BK545" i="6" s="1"/>
  <c r="U273" i="6"/>
  <c r="U563" i="6" s="1"/>
  <c r="AY563" i="6" s="1"/>
  <c r="J422" i="6"/>
  <c r="J534" i="6" s="1"/>
  <c r="Q422" i="6"/>
  <c r="Q534" i="6" s="1"/>
  <c r="J410" i="6"/>
  <c r="P402" i="6"/>
  <c r="P401" i="6" s="1"/>
  <c r="P533" i="6" s="1"/>
  <c r="R402" i="6"/>
  <c r="R401" i="6" s="1"/>
  <c r="R533" i="6" s="1"/>
  <c r="Q416" i="6"/>
  <c r="J413" i="6"/>
  <c r="Q413" i="6"/>
  <c r="J405" i="6"/>
  <c r="Q405" i="6"/>
  <c r="C401" i="6"/>
  <c r="G402" i="6"/>
  <c r="J371" i="6"/>
  <c r="G393" i="6"/>
  <c r="R370" i="6"/>
  <c r="P370" i="6"/>
  <c r="Q383" i="6"/>
  <c r="Q382" i="6" s="1"/>
  <c r="G382" i="6"/>
  <c r="J383" i="6"/>
  <c r="L272" i="6"/>
  <c r="L529" i="6" s="1"/>
  <c r="Q379" i="6"/>
  <c r="J379" i="6"/>
  <c r="Q374" i="6"/>
  <c r="I272" i="6"/>
  <c r="I529" i="6" s="1"/>
  <c r="K272" i="6"/>
  <c r="K529" i="6" s="1"/>
  <c r="G370" i="6"/>
  <c r="G361" i="6"/>
  <c r="O272" i="6"/>
  <c r="O529" i="6" s="1"/>
  <c r="G353" i="6"/>
  <c r="Q354" i="6"/>
  <c r="J349" i="6"/>
  <c r="J345" i="6"/>
  <c r="Q330" i="6"/>
  <c r="Q333" i="6"/>
  <c r="J333" i="6"/>
  <c r="Q327" i="6"/>
  <c r="J327" i="6"/>
  <c r="J323" i="6"/>
  <c r="Q323" i="6"/>
  <c r="J319" i="6"/>
  <c r="J315" i="6"/>
  <c r="R311" i="6"/>
  <c r="R310" i="6" s="1"/>
  <c r="P311" i="6"/>
  <c r="P310" i="6" s="1"/>
  <c r="Q312" i="6"/>
  <c r="D309" i="6"/>
  <c r="D564" i="6" s="1"/>
  <c r="F309" i="6"/>
  <c r="F564" i="6" s="1"/>
  <c r="E309" i="6"/>
  <c r="E564" i="6" s="1"/>
  <c r="G311" i="6"/>
  <c r="G310" i="6" s="1"/>
  <c r="N309" i="6"/>
  <c r="N531" i="6" s="1"/>
  <c r="M309" i="6"/>
  <c r="M531" i="6" s="1"/>
  <c r="H272" i="6"/>
  <c r="H529" i="6" s="1"/>
  <c r="J302" i="6"/>
  <c r="J301" i="6" s="1"/>
  <c r="J300" i="6" s="1"/>
  <c r="P273" i="6"/>
  <c r="P530" i="6" s="1"/>
  <c r="J296" i="6"/>
  <c r="J295" i="6" s="1"/>
  <c r="J561" i="6" s="1"/>
  <c r="J291" i="6"/>
  <c r="Q286" i="6"/>
  <c r="G285" i="6"/>
  <c r="G284" i="6" s="1"/>
  <c r="J276" i="6"/>
  <c r="J550" i="6" s="1"/>
  <c r="G276" i="6"/>
  <c r="D273" i="6"/>
  <c r="F273" i="6"/>
  <c r="N273" i="6"/>
  <c r="N530" i="6" s="1"/>
  <c r="E273" i="6"/>
  <c r="R246" i="6"/>
  <c r="R553" i="6" s="1"/>
  <c r="G264" i="6"/>
  <c r="G577" i="6" s="1"/>
  <c r="Q264" i="6"/>
  <c r="Q525" i="6" s="1"/>
  <c r="I179" i="6"/>
  <c r="I103" i="6" s="1"/>
  <c r="P246" i="6"/>
  <c r="P553" i="6" s="1"/>
  <c r="Q250" i="6"/>
  <c r="P232" i="6"/>
  <c r="P213" i="6" s="1"/>
  <c r="R232" i="6"/>
  <c r="Q247" i="6"/>
  <c r="J229" i="6"/>
  <c r="G246" i="6"/>
  <c r="J247" i="6"/>
  <c r="J246" i="6" s="1"/>
  <c r="J553" i="6" s="1"/>
  <c r="Q239" i="6"/>
  <c r="Q244" i="6"/>
  <c r="J239" i="6"/>
  <c r="Q223" i="6"/>
  <c r="Q549" i="6" s="1"/>
  <c r="J233" i="6"/>
  <c r="G232" i="6"/>
  <c r="G552" i="6" s="1"/>
  <c r="Q233" i="6"/>
  <c r="J226" i="6"/>
  <c r="Q226" i="6"/>
  <c r="AA103" i="6"/>
  <c r="O103" i="6"/>
  <c r="G216" i="6"/>
  <c r="G553" i="6" s="1"/>
  <c r="Q222" i="6"/>
  <c r="Q216" i="6" s="1"/>
  <c r="AF103" i="6"/>
  <c r="D213" i="6"/>
  <c r="F213" i="6"/>
  <c r="G206" i="6"/>
  <c r="G556" i="6" s="1"/>
  <c r="Q202" i="6"/>
  <c r="Q200" i="6" s="1"/>
  <c r="J206" i="6"/>
  <c r="Q206" i="6"/>
  <c r="P196" i="6"/>
  <c r="P195" i="6" s="1"/>
  <c r="M195" i="6"/>
  <c r="M179" i="6" s="1"/>
  <c r="J202" i="6"/>
  <c r="J200" i="6" s="1"/>
  <c r="G200" i="6"/>
  <c r="G554" i="6" s="1"/>
  <c r="N195" i="6"/>
  <c r="N179" i="6" s="1"/>
  <c r="J192" i="6"/>
  <c r="Q197" i="6"/>
  <c r="F195" i="6"/>
  <c r="R196" i="6"/>
  <c r="R195" i="6" s="1"/>
  <c r="E195" i="6"/>
  <c r="E179" i="6" s="1"/>
  <c r="G180" i="6"/>
  <c r="P180" i="6"/>
  <c r="J181" i="6"/>
  <c r="R180" i="6"/>
  <c r="J172" i="6"/>
  <c r="J169" i="6" s="1"/>
  <c r="G169" i="6"/>
  <c r="Q165" i="6"/>
  <c r="J157" i="6"/>
  <c r="Q162" i="6"/>
  <c r="R135" i="6"/>
  <c r="Q151" i="6"/>
  <c r="J151" i="6"/>
  <c r="J146" i="6"/>
  <c r="J143" i="6"/>
  <c r="Q146" i="6"/>
  <c r="P135" i="6"/>
  <c r="J137" i="6"/>
  <c r="Q137" i="6"/>
  <c r="J127" i="6"/>
  <c r="J124" i="6" s="1"/>
  <c r="Q127" i="6"/>
  <c r="Q124" i="6" s="1"/>
  <c r="G124" i="6"/>
  <c r="J120" i="6"/>
  <c r="J117" i="6" s="1"/>
  <c r="R105" i="6"/>
  <c r="F104" i="6"/>
  <c r="J111" i="6"/>
  <c r="J110" i="6" s="1"/>
  <c r="D104" i="6"/>
  <c r="M104" i="6"/>
  <c r="E104" i="6"/>
  <c r="P105" i="6"/>
  <c r="Q111" i="6"/>
  <c r="Q110" i="6" s="1"/>
  <c r="N104" i="6"/>
  <c r="Q106" i="6"/>
  <c r="J106" i="6"/>
  <c r="Q90" i="6"/>
  <c r="R76" i="6"/>
  <c r="R75" i="6" s="1"/>
  <c r="R74" i="6" s="1"/>
  <c r="R520" i="6" s="1"/>
  <c r="J93" i="6"/>
  <c r="P76" i="6"/>
  <c r="P75" i="6" s="1"/>
  <c r="P74" i="6" s="1"/>
  <c r="P520" i="6" s="1"/>
  <c r="J86" i="6"/>
  <c r="Q86" i="6"/>
  <c r="Q83" i="6"/>
  <c r="J79" i="6"/>
  <c r="J65" i="6"/>
  <c r="J58" i="6" s="1"/>
  <c r="G76" i="6"/>
  <c r="J70" i="6"/>
  <c r="J69" i="6" s="1"/>
  <c r="P46" i="6"/>
  <c r="P518" i="6" s="1"/>
  <c r="G58" i="6"/>
  <c r="R46" i="6"/>
  <c r="R518" i="6" s="1"/>
  <c r="Q48" i="6"/>
  <c r="Q47" i="6" s="1"/>
  <c r="J48" i="6"/>
  <c r="J47" i="6" s="1"/>
  <c r="J38" i="6"/>
  <c r="J37" i="6" s="1"/>
  <c r="Q38" i="6"/>
  <c r="Q37" i="6" s="1"/>
  <c r="R10" i="6"/>
  <c r="R517" i="6" s="1"/>
  <c r="P10" i="6"/>
  <c r="P517" i="6" s="1"/>
  <c r="G24" i="6"/>
  <c r="G507" i="6"/>
  <c r="G588" i="6" s="1"/>
  <c r="G582" i="6" s="1"/>
  <c r="C97" i="6"/>
  <c r="C135" i="6"/>
  <c r="C264" i="6"/>
  <c r="C577" i="6" s="1"/>
  <c r="C284" i="6"/>
  <c r="C300" i="6"/>
  <c r="C393" i="6"/>
  <c r="Q361" i="6"/>
  <c r="Q276" i="6"/>
  <c r="Q550" i="6" s="1"/>
  <c r="C196" i="6"/>
  <c r="Q24" i="6"/>
  <c r="J361" i="6"/>
  <c r="J264" i="6"/>
  <c r="J525" i="6" s="1"/>
  <c r="C10" i="6"/>
  <c r="J24" i="6"/>
  <c r="Q117" i="6"/>
  <c r="C46" i="6"/>
  <c r="Q13" i="6"/>
  <c r="J13" i="6"/>
  <c r="J12" i="6" s="1"/>
  <c r="J394" i="6"/>
  <c r="Q394" i="6"/>
  <c r="Q393" i="6" s="1"/>
  <c r="Q532" i="6" s="1"/>
  <c r="Q568" i="6" s="1"/>
  <c r="C258" i="6"/>
  <c r="C576" i="6" s="1"/>
  <c r="J508" i="6"/>
  <c r="Q508" i="6"/>
  <c r="G105" i="6"/>
  <c r="C105" i="6"/>
  <c r="C213" i="6"/>
  <c r="J285" i="6"/>
  <c r="J284" i="6" s="1"/>
  <c r="J560" i="6" s="1"/>
  <c r="Q169" i="6"/>
  <c r="C310" i="6"/>
  <c r="BK582" i="6" l="1"/>
  <c r="B27" i="7"/>
  <c r="AW570" i="6"/>
  <c r="AW590" i="6"/>
  <c r="AW591" i="6" s="1"/>
  <c r="AF516" i="6"/>
  <c r="AF574" i="6"/>
  <c r="Z516" i="6"/>
  <c r="Z574" i="6"/>
  <c r="AA516" i="6"/>
  <c r="AA574" i="6"/>
  <c r="AC516" i="6"/>
  <c r="AC574" i="6"/>
  <c r="AG561" i="6"/>
  <c r="BK561" i="6" s="1"/>
  <c r="AG577" i="6"/>
  <c r="Y516" i="6"/>
  <c r="Y574" i="6"/>
  <c r="AE516" i="6"/>
  <c r="AE574" i="6"/>
  <c r="X516" i="6"/>
  <c r="X574" i="6"/>
  <c r="AD516" i="6"/>
  <c r="AD574" i="6"/>
  <c r="AB516" i="6"/>
  <c r="AB574" i="6"/>
  <c r="W516" i="6"/>
  <c r="W574" i="6"/>
  <c r="AG560" i="6"/>
  <c r="BK560" i="6" s="1"/>
  <c r="AG576" i="6"/>
  <c r="D516" i="6"/>
  <c r="D574" i="6"/>
  <c r="E516" i="6"/>
  <c r="E574" i="6"/>
  <c r="F516" i="6"/>
  <c r="F574" i="6"/>
  <c r="AB562" i="6"/>
  <c r="AD543" i="6"/>
  <c r="AF543" i="6"/>
  <c r="AE543" i="6"/>
  <c r="Y543" i="6"/>
  <c r="AC543" i="6"/>
  <c r="AB543" i="6"/>
  <c r="AV542" i="6"/>
  <c r="AV590" i="6" s="1"/>
  <c r="AV591" i="6" s="1"/>
  <c r="V544" i="6"/>
  <c r="AZ544" i="6" s="1"/>
  <c r="Z543" i="6"/>
  <c r="AA543" i="6"/>
  <c r="W543" i="6"/>
  <c r="X543" i="6"/>
  <c r="AY532" i="6"/>
  <c r="U562" i="6"/>
  <c r="AY562" i="6" s="1"/>
  <c r="AZ532" i="6"/>
  <c r="AZ525" i="6"/>
  <c r="AZ522" i="6"/>
  <c r="AY533" i="6"/>
  <c r="AY522" i="6"/>
  <c r="AZ533" i="6"/>
  <c r="AZ517" i="6"/>
  <c r="AY525" i="6"/>
  <c r="AY518" i="6"/>
  <c r="AY517" i="6"/>
  <c r="Y562" i="6"/>
  <c r="AD562" i="6"/>
  <c r="W562" i="6"/>
  <c r="Z562" i="6"/>
  <c r="V562" i="6"/>
  <c r="AZ562" i="6" s="1"/>
  <c r="AF562" i="6"/>
  <c r="AH522" i="6"/>
  <c r="AH560" i="6"/>
  <c r="AC562" i="6"/>
  <c r="AH533" i="6"/>
  <c r="AH566" i="6"/>
  <c r="AH517" i="6"/>
  <c r="AH545" i="6"/>
  <c r="AH525" i="6"/>
  <c r="AH561" i="6"/>
  <c r="AA562" i="6"/>
  <c r="AE562" i="6"/>
  <c r="AH532" i="6"/>
  <c r="AH565" i="6"/>
  <c r="BK185" i="6"/>
  <c r="AG558" i="6"/>
  <c r="BK558" i="6" s="1"/>
  <c r="G525" i="6"/>
  <c r="G561" i="6"/>
  <c r="F530" i="6"/>
  <c r="F563" i="6"/>
  <c r="D530" i="6"/>
  <c r="D563" i="6"/>
  <c r="E530" i="6"/>
  <c r="E563" i="6"/>
  <c r="G535" i="6"/>
  <c r="G568" i="6"/>
  <c r="G532" i="6"/>
  <c r="G565" i="6"/>
  <c r="E520" i="6"/>
  <c r="E548" i="6"/>
  <c r="F520" i="6"/>
  <c r="F548" i="6"/>
  <c r="D520" i="6"/>
  <c r="D548" i="6"/>
  <c r="C533" i="6"/>
  <c r="C566" i="6"/>
  <c r="C532" i="6"/>
  <c r="C565" i="6"/>
  <c r="C525" i="6"/>
  <c r="C561" i="6"/>
  <c r="C522" i="6"/>
  <c r="C560" i="6"/>
  <c r="C518" i="6"/>
  <c r="C546" i="6"/>
  <c r="C517" i="6"/>
  <c r="C545" i="6"/>
  <c r="F531" i="6"/>
  <c r="E531" i="6"/>
  <c r="F544" i="6"/>
  <c r="D531" i="6"/>
  <c r="P555" i="6"/>
  <c r="E544" i="6"/>
  <c r="P548" i="6"/>
  <c r="D544" i="6"/>
  <c r="Q558" i="6"/>
  <c r="R548" i="6"/>
  <c r="R522" i="6"/>
  <c r="R555" i="6"/>
  <c r="Q285" i="6"/>
  <c r="Q284" i="6" s="1"/>
  <c r="Q560" i="6" s="1"/>
  <c r="Q551" i="6"/>
  <c r="Q562" i="6"/>
  <c r="Q258" i="6"/>
  <c r="J216" i="6"/>
  <c r="J558" i="6" s="1"/>
  <c r="R273" i="6"/>
  <c r="R530" i="6" s="1"/>
  <c r="W73" i="6"/>
  <c r="W521" i="6"/>
  <c r="BK264" i="6"/>
  <c r="AG525" i="6"/>
  <c r="K73" i="6"/>
  <c r="K519" i="6" s="1"/>
  <c r="K521" i="6"/>
  <c r="AC73" i="6"/>
  <c r="AC521" i="6"/>
  <c r="AB73" i="6"/>
  <c r="AB521" i="6"/>
  <c r="BK10" i="6"/>
  <c r="AG517" i="6"/>
  <c r="BK401" i="6"/>
  <c r="AG533" i="6"/>
  <c r="AZ309" i="6"/>
  <c r="V531" i="6"/>
  <c r="AY9" i="6"/>
  <c r="AY516" i="6" s="1"/>
  <c r="U516" i="6"/>
  <c r="BK258" i="6"/>
  <c r="AG522" i="6"/>
  <c r="AZ273" i="6"/>
  <c r="V530" i="6"/>
  <c r="AD73" i="6"/>
  <c r="AD521" i="6"/>
  <c r="I73" i="6"/>
  <c r="I519" i="6" s="1"/>
  <c r="I521" i="6"/>
  <c r="X73" i="6"/>
  <c r="X521" i="6"/>
  <c r="Z73" i="6"/>
  <c r="Z521" i="6"/>
  <c r="H73" i="6"/>
  <c r="H519" i="6" s="1"/>
  <c r="H521" i="6"/>
  <c r="O73" i="6"/>
  <c r="O519" i="6" s="1"/>
  <c r="O521" i="6"/>
  <c r="AF73" i="6"/>
  <c r="AF521" i="6"/>
  <c r="AE73" i="6"/>
  <c r="AE521" i="6"/>
  <c r="AY309" i="6"/>
  <c r="U531" i="6"/>
  <c r="AA73" i="6"/>
  <c r="AA521" i="6"/>
  <c r="AZ46" i="6"/>
  <c r="V518" i="6"/>
  <c r="BK393" i="6"/>
  <c r="AG532" i="6"/>
  <c r="Y73" i="6"/>
  <c r="Y521" i="6"/>
  <c r="AY273" i="6"/>
  <c r="U530" i="6"/>
  <c r="U179" i="6"/>
  <c r="AY179" i="6" s="1"/>
  <c r="AH195" i="6"/>
  <c r="AG195" i="6"/>
  <c r="BK195" i="6" s="1"/>
  <c r="V9" i="6"/>
  <c r="V574" i="6" s="1"/>
  <c r="AZ574" i="6" s="1"/>
  <c r="AG46" i="6"/>
  <c r="AG546" i="6" s="1"/>
  <c r="BK546" i="6" s="1"/>
  <c r="AH104" i="6"/>
  <c r="AH46" i="6"/>
  <c r="AH546" i="6" s="1"/>
  <c r="AG104" i="6"/>
  <c r="BK104" i="6" s="1"/>
  <c r="AY96" i="6"/>
  <c r="AH96" i="6"/>
  <c r="AG96" i="6"/>
  <c r="BK96" i="6" s="1"/>
  <c r="AZ96" i="6"/>
  <c r="V75" i="6"/>
  <c r="AW179" i="6"/>
  <c r="AV179" i="6"/>
  <c r="L103" i="6"/>
  <c r="L521" i="6" s="1"/>
  <c r="X379" i="6"/>
  <c r="AH381" i="6"/>
  <c r="AH579" i="6" s="1"/>
  <c r="V239" i="6"/>
  <c r="AZ239" i="6" s="1"/>
  <c r="AH241" i="6"/>
  <c r="AG241" i="6"/>
  <c r="BK241" i="6" s="1"/>
  <c r="AG190" i="6"/>
  <c r="BK190" i="6" s="1"/>
  <c r="AH190" i="6"/>
  <c r="AG180" i="6"/>
  <c r="BK180" i="6" s="1"/>
  <c r="AH180" i="6"/>
  <c r="T73" i="6"/>
  <c r="T519" i="6" s="1"/>
  <c r="AG91" i="6"/>
  <c r="BK91" i="6" s="1"/>
  <c r="U90" i="6"/>
  <c r="AY90" i="6" s="1"/>
  <c r="AH91" i="6"/>
  <c r="AG273" i="6"/>
  <c r="AG563" i="6" s="1"/>
  <c r="BK563" i="6" s="1"/>
  <c r="AH273" i="6"/>
  <c r="AG309" i="6"/>
  <c r="AG564" i="6" s="1"/>
  <c r="BK564" i="6" s="1"/>
  <c r="Q12" i="6"/>
  <c r="Q11" i="6" s="1"/>
  <c r="Q10" i="6" s="1"/>
  <c r="Q517" i="6" s="1"/>
  <c r="T12" i="6"/>
  <c r="T11" i="6" s="1"/>
  <c r="T10" i="6" s="1"/>
  <c r="Q507" i="6"/>
  <c r="Q535" i="6" s="1"/>
  <c r="J402" i="6"/>
  <c r="J401" i="6" s="1"/>
  <c r="J533" i="6" s="1"/>
  <c r="Q402" i="6"/>
  <c r="Q401" i="6" s="1"/>
  <c r="Q533" i="6" s="1"/>
  <c r="G401" i="6"/>
  <c r="J370" i="6"/>
  <c r="P309" i="6"/>
  <c r="P531" i="6" s="1"/>
  <c r="J393" i="6"/>
  <c r="J532" i="6" s="1"/>
  <c r="J568" i="6" s="1"/>
  <c r="J562" i="6" s="1"/>
  <c r="R309" i="6"/>
  <c r="R531" i="6" s="1"/>
  <c r="J382" i="6"/>
  <c r="Q370" i="6"/>
  <c r="J353" i="6"/>
  <c r="Q353" i="6"/>
  <c r="Q311" i="6"/>
  <c r="Q310" i="6" s="1"/>
  <c r="J311" i="6"/>
  <c r="J310" i="6" s="1"/>
  <c r="G309" i="6"/>
  <c r="N272" i="6"/>
  <c r="N529" i="6" s="1"/>
  <c r="E272" i="6"/>
  <c r="E529" i="6" s="1"/>
  <c r="M272" i="6"/>
  <c r="M529" i="6" s="1"/>
  <c r="F272" i="6"/>
  <c r="F529" i="6" s="1"/>
  <c r="D272" i="6"/>
  <c r="D529" i="6" s="1"/>
  <c r="Q246" i="6"/>
  <c r="Q553" i="6" s="1"/>
  <c r="R213" i="6"/>
  <c r="R179" i="6" s="1"/>
  <c r="G258" i="6"/>
  <c r="G576" i="6" s="1"/>
  <c r="J232" i="6"/>
  <c r="Q232" i="6"/>
  <c r="G213" i="6"/>
  <c r="P179" i="6"/>
  <c r="J196" i="6"/>
  <c r="G196" i="6"/>
  <c r="Q180" i="6"/>
  <c r="F179" i="6"/>
  <c r="J180" i="6"/>
  <c r="D179" i="6"/>
  <c r="R104" i="6"/>
  <c r="J135" i="6"/>
  <c r="P104" i="6"/>
  <c r="G135" i="6"/>
  <c r="M103" i="6"/>
  <c r="N103" i="6"/>
  <c r="J97" i="6"/>
  <c r="J96" i="6" s="1"/>
  <c r="G97" i="6"/>
  <c r="G96" i="6" s="1"/>
  <c r="J76" i="6"/>
  <c r="Q76" i="6"/>
  <c r="R9" i="6"/>
  <c r="R516" i="6" s="1"/>
  <c r="Q46" i="6"/>
  <c r="Q518" i="6" s="1"/>
  <c r="G46" i="6"/>
  <c r="P9" i="6"/>
  <c r="P516" i="6" s="1"/>
  <c r="G10" i="6"/>
  <c r="J11" i="6"/>
  <c r="J507" i="6"/>
  <c r="J535" i="6" s="1"/>
  <c r="Q97" i="6"/>
  <c r="Q96" i="6" s="1"/>
  <c r="C96" i="6"/>
  <c r="J46" i="6"/>
  <c r="J518" i="6" s="1"/>
  <c r="Q135" i="6"/>
  <c r="C273" i="6"/>
  <c r="C195" i="6"/>
  <c r="J258" i="6"/>
  <c r="C9" i="6"/>
  <c r="C104" i="6"/>
  <c r="Q105" i="6"/>
  <c r="J105" i="6"/>
  <c r="C309" i="6"/>
  <c r="E27" i="7" l="1"/>
  <c r="F27" i="7"/>
  <c r="BK577" i="6"/>
  <c r="B22" i="7"/>
  <c r="BK576" i="6"/>
  <c r="B21" i="7"/>
  <c r="AF519" i="6"/>
  <c r="AF575" i="6"/>
  <c r="AF573" i="6" s="1"/>
  <c r="AF589" i="6" s="1"/>
  <c r="X519" i="6"/>
  <c r="X575" i="6"/>
  <c r="X573" i="6" s="1"/>
  <c r="X589" i="6" s="1"/>
  <c r="AA519" i="6"/>
  <c r="AA575" i="6"/>
  <c r="AA573" i="6" s="1"/>
  <c r="AA589" i="6" s="1"/>
  <c r="AB519" i="6"/>
  <c r="AB575" i="6"/>
  <c r="AB573" i="6" s="1"/>
  <c r="AB589" i="6" s="1"/>
  <c r="W519" i="6"/>
  <c r="W575" i="6"/>
  <c r="W573" i="6" s="1"/>
  <c r="W589" i="6" s="1"/>
  <c r="AE519" i="6"/>
  <c r="AE575" i="6"/>
  <c r="AE573" i="6" s="1"/>
  <c r="AE589" i="6" s="1"/>
  <c r="Y519" i="6"/>
  <c r="Y575" i="6"/>
  <c r="Y573" i="6" s="1"/>
  <c r="Y589" i="6" s="1"/>
  <c r="AD519" i="6"/>
  <c r="AD575" i="6"/>
  <c r="AD573" i="6" s="1"/>
  <c r="AD589" i="6" s="1"/>
  <c r="AC519" i="6"/>
  <c r="AC575" i="6"/>
  <c r="AC573" i="6" s="1"/>
  <c r="AC589" i="6" s="1"/>
  <c r="Z519" i="6"/>
  <c r="Z575" i="6"/>
  <c r="Z573" i="6" s="1"/>
  <c r="Z589" i="6" s="1"/>
  <c r="C564" i="6"/>
  <c r="C563" i="6"/>
  <c r="W542" i="6"/>
  <c r="W590" i="6" s="1"/>
  <c r="C516" i="6"/>
  <c r="C574" i="6"/>
  <c r="AB542" i="6"/>
  <c r="AB590" i="6" s="1"/>
  <c r="AD542" i="6"/>
  <c r="AD590" i="6" s="1"/>
  <c r="AE542" i="6"/>
  <c r="AE590" i="6" s="1"/>
  <c r="AF542" i="6"/>
  <c r="AF590" i="6" s="1"/>
  <c r="Y542" i="6"/>
  <c r="Y590" i="6" s="1"/>
  <c r="AC542" i="6"/>
  <c r="AC590" i="6" s="1"/>
  <c r="AG544" i="6"/>
  <c r="BK544" i="6" s="1"/>
  <c r="AV570" i="6"/>
  <c r="Z542" i="6"/>
  <c r="Z590" i="6" s="1"/>
  <c r="AA542" i="6"/>
  <c r="AA590" i="6" s="1"/>
  <c r="BK532" i="6"/>
  <c r="BK533" i="6"/>
  <c r="AZ518" i="6"/>
  <c r="BK522" i="6"/>
  <c r="BK517" i="6"/>
  <c r="BK525" i="6"/>
  <c r="AZ530" i="6"/>
  <c r="AY530" i="6"/>
  <c r="AY531" i="6"/>
  <c r="AZ531" i="6"/>
  <c r="AG562" i="6"/>
  <c r="BK562" i="6" s="1"/>
  <c r="AH544" i="6"/>
  <c r="AH530" i="6"/>
  <c r="AH563" i="6"/>
  <c r="G531" i="6"/>
  <c r="G564" i="6"/>
  <c r="G533" i="6"/>
  <c r="G566" i="6"/>
  <c r="G522" i="6"/>
  <c r="G560" i="6"/>
  <c r="G518" i="6"/>
  <c r="G546" i="6"/>
  <c r="G517" i="6"/>
  <c r="G545" i="6"/>
  <c r="C530" i="6"/>
  <c r="C544" i="6"/>
  <c r="P547" i="6"/>
  <c r="P543" i="6" s="1"/>
  <c r="P542" i="6" s="1"/>
  <c r="Q548" i="6"/>
  <c r="R547" i="6"/>
  <c r="R543" i="6" s="1"/>
  <c r="R542" i="6" s="1"/>
  <c r="E562" i="6"/>
  <c r="F562" i="6"/>
  <c r="D562" i="6"/>
  <c r="J548" i="6"/>
  <c r="Q522" i="6"/>
  <c r="Q555" i="6"/>
  <c r="C531" i="6"/>
  <c r="J522" i="6"/>
  <c r="J555" i="6"/>
  <c r="O8" i="6"/>
  <c r="O515" i="6" s="1"/>
  <c r="K8" i="6"/>
  <c r="K515" i="6" s="1"/>
  <c r="H8" i="6"/>
  <c r="H515" i="6" s="1"/>
  <c r="I8" i="6"/>
  <c r="I515" i="6" s="1"/>
  <c r="BK309" i="6"/>
  <c r="AG531" i="6"/>
  <c r="BK273" i="6"/>
  <c r="AG530" i="6"/>
  <c r="N73" i="6"/>
  <c r="N519" i="6" s="1"/>
  <c r="N521" i="6"/>
  <c r="BK46" i="6"/>
  <c r="AG518" i="6"/>
  <c r="M73" i="6"/>
  <c r="M519" i="6" s="1"/>
  <c r="M521" i="6"/>
  <c r="AZ9" i="6"/>
  <c r="AZ516" i="6" s="1"/>
  <c r="V516" i="6"/>
  <c r="T9" i="6"/>
  <c r="T516" i="6" s="1"/>
  <c r="T517" i="6"/>
  <c r="AH9" i="6"/>
  <c r="AH518" i="6"/>
  <c r="U103" i="6"/>
  <c r="AG9" i="6"/>
  <c r="AG574" i="6" s="1"/>
  <c r="V74" i="6"/>
  <c r="V548" i="6" s="1"/>
  <c r="AZ548" i="6" s="1"/>
  <c r="AZ75" i="6"/>
  <c r="L73" i="6"/>
  <c r="L519" i="6" s="1"/>
  <c r="X370" i="6"/>
  <c r="AH379" i="6"/>
  <c r="AH239" i="6"/>
  <c r="V232" i="6"/>
  <c r="AG239" i="6"/>
  <c r="BK239" i="6" s="1"/>
  <c r="AG90" i="6"/>
  <c r="BK90" i="6" s="1"/>
  <c r="U76" i="6"/>
  <c r="AY76" i="6" s="1"/>
  <c r="AH90" i="6"/>
  <c r="G195" i="6"/>
  <c r="R272" i="6"/>
  <c r="R529" i="6" s="1"/>
  <c r="P272" i="6"/>
  <c r="P529" i="6" s="1"/>
  <c r="Q309" i="6"/>
  <c r="Q531" i="6" s="1"/>
  <c r="J309" i="6"/>
  <c r="J531" i="6" s="1"/>
  <c r="G273" i="6"/>
  <c r="P103" i="6"/>
  <c r="Q213" i="6"/>
  <c r="J213" i="6"/>
  <c r="R103" i="6"/>
  <c r="Q196" i="6"/>
  <c r="Q195" i="6" s="1"/>
  <c r="J195" i="6"/>
  <c r="E103" i="6"/>
  <c r="D103" i="6"/>
  <c r="F103" i="6"/>
  <c r="F521" i="6" s="1"/>
  <c r="G104" i="6"/>
  <c r="Q104" i="6"/>
  <c r="J10" i="6"/>
  <c r="G9" i="6"/>
  <c r="M8" i="6"/>
  <c r="M515" i="6" s="1"/>
  <c r="C75" i="6"/>
  <c r="J104" i="6"/>
  <c r="C179" i="6"/>
  <c r="J273" i="6"/>
  <c r="J530" i="6" s="1"/>
  <c r="Q273" i="6"/>
  <c r="Q530" i="6" s="1"/>
  <c r="C272" i="6"/>
  <c r="C529" i="6" s="1"/>
  <c r="F21" i="7" l="1"/>
  <c r="E21" i="7"/>
  <c r="F22" i="7"/>
  <c r="E22" i="7"/>
  <c r="BK574" i="6"/>
  <c r="B19" i="7"/>
  <c r="W591" i="6"/>
  <c r="Y591" i="6"/>
  <c r="AF591" i="6"/>
  <c r="AH516" i="6"/>
  <c r="AH574" i="6"/>
  <c r="AE591" i="6"/>
  <c r="AC591" i="6"/>
  <c r="AA591" i="6"/>
  <c r="Z591" i="6"/>
  <c r="AB591" i="6"/>
  <c r="AD591" i="6"/>
  <c r="G516" i="6"/>
  <c r="G574" i="6"/>
  <c r="BK530" i="6"/>
  <c r="BK531" i="6"/>
  <c r="BK518" i="6"/>
  <c r="AZ232" i="6"/>
  <c r="V552" i="6"/>
  <c r="AZ552" i="6" s="1"/>
  <c r="G530" i="6"/>
  <c r="G563" i="6"/>
  <c r="G562" i="6" s="1"/>
  <c r="G544" i="6"/>
  <c r="Q547" i="6"/>
  <c r="Q543" i="6" s="1"/>
  <c r="Q542" i="6" s="1"/>
  <c r="J547" i="6"/>
  <c r="J543" i="6" s="1"/>
  <c r="J542" i="6" s="1"/>
  <c r="E547" i="6"/>
  <c r="E543" i="6" s="1"/>
  <c r="E542" i="6" s="1"/>
  <c r="E590" i="6" s="1"/>
  <c r="D547" i="6"/>
  <c r="D543" i="6" s="1"/>
  <c r="D542" i="6" s="1"/>
  <c r="D590" i="6" s="1"/>
  <c r="F547" i="6"/>
  <c r="F543" i="6" s="1"/>
  <c r="F542" i="6" s="1"/>
  <c r="F590" i="6" s="1"/>
  <c r="C562" i="6"/>
  <c r="N8" i="6"/>
  <c r="N515" i="6" s="1"/>
  <c r="AZ74" i="6"/>
  <c r="V520" i="6"/>
  <c r="E73" i="6"/>
  <c r="E575" i="6" s="1"/>
  <c r="E573" i="6" s="1"/>
  <c r="E589" i="6" s="1"/>
  <c r="E521" i="6"/>
  <c r="BK9" i="6"/>
  <c r="BK516" i="6" s="1"/>
  <c r="AG516" i="6"/>
  <c r="AY103" i="6"/>
  <c r="AY521" i="6" s="1"/>
  <c r="U521" i="6"/>
  <c r="J9" i="6"/>
  <c r="J516" i="6" s="1"/>
  <c r="J517" i="6"/>
  <c r="D73" i="6"/>
  <c r="D575" i="6" s="1"/>
  <c r="D573" i="6" s="1"/>
  <c r="D589" i="6" s="1"/>
  <c r="D521" i="6"/>
  <c r="R73" i="6"/>
  <c r="R519" i="6" s="1"/>
  <c r="R521" i="6"/>
  <c r="P73" i="6"/>
  <c r="P519" i="6" s="1"/>
  <c r="P521" i="6"/>
  <c r="L8" i="6"/>
  <c r="L515" i="6" s="1"/>
  <c r="F73" i="6"/>
  <c r="F575" i="6" s="1"/>
  <c r="F573" i="6" s="1"/>
  <c r="F589" i="6" s="1"/>
  <c r="T272" i="6"/>
  <c r="AH370" i="6"/>
  <c r="X309" i="6"/>
  <c r="V213" i="6"/>
  <c r="AZ213" i="6" s="1"/>
  <c r="AG232" i="6"/>
  <c r="AH232" i="6"/>
  <c r="AH552" i="6" s="1"/>
  <c r="AG76" i="6"/>
  <c r="BK76" i="6" s="1"/>
  <c r="AH76" i="6"/>
  <c r="U75" i="6"/>
  <c r="AY75" i="6" s="1"/>
  <c r="G272" i="6"/>
  <c r="G529" i="6" s="1"/>
  <c r="J179" i="6"/>
  <c r="J103" i="6" s="1"/>
  <c r="J521" i="6" s="1"/>
  <c r="G179" i="6"/>
  <c r="J75" i="6"/>
  <c r="J74" i="6" s="1"/>
  <c r="J520" i="6" s="1"/>
  <c r="G75" i="6"/>
  <c r="G74" i="6" s="1"/>
  <c r="Q9" i="6"/>
  <c r="Q516" i="6" s="1"/>
  <c r="C74" i="6"/>
  <c r="Q75" i="6"/>
  <c r="Q74" i="6" s="1"/>
  <c r="Q520" i="6" s="1"/>
  <c r="Q179" i="6"/>
  <c r="C103" i="6"/>
  <c r="C521" i="6" s="1"/>
  <c r="E19" i="7" l="1"/>
  <c r="F19" i="7"/>
  <c r="F591" i="6"/>
  <c r="D591" i="6"/>
  <c r="E591" i="6"/>
  <c r="V547" i="6"/>
  <c r="AZ547" i="6" s="1"/>
  <c r="AZ520" i="6"/>
  <c r="BK232" i="6"/>
  <c r="AG552" i="6"/>
  <c r="BK552" i="6" s="1"/>
  <c r="X531" i="6"/>
  <c r="X564" i="6"/>
  <c r="X562" i="6" s="1"/>
  <c r="X542" i="6" s="1"/>
  <c r="X590" i="6" s="1"/>
  <c r="X591" i="6" s="1"/>
  <c r="G520" i="6"/>
  <c r="G548" i="6"/>
  <c r="G547" i="6" s="1"/>
  <c r="G543" i="6" s="1"/>
  <c r="G542" i="6" s="1"/>
  <c r="G590" i="6" s="1"/>
  <c r="C520" i="6"/>
  <c r="C548" i="6"/>
  <c r="C547" i="6" s="1"/>
  <c r="C543" i="6" s="1"/>
  <c r="C542" i="6" s="1"/>
  <c r="C590" i="6" s="1"/>
  <c r="T8" i="6"/>
  <c r="T515" i="6" s="1"/>
  <c r="T529" i="6"/>
  <c r="D8" i="6"/>
  <c r="D519" i="6"/>
  <c r="E8" i="6"/>
  <c r="E519" i="6"/>
  <c r="F8" i="6"/>
  <c r="F519" i="6"/>
  <c r="P8" i="6"/>
  <c r="P515" i="6" s="1"/>
  <c r="R8" i="6"/>
  <c r="R515" i="6" s="1"/>
  <c r="U272" i="6"/>
  <c r="AH309" i="6"/>
  <c r="AG213" i="6"/>
  <c r="BK213" i="6" s="1"/>
  <c r="AH213" i="6"/>
  <c r="V179" i="6"/>
  <c r="AZ179" i="6" s="1"/>
  <c r="AH75" i="6"/>
  <c r="U74" i="6"/>
  <c r="U548" i="6" s="1"/>
  <c r="AY548" i="6" s="1"/>
  <c r="AG75" i="6"/>
  <c r="BK75" i="6" s="1"/>
  <c r="J272" i="6"/>
  <c r="J529" i="6" s="1"/>
  <c r="Q272" i="6"/>
  <c r="Q529" i="6" s="1"/>
  <c r="G103" i="6"/>
  <c r="G521" i="6" s="1"/>
  <c r="Q103" i="6"/>
  <c r="Q521" i="6" s="1"/>
  <c r="J73" i="6"/>
  <c r="J519" i="6" s="1"/>
  <c r="C73" i="6"/>
  <c r="C519" i="6" l="1"/>
  <c r="C575" i="6"/>
  <c r="C573" i="6" s="1"/>
  <c r="C589" i="6" s="1"/>
  <c r="C591" i="6" s="1"/>
  <c r="U547" i="6"/>
  <c r="AY547" i="6" s="1"/>
  <c r="V543" i="6"/>
  <c r="AZ543" i="6" s="1"/>
  <c r="AH531" i="6"/>
  <c r="AH564" i="6"/>
  <c r="AH562" i="6" s="1"/>
  <c r="F515" i="6"/>
  <c r="F569" i="6"/>
  <c r="F570" i="6" s="1"/>
  <c r="D515" i="6"/>
  <c r="D569" i="6"/>
  <c r="D570" i="6" s="1"/>
  <c r="E515" i="6"/>
  <c r="E569" i="6"/>
  <c r="E570" i="6" s="1"/>
  <c r="AY272" i="6"/>
  <c r="AY529" i="6" s="1"/>
  <c r="U529" i="6"/>
  <c r="AY74" i="6"/>
  <c r="U520" i="6"/>
  <c r="V272" i="6"/>
  <c r="V529" i="6" s="1"/>
  <c r="W272" i="6"/>
  <c r="V103" i="6"/>
  <c r="AG179" i="6"/>
  <c r="BK179" i="6" s="1"/>
  <c r="AH179" i="6"/>
  <c r="AG74" i="6"/>
  <c r="AG548" i="6" s="1"/>
  <c r="BK548" i="6" s="1"/>
  <c r="AH74" i="6"/>
  <c r="U73" i="6"/>
  <c r="U575" i="6" s="1"/>
  <c r="G73" i="6"/>
  <c r="Q73" i="6"/>
  <c r="Q519" i="6" s="1"/>
  <c r="C8" i="6"/>
  <c r="U573" i="6" l="1"/>
  <c r="AY575" i="6"/>
  <c r="G519" i="6"/>
  <c r="G575" i="6"/>
  <c r="G573" i="6" s="1"/>
  <c r="G589" i="6" s="1"/>
  <c r="G591" i="6" s="1"/>
  <c r="AG547" i="6"/>
  <c r="BK547" i="6" s="1"/>
  <c r="U543" i="6"/>
  <c r="AY543" i="6" s="1"/>
  <c r="V542" i="6"/>
  <c r="AY520" i="6"/>
  <c r="AH520" i="6"/>
  <c r="AH548" i="6"/>
  <c r="AH547" i="6" s="1"/>
  <c r="AH543" i="6" s="1"/>
  <c r="AH542" i="6" s="1"/>
  <c r="AH590" i="6" s="1"/>
  <c r="C515" i="6"/>
  <c r="C569" i="6"/>
  <c r="C570" i="6" s="1"/>
  <c r="BK74" i="6"/>
  <c r="AG520" i="6"/>
  <c r="AZ103" i="6"/>
  <c r="AZ521" i="6" s="1"/>
  <c r="V521" i="6"/>
  <c r="W8" i="6"/>
  <c r="W529" i="6"/>
  <c r="AY73" i="6"/>
  <c r="AY519" i="6" s="1"/>
  <c r="U519" i="6"/>
  <c r="AG272" i="6"/>
  <c r="AZ272" i="6"/>
  <c r="AZ529" i="6" s="1"/>
  <c r="X272" i="6"/>
  <c r="V73" i="6"/>
  <c r="AG103" i="6"/>
  <c r="AH103" i="6"/>
  <c r="AH521" i="6" s="1"/>
  <c r="U8" i="6"/>
  <c r="U569" i="6" s="1"/>
  <c r="J8" i="6"/>
  <c r="J515" i="6" s="1"/>
  <c r="G8" i="6"/>
  <c r="Q8" i="6"/>
  <c r="Q515" i="6" s="1"/>
  <c r="AR136" i="5"/>
  <c r="BF136" i="5" s="1"/>
  <c r="AR135" i="5"/>
  <c r="BF135" i="5" s="1"/>
  <c r="AR134" i="5"/>
  <c r="BF134" i="5" s="1"/>
  <c r="AR133" i="5"/>
  <c r="BF133" i="5" s="1"/>
  <c r="AR132" i="5"/>
  <c r="BF132" i="5" s="1"/>
  <c r="AR131" i="5"/>
  <c r="BF131" i="5" s="1"/>
  <c r="AR130" i="5"/>
  <c r="BF130" i="5" s="1"/>
  <c r="AR129" i="5"/>
  <c r="BF129" i="5" s="1"/>
  <c r="AR128" i="5"/>
  <c r="BF128" i="5" s="1"/>
  <c r="AR127" i="5"/>
  <c r="BF127" i="5" s="1"/>
  <c r="AR126" i="5"/>
  <c r="BF126" i="5" s="1"/>
  <c r="AR125" i="5"/>
  <c r="BF125" i="5" s="1"/>
  <c r="AR124" i="5"/>
  <c r="BF124" i="5" s="1"/>
  <c r="AR123" i="5"/>
  <c r="BF123" i="5" s="1"/>
  <c r="AR122" i="5"/>
  <c r="BF122" i="5" s="1"/>
  <c r="AR121" i="5"/>
  <c r="BF121" i="5" s="1"/>
  <c r="AR120" i="5"/>
  <c r="BF120" i="5" s="1"/>
  <c r="AR119" i="5"/>
  <c r="BF119" i="5" s="1"/>
  <c r="AR118" i="5"/>
  <c r="BF118" i="5" s="1"/>
  <c r="AR117" i="5"/>
  <c r="BF117" i="5" s="1"/>
  <c r="AR116" i="5"/>
  <c r="BF116" i="5" s="1"/>
  <c r="AR115" i="5"/>
  <c r="BF115" i="5" s="1"/>
  <c r="AR114" i="5"/>
  <c r="BF114" i="5" s="1"/>
  <c r="AQ113" i="5"/>
  <c r="AP113" i="5"/>
  <c r="AO113" i="5"/>
  <c r="AN113" i="5"/>
  <c r="AM113" i="5"/>
  <c r="AL113" i="5"/>
  <c r="AK113" i="5"/>
  <c r="AJ113" i="5"/>
  <c r="AI113" i="5"/>
  <c r="AH113" i="5"/>
  <c r="AR108" i="5"/>
  <c r="BF108" i="5" s="1"/>
  <c r="AQ107" i="5"/>
  <c r="AQ106" i="5" s="1"/>
  <c r="AQ105" i="5" s="1"/>
  <c r="AQ104" i="5" s="1"/>
  <c r="AQ157" i="5" s="1"/>
  <c r="AQ173" i="5" s="1"/>
  <c r="AP107" i="5"/>
  <c r="AP106" i="5" s="1"/>
  <c r="AP105" i="5" s="1"/>
  <c r="AP104" i="5" s="1"/>
  <c r="AP157" i="5" s="1"/>
  <c r="AP173" i="5" s="1"/>
  <c r="AO107" i="5"/>
  <c r="AO106" i="5" s="1"/>
  <c r="AO105" i="5" s="1"/>
  <c r="AO104" i="5" s="1"/>
  <c r="AO157" i="5" s="1"/>
  <c r="AO173" i="5" s="1"/>
  <c r="AN107" i="5"/>
  <c r="AN106" i="5" s="1"/>
  <c r="AN105" i="5" s="1"/>
  <c r="AN104" i="5" s="1"/>
  <c r="AN157" i="5" s="1"/>
  <c r="AN173" i="5" s="1"/>
  <c r="AM107" i="5"/>
  <c r="AM106" i="5" s="1"/>
  <c r="AM105" i="5" s="1"/>
  <c r="AM104" i="5" s="1"/>
  <c r="AM157" i="5" s="1"/>
  <c r="AM173" i="5" s="1"/>
  <c r="AL107" i="5"/>
  <c r="AL106" i="5" s="1"/>
  <c r="AL105" i="5" s="1"/>
  <c r="AL104" i="5" s="1"/>
  <c r="AL157" i="5" s="1"/>
  <c r="AL173" i="5" s="1"/>
  <c r="AK107" i="5"/>
  <c r="AK106" i="5" s="1"/>
  <c r="AK105" i="5" s="1"/>
  <c r="AK104" i="5" s="1"/>
  <c r="AK157" i="5" s="1"/>
  <c r="AK173" i="5" s="1"/>
  <c r="AJ107" i="5"/>
  <c r="AI107" i="5"/>
  <c r="AI106" i="5" s="1"/>
  <c r="AI105" i="5" s="1"/>
  <c r="AI104" i="5" s="1"/>
  <c r="AI157" i="5" s="1"/>
  <c r="AI173" i="5" s="1"/>
  <c r="AH107" i="5"/>
  <c r="AH106" i="5" s="1"/>
  <c r="AH105" i="5" s="1"/>
  <c r="AH104" i="5" s="1"/>
  <c r="AH157" i="5" s="1"/>
  <c r="AH173" i="5" s="1"/>
  <c r="AR103" i="5"/>
  <c r="BF103" i="5" s="1"/>
  <c r="AR102" i="5"/>
  <c r="BF102" i="5" s="1"/>
  <c r="AQ101" i="5"/>
  <c r="AQ100" i="5" s="1"/>
  <c r="AQ99" i="5" s="1"/>
  <c r="AP101" i="5"/>
  <c r="AP100" i="5" s="1"/>
  <c r="AP99" i="5" s="1"/>
  <c r="AO101" i="5"/>
  <c r="AO100" i="5" s="1"/>
  <c r="AO99" i="5" s="1"/>
  <c r="AN101" i="5"/>
  <c r="AN100" i="5" s="1"/>
  <c r="AN99" i="5" s="1"/>
  <c r="AM101" i="5"/>
  <c r="AM100" i="5" s="1"/>
  <c r="AM99" i="5" s="1"/>
  <c r="AL101" i="5"/>
  <c r="AL100" i="5" s="1"/>
  <c r="AL99" i="5" s="1"/>
  <c r="AK101" i="5"/>
  <c r="AK100" i="5" s="1"/>
  <c r="AK99" i="5" s="1"/>
  <c r="AJ101" i="5"/>
  <c r="AJ100" i="5" s="1"/>
  <c r="AJ99" i="5" s="1"/>
  <c r="AI101" i="5"/>
  <c r="AI100" i="5" s="1"/>
  <c r="AI99" i="5" s="1"/>
  <c r="AH101" i="5"/>
  <c r="AH100" i="5" s="1"/>
  <c r="AH99" i="5" s="1"/>
  <c r="AR98" i="5"/>
  <c r="BF98" i="5" s="1"/>
  <c r="AQ97" i="5"/>
  <c r="AQ96" i="5" s="1"/>
  <c r="AQ95" i="5" s="1"/>
  <c r="AQ94" i="5" s="1"/>
  <c r="AP97" i="5"/>
  <c r="AP96" i="5" s="1"/>
  <c r="AP95" i="5" s="1"/>
  <c r="AP94" i="5" s="1"/>
  <c r="AO97" i="5"/>
  <c r="AO96" i="5" s="1"/>
  <c r="AO95" i="5" s="1"/>
  <c r="AO94" i="5" s="1"/>
  <c r="AN97" i="5"/>
  <c r="AN96" i="5" s="1"/>
  <c r="AN95" i="5" s="1"/>
  <c r="AN94" i="5" s="1"/>
  <c r="AM97" i="5"/>
  <c r="AM96" i="5" s="1"/>
  <c r="AM95" i="5" s="1"/>
  <c r="AM94" i="5" s="1"/>
  <c r="AL97" i="5"/>
  <c r="AL96" i="5" s="1"/>
  <c r="AL95" i="5" s="1"/>
  <c r="AL94" i="5" s="1"/>
  <c r="AK97" i="5"/>
  <c r="AK96" i="5" s="1"/>
  <c r="AK95" i="5" s="1"/>
  <c r="AK94" i="5" s="1"/>
  <c r="AJ97" i="5"/>
  <c r="AJ96" i="5" s="1"/>
  <c r="AJ95" i="5" s="1"/>
  <c r="AJ94" i="5" s="1"/>
  <c r="AI97" i="5"/>
  <c r="AI96" i="5" s="1"/>
  <c r="AI95" i="5" s="1"/>
  <c r="AI94" i="5" s="1"/>
  <c r="AH97" i="5"/>
  <c r="AH96" i="5" s="1"/>
  <c r="AH95" i="5" s="1"/>
  <c r="AH94" i="5" s="1"/>
  <c r="AR93" i="5"/>
  <c r="BF93" i="5" s="1"/>
  <c r="AR92" i="5"/>
  <c r="BF92" i="5" s="1"/>
  <c r="AR91" i="5"/>
  <c r="BF91" i="5" s="1"/>
  <c r="AR90" i="5"/>
  <c r="BF90" i="5" s="1"/>
  <c r="AR89" i="5"/>
  <c r="BF89" i="5" s="1"/>
  <c r="AR88" i="5"/>
  <c r="BF88" i="5" s="1"/>
  <c r="AR87" i="5"/>
  <c r="BF87" i="5" s="1"/>
  <c r="AR86" i="5"/>
  <c r="BF86" i="5" s="1"/>
  <c r="AR85" i="5"/>
  <c r="BF85" i="5" s="1"/>
  <c r="AR84" i="5"/>
  <c r="BF84" i="5" s="1"/>
  <c r="AR83" i="5"/>
  <c r="BF83" i="5" s="1"/>
  <c r="AR82" i="5"/>
  <c r="BF82" i="5" s="1"/>
  <c r="AR81" i="5"/>
  <c r="BF81" i="5" s="1"/>
  <c r="AR80" i="5"/>
  <c r="BF80" i="5" s="1"/>
  <c r="AQ79" i="5"/>
  <c r="AP79" i="5"/>
  <c r="AO79" i="5"/>
  <c r="AN79" i="5"/>
  <c r="AM79" i="5"/>
  <c r="AL79" i="5"/>
  <c r="AK79" i="5"/>
  <c r="AJ79" i="5"/>
  <c r="AI79" i="5"/>
  <c r="AH79" i="5"/>
  <c r="AR72" i="5"/>
  <c r="AR71" i="5"/>
  <c r="BF71" i="5" s="1"/>
  <c r="AR70" i="5"/>
  <c r="BF70" i="5" s="1"/>
  <c r="AR69" i="5"/>
  <c r="AQ68" i="5"/>
  <c r="AP68" i="5"/>
  <c r="AO68" i="5"/>
  <c r="AN68" i="5"/>
  <c r="AM68" i="5"/>
  <c r="AL68" i="5"/>
  <c r="AK68" i="5"/>
  <c r="AJ68" i="5"/>
  <c r="AI68" i="5"/>
  <c r="AH68" i="5"/>
  <c r="AR65" i="5"/>
  <c r="AQ64" i="5"/>
  <c r="AQ63" i="5" s="1"/>
  <c r="AQ62" i="5" s="1"/>
  <c r="AQ153" i="5" s="1"/>
  <c r="AP64" i="5"/>
  <c r="AP63" i="5" s="1"/>
  <c r="AP62" i="5" s="1"/>
  <c r="AP153" i="5" s="1"/>
  <c r="AO64" i="5"/>
  <c r="AO63" i="5" s="1"/>
  <c r="AO62" i="5" s="1"/>
  <c r="AO153" i="5" s="1"/>
  <c r="AN64" i="5"/>
  <c r="AN63" i="5" s="1"/>
  <c r="AN62" i="5" s="1"/>
  <c r="AN153" i="5" s="1"/>
  <c r="AM64" i="5"/>
  <c r="AM63" i="5" s="1"/>
  <c r="AM62" i="5" s="1"/>
  <c r="AM153" i="5" s="1"/>
  <c r="AL64" i="5"/>
  <c r="AL63" i="5" s="1"/>
  <c r="AL62" i="5" s="1"/>
  <c r="AL153" i="5" s="1"/>
  <c r="AK64" i="5"/>
  <c r="AK63" i="5" s="1"/>
  <c r="AK62" i="5" s="1"/>
  <c r="AK153" i="5" s="1"/>
  <c r="AJ64" i="5"/>
  <c r="AJ63" i="5" s="1"/>
  <c r="AJ62" i="5" s="1"/>
  <c r="AJ153" i="5" s="1"/>
  <c r="AI64" i="5"/>
  <c r="AI63" i="5" s="1"/>
  <c r="AI62" i="5" s="1"/>
  <c r="AI153" i="5" s="1"/>
  <c r="AH64" i="5"/>
  <c r="AH63" i="5" s="1"/>
  <c r="AH62" i="5" s="1"/>
  <c r="AH153" i="5" s="1"/>
  <c r="AR60" i="5"/>
  <c r="AQ58" i="5"/>
  <c r="AQ57" i="5" s="1"/>
  <c r="AP58" i="5"/>
  <c r="AP57" i="5" s="1"/>
  <c r="AO58" i="5"/>
  <c r="AO57" i="5" s="1"/>
  <c r="AN58" i="5"/>
  <c r="AN57" i="5" s="1"/>
  <c r="AM58" i="5"/>
  <c r="AM57" i="5" s="1"/>
  <c r="AL58" i="5"/>
  <c r="AL57" i="5" s="1"/>
  <c r="AK58" i="5"/>
  <c r="AK57" i="5" s="1"/>
  <c r="AJ58" i="5"/>
  <c r="AJ57" i="5" s="1"/>
  <c r="AI58" i="5"/>
  <c r="AI57" i="5" s="1"/>
  <c r="AH58" i="5"/>
  <c r="AH57" i="5" s="1"/>
  <c r="AR56" i="5"/>
  <c r="AQ55" i="5"/>
  <c r="AQ54" i="5" s="1"/>
  <c r="AP55" i="5"/>
  <c r="AP54" i="5" s="1"/>
  <c r="AO55" i="5"/>
  <c r="AO54" i="5" s="1"/>
  <c r="AN55" i="5"/>
  <c r="AN54" i="5" s="1"/>
  <c r="AM55" i="5"/>
  <c r="AM54" i="5" s="1"/>
  <c r="AL55" i="5"/>
  <c r="AL54" i="5" s="1"/>
  <c r="AK55" i="5"/>
  <c r="AK54" i="5" s="1"/>
  <c r="AJ55" i="5"/>
  <c r="AJ54" i="5" s="1"/>
  <c r="AI55" i="5"/>
  <c r="AI54" i="5" s="1"/>
  <c r="AH55" i="5"/>
  <c r="AH54" i="5" s="1"/>
  <c r="AR53" i="5"/>
  <c r="BF53" i="5" s="1"/>
  <c r="AR52" i="5"/>
  <c r="BF52" i="5" s="1"/>
  <c r="AR51" i="5"/>
  <c r="BF51" i="5" s="1"/>
  <c r="AQ50" i="5"/>
  <c r="AP50" i="5"/>
  <c r="AO50" i="5"/>
  <c r="AN50" i="5"/>
  <c r="AM50" i="5"/>
  <c r="AL50" i="5"/>
  <c r="AK50" i="5"/>
  <c r="AJ50" i="5"/>
  <c r="AI50" i="5"/>
  <c r="AH50" i="5"/>
  <c r="AR49" i="5"/>
  <c r="BF49" i="5" s="1"/>
  <c r="AR48" i="5"/>
  <c r="BF48" i="5" s="1"/>
  <c r="AR47" i="5"/>
  <c r="BF47" i="5" s="1"/>
  <c r="AR46" i="5"/>
  <c r="BF46" i="5" s="1"/>
  <c r="AQ45" i="5"/>
  <c r="AP45" i="5"/>
  <c r="AO45" i="5"/>
  <c r="AN45" i="5"/>
  <c r="AM45" i="5"/>
  <c r="AL45" i="5"/>
  <c r="AK45" i="5"/>
  <c r="AJ45" i="5"/>
  <c r="AI45" i="5"/>
  <c r="AH45" i="5"/>
  <c r="AR42" i="5"/>
  <c r="AQ41" i="5"/>
  <c r="AP41" i="5"/>
  <c r="AO41" i="5"/>
  <c r="AN41" i="5"/>
  <c r="AM41" i="5"/>
  <c r="AL41" i="5"/>
  <c r="AK41" i="5"/>
  <c r="AJ41" i="5"/>
  <c r="AI41" i="5"/>
  <c r="AH41" i="5"/>
  <c r="AR40" i="5"/>
  <c r="AR39" i="5"/>
  <c r="BF39" i="5" s="1"/>
  <c r="AQ38" i="5"/>
  <c r="AP38" i="5"/>
  <c r="AO38" i="5"/>
  <c r="AN38" i="5"/>
  <c r="AM38" i="5"/>
  <c r="AL38" i="5"/>
  <c r="AK38" i="5"/>
  <c r="AJ38" i="5"/>
  <c r="AI38" i="5"/>
  <c r="AH38" i="5"/>
  <c r="AR36" i="5"/>
  <c r="BF36" i="5" s="1"/>
  <c r="AR35" i="5"/>
  <c r="BF35" i="5" s="1"/>
  <c r="AQ34" i="5"/>
  <c r="AQ33" i="5" s="1"/>
  <c r="AP34" i="5"/>
  <c r="AP33" i="5" s="1"/>
  <c r="AO34" i="5"/>
  <c r="AO33" i="5" s="1"/>
  <c r="AN34" i="5"/>
  <c r="AN33" i="5" s="1"/>
  <c r="AM34" i="5"/>
  <c r="AM33" i="5" s="1"/>
  <c r="AL34" i="5"/>
  <c r="AL33" i="5" s="1"/>
  <c r="AK34" i="5"/>
  <c r="AK33" i="5" s="1"/>
  <c r="AJ34" i="5"/>
  <c r="AJ33" i="5" s="1"/>
  <c r="AI34" i="5"/>
  <c r="AI33" i="5" s="1"/>
  <c r="AH34" i="5"/>
  <c r="AH33" i="5" s="1"/>
  <c r="AR30" i="5"/>
  <c r="BF30" i="5" s="1"/>
  <c r="AM27" i="5"/>
  <c r="AM150" i="5" s="1"/>
  <c r="AR28" i="5"/>
  <c r="BF28" i="5" s="1"/>
  <c r="AQ27" i="5"/>
  <c r="AQ150" i="5" s="1"/>
  <c r="AP27" i="5"/>
  <c r="AP150" i="5" s="1"/>
  <c r="AO27" i="5"/>
  <c r="AO150" i="5" s="1"/>
  <c r="AN27" i="5"/>
  <c r="AN150" i="5" s="1"/>
  <c r="AL27" i="5"/>
  <c r="AL150" i="5" s="1"/>
  <c r="AK27" i="5"/>
  <c r="AK150" i="5" s="1"/>
  <c r="AJ27" i="5"/>
  <c r="AJ150" i="5" s="1"/>
  <c r="AI27" i="5"/>
  <c r="AI150" i="5" s="1"/>
  <c r="AH27" i="5"/>
  <c r="AH150" i="5" s="1"/>
  <c r="AR26" i="5"/>
  <c r="BF26" i="5" s="1"/>
  <c r="AR24" i="5"/>
  <c r="BF24" i="5" s="1"/>
  <c r="AQ23" i="5"/>
  <c r="AQ149" i="5" s="1"/>
  <c r="AP23" i="5"/>
  <c r="AP149" i="5" s="1"/>
  <c r="AO23" i="5"/>
  <c r="AO149" i="5" s="1"/>
  <c r="AN23" i="5"/>
  <c r="AN149" i="5" s="1"/>
  <c r="AM23" i="5"/>
  <c r="AM149" i="5" s="1"/>
  <c r="AL23" i="5"/>
  <c r="AL149" i="5" s="1"/>
  <c r="AK23" i="5"/>
  <c r="AK149" i="5" s="1"/>
  <c r="AJ23" i="5"/>
  <c r="AJ149" i="5" s="1"/>
  <c r="AI23" i="5"/>
  <c r="AI149" i="5" s="1"/>
  <c r="AH23" i="5"/>
  <c r="AH149" i="5" s="1"/>
  <c r="AR20" i="5"/>
  <c r="AQ19" i="5"/>
  <c r="AP19" i="5"/>
  <c r="AO19" i="5"/>
  <c r="AN19" i="5"/>
  <c r="AM19" i="5"/>
  <c r="AL19" i="5"/>
  <c r="AK19" i="5"/>
  <c r="AJ19" i="5"/>
  <c r="AI19" i="5"/>
  <c r="AH19" i="5"/>
  <c r="AR15" i="5"/>
  <c r="BF15" i="5" s="1"/>
  <c r="AR14" i="5"/>
  <c r="BF14" i="5" s="1"/>
  <c r="AQ13" i="5"/>
  <c r="AP13" i="5"/>
  <c r="AO13" i="5"/>
  <c r="AN13" i="5"/>
  <c r="AM13" i="5"/>
  <c r="AL13" i="5"/>
  <c r="AK13" i="5"/>
  <c r="AJ13" i="5"/>
  <c r="AI13" i="5"/>
  <c r="AH13" i="5"/>
  <c r="AD136" i="5"/>
  <c r="AD135" i="5"/>
  <c r="AD134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08" i="5"/>
  <c r="AD103" i="5"/>
  <c r="AD102" i="5"/>
  <c r="AD98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B113" i="5"/>
  <c r="AA113" i="5"/>
  <c r="Z113" i="5"/>
  <c r="Y113" i="5"/>
  <c r="X113" i="5"/>
  <c r="W113" i="5"/>
  <c r="V113" i="5"/>
  <c r="U113" i="5"/>
  <c r="T113" i="5"/>
  <c r="S113" i="5"/>
  <c r="R113" i="5"/>
  <c r="R174" i="5" s="1"/>
  <c r="AU174" i="5" s="1"/>
  <c r="Q113" i="5"/>
  <c r="P113" i="5"/>
  <c r="P112" i="5" s="1"/>
  <c r="P111" i="5" s="1"/>
  <c r="P110" i="5" s="1"/>
  <c r="P109" i="5" s="1"/>
  <c r="P158" i="5" s="1"/>
  <c r="O113" i="5"/>
  <c r="O112" i="5" s="1"/>
  <c r="O111" i="5" s="1"/>
  <c r="O110" i="5" s="1"/>
  <c r="O109" i="5" s="1"/>
  <c r="O158" i="5" s="1"/>
  <c r="N113" i="5"/>
  <c r="N112" i="5" s="1"/>
  <c r="N111" i="5" s="1"/>
  <c r="N110" i="5" s="1"/>
  <c r="N109" i="5" s="1"/>
  <c r="N158" i="5" s="1"/>
  <c r="M113" i="5"/>
  <c r="M112" i="5" s="1"/>
  <c r="M111" i="5" s="1"/>
  <c r="M110" i="5" s="1"/>
  <c r="M109" i="5" s="1"/>
  <c r="M158" i="5" s="1"/>
  <c r="K113" i="5"/>
  <c r="K112" i="5" s="1"/>
  <c r="K111" i="5" s="1"/>
  <c r="K110" i="5" s="1"/>
  <c r="K109" i="5" s="1"/>
  <c r="K158" i="5" s="1"/>
  <c r="I113" i="5"/>
  <c r="I112" i="5" s="1"/>
  <c r="I111" i="5" s="1"/>
  <c r="I110" i="5" s="1"/>
  <c r="I109" i="5" s="1"/>
  <c r="I158" i="5" s="1"/>
  <c r="H113" i="5"/>
  <c r="H112" i="5" s="1"/>
  <c r="H111" i="5" s="1"/>
  <c r="H110" i="5" s="1"/>
  <c r="H109" i="5" s="1"/>
  <c r="H158" i="5" s="1"/>
  <c r="G113" i="5"/>
  <c r="G112" i="5" s="1"/>
  <c r="G111" i="5" s="1"/>
  <c r="G110" i="5" s="1"/>
  <c r="G109" i="5" s="1"/>
  <c r="G158" i="5" s="1"/>
  <c r="E113" i="5"/>
  <c r="E112" i="5" s="1"/>
  <c r="E111" i="5" s="1"/>
  <c r="E110" i="5" s="1"/>
  <c r="E109" i="5" s="1"/>
  <c r="E158" i="5" s="1"/>
  <c r="D113" i="5"/>
  <c r="D112" i="5" s="1"/>
  <c r="D111" i="5" s="1"/>
  <c r="D110" i="5" s="1"/>
  <c r="D109" i="5" s="1"/>
  <c r="D158" i="5" s="1"/>
  <c r="AB107" i="5"/>
  <c r="AB106" i="5" s="1"/>
  <c r="AB105" i="5" s="1"/>
  <c r="AB104" i="5" s="1"/>
  <c r="AB157" i="5" s="1"/>
  <c r="AB173" i="5" s="1"/>
  <c r="AA107" i="5"/>
  <c r="AA106" i="5" s="1"/>
  <c r="AA105" i="5" s="1"/>
  <c r="AA104" i="5" s="1"/>
  <c r="AA157" i="5" s="1"/>
  <c r="AA173" i="5" s="1"/>
  <c r="Z107" i="5"/>
  <c r="Z106" i="5" s="1"/>
  <c r="Z105" i="5" s="1"/>
  <c r="Z104" i="5" s="1"/>
  <c r="Z157" i="5" s="1"/>
  <c r="Z173" i="5" s="1"/>
  <c r="Y107" i="5"/>
  <c r="Y106" i="5" s="1"/>
  <c r="Y105" i="5" s="1"/>
  <c r="Y104" i="5" s="1"/>
  <c r="Y157" i="5" s="1"/>
  <c r="Y173" i="5" s="1"/>
  <c r="X107" i="5"/>
  <c r="X106" i="5" s="1"/>
  <c r="X105" i="5" s="1"/>
  <c r="X104" i="5" s="1"/>
  <c r="X157" i="5" s="1"/>
  <c r="X173" i="5" s="1"/>
  <c r="W107" i="5"/>
  <c r="W106" i="5" s="1"/>
  <c r="W105" i="5" s="1"/>
  <c r="W104" i="5" s="1"/>
  <c r="W157" i="5" s="1"/>
  <c r="W173" i="5" s="1"/>
  <c r="V107" i="5"/>
  <c r="V106" i="5" s="1"/>
  <c r="V105" i="5" s="1"/>
  <c r="V104" i="5" s="1"/>
  <c r="V157" i="5" s="1"/>
  <c r="V173" i="5" s="1"/>
  <c r="U107" i="5"/>
  <c r="U106" i="5" s="1"/>
  <c r="U105" i="5" s="1"/>
  <c r="U104" i="5" s="1"/>
  <c r="U157" i="5" s="1"/>
  <c r="U173" i="5" s="1"/>
  <c r="T107" i="5"/>
  <c r="T106" i="5" s="1"/>
  <c r="T105" i="5" s="1"/>
  <c r="T104" i="5" s="1"/>
  <c r="T157" i="5" s="1"/>
  <c r="T173" i="5" s="1"/>
  <c r="S107" i="5"/>
  <c r="S106" i="5" s="1"/>
  <c r="S105" i="5" s="1"/>
  <c r="S104" i="5" s="1"/>
  <c r="S157" i="5" s="1"/>
  <c r="S173" i="5" s="1"/>
  <c r="R107" i="5"/>
  <c r="Q107" i="5"/>
  <c r="AT107" i="5" s="1"/>
  <c r="P107" i="5"/>
  <c r="P106" i="5" s="1"/>
  <c r="P105" i="5" s="1"/>
  <c r="P104" i="5" s="1"/>
  <c r="P157" i="5" s="1"/>
  <c r="O107" i="5"/>
  <c r="O106" i="5" s="1"/>
  <c r="O105" i="5" s="1"/>
  <c r="O104" i="5" s="1"/>
  <c r="O157" i="5" s="1"/>
  <c r="N107" i="5"/>
  <c r="N106" i="5" s="1"/>
  <c r="N105" i="5" s="1"/>
  <c r="N104" i="5" s="1"/>
  <c r="N157" i="5" s="1"/>
  <c r="M107" i="5"/>
  <c r="M106" i="5" s="1"/>
  <c r="M105" i="5" s="1"/>
  <c r="M104" i="5" s="1"/>
  <c r="M157" i="5" s="1"/>
  <c r="K107" i="5"/>
  <c r="K106" i="5" s="1"/>
  <c r="K105" i="5" s="1"/>
  <c r="K104" i="5" s="1"/>
  <c r="K157" i="5" s="1"/>
  <c r="I107" i="5"/>
  <c r="I106" i="5" s="1"/>
  <c r="I105" i="5" s="1"/>
  <c r="I104" i="5" s="1"/>
  <c r="I157" i="5" s="1"/>
  <c r="H107" i="5"/>
  <c r="H106" i="5" s="1"/>
  <c r="H105" i="5" s="1"/>
  <c r="H104" i="5" s="1"/>
  <c r="H157" i="5" s="1"/>
  <c r="G107" i="5"/>
  <c r="G106" i="5" s="1"/>
  <c r="G105" i="5" s="1"/>
  <c r="G104" i="5" s="1"/>
  <c r="G157" i="5" s="1"/>
  <c r="E107" i="5"/>
  <c r="E106" i="5" s="1"/>
  <c r="E105" i="5" s="1"/>
  <c r="E104" i="5" s="1"/>
  <c r="E157" i="5" s="1"/>
  <c r="D107" i="5"/>
  <c r="D106" i="5" s="1"/>
  <c r="D105" i="5" s="1"/>
  <c r="D104" i="5" s="1"/>
  <c r="D157" i="5" s="1"/>
  <c r="AB101" i="5"/>
  <c r="AB100" i="5" s="1"/>
  <c r="AB99" i="5" s="1"/>
  <c r="AA101" i="5"/>
  <c r="AA100" i="5" s="1"/>
  <c r="AA99" i="5" s="1"/>
  <c r="Z101" i="5"/>
  <c r="Z100" i="5" s="1"/>
  <c r="Z99" i="5" s="1"/>
  <c r="Y101" i="5"/>
  <c r="Y100" i="5" s="1"/>
  <c r="Y99" i="5" s="1"/>
  <c r="X101" i="5"/>
  <c r="X100" i="5" s="1"/>
  <c r="X99" i="5" s="1"/>
  <c r="W101" i="5"/>
  <c r="W100" i="5" s="1"/>
  <c r="W99" i="5" s="1"/>
  <c r="V101" i="5"/>
  <c r="V100" i="5" s="1"/>
  <c r="V99" i="5" s="1"/>
  <c r="U101" i="5"/>
  <c r="U100" i="5" s="1"/>
  <c r="U99" i="5" s="1"/>
  <c r="T101" i="5"/>
  <c r="T100" i="5" s="1"/>
  <c r="T99" i="5" s="1"/>
  <c r="S101" i="5"/>
  <c r="S100" i="5" s="1"/>
  <c r="S99" i="5" s="1"/>
  <c r="R101" i="5"/>
  <c r="Q101" i="5"/>
  <c r="AT101" i="5" s="1"/>
  <c r="P101" i="5"/>
  <c r="P100" i="5" s="1"/>
  <c r="P99" i="5" s="1"/>
  <c r="O101" i="5"/>
  <c r="O100" i="5" s="1"/>
  <c r="O99" i="5" s="1"/>
  <c r="N101" i="5"/>
  <c r="N100" i="5" s="1"/>
  <c r="N99" i="5" s="1"/>
  <c r="M101" i="5"/>
  <c r="M100" i="5" s="1"/>
  <c r="M99" i="5" s="1"/>
  <c r="K101" i="5"/>
  <c r="K100" i="5" s="1"/>
  <c r="K99" i="5" s="1"/>
  <c r="G101" i="5"/>
  <c r="G100" i="5" s="1"/>
  <c r="G99" i="5" s="1"/>
  <c r="AB97" i="5"/>
  <c r="AB96" i="5" s="1"/>
  <c r="AB95" i="5" s="1"/>
  <c r="AB94" i="5" s="1"/>
  <c r="AA97" i="5"/>
  <c r="AA96" i="5" s="1"/>
  <c r="AA95" i="5" s="1"/>
  <c r="AA94" i="5" s="1"/>
  <c r="Z97" i="5"/>
  <c r="Z96" i="5" s="1"/>
  <c r="Z95" i="5" s="1"/>
  <c r="Z94" i="5" s="1"/>
  <c r="Y97" i="5"/>
  <c r="Y96" i="5" s="1"/>
  <c r="Y95" i="5" s="1"/>
  <c r="Y94" i="5" s="1"/>
  <c r="X97" i="5"/>
  <c r="X96" i="5" s="1"/>
  <c r="X95" i="5" s="1"/>
  <c r="X94" i="5" s="1"/>
  <c r="W97" i="5"/>
  <c r="W96" i="5" s="1"/>
  <c r="W95" i="5" s="1"/>
  <c r="W94" i="5" s="1"/>
  <c r="V97" i="5"/>
  <c r="V96" i="5" s="1"/>
  <c r="V95" i="5" s="1"/>
  <c r="V94" i="5" s="1"/>
  <c r="U97" i="5"/>
  <c r="U96" i="5" s="1"/>
  <c r="U95" i="5" s="1"/>
  <c r="U94" i="5" s="1"/>
  <c r="T97" i="5"/>
  <c r="T96" i="5" s="1"/>
  <c r="T95" i="5" s="1"/>
  <c r="T94" i="5" s="1"/>
  <c r="S97" i="5"/>
  <c r="S96" i="5" s="1"/>
  <c r="S95" i="5" s="1"/>
  <c r="S94" i="5" s="1"/>
  <c r="R97" i="5"/>
  <c r="Q97" i="5"/>
  <c r="AT97" i="5" s="1"/>
  <c r="P97" i="5"/>
  <c r="P96" i="5" s="1"/>
  <c r="P95" i="5" s="1"/>
  <c r="P94" i="5" s="1"/>
  <c r="O97" i="5"/>
  <c r="O96" i="5" s="1"/>
  <c r="O95" i="5" s="1"/>
  <c r="O94" i="5" s="1"/>
  <c r="N97" i="5"/>
  <c r="N96" i="5" s="1"/>
  <c r="N95" i="5" s="1"/>
  <c r="N94" i="5" s="1"/>
  <c r="M97" i="5"/>
  <c r="M96" i="5" s="1"/>
  <c r="M95" i="5" s="1"/>
  <c r="M94" i="5" s="1"/>
  <c r="K97" i="5"/>
  <c r="K96" i="5" s="1"/>
  <c r="K95" i="5" s="1"/>
  <c r="K94" i="5" s="1"/>
  <c r="I97" i="5"/>
  <c r="I96" i="5" s="1"/>
  <c r="I95" i="5" s="1"/>
  <c r="I94" i="5" s="1"/>
  <c r="H97" i="5"/>
  <c r="H96" i="5" s="1"/>
  <c r="H95" i="5" s="1"/>
  <c r="H94" i="5" s="1"/>
  <c r="G97" i="5"/>
  <c r="G96" i="5" s="1"/>
  <c r="G95" i="5" s="1"/>
  <c r="G94" i="5" s="1"/>
  <c r="E97" i="5"/>
  <c r="E96" i="5" s="1"/>
  <c r="E95" i="5" s="1"/>
  <c r="E94" i="5" s="1"/>
  <c r="D97" i="5"/>
  <c r="D96" i="5" s="1"/>
  <c r="D95" i="5" s="1"/>
  <c r="D94" i="5" s="1"/>
  <c r="AB79" i="5"/>
  <c r="AA79" i="5"/>
  <c r="Z79" i="5"/>
  <c r="Y79" i="5"/>
  <c r="X79" i="5"/>
  <c r="W79" i="5"/>
  <c r="V79" i="5"/>
  <c r="U79" i="5"/>
  <c r="T79" i="5"/>
  <c r="S79" i="5"/>
  <c r="R79" i="5"/>
  <c r="R169" i="5" s="1"/>
  <c r="AU169" i="5" s="1"/>
  <c r="Q79" i="5"/>
  <c r="P79" i="5"/>
  <c r="P78" i="5" s="1"/>
  <c r="P77" i="5" s="1"/>
  <c r="P76" i="5" s="1"/>
  <c r="P75" i="5" s="1"/>
  <c r="O79" i="5"/>
  <c r="O78" i="5" s="1"/>
  <c r="O77" i="5" s="1"/>
  <c r="O76" i="5" s="1"/>
  <c r="O75" i="5" s="1"/>
  <c r="N79" i="5"/>
  <c r="N78" i="5" s="1"/>
  <c r="N77" i="5" s="1"/>
  <c r="N76" i="5" s="1"/>
  <c r="N75" i="5" s="1"/>
  <c r="M79" i="5"/>
  <c r="M78" i="5" s="1"/>
  <c r="M77" i="5" s="1"/>
  <c r="M76" i="5" s="1"/>
  <c r="M75" i="5" s="1"/>
  <c r="K79" i="5"/>
  <c r="K78" i="5" s="1"/>
  <c r="K77" i="5" s="1"/>
  <c r="K76" i="5" s="1"/>
  <c r="K75" i="5" s="1"/>
  <c r="I79" i="5"/>
  <c r="I78" i="5" s="1"/>
  <c r="I77" i="5" s="1"/>
  <c r="I76" i="5" s="1"/>
  <c r="I75" i="5" s="1"/>
  <c r="H79" i="5"/>
  <c r="H78" i="5" s="1"/>
  <c r="H77" i="5" s="1"/>
  <c r="H76" i="5" s="1"/>
  <c r="H75" i="5" s="1"/>
  <c r="G79" i="5"/>
  <c r="G78" i="5" s="1"/>
  <c r="G77" i="5" s="1"/>
  <c r="G76" i="5" s="1"/>
  <c r="G75" i="5" s="1"/>
  <c r="E79" i="5"/>
  <c r="E78" i="5" s="1"/>
  <c r="E77" i="5" s="1"/>
  <c r="E76" i="5" s="1"/>
  <c r="E75" i="5" s="1"/>
  <c r="D79" i="5"/>
  <c r="D78" i="5" s="1"/>
  <c r="D77" i="5" s="1"/>
  <c r="D76" i="5" s="1"/>
  <c r="D75" i="5" s="1"/>
  <c r="AB68" i="5"/>
  <c r="AA68" i="5"/>
  <c r="Z68" i="5"/>
  <c r="Y68" i="5"/>
  <c r="X68" i="5"/>
  <c r="W68" i="5"/>
  <c r="V68" i="5"/>
  <c r="U68" i="5"/>
  <c r="T68" i="5"/>
  <c r="S68" i="5"/>
  <c r="R68" i="5"/>
  <c r="R154" i="5" s="1"/>
  <c r="Q68" i="5"/>
  <c r="P68" i="5"/>
  <c r="O68" i="5"/>
  <c r="N68" i="5"/>
  <c r="M68" i="5"/>
  <c r="K68" i="5"/>
  <c r="I68" i="5"/>
  <c r="H68" i="5"/>
  <c r="G68" i="5"/>
  <c r="E68" i="5"/>
  <c r="D68" i="5"/>
  <c r="AB64" i="5"/>
  <c r="AB63" i="5" s="1"/>
  <c r="AB62" i="5" s="1"/>
  <c r="AB153" i="5" s="1"/>
  <c r="AA64" i="5"/>
  <c r="AA63" i="5" s="1"/>
  <c r="AA62" i="5" s="1"/>
  <c r="AA153" i="5" s="1"/>
  <c r="Z64" i="5"/>
  <c r="Z63" i="5" s="1"/>
  <c r="Z62" i="5" s="1"/>
  <c r="Z153" i="5" s="1"/>
  <c r="Y64" i="5"/>
  <c r="Y63" i="5" s="1"/>
  <c r="Y62" i="5" s="1"/>
  <c r="Y153" i="5" s="1"/>
  <c r="X64" i="5"/>
  <c r="X63" i="5" s="1"/>
  <c r="X62" i="5" s="1"/>
  <c r="X153" i="5" s="1"/>
  <c r="W64" i="5"/>
  <c r="W63" i="5" s="1"/>
  <c r="W62" i="5" s="1"/>
  <c r="W153" i="5" s="1"/>
  <c r="V64" i="5"/>
  <c r="V63" i="5" s="1"/>
  <c r="V62" i="5" s="1"/>
  <c r="V153" i="5" s="1"/>
  <c r="U64" i="5"/>
  <c r="U63" i="5" s="1"/>
  <c r="U62" i="5" s="1"/>
  <c r="U153" i="5" s="1"/>
  <c r="T64" i="5"/>
  <c r="T63" i="5" s="1"/>
  <c r="T62" i="5" s="1"/>
  <c r="T153" i="5" s="1"/>
  <c r="S64" i="5"/>
  <c r="S63" i="5" s="1"/>
  <c r="S62" i="5" s="1"/>
  <c r="S153" i="5" s="1"/>
  <c r="R64" i="5"/>
  <c r="Q64" i="5"/>
  <c r="AT64" i="5" s="1"/>
  <c r="P64" i="5"/>
  <c r="P63" i="5" s="1"/>
  <c r="P62" i="5" s="1"/>
  <c r="P153" i="5" s="1"/>
  <c r="O64" i="5"/>
  <c r="O63" i="5" s="1"/>
  <c r="O62" i="5" s="1"/>
  <c r="O153" i="5" s="1"/>
  <c r="N64" i="5"/>
  <c r="N63" i="5" s="1"/>
  <c r="N62" i="5" s="1"/>
  <c r="N153" i="5" s="1"/>
  <c r="M64" i="5"/>
  <c r="M63" i="5" s="1"/>
  <c r="M62" i="5" s="1"/>
  <c r="M153" i="5" s="1"/>
  <c r="K64" i="5"/>
  <c r="K63" i="5" s="1"/>
  <c r="K62" i="5" s="1"/>
  <c r="K153" i="5" s="1"/>
  <c r="I64" i="5"/>
  <c r="I63" i="5" s="1"/>
  <c r="I62" i="5" s="1"/>
  <c r="I153" i="5" s="1"/>
  <c r="H64" i="5"/>
  <c r="H63" i="5" s="1"/>
  <c r="H62" i="5" s="1"/>
  <c r="H153" i="5" s="1"/>
  <c r="G64" i="5"/>
  <c r="G63" i="5" s="1"/>
  <c r="G62" i="5" s="1"/>
  <c r="G153" i="5" s="1"/>
  <c r="E64" i="5"/>
  <c r="E63" i="5" s="1"/>
  <c r="E62" i="5" s="1"/>
  <c r="E153" i="5" s="1"/>
  <c r="D64" i="5"/>
  <c r="D63" i="5" s="1"/>
  <c r="D62" i="5" s="1"/>
  <c r="D153" i="5" s="1"/>
  <c r="AB58" i="5"/>
  <c r="AB57" i="5" s="1"/>
  <c r="AA58" i="5"/>
  <c r="AA57" i="5" s="1"/>
  <c r="Z58" i="5"/>
  <c r="Z57" i="5" s="1"/>
  <c r="Y58" i="5"/>
  <c r="Y57" i="5" s="1"/>
  <c r="X58" i="5"/>
  <c r="X57" i="5" s="1"/>
  <c r="W58" i="5"/>
  <c r="W57" i="5" s="1"/>
  <c r="V58" i="5"/>
  <c r="V57" i="5" s="1"/>
  <c r="U58" i="5"/>
  <c r="U57" i="5" s="1"/>
  <c r="T58" i="5"/>
  <c r="T57" i="5" s="1"/>
  <c r="S58" i="5"/>
  <c r="S57" i="5" s="1"/>
  <c r="R58" i="5"/>
  <c r="Q58" i="5"/>
  <c r="AT58" i="5" s="1"/>
  <c r="P58" i="5"/>
  <c r="P57" i="5" s="1"/>
  <c r="O58" i="5"/>
  <c r="O57" i="5" s="1"/>
  <c r="N58" i="5"/>
  <c r="N57" i="5" s="1"/>
  <c r="M58" i="5"/>
  <c r="M57" i="5" s="1"/>
  <c r="K58" i="5"/>
  <c r="K57" i="5" s="1"/>
  <c r="I58" i="5"/>
  <c r="I57" i="5" s="1"/>
  <c r="H58" i="5"/>
  <c r="H57" i="5" s="1"/>
  <c r="G58" i="5"/>
  <c r="G57" i="5" s="1"/>
  <c r="E58" i="5"/>
  <c r="E57" i="5" s="1"/>
  <c r="D58" i="5"/>
  <c r="D57" i="5" s="1"/>
  <c r="AB55" i="5"/>
  <c r="AB54" i="5" s="1"/>
  <c r="AA55" i="5"/>
  <c r="AA54" i="5" s="1"/>
  <c r="Z55" i="5"/>
  <c r="Z54" i="5" s="1"/>
  <c r="Y55" i="5"/>
  <c r="Y54" i="5" s="1"/>
  <c r="X55" i="5"/>
  <c r="X54" i="5" s="1"/>
  <c r="W55" i="5"/>
  <c r="W54" i="5" s="1"/>
  <c r="V55" i="5"/>
  <c r="V54" i="5" s="1"/>
  <c r="U55" i="5"/>
  <c r="U54" i="5" s="1"/>
  <c r="T55" i="5"/>
  <c r="T54" i="5" s="1"/>
  <c r="S55" i="5"/>
  <c r="S54" i="5" s="1"/>
  <c r="R55" i="5"/>
  <c r="Q55" i="5"/>
  <c r="AT55" i="5" s="1"/>
  <c r="P55" i="5"/>
  <c r="P54" i="5" s="1"/>
  <c r="O55" i="5"/>
  <c r="O54" i="5" s="1"/>
  <c r="N55" i="5"/>
  <c r="N54" i="5" s="1"/>
  <c r="M55" i="5"/>
  <c r="M54" i="5" s="1"/>
  <c r="K55" i="5"/>
  <c r="K54" i="5" s="1"/>
  <c r="I55" i="5"/>
  <c r="I54" i="5" s="1"/>
  <c r="H55" i="5"/>
  <c r="H54" i="5" s="1"/>
  <c r="G55" i="5"/>
  <c r="G54" i="5" s="1"/>
  <c r="E55" i="5"/>
  <c r="E54" i="5" s="1"/>
  <c r="D55" i="5"/>
  <c r="D54" i="5" s="1"/>
  <c r="AB50" i="5"/>
  <c r="AA50" i="5"/>
  <c r="Z50" i="5"/>
  <c r="Y50" i="5"/>
  <c r="X50" i="5"/>
  <c r="W50" i="5"/>
  <c r="V50" i="5"/>
  <c r="U50" i="5"/>
  <c r="T50" i="5"/>
  <c r="S50" i="5"/>
  <c r="R50" i="5"/>
  <c r="AU50" i="5" s="1"/>
  <c r="Q50" i="5"/>
  <c r="AT50" i="5" s="1"/>
  <c r="P50" i="5"/>
  <c r="O50" i="5"/>
  <c r="N50" i="5"/>
  <c r="M50" i="5"/>
  <c r="K50" i="5"/>
  <c r="I50" i="5"/>
  <c r="H50" i="5"/>
  <c r="G50" i="5"/>
  <c r="E50" i="5"/>
  <c r="D50" i="5"/>
  <c r="AB45" i="5"/>
  <c r="AA45" i="5"/>
  <c r="Z45" i="5"/>
  <c r="Y45" i="5"/>
  <c r="X45" i="5"/>
  <c r="W45" i="5"/>
  <c r="V45" i="5"/>
  <c r="U45" i="5"/>
  <c r="T45" i="5"/>
  <c r="S45" i="5"/>
  <c r="R45" i="5"/>
  <c r="AU45" i="5" s="1"/>
  <c r="Q45" i="5"/>
  <c r="AT45" i="5" s="1"/>
  <c r="P45" i="5"/>
  <c r="O45" i="5"/>
  <c r="N45" i="5"/>
  <c r="M45" i="5"/>
  <c r="K45" i="5"/>
  <c r="I45" i="5"/>
  <c r="H45" i="5"/>
  <c r="G45" i="5"/>
  <c r="E45" i="5"/>
  <c r="D45" i="5"/>
  <c r="AB41" i="5"/>
  <c r="AA41" i="5"/>
  <c r="Z41" i="5"/>
  <c r="Y41" i="5"/>
  <c r="X41" i="5"/>
  <c r="W41" i="5"/>
  <c r="V41" i="5"/>
  <c r="U41" i="5"/>
  <c r="T41" i="5"/>
  <c r="S41" i="5"/>
  <c r="R41" i="5"/>
  <c r="AU41" i="5" s="1"/>
  <c r="Q41" i="5"/>
  <c r="AT41" i="5" s="1"/>
  <c r="P41" i="5"/>
  <c r="O41" i="5"/>
  <c r="N41" i="5"/>
  <c r="M41" i="5"/>
  <c r="K41" i="5"/>
  <c r="I41" i="5"/>
  <c r="H41" i="5"/>
  <c r="G41" i="5"/>
  <c r="E41" i="5"/>
  <c r="D41" i="5"/>
  <c r="AB38" i="5"/>
  <c r="AA38" i="5"/>
  <c r="Z38" i="5"/>
  <c r="Y38" i="5"/>
  <c r="X38" i="5"/>
  <c r="W38" i="5"/>
  <c r="V38" i="5"/>
  <c r="U38" i="5"/>
  <c r="T38" i="5"/>
  <c r="S38" i="5"/>
  <c r="Q38" i="5"/>
  <c r="AT38" i="5" s="1"/>
  <c r="P38" i="5"/>
  <c r="O38" i="5"/>
  <c r="N38" i="5"/>
  <c r="M38" i="5"/>
  <c r="K38" i="5"/>
  <c r="I38" i="5"/>
  <c r="H38" i="5"/>
  <c r="G38" i="5"/>
  <c r="E38" i="5"/>
  <c r="D38" i="5"/>
  <c r="AB34" i="5"/>
  <c r="AB33" i="5" s="1"/>
  <c r="AA34" i="5"/>
  <c r="AA33" i="5" s="1"/>
  <c r="Z34" i="5"/>
  <c r="Z33" i="5" s="1"/>
  <c r="Y34" i="5"/>
  <c r="Y33" i="5" s="1"/>
  <c r="X34" i="5"/>
  <c r="X33" i="5" s="1"/>
  <c r="W34" i="5"/>
  <c r="W33" i="5" s="1"/>
  <c r="V34" i="5"/>
  <c r="V33" i="5" s="1"/>
  <c r="U34" i="5"/>
  <c r="U33" i="5" s="1"/>
  <c r="T34" i="5"/>
  <c r="T33" i="5" s="1"/>
  <c r="S34" i="5"/>
  <c r="S33" i="5" s="1"/>
  <c r="R34" i="5"/>
  <c r="Q34" i="5"/>
  <c r="AT34" i="5" s="1"/>
  <c r="P34" i="5"/>
  <c r="P33" i="5" s="1"/>
  <c r="O34" i="5"/>
  <c r="O33" i="5" s="1"/>
  <c r="N34" i="5"/>
  <c r="N33" i="5" s="1"/>
  <c r="M34" i="5"/>
  <c r="M33" i="5" s="1"/>
  <c r="K34" i="5"/>
  <c r="K33" i="5" s="1"/>
  <c r="I34" i="5"/>
  <c r="I33" i="5" s="1"/>
  <c r="H34" i="5"/>
  <c r="H33" i="5" s="1"/>
  <c r="G34" i="5"/>
  <c r="G33" i="5" s="1"/>
  <c r="E34" i="5"/>
  <c r="E33" i="5" s="1"/>
  <c r="D34" i="5"/>
  <c r="D33" i="5" s="1"/>
  <c r="AB27" i="5"/>
  <c r="AB150" i="5" s="1"/>
  <c r="AA27" i="5"/>
  <c r="AA150" i="5" s="1"/>
  <c r="Z27" i="5"/>
  <c r="Z150" i="5" s="1"/>
  <c r="Y27" i="5"/>
  <c r="Y150" i="5" s="1"/>
  <c r="W27" i="5"/>
  <c r="W150" i="5" s="1"/>
  <c r="V27" i="5"/>
  <c r="V150" i="5" s="1"/>
  <c r="U27" i="5"/>
  <c r="U150" i="5" s="1"/>
  <c r="T27" i="5"/>
  <c r="T150" i="5" s="1"/>
  <c r="S27" i="5"/>
  <c r="S150" i="5" s="1"/>
  <c r="R27" i="5"/>
  <c r="Q27" i="5"/>
  <c r="P27" i="5"/>
  <c r="P150" i="5" s="1"/>
  <c r="O27" i="5"/>
  <c r="O150" i="5" s="1"/>
  <c r="N27" i="5"/>
  <c r="N150" i="5" s="1"/>
  <c r="M27" i="5"/>
  <c r="M150" i="5" s="1"/>
  <c r="K27" i="5"/>
  <c r="K150" i="5" s="1"/>
  <c r="I27" i="5"/>
  <c r="I150" i="5" s="1"/>
  <c r="H27" i="5"/>
  <c r="H150" i="5" s="1"/>
  <c r="G27" i="5"/>
  <c r="G150" i="5" s="1"/>
  <c r="E27" i="5"/>
  <c r="E150" i="5" s="1"/>
  <c r="D27" i="5"/>
  <c r="D150" i="5" s="1"/>
  <c r="AB23" i="5"/>
  <c r="AB149" i="5" s="1"/>
  <c r="AA23" i="5"/>
  <c r="AA149" i="5" s="1"/>
  <c r="Z23" i="5"/>
  <c r="Z149" i="5" s="1"/>
  <c r="Y23" i="5"/>
  <c r="Y149" i="5" s="1"/>
  <c r="X23" i="5"/>
  <c r="X149" i="5" s="1"/>
  <c r="W23" i="5"/>
  <c r="W149" i="5" s="1"/>
  <c r="V23" i="5"/>
  <c r="V149" i="5" s="1"/>
  <c r="U23" i="5"/>
  <c r="U149" i="5" s="1"/>
  <c r="T23" i="5"/>
  <c r="T149" i="5" s="1"/>
  <c r="S23" i="5"/>
  <c r="S149" i="5" s="1"/>
  <c r="Q23" i="5"/>
  <c r="P23" i="5"/>
  <c r="P149" i="5" s="1"/>
  <c r="O23" i="5"/>
  <c r="O149" i="5" s="1"/>
  <c r="N23" i="5"/>
  <c r="N149" i="5" s="1"/>
  <c r="M23" i="5"/>
  <c r="M149" i="5" s="1"/>
  <c r="K23" i="5"/>
  <c r="K149" i="5" s="1"/>
  <c r="I23" i="5"/>
  <c r="I149" i="5" s="1"/>
  <c r="H23" i="5"/>
  <c r="H149" i="5" s="1"/>
  <c r="G23" i="5"/>
  <c r="G149" i="5" s="1"/>
  <c r="E23" i="5"/>
  <c r="E149" i="5" s="1"/>
  <c r="D23" i="5"/>
  <c r="D149" i="5" s="1"/>
  <c r="AB19" i="5"/>
  <c r="AA19" i="5"/>
  <c r="Z19" i="5"/>
  <c r="Y19" i="5"/>
  <c r="X19" i="5"/>
  <c r="W19" i="5"/>
  <c r="V19" i="5"/>
  <c r="U19" i="5"/>
  <c r="T19" i="5"/>
  <c r="S19" i="5"/>
  <c r="R19" i="5"/>
  <c r="R148" i="5" s="1"/>
  <c r="Q19" i="5"/>
  <c r="P19" i="5"/>
  <c r="O19" i="5"/>
  <c r="N19" i="5"/>
  <c r="M19" i="5"/>
  <c r="K19" i="5"/>
  <c r="I19" i="5"/>
  <c r="H19" i="5"/>
  <c r="G19" i="5"/>
  <c r="E19" i="5"/>
  <c r="D19" i="5"/>
  <c r="AB13" i="5"/>
  <c r="AA13" i="5"/>
  <c r="Z13" i="5"/>
  <c r="Y13" i="5"/>
  <c r="X13" i="5"/>
  <c r="W13" i="5"/>
  <c r="V13" i="5"/>
  <c r="U13" i="5"/>
  <c r="T13" i="5"/>
  <c r="S13" i="5"/>
  <c r="R13" i="5"/>
  <c r="R172" i="5" s="1"/>
  <c r="AU172" i="5" s="1"/>
  <c r="Q13" i="5"/>
  <c r="P13" i="5"/>
  <c r="P12" i="5" s="1"/>
  <c r="P11" i="5" s="1"/>
  <c r="P10" i="5" s="1"/>
  <c r="P9" i="5" s="1"/>
  <c r="P146" i="5" s="1"/>
  <c r="O13" i="5"/>
  <c r="O12" i="5" s="1"/>
  <c r="O11" i="5" s="1"/>
  <c r="O10" i="5" s="1"/>
  <c r="O9" i="5" s="1"/>
  <c r="O146" i="5" s="1"/>
  <c r="N13" i="5"/>
  <c r="N12" i="5" s="1"/>
  <c r="N11" i="5" s="1"/>
  <c r="N10" i="5" s="1"/>
  <c r="N9" i="5" s="1"/>
  <c r="N146" i="5" s="1"/>
  <c r="M13" i="5"/>
  <c r="M12" i="5" s="1"/>
  <c r="M11" i="5" s="1"/>
  <c r="M10" i="5" s="1"/>
  <c r="M9" i="5" s="1"/>
  <c r="M146" i="5" s="1"/>
  <c r="K13" i="5"/>
  <c r="K12" i="5" s="1"/>
  <c r="K11" i="5" s="1"/>
  <c r="K10" i="5" s="1"/>
  <c r="K9" i="5" s="1"/>
  <c r="K146" i="5" s="1"/>
  <c r="I13" i="5"/>
  <c r="I12" i="5" s="1"/>
  <c r="I11" i="5" s="1"/>
  <c r="I10" i="5" s="1"/>
  <c r="I9" i="5" s="1"/>
  <c r="I146" i="5" s="1"/>
  <c r="H13" i="5"/>
  <c r="H12" i="5" s="1"/>
  <c r="H11" i="5" s="1"/>
  <c r="H10" i="5" s="1"/>
  <c r="H9" i="5" s="1"/>
  <c r="H146" i="5" s="1"/>
  <c r="G13" i="5"/>
  <c r="G12" i="5" s="1"/>
  <c r="G11" i="5" s="1"/>
  <c r="G10" i="5" s="1"/>
  <c r="G9" i="5" s="1"/>
  <c r="G146" i="5" s="1"/>
  <c r="E13" i="5"/>
  <c r="E12" i="5" s="1"/>
  <c r="E11" i="5" s="1"/>
  <c r="E10" i="5" s="1"/>
  <c r="E9" i="5" s="1"/>
  <c r="E146" i="5" s="1"/>
  <c r="D13" i="5"/>
  <c r="D12" i="5" s="1"/>
  <c r="D11" i="5" s="1"/>
  <c r="D10" i="5" s="1"/>
  <c r="D9" i="5" s="1"/>
  <c r="D146" i="5" s="1"/>
  <c r="R40" i="5"/>
  <c r="AU40" i="5" s="1"/>
  <c r="AD81" i="5"/>
  <c r="AD80" i="5"/>
  <c r="AD72" i="5"/>
  <c r="AD171" i="5" s="1"/>
  <c r="AD71" i="5"/>
  <c r="AD70" i="5"/>
  <c r="AD69" i="5"/>
  <c r="AD65" i="5"/>
  <c r="AD60" i="5"/>
  <c r="AD56" i="5"/>
  <c r="AD53" i="5"/>
  <c r="AD52" i="5"/>
  <c r="AD51" i="5"/>
  <c r="AD49" i="5"/>
  <c r="AD48" i="5"/>
  <c r="AD47" i="5"/>
  <c r="AD46" i="5"/>
  <c r="AD42" i="5"/>
  <c r="AD39" i="5"/>
  <c r="AD36" i="5"/>
  <c r="AD35" i="5"/>
  <c r="AD30" i="5"/>
  <c r="AD28" i="5"/>
  <c r="AD26" i="5"/>
  <c r="AD24" i="5"/>
  <c r="AD20" i="5"/>
  <c r="AD15" i="5"/>
  <c r="AD14" i="5"/>
  <c r="X29" i="5"/>
  <c r="AD29" i="5" s="1"/>
  <c r="AU25" i="5"/>
  <c r="F136" i="5"/>
  <c r="J136" i="5" s="1"/>
  <c r="F135" i="5"/>
  <c r="J135" i="5" s="1"/>
  <c r="F134" i="5"/>
  <c r="J134" i="5" s="1"/>
  <c r="F133" i="5"/>
  <c r="J133" i="5" s="1"/>
  <c r="F132" i="5"/>
  <c r="J132" i="5" s="1"/>
  <c r="F131" i="5"/>
  <c r="J131" i="5" s="1"/>
  <c r="F130" i="5"/>
  <c r="J130" i="5" s="1"/>
  <c r="F129" i="5"/>
  <c r="J129" i="5" s="1"/>
  <c r="F128" i="5"/>
  <c r="J128" i="5" s="1"/>
  <c r="F127" i="5"/>
  <c r="J127" i="5" s="1"/>
  <c r="F126" i="5"/>
  <c r="J126" i="5" s="1"/>
  <c r="F125" i="5"/>
  <c r="J125" i="5" s="1"/>
  <c r="F124" i="5"/>
  <c r="J124" i="5" s="1"/>
  <c r="F123" i="5"/>
  <c r="J123" i="5" s="1"/>
  <c r="F122" i="5"/>
  <c r="J122" i="5" s="1"/>
  <c r="F121" i="5"/>
  <c r="J121" i="5" s="1"/>
  <c r="F120" i="5"/>
  <c r="J120" i="5" s="1"/>
  <c r="F119" i="5"/>
  <c r="J119" i="5" s="1"/>
  <c r="F118" i="5"/>
  <c r="J118" i="5" s="1"/>
  <c r="F117" i="5"/>
  <c r="J117" i="5" s="1"/>
  <c r="F116" i="5"/>
  <c r="J116" i="5" s="1"/>
  <c r="F115" i="5"/>
  <c r="J115" i="5" s="1"/>
  <c r="F114" i="5"/>
  <c r="J114" i="5" s="1"/>
  <c r="C113" i="5"/>
  <c r="F108" i="5"/>
  <c r="J108" i="5" s="1"/>
  <c r="J107" i="5" s="1"/>
  <c r="J106" i="5" s="1"/>
  <c r="J105" i="5" s="1"/>
  <c r="J104" i="5" s="1"/>
  <c r="J157" i="5" s="1"/>
  <c r="C107" i="5"/>
  <c r="C106" i="5" s="1"/>
  <c r="C105" i="5" s="1"/>
  <c r="C104" i="5" s="1"/>
  <c r="C157" i="5" s="1"/>
  <c r="F103" i="5"/>
  <c r="J103" i="5" s="1"/>
  <c r="I102" i="5"/>
  <c r="I101" i="5" s="1"/>
  <c r="I100" i="5" s="1"/>
  <c r="I99" i="5" s="1"/>
  <c r="H102" i="5"/>
  <c r="H101" i="5" s="1"/>
  <c r="H100" i="5" s="1"/>
  <c r="H99" i="5" s="1"/>
  <c r="E102" i="5"/>
  <c r="E101" i="5" s="1"/>
  <c r="E100" i="5" s="1"/>
  <c r="E99" i="5" s="1"/>
  <c r="D102" i="5"/>
  <c r="D101" i="5" s="1"/>
  <c r="D100" i="5" s="1"/>
  <c r="D99" i="5" s="1"/>
  <c r="C102" i="5"/>
  <c r="C101" i="5" s="1"/>
  <c r="F98" i="5"/>
  <c r="J98" i="5" s="1"/>
  <c r="J97" i="5" s="1"/>
  <c r="J96" i="5" s="1"/>
  <c r="J95" i="5" s="1"/>
  <c r="J94" i="5" s="1"/>
  <c r="C97" i="5"/>
  <c r="C96" i="5" s="1"/>
  <c r="F93" i="5"/>
  <c r="J93" i="5" s="1"/>
  <c r="F92" i="5"/>
  <c r="J92" i="5" s="1"/>
  <c r="F91" i="5"/>
  <c r="J91" i="5" s="1"/>
  <c r="F90" i="5"/>
  <c r="J90" i="5" s="1"/>
  <c r="F89" i="5"/>
  <c r="J89" i="5" s="1"/>
  <c r="F88" i="5"/>
  <c r="J88" i="5" s="1"/>
  <c r="F87" i="5"/>
  <c r="J87" i="5" s="1"/>
  <c r="F86" i="5"/>
  <c r="J86" i="5" s="1"/>
  <c r="F85" i="5"/>
  <c r="J85" i="5" s="1"/>
  <c r="F84" i="5"/>
  <c r="J84" i="5" s="1"/>
  <c r="F83" i="5"/>
  <c r="J83" i="5" s="1"/>
  <c r="F82" i="5"/>
  <c r="J82" i="5" s="1"/>
  <c r="F81" i="5"/>
  <c r="J81" i="5" s="1"/>
  <c r="F80" i="5"/>
  <c r="J80" i="5" s="1"/>
  <c r="C79" i="5"/>
  <c r="C78" i="5" s="1"/>
  <c r="F72" i="5"/>
  <c r="F71" i="5"/>
  <c r="J71" i="5" s="1"/>
  <c r="F70" i="5"/>
  <c r="J70" i="5" s="1"/>
  <c r="F69" i="5"/>
  <c r="C68" i="5"/>
  <c r="F65" i="5"/>
  <c r="J65" i="5" s="1"/>
  <c r="J64" i="5" s="1"/>
  <c r="J63" i="5" s="1"/>
  <c r="J62" i="5" s="1"/>
  <c r="J153" i="5" s="1"/>
  <c r="C64" i="5"/>
  <c r="C63" i="5" s="1"/>
  <c r="F60" i="5"/>
  <c r="J60" i="5" s="1"/>
  <c r="F59" i="5"/>
  <c r="J59" i="5" s="1"/>
  <c r="C58" i="5"/>
  <c r="C57" i="5" s="1"/>
  <c r="F56" i="5"/>
  <c r="J56" i="5" s="1"/>
  <c r="J55" i="5" s="1"/>
  <c r="J54" i="5" s="1"/>
  <c r="C55" i="5"/>
  <c r="C54" i="5" s="1"/>
  <c r="F53" i="5"/>
  <c r="J53" i="5" s="1"/>
  <c r="F52" i="5"/>
  <c r="J52" i="5" s="1"/>
  <c r="F51" i="5"/>
  <c r="J51" i="5" s="1"/>
  <c r="C50" i="5"/>
  <c r="F49" i="5"/>
  <c r="J49" i="5" s="1"/>
  <c r="F48" i="5"/>
  <c r="J48" i="5" s="1"/>
  <c r="F47" i="5"/>
  <c r="J47" i="5" s="1"/>
  <c r="F46" i="5"/>
  <c r="J46" i="5" s="1"/>
  <c r="C45" i="5"/>
  <c r="F42" i="5"/>
  <c r="J42" i="5" s="1"/>
  <c r="J41" i="5" s="1"/>
  <c r="C41" i="5"/>
  <c r="F40" i="5"/>
  <c r="J40" i="5" s="1"/>
  <c r="F39" i="5"/>
  <c r="J39" i="5" s="1"/>
  <c r="C38" i="5"/>
  <c r="F36" i="5"/>
  <c r="J36" i="5" s="1"/>
  <c r="F35" i="5"/>
  <c r="J35" i="5" s="1"/>
  <c r="C34" i="5"/>
  <c r="C33" i="5" s="1"/>
  <c r="F30" i="5"/>
  <c r="J30" i="5" s="1"/>
  <c r="F29" i="5"/>
  <c r="J29" i="5" s="1"/>
  <c r="F28" i="5"/>
  <c r="J28" i="5" s="1"/>
  <c r="C27" i="5"/>
  <c r="C150" i="5" s="1"/>
  <c r="F26" i="5"/>
  <c r="J26" i="5" s="1"/>
  <c r="F25" i="5"/>
  <c r="J25" i="5" s="1"/>
  <c r="F24" i="5"/>
  <c r="J24" i="5" s="1"/>
  <c r="C23" i="5"/>
  <c r="C149" i="5" s="1"/>
  <c r="F20" i="5"/>
  <c r="J20" i="5" s="1"/>
  <c r="J19" i="5" s="1"/>
  <c r="C19" i="5"/>
  <c r="F15" i="5"/>
  <c r="J15" i="5" s="1"/>
  <c r="F14" i="5"/>
  <c r="J14" i="5" s="1"/>
  <c r="C13" i="5"/>
  <c r="C12" i="5" s="1"/>
  <c r="U589" i="6" l="1"/>
  <c r="AY589" i="6" s="1"/>
  <c r="AY573" i="6"/>
  <c r="V519" i="6"/>
  <c r="V575" i="6"/>
  <c r="AZ542" i="6"/>
  <c r="V590" i="6"/>
  <c r="AI12" i="5"/>
  <c r="AI11" i="5" s="1"/>
  <c r="AI10" i="5" s="1"/>
  <c r="AI9" i="5" s="1"/>
  <c r="AI146" i="5" s="1"/>
  <c r="AI172" i="5"/>
  <c r="AQ12" i="5"/>
  <c r="AQ11" i="5" s="1"/>
  <c r="AQ10" i="5" s="1"/>
  <c r="AQ9" i="5" s="1"/>
  <c r="AQ146" i="5" s="1"/>
  <c r="AQ172" i="5"/>
  <c r="AM78" i="5"/>
  <c r="AM77" i="5" s="1"/>
  <c r="AM76" i="5" s="1"/>
  <c r="AM75" i="5" s="1"/>
  <c r="AM74" i="5" s="1"/>
  <c r="AM169" i="5"/>
  <c r="AK112" i="5"/>
  <c r="AK111" i="5" s="1"/>
  <c r="AK110" i="5" s="1"/>
  <c r="AK109" i="5" s="1"/>
  <c r="AK158" i="5" s="1"/>
  <c r="AK174" i="5"/>
  <c r="AJ12" i="5"/>
  <c r="AJ11" i="5" s="1"/>
  <c r="AJ10" i="5" s="1"/>
  <c r="AJ9" i="5" s="1"/>
  <c r="AJ146" i="5" s="1"/>
  <c r="AJ172" i="5"/>
  <c r="AN78" i="5"/>
  <c r="AN77" i="5" s="1"/>
  <c r="AN76" i="5" s="1"/>
  <c r="AN75" i="5" s="1"/>
  <c r="AN74" i="5" s="1"/>
  <c r="AN169" i="5"/>
  <c r="AL112" i="5"/>
  <c r="AL111" i="5" s="1"/>
  <c r="AL110" i="5" s="1"/>
  <c r="AL109" i="5" s="1"/>
  <c r="AL158" i="5" s="1"/>
  <c r="AL174" i="5"/>
  <c r="AK12" i="5"/>
  <c r="AK11" i="5" s="1"/>
  <c r="AK10" i="5" s="1"/>
  <c r="AK9" i="5" s="1"/>
  <c r="AK146" i="5" s="1"/>
  <c r="AK172" i="5"/>
  <c r="BF72" i="5"/>
  <c r="AR171" i="5"/>
  <c r="AO78" i="5"/>
  <c r="AO77" i="5" s="1"/>
  <c r="AO76" i="5" s="1"/>
  <c r="AO75" i="5" s="1"/>
  <c r="AO74" i="5" s="1"/>
  <c r="AO169" i="5"/>
  <c r="AM112" i="5"/>
  <c r="AM111" i="5" s="1"/>
  <c r="AM110" i="5" s="1"/>
  <c r="AM109" i="5" s="1"/>
  <c r="AM158" i="5" s="1"/>
  <c r="AM174" i="5"/>
  <c r="AL12" i="5"/>
  <c r="AL11" i="5" s="1"/>
  <c r="AL10" i="5" s="1"/>
  <c r="AL9" i="5" s="1"/>
  <c r="AL146" i="5" s="1"/>
  <c r="AL172" i="5"/>
  <c r="AH78" i="5"/>
  <c r="AH77" i="5" s="1"/>
  <c r="AH76" i="5" s="1"/>
  <c r="AH75" i="5" s="1"/>
  <c r="AH74" i="5" s="1"/>
  <c r="AH169" i="5"/>
  <c r="AP78" i="5"/>
  <c r="AP77" i="5" s="1"/>
  <c r="AP76" i="5" s="1"/>
  <c r="AP75" i="5" s="1"/>
  <c r="AP74" i="5" s="1"/>
  <c r="AP169" i="5"/>
  <c r="AN112" i="5"/>
  <c r="AN111" i="5" s="1"/>
  <c r="AN110" i="5" s="1"/>
  <c r="AN109" i="5" s="1"/>
  <c r="AN158" i="5" s="1"/>
  <c r="AN174" i="5"/>
  <c r="AM12" i="5"/>
  <c r="AM11" i="5" s="1"/>
  <c r="AM10" i="5" s="1"/>
  <c r="AM9" i="5" s="1"/>
  <c r="AM146" i="5" s="1"/>
  <c r="AM172" i="5"/>
  <c r="AI78" i="5"/>
  <c r="AI77" i="5" s="1"/>
  <c r="AI76" i="5" s="1"/>
  <c r="AI75" i="5" s="1"/>
  <c r="AI74" i="5" s="1"/>
  <c r="AI169" i="5"/>
  <c r="AQ78" i="5"/>
  <c r="AQ77" i="5" s="1"/>
  <c r="AQ76" i="5" s="1"/>
  <c r="AQ75" i="5" s="1"/>
  <c r="AQ74" i="5" s="1"/>
  <c r="AQ169" i="5"/>
  <c r="AO112" i="5"/>
  <c r="AO111" i="5" s="1"/>
  <c r="AO110" i="5" s="1"/>
  <c r="AO109" i="5" s="1"/>
  <c r="AO158" i="5" s="1"/>
  <c r="AO174" i="5"/>
  <c r="AN12" i="5"/>
  <c r="AN11" i="5" s="1"/>
  <c r="AN10" i="5" s="1"/>
  <c r="AN9" i="5" s="1"/>
  <c r="AN146" i="5" s="1"/>
  <c r="AN172" i="5"/>
  <c r="AJ78" i="5"/>
  <c r="AJ77" i="5" s="1"/>
  <c r="AJ76" i="5" s="1"/>
  <c r="AJ75" i="5" s="1"/>
  <c r="AJ74" i="5" s="1"/>
  <c r="AJ156" i="5" s="1"/>
  <c r="AJ169" i="5"/>
  <c r="AH112" i="5"/>
  <c r="AH111" i="5" s="1"/>
  <c r="AH110" i="5" s="1"/>
  <c r="AH109" i="5" s="1"/>
  <c r="AH158" i="5" s="1"/>
  <c r="AH174" i="5"/>
  <c r="AP112" i="5"/>
  <c r="AP111" i="5" s="1"/>
  <c r="AP110" i="5" s="1"/>
  <c r="AP109" i="5" s="1"/>
  <c r="AP158" i="5" s="1"/>
  <c r="AP174" i="5"/>
  <c r="AO12" i="5"/>
  <c r="AO11" i="5" s="1"/>
  <c r="AO10" i="5" s="1"/>
  <c r="AO9" i="5" s="1"/>
  <c r="AO146" i="5" s="1"/>
  <c r="AO172" i="5"/>
  <c r="AK78" i="5"/>
  <c r="AK77" i="5" s="1"/>
  <c r="AK76" i="5" s="1"/>
  <c r="AK75" i="5" s="1"/>
  <c r="AK74" i="5" s="1"/>
  <c r="AK169" i="5"/>
  <c r="AI112" i="5"/>
  <c r="AI111" i="5" s="1"/>
  <c r="AI110" i="5" s="1"/>
  <c r="AI109" i="5" s="1"/>
  <c r="AI158" i="5" s="1"/>
  <c r="AI174" i="5"/>
  <c r="AQ112" i="5"/>
  <c r="AQ111" i="5" s="1"/>
  <c r="AQ110" i="5" s="1"/>
  <c r="AQ109" i="5" s="1"/>
  <c r="AQ158" i="5" s="1"/>
  <c r="AQ174" i="5"/>
  <c r="AH12" i="5"/>
  <c r="AH11" i="5" s="1"/>
  <c r="AH10" i="5" s="1"/>
  <c r="AH9" i="5" s="1"/>
  <c r="AH146" i="5" s="1"/>
  <c r="AH172" i="5"/>
  <c r="AP12" i="5"/>
  <c r="AP11" i="5" s="1"/>
  <c r="AP10" i="5" s="1"/>
  <c r="AP9" i="5" s="1"/>
  <c r="AP146" i="5" s="1"/>
  <c r="AP172" i="5"/>
  <c r="BF69" i="5"/>
  <c r="AR167" i="5"/>
  <c r="AL78" i="5"/>
  <c r="AL77" i="5" s="1"/>
  <c r="AL76" i="5" s="1"/>
  <c r="AL75" i="5" s="1"/>
  <c r="AL74" i="5" s="1"/>
  <c r="AL169" i="5"/>
  <c r="AJ112" i="5"/>
  <c r="AJ111" i="5" s="1"/>
  <c r="AJ110" i="5" s="1"/>
  <c r="AJ109" i="5" s="1"/>
  <c r="AJ158" i="5" s="1"/>
  <c r="AJ174" i="5"/>
  <c r="T12" i="5"/>
  <c r="T11" i="5" s="1"/>
  <c r="T10" i="5" s="1"/>
  <c r="T9" i="5" s="1"/>
  <c r="T146" i="5" s="1"/>
  <c r="T172" i="5"/>
  <c r="AB12" i="5"/>
  <c r="AB11" i="5" s="1"/>
  <c r="AB10" i="5" s="1"/>
  <c r="AB9" i="5" s="1"/>
  <c r="AB146" i="5" s="1"/>
  <c r="AB172" i="5"/>
  <c r="AT79" i="5"/>
  <c r="Q169" i="5"/>
  <c r="AT169" i="5" s="1"/>
  <c r="Y78" i="5"/>
  <c r="Y77" i="5" s="1"/>
  <c r="Y76" i="5" s="1"/>
  <c r="Y75" i="5" s="1"/>
  <c r="Y74" i="5" s="1"/>
  <c r="Y169" i="5"/>
  <c r="U112" i="5"/>
  <c r="U111" i="5" s="1"/>
  <c r="U110" i="5" s="1"/>
  <c r="U109" i="5" s="1"/>
  <c r="U158" i="5" s="1"/>
  <c r="U174" i="5"/>
  <c r="U12" i="5"/>
  <c r="U11" i="5" s="1"/>
  <c r="U10" i="5" s="1"/>
  <c r="U9" i="5" s="1"/>
  <c r="U146" i="5" s="1"/>
  <c r="U172" i="5"/>
  <c r="Z78" i="5"/>
  <c r="Z77" i="5" s="1"/>
  <c r="Z76" i="5" s="1"/>
  <c r="Z75" i="5" s="1"/>
  <c r="Z74" i="5" s="1"/>
  <c r="Z169" i="5"/>
  <c r="V112" i="5"/>
  <c r="V111" i="5" s="1"/>
  <c r="V110" i="5" s="1"/>
  <c r="V109" i="5" s="1"/>
  <c r="V158" i="5" s="1"/>
  <c r="V174" i="5"/>
  <c r="V12" i="5"/>
  <c r="V11" i="5" s="1"/>
  <c r="V10" i="5" s="1"/>
  <c r="V9" i="5" s="1"/>
  <c r="V146" i="5" s="1"/>
  <c r="V172" i="5"/>
  <c r="S78" i="5"/>
  <c r="S77" i="5" s="1"/>
  <c r="S76" i="5" s="1"/>
  <c r="S75" i="5" s="1"/>
  <c r="S74" i="5" s="1"/>
  <c r="S169" i="5"/>
  <c r="AA78" i="5"/>
  <c r="AA77" i="5" s="1"/>
  <c r="AA76" i="5" s="1"/>
  <c r="AA75" i="5" s="1"/>
  <c r="AA74" i="5" s="1"/>
  <c r="AA169" i="5"/>
  <c r="W112" i="5"/>
  <c r="W111" i="5" s="1"/>
  <c r="W110" i="5" s="1"/>
  <c r="W109" i="5" s="1"/>
  <c r="W158" i="5" s="1"/>
  <c r="W174" i="5"/>
  <c r="W12" i="5"/>
  <c r="W11" i="5" s="1"/>
  <c r="W10" i="5" s="1"/>
  <c r="W9" i="5" s="1"/>
  <c r="W146" i="5" s="1"/>
  <c r="W172" i="5"/>
  <c r="T78" i="5"/>
  <c r="T77" i="5" s="1"/>
  <c r="T76" i="5" s="1"/>
  <c r="T75" i="5" s="1"/>
  <c r="T74" i="5" s="1"/>
  <c r="T169" i="5"/>
  <c r="AB78" i="5"/>
  <c r="AB77" i="5" s="1"/>
  <c r="AB76" i="5" s="1"/>
  <c r="AB75" i="5" s="1"/>
  <c r="AB74" i="5" s="1"/>
  <c r="AB169" i="5"/>
  <c r="X112" i="5"/>
  <c r="X111" i="5" s="1"/>
  <c r="X110" i="5" s="1"/>
  <c r="X109" i="5" s="1"/>
  <c r="X158" i="5" s="1"/>
  <c r="X174" i="5"/>
  <c r="AD167" i="5"/>
  <c r="X12" i="5"/>
  <c r="X11" i="5" s="1"/>
  <c r="X10" i="5" s="1"/>
  <c r="X9" i="5" s="1"/>
  <c r="X146" i="5" s="1"/>
  <c r="X172" i="5"/>
  <c r="U78" i="5"/>
  <c r="U77" i="5" s="1"/>
  <c r="U76" i="5" s="1"/>
  <c r="U75" i="5" s="1"/>
  <c r="U74" i="5" s="1"/>
  <c r="U169" i="5"/>
  <c r="AT113" i="5"/>
  <c r="Q174" i="5"/>
  <c r="AT174" i="5" s="1"/>
  <c r="Y112" i="5"/>
  <c r="Y111" i="5" s="1"/>
  <c r="Y110" i="5" s="1"/>
  <c r="Y109" i="5" s="1"/>
  <c r="Y158" i="5" s="1"/>
  <c r="Y174" i="5"/>
  <c r="AT13" i="5"/>
  <c r="Q172" i="5"/>
  <c r="AT172" i="5" s="1"/>
  <c r="Y12" i="5"/>
  <c r="Y11" i="5" s="1"/>
  <c r="Y10" i="5" s="1"/>
  <c r="Y9" i="5" s="1"/>
  <c r="Y146" i="5" s="1"/>
  <c r="Y172" i="5"/>
  <c r="V78" i="5"/>
  <c r="V77" i="5" s="1"/>
  <c r="V76" i="5" s="1"/>
  <c r="V75" i="5" s="1"/>
  <c r="V74" i="5" s="1"/>
  <c r="V169" i="5"/>
  <c r="Z112" i="5"/>
  <c r="Z111" i="5" s="1"/>
  <c r="Z110" i="5" s="1"/>
  <c r="Z109" i="5" s="1"/>
  <c r="Z158" i="5" s="1"/>
  <c r="Z174" i="5"/>
  <c r="Z12" i="5"/>
  <c r="Z11" i="5" s="1"/>
  <c r="Z10" i="5" s="1"/>
  <c r="Z9" i="5" s="1"/>
  <c r="Z146" i="5" s="1"/>
  <c r="Z172" i="5"/>
  <c r="W78" i="5"/>
  <c r="W77" i="5" s="1"/>
  <c r="W76" i="5" s="1"/>
  <c r="W75" i="5" s="1"/>
  <c r="W74" i="5" s="1"/>
  <c r="W169" i="5"/>
  <c r="S112" i="5"/>
  <c r="S111" i="5" s="1"/>
  <c r="S110" i="5" s="1"/>
  <c r="S109" i="5" s="1"/>
  <c r="S158" i="5" s="1"/>
  <c r="S174" i="5"/>
  <c r="AA112" i="5"/>
  <c r="AA111" i="5" s="1"/>
  <c r="AA110" i="5" s="1"/>
  <c r="AA109" i="5" s="1"/>
  <c r="AA158" i="5" s="1"/>
  <c r="AA174" i="5"/>
  <c r="S12" i="5"/>
  <c r="S11" i="5" s="1"/>
  <c r="S10" i="5" s="1"/>
  <c r="S9" i="5" s="1"/>
  <c r="S146" i="5" s="1"/>
  <c r="S172" i="5"/>
  <c r="AA12" i="5"/>
  <c r="AA11" i="5" s="1"/>
  <c r="AA10" i="5" s="1"/>
  <c r="AA9" i="5" s="1"/>
  <c r="AA146" i="5" s="1"/>
  <c r="AA172" i="5"/>
  <c r="X78" i="5"/>
  <c r="X77" i="5" s="1"/>
  <c r="X76" i="5" s="1"/>
  <c r="X75" i="5" s="1"/>
  <c r="X74" i="5" s="1"/>
  <c r="X169" i="5"/>
  <c r="T112" i="5"/>
  <c r="T111" i="5" s="1"/>
  <c r="T110" i="5" s="1"/>
  <c r="T109" i="5" s="1"/>
  <c r="T158" i="5" s="1"/>
  <c r="T174" i="5"/>
  <c r="AB112" i="5"/>
  <c r="AB111" i="5" s="1"/>
  <c r="AB110" i="5" s="1"/>
  <c r="AB109" i="5" s="1"/>
  <c r="AB158" i="5" s="1"/>
  <c r="AB174" i="5"/>
  <c r="F167" i="5"/>
  <c r="J72" i="5"/>
  <c r="F171" i="5"/>
  <c r="J69" i="5"/>
  <c r="U542" i="6"/>
  <c r="AG543" i="6"/>
  <c r="BK543" i="6" s="1"/>
  <c r="W515" i="6"/>
  <c r="W569" i="6"/>
  <c r="W570" i="6" s="1"/>
  <c r="BK520" i="6"/>
  <c r="G515" i="6"/>
  <c r="G569" i="6"/>
  <c r="G570" i="6" s="1"/>
  <c r="X8" i="6"/>
  <c r="X529" i="6"/>
  <c r="AY8" i="6"/>
  <c r="U515" i="6"/>
  <c r="BK103" i="6"/>
  <c r="BK521" i="6" s="1"/>
  <c r="AG521" i="6"/>
  <c r="BK272" i="6"/>
  <c r="BK529" i="6" s="1"/>
  <c r="AG529" i="6"/>
  <c r="N18" i="5"/>
  <c r="N17" i="5" s="1"/>
  <c r="N148" i="5"/>
  <c r="V18" i="5"/>
  <c r="V17" i="5" s="1"/>
  <c r="V148" i="5"/>
  <c r="D67" i="5"/>
  <c r="D66" i="5" s="1"/>
  <c r="D61" i="5" s="1"/>
  <c r="D152" i="5" s="1"/>
  <c r="D154" i="5"/>
  <c r="O67" i="5"/>
  <c r="O66" i="5" s="1"/>
  <c r="O61" i="5" s="1"/>
  <c r="O152" i="5" s="1"/>
  <c r="O154" i="5"/>
  <c r="W67" i="5"/>
  <c r="W66" i="5" s="1"/>
  <c r="W61" i="5" s="1"/>
  <c r="W152" i="5" s="1"/>
  <c r="W154" i="5"/>
  <c r="AM18" i="5"/>
  <c r="AM17" i="5" s="1"/>
  <c r="AM148" i="5"/>
  <c r="AK67" i="5"/>
  <c r="AK66" i="5" s="1"/>
  <c r="AK61" i="5" s="1"/>
  <c r="AK152" i="5" s="1"/>
  <c r="AK154" i="5"/>
  <c r="D18" i="5"/>
  <c r="D17" i="5" s="1"/>
  <c r="D148" i="5"/>
  <c r="O18" i="5"/>
  <c r="O17" i="5" s="1"/>
  <c r="O148" i="5"/>
  <c r="W18" i="5"/>
  <c r="W17" i="5" s="1"/>
  <c r="W148" i="5"/>
  <c r="AT23" i="5"/>
  <c r="AT149" i="5" s="1"/>
  <c r="Q149" i="5"/>
  <c r="E67" i="5"/>
  <c r="E66" i="5" s="1"/>
  <c r="E61" i="5" s="1"/>
  <c r="E152" i="5" s="1"/>
  <c r="E154" i="5"/>
  <c r="P67" i="5"/>
  <c r="P66" i="5" s="1"/>
  <c r="P61" i="5" s="1"/>
  <c r="P152" i="5" s="1"/>
  <c r="P154" i="5"/>
  <c r="X67" i="5"/>
  <c r="X66" i="5" s="1"/>
  <c r="X61" i="5" s="1"/>
  <c r="X152" i="5" s="1"/>
  <c r="X154" i="5"/>
  <c r="AN18" i="5"/>
  <c r="AN17" i="5" s="1"/>
  <c r="AN148" i="5"/>
  <c r="AL67" i="5"/>
  <c r="AL66" i="5" s="1"/>
  <c r="AL61" i="5" s="1"/>
  <c r="AL152" i="5" s="1"/>
  <c r="AL154" i="5"/>
  <c r="E18" i="5"/>
  <c r="E17" i="5" s="1"/>
  <c r="E148" i="5"/>
  <c r="P18" i="5"/>
  <c r="P17" i="5" s="1"/>
  <c r="P148" i="5"/>
  <c r="X18" i="5"/>
  <c r="X17" i="5" s="1"/>
  <c r="X148" i="5"/>
  <c r="G67" i="5"/>
  <c r="G66" i="5" s="1"/>
  <c r="G61" i="5" s="1"/>
  <c r="G152" i="5" s="1"/>
  <c r="G154" i="5"/>
  <c r="AT68" i="5"/>
  <c r="AT154" i="5" s="1"/>
  <c r="Q154" i="5"/>
  <c r="Y67" i="5"/>
  <c r="Y66" i="5" s="1"/>
  <c r="Y61" i="5" s="1"/>
  <c r="Y152" i="5" s="1"/>
  <c r="Y154" i="5"/>
  <c r="AO18" i="5"/>
  <c r="AO17" i="5" s="1"/>
  <c r="AO148" i="5"/>
  <c r="AM67" i="5"/>
  <c r="AM66" i="5" s="1"/>
  <c r="AM61" i="5" s="1"/>
  <c r="AM152" i="5" s="1"/>
  <c r="AM154" i="5"/>
  <c r="G18" i="5"/>
  <c r="G17" i="5" s="1"/>
  <c r="G148" i="5"/>
  <c r="AT19" i="5"/>
  <c r="AT148" i="5" s="1"/>
  <c r="Q148" i="5"/>
  <c r="Y18" i="5"/>
  <c r="Y17" i="5" s="1"/>
  <c r="Y148" i="5"/>
  <c r="H67" i="5"/>
  <c r="H66" i="5" s="1"/>
  <c r="H61" i="5" s="1"/>
  <c r="H152" i="5" s="1"/>
  <c r="H154" i="5"/>
  <c r="Z67" i="5"/>
  <c r="Z66" i="5" s="1"/>
  <c r="Z61" i="5" s="1"/>
  <c r="Z152" i="5" s="1"/>
  <c r="Z154" i="5"/>
  <c r="AH18" i="5"/>
  <c r="AH17" i="5" s="1"/>
  <c r="AH148" i="5"/>
  <c r="AP18" i="5"/>
  <c r="AP17" i="5" s="1"/>
  <c r="AP148" i="5"/>
  <c r="AN67" i="5"/>
  <c r="AN66" i="5" s="1"/>
  <c r="AN61" i="5" s="1"/>
  <c r="AN152" i="5" s="1"/>
  <c r="AN154" i="5"/>
  <c r="H18" i="5"/>
  <c r="H17" i="5" s="1"/>
  <c r="H148" i="5"/>
  <c r="Z18" i="5"/>
  <c r="Z17" i="5" s="1"/>
  <c r="Z148" i="5"/>
  <c r="I67" i="5"/>
  <c r="I66" i="5" s="1"/>
  <c r="I61" i="5" s="1"/>
  <c r="I152" i="5" s="1"/>
  <c r="I154" i="5"/>
  <c r="S67" i="5"/>
  <c r="S66" i="5" s="1"/>
  <c r="S61" i="5" s="1"/>
  <c r="S152" i="5" s="1"/>
  <c r="S154" i="5"/>
  <c r="AA67" i="5"/>
  <c r="AA66" i="5" s="1"/>
  <c r="AA61" i="5" s="1"/>
  <c r="AA152" i="5" s="1"/>
  <c r="AA154" i="5"/>
  <c r="AI18" i="5"/>
  <c r="AI17" i="5" s="1"/>
  <c r="AI148" i="5"/>
  <c r="AQ18" i="5"/>
  <c r="AQ17" i="5" s="1"/>
  <c r="AQ148" i="5"/>
  <c r="AO67" i="5"/>
  <c r="AO66" i="5" s="1"/>
  <c r="AO61" i="5" s="1"/>
  <c r="AO152" i="5" s="1"/>
  <c r="AO154" i="5"/>
  <c r="C18" i="5"/>
  <c r="C17" i="5" s="1"/>
  <c r="C148" i="5"/>
  <c r="I18" i="5"/>
  <c r="I17" i="5" s="1"/>
  <c r="I148" i="5"/>
  <c r="S18" i="5"/>
  <c r="S17" i="5" s="1"/>
  <c r="S148" i="5"/>
  <c r="AA18" i="5"/>
  <c r="AA17" i="5" s="1"/>
  <c r="AA148" i="5"/>
  <c r="K67" i="5"/>
  <c r="K66" i="5" s="1"/>
  <c r="K61" i="5" s="1"/>
  <c r="K152" i="5" s="1"/>
  <c r="K154" i="5"/>
  <c r="T67" i="5"/>
  <c r="T66" i="5" s="1"/>
  <c r="T61" i="5" s="1"/>
  <c r="T152" i="5" s="1"/>
  <c r="T154" i="5"/>
  <c r="AB67" i="5"/>
  <c r="AB66" i="5" s="1"/>
  <c r="AB61" i="5" s="1"/>
  <c r="AB152" i="5" s="1"/>
  <c r="AB154" i="5"/>
  <c r="AJ18" i="5"/>
  <c r="AJ17" i="5" s="1"/>
  <c r="AJ148" i="5"/>
  <c r="AH67" i="5"/>
  <c r="AH66" i="5" s="1"/>
  <c r="AH61" i="5" s="1"/>
  <c r="AH152" i="5" s="1"/>
  <c r="AH154" i="5"/>
  <c r="AP67" i="5"/>
  <c r="AP66" i="5" s="1"/>
  <c r="AP61" i="5" s="1"/>
  <c r="AP152" i="5" s="1"/>
  <c r="AP154" i="5"/>
  <c r="K18" i="5"/>
  <c r="K17" i="5" s="1"/>
  <c r="K148" i="5"/>
  <c r="T18" i="5"/>
  <c r="T17" i="5" s="1"/>
  <c r="T148" i="5"/>
  <c r="AB18" i="5"/>
  <c r="AB17" i="5" s="1"/>
  <c r="AB148" i="5"/>
  <c r="AT27" i="5"/>
  <c r="AT150" i="5" s="1"/>
  <c r="Q150" i="5"/>
  <c r="M67" i="5"/>
  <c r="M66" i="5" s="1"/>
  <c r="M61" i="5" s="1"/>
  <c r="M152" i="5" s="1"/>
  <c r="M154" i="5"/>
  <c r="U67" i="5"/>
  <c r="U66" i="5" s="1"/>
  <c r="U61" i="5" s="1"/>
  <c r="U152" i="5" s="1"/>
  <c r="U154" i="5"/>
  <c r="AK18" i="5"/>
  <c r="AK17" i="5" s="1"/>
  <c r="AK148" i="5"/>
  <c r="AI67" i="5"/>
  <c r="AI66" i="5" s="1"/>
  <c r="AI61" i="5" s="1"/>
  <c r="AI152" i="5" s="1"/>
  <c r="AI154" i="5"/>
  <c r="AQ67" i="5"/>
  <c r="AQ66" i="5" s="1"/>
  <c r="AQ61" i="5" s="1"/>
  <c r="AQ152" i="5" s="1"/>
  <c r="AQ154" i="5"/>
  <c r="J18" i="5"/>
  <c r="J17" i="5" s="1"/>
  <c r="J148" i="5"/>
  <c r="C67" i="5"/>
  <c r="C66" i="5" s="1"/>
  <c r="C154" i="5"/>
  <c r="M18" i="5"/>
  <c r="M17" i="5" s="1"/>
  <c r="M148" i="5"/>
  <c r="U18" i="5"/>
  <c r="U17" i="5" s="1"/>
  <c r="U148" i="5"/>
  <c r="AU27" i="5"/>
  <c r="AU150" i="5" s="1"/>
  <c r="R150" i="5"/>
  <c r="N67" i="5"/>
  <c r="N66" i="5" s="1"/>
  <c r="N61" i="5" s="1"/>
  <c r="N152" i="5" s="1"/>
  <c r="N154" i="5"/>
  <c r="V67" i="5"/>
  <c r="V66" i="5" s="1"/>
  <c r="V61" i="5" s="1"/>
  <c r="V152" i="5" s="1"/>
  <c r="V154" i="5"/>
  <c r="AL18" i="5"/>
  <c r="AL17" i="5" s="1"/>
  <c r="AL148" i="5"/>
  <c r="AJ67" i="5"/>
  <c r="AJ66" i="5" s="1"/>
  <c r="AJ61" i="5" s="1"/>
  <c r="AJ152" i="5" s="1"/>
  <c r="AJ154" i="5"/>
  <c r="V8" i="6"/>
  <c r="V569" i="6" s="1"/>
  <c r="V570" i="6" s="1"/>
  <c r="AZ73" i="6"/>
  <c r="AZ519" i="6" s="1"/>
  <c r="Y272" i="6"/>
  <c r="AH73" i="6"/>
  <c r="AG73" i="6"/>
  <c r="AG575" i="6" s="1"/>
  <c r="B20" i="7" s="1"/>
  <c r="AR55" i="5"/>
  <c r="BF56" i="5"/>
  <c r="AR41" i="5"/>
  <c r="BF42" i="5"/>
  <c r="AR58" i="5"/>
  <c r="BF60" i="5"/>
  <c r="AR64" i="5"/>
  <c r="BF65" i="5"/>
  <c r="AR19" i="5"/>
  <c r="AR148" i="5" s="1"/>
  <c r="BF20" i="5"/>
  <c r="R96" i="5"/>
  <c r="AU97" i="5"/>
  <c r="R12" i="5"/>
  <c r="AU13" i="5"/>
  <c r="R106" i="5"/>
  <c r="AU107" i="5"/>
  <c r="R54" i="5"/>
  <c r="AU54" i="5" s="1"/>
  <c r="AU55" i="5"/>
  <c r="R78" i="5"/>
  <c r="AU79" i="5"/>
  <c r="R100" i="5"/>
  <c r="AU101" i="5"/>
  <c r="R67" i="5"/>
  <c r="AU68" i="5"/>
  <c r="AU154" i="5" s="1"/>
  <c r="R57" i="5"/>
  <c r="AU57" i="5" s="1"/>
  <c r="AU58" i="5"/>
  <c r="R18" i="5"/>
  <c r="AU19" i="5"/>
  <c r="AU148" i="5" s="1"/>
  <c r="R33" i="5"/>
  <c r="AU33" i="5" s="1"/>
  <c r="AU34" i="5"/>
  <c r="R63" i="5"/>
  <c r="AU64" i="5"/>
  <c r="R112" i="5"/>
  <c r="AU113" i="5"/>
  <c r="AN44" i="5"/>
  <c r="AN43" i="5" s="1"/>
  <c r="AC27" i="5"/>
  <c r="AC150" i="5" s="1"/>
  <c r="AC41" i="5"/>
  <c r="Q57" i="5"/>
  <c r="AC58" i="5"/>
  <c r="Q96" i="5"/>
  <c r="AC97" i="5"/>
  <c r="Q106" i="5"/>
  <c r="AT106" i="5" s="1"/>
  <c r="AC107" i="5"/>
  <c r="Q78" i="5"/>
  <c r="AT78" i="5" s="1"/>
  <c r="AC79" i="5"/>
  <c r="AC169" i="5" s="1"/>
  <c r="B9" i="7" s="1"/>
  <c r="AD40" i="5"/>
  <c r="AD38" i="5" s="1"/>
  <c r="AC40" i="5"/>
  <c r="BF40" i="5" s="1"/>
  <c r="AC50" i="5"/>
  <c r="Q67" i="5"/>
  <c r="AT67" i="5" s="1"/>
  <c r="AC68" i="5"/>
  <c r="AC154" i="5" s="1"/>
  <c r="Q18" i="5"/>
  <c r="AT18" i="5" s="1"/>
  <c r="AC19" i="5"/>
  <c r="AC148" i="5" s="1"/>
  <c r="Q33" i="5"/>
  <c r="AC34" i="5"/>
  <c r="Q54" i="5"/>
  <c r="AC55" i="5"/>
  <c r="AC45" i="5"/>
  <c r="Q63" i="5"/>
  <c r="AT63" i="5" s="1"/>
  <c r="AC64" i="5"/>
  <c r="Q112" i="5"/>
  <c r="AC113" i="5"/>
  <c r="AC174" i="5" s="1"/>
  <c r="B14" i="7" s="1"/>
  <c r="Q100" i="5"/>
  <c r="AC101" i="5"/>
  <c r="AD25" i="5"/>
  <c r="AD23" i="5" s="1"/>
  <c r="AD149" i="5" s="1"/>
  <c r="AC25" i="5"/>
  <c r="Q12" i="5"/>
  <c r="AT12" i="5" s="1"/>
  <c r="AC13" i="5"/>
  <c r="AC172" i="5" s="1"/>
  <c r="B12" i="7" s="1"/>
  <c r="AK44" i="5"/>
  <c r="AK43" i="5" s="1"/>
  <c r="AO44" i="5"/>
  <c r="AO43" i="5" s="1"/>
  <c r="AL44" i="5"/>
  <c r="AL43" i="5" s="1"/>
  <c r="AM44" i="5"/>
  <c r="AM43" i="5" s="1"/>
  <c r="AI44" i="5"/>
  <c r="AI43" i="5" s="1"/>
  <c r="AQ44" i="5"/>
  <c r="AQ43" i="5" s="1"/>
  <c r="AJ44" i="5"/>
  <c r="AJ43" i="5" s="1"/>
  <c r="AL37" i="5"/>
  <c r="AL32" i="5" s="1"/>
  <c r="AN37" i="5"/>
  <c r="AN32" i="5" s="1"/>
  <c r="AH37" i="5"/>
  <c r="AH32" i="5" s="1"/>
  <c r="AJ37" i="5"/>
  <c r="AJ32" i="5" s="1"/>
  <c r="AO22" i="5"/>
  <c r="AO21" i="5" s="1"/>
  <c r="AR13" i="5"/>
  <c r="AR172" i="5" s="1"/>
  <c r="C12" i="7" s="1"/>
  <c r="AN22" i="5"/>
  <c r="AN21" i="5" s="1"/>
  <c r="AQ22" i="5"/>
  <c r="AQ21" i="5" s="1"/>
  <c r="AJ22" i="5"/>
  <c r="AJ21" i="5" s="1"/>
  <c r="AK37" i="5"/>
  <c r="AK32" i="5" s="1"/>
  <c r="AI22" i="5"/>
  <c r="AI21" i="5" s="1"/>
  <c r="AP37" i="5"/>
  <c r="AP32" i="5" s="1"/>
  <c r="AM22" i="5"/>
  <c r="AM21" i="5" s="1"/>
  <c r="AR68" i="5"/>
  <c r="AR154" i="5" s="1"/>
  <c r="AK22" i="5"/>
  <c r="AK21" i="5" s="1"/>
  <c r="AR79" i="5"/>
  <c r="AR169" i="5" s="1"/>
  <c r="C9" i="7" s="1"/>
  <c r="AR34" i="5"/>
  <c r="AR29" i="5"/>
  <c r="AL22" i="5"/>
  <c r="AL21" i="5" s="1"/>
  <c r="AH44" i="5"/>
  <c r="AH43" i="5" s="1"/>
  <c r="AP44" i="5"/>
  <c r="AP43" i="5" s="1"/>
  <c r="AR45" i="5"/>
  <c r="AR107" i="5"/>
  <c r="AH22" i="5"/>
  <c r="AH21" i="5" s="1"/>
  <c r="AP22" i="5"/>
  <c r="AP21" i="5" s="1"/>
  <c r="AR50" i="5"/>
  <c r="AR25" i="5"/>
  <c r="AO37" i="5"/>
  <c r="AO32" i="5" s="1"/>
  <c r="AI37" i="5"/>
  <c r="AI32" i="5" s="1"/>
  <c r="AR38" i="5"/>
  <c r="AR100" i="5"/>
  <c r="AR99" i="5"/>
  <c r="AQ37" i="5"/>
  <c r="AQ32" i="5" s="1"/>
  <c r="AR97" i="5"/>
  <c r="AM37" i="5"/>
  <c r="AM32" i="5" s="1"/>
  <c r="AJ106" i="5"/>
  <c r="AJ105" i="5" s="1"/>
  <c r="AJ104" i="5" s="1"/>
  <c r="AJ157" i="5" s="1"/>
  <c r="AJ173" i="5" s="1"/>
  <c r="AR101" i="5"/>
  <c r="AR113" i="5"/>
  <c r="AR174" i="5" s="1"/>
  <c r="C14" i="7" s="1"/>
  <c r="AD97" i="5"/>
  <c r="AD113" i="5"/>
  <c r="AD174" i="5" s="1"/>
  <c r="AD107" i="5"/>
  <c r="AD101" i="5"/>
  <c r="J113" i="5"/>
  <c r="J112" i="5" s="1"/>
  <c r="J111" i="5" s="1"/>
  <c r="J110" i="5" s="1"/>
  <c r="J109" i="5" s="1"/>
  <c r="J158" i="5" s="1"/>
  <c r="F113" i="5"/>
  <c r="F107" i="5"/>
  <c r="F106" i="5" s="1"/>
  <c r="F105" i="5" s="1"/>
  <c r="F104" i="5" s="1"/>
  <c r="F157" i="5" s="1"/>
  <c r="F173" i="5" s="1"/>
  <c r="F97" i="5"/>
  <c r="F96" i="5" s="1"/>
  <c r="F95" i="5" s="1"/>
  <c r="F94" i="5" s="1"/>
  <c r="G74" i="5"/>
  <c r="P74" i="5"/>
  <c r="O74" i="5"/>
  <c r="M74" i="5"/>
  <c r="N74" i="5"/>
  <c r="J58" i="5"/>
  <c r="J57" i="5" s="1"/>
  <c r="I74" i="5"/>
  <c r="K74" i="5"/>
  <c r="J79" i="5"/>
  <c r="J78" i="5" s="1"/>
  <c r="J77" i="5" s="1"/>
  <c r="J76" i="5" s="1"/>
  <c r="J75" i="5" s="1"/>
  <c r="E74" i="5"/>
  <c r="H74" i="5"/>
  <c r="D74" i="5"/>
  <c r="D156" i="5" s="1"/>
  <c r="J45" i="5"/>
  <c r="F79" i="5"/>
  <c r="D44" i="5"/>
  <c r="D43" i="5" s="1"/>
  <c r="N44" i="5"/>
  <c r="N43" i="5" s="1"/>
  <c r="V44" i="5"/>
  <c r="V43" i="5" s="1"/>
  <c r="AD79" i="5"/>
  <c r="E37" i="5"/>
  <c r="E32" i="5" s="1"/>
  <c r="O37" i="5"/>
  <c r="O32" i="5" s="1"/>
  <c r="F68" i="5"/>
  <c r="N22" i="5"/>
  <c r="N21" i="5" s="1"/>
  <c r="AD68" i="5"/>
  <c r="F64" i="5"/>
  <c r="F63" i="5" s="1"/>
  <c r="F62" i="5" s="1"/>
  <c r="F153" i="5" s="1"/>
  <c r="U37" i="5"/>
  <c r="U32" i="5" s="1"/>
  <c r="G44" i="5"/>
  <c r="G43" i="5" s="1"/>
  <c r="P44" i="5"/>
  <c r="P43" i="5" s="1"/>
  <c r="X44" i="5"/>
  <c r="X43" i="5" s="1"/>
  <c r="G37" i="5"/>
  <c r="G32" i="5" s="1"/>
  <c r="P37" i="5"/>
  <c r="P32" i="5" s="1"/>
  <c r="K44" i="5"/>
  <c r="K43" i="5" s="1"/>
  <c r="AD64" i="5"/>
  <c r="AD63" i="5" s="1"/>
  <c r="AD62" i="5" s="1"/>
  <c r="AD153" i="5" s="1"/>
  <c r="M37" i="5"/>
  <c r="M32" i="5" s="1"/>
  <c r="F58" i="5"/>
  <c r="F57" i="5" s="1"/>
  <c r="I22" i="5"/>
  <c r="I21" i="5" s="1"/>
  <c r="Q44" i="5"/>
  <c r="AT44" i="5" s="1"/>
  <c r="Y44" i="5"/>
  <c r="Y43" i="5" s="1"/>
  <c r="I44" i="5"/>
  <c r="I43" i="5" s="1"/>
  <c r="R44" i="5"/>
  <c r="Z44" i="5"/>
  <c r="Z43" i="5" s="1"/>
  <c r="S44" i="5"/>
  <c r="S43" i="5" s="1"/>
  <c r="AA44" i="5"/>
  <c r="AA43" i="5" s="1"/>
  <c r="S37" i="5"/>
  <c r="S32" i="5" s="1"/>
  <c r="AA37" i="5"/>
  <c r="AA32" i="5" s="1"/>
  <c r="T44" i="5"/>
  <c r="T43" i="5" s="1"/>
  <c r="AB44" i="5"/>
  <c r="AB43" i="5" s="1"/>
  <c r="F55" i="5"/>
  <c r="F54" i="5" s="1"/>
  <c r="AD58" i="5"/>
  <c r="AD57" i="5" s="1"/>
  <c r="H44" i="5"/>
  <c r="H43" i="5" s="1"/>
  <c r="J50" i="5"/>
  <c r="H37" i="5"/>
  <c r="H32" i="5" s="1"/>
  <c r="Z37" i="5"/>
  <c r="Z32" i="5" s="1"/>
  <c r="AD55" i="5"/>
  <c r="AD54" i="5" s="1"/>
  <c r="Y22" i="5"/>
  <c r="Y21" i="5" s="1"/>
  <c r="X37" i="5"/>
  <c r="X32" i="5" s="1"/>
  <c r="E44" i="5"/>
  <c r="E43" i="5" s="1"/>
  <c r="O44" i="5"/>
  <c r="O43" i="5" s="1"/>
  <c r="W44" i="5"/>
  <c r="W43" i="5" s="1"/>
  <c r="F50" i="5"/>
  <c r="K37" i="5"/>
  <c r="K32" i="5" s="1"/>
  <c r="M44" i="5"/>
  <c r="M43" i="5" s="1"/>
  <c r="U44" i="5"/>
  <c r="U43" i="5" s="1"/>
  <c r="AD50" i="5"/>
  <c r="Q37" i="5"/>
  <c r="AT37" i="5" s="1"/>
  <c r="F45" i="5"/>
  <c r="J38" i="5"/>
  <c r="J37" i="5" s="1"/>
  <c r="W22" i="5"/>
  <c r="W21" i="5" s="1"/>
  <c r="V37" i="5"/>
  <c r="V32" i="5" s="1"/>
  <c r="H22" i="5"/>
  <c r="H21" i="5" s="1"/>
  <c r="Q22" i="5"/>
  <c r="AT22" i="5" s="1"/>
  <c r="Z22" i="5"/>
  <c r="Z21" i="5" s="1"/>
  <c r="N37" i="5"/>
  <c r="N32" i="5" s="1"/>
  <c r="W37" i="5"/>
  <c r="W32" i="5" s="1"/>
  <c r="Y37" i="5"/>
  <c r="Y32" i="5" s="1"/>
  <c r="AD45" i="5"/>
  <c r="J23" i="5"/>
  <c r="J149" i="5" s="1"/>
  <c r="J34" i="5"/>
  <c r="J33" i="5" s="1"/>
  <c r="D37" i="5"/>
  <c r="D32" i="5" s="1"/>
  <c r="F41" i="5"/>
  <c r="K22" i="5"/>
  <c r="K21" i="5" s="1"/>
  <c r="AB22" i="5"/>
  <c r="AB21" i="5" s="1"/>
  <c r="I37" i="5"/>
  <c r="I32" i="5" s="1"/>
  <c r="T37" i="5"/>
  <c r="T32" i="5" s="1"/>
  <c r="AB37" i="5"/>
  <c r="AB32" i="5" s="1"/>
  <c r="AD41" i="5"/>
  <c r="F38" i="5"/>
  <c r="J27" i="5"/>
  <c r="J150" i="5" s="1"/>
  <c r="O22" i="5"/>
  <c r="O21" i="5" s="1"/>
  <c r="G22" i="5"/>
  <c r="G21" i="5" s="1"/>
  <c r="P22" i="5"/>
  <c r="P21" i="5" s="1"/>
  <c r="R38" i="5"/>
  <c r="F34" i="5"/>
  <c r="F33" i="5" s="1"/>
  <c r="T22" i="5"/>
  <c r="T21" i="5" s="1"/>
  <c r="U22" i="5"/>
  <c r="U21" i="5" s="1"/>
  <c r="M22" i="5"/>
  <c r="M21" i="5" s="1"/>
  <c r="V22" i="5"/>
  <c r="V21" i="5" s="1"/>
  <c r="AA22" i="5"/>
  <c r="AA21" i="5" s="1"/>
  <c r="S22" i="5"/>
  <c r="S21" i="5" s="1"/>
  <c r="AD34" i="5"/>
  <c r="AD33" i="5" s="1"/>
  <c r="F27" i="5"/>
  <c r="F150" i="5" s="1"/>
  <c r="E22" i="5"/>
  <c r="E21" i="5" s="1"/>
  <c r="D22" i="5"/>
  <c r="D21" i="5" s="1"/>
  <c r="X27" i="5"/>
  <c r="AD27" i="5"/>
  <c r="AD150" i="5" s="1"/>
  <c r="F23" i="5"/>
  <c r="F149" i="5" s="1"/>
  <c r="R23" i="5"/>
  <c r="R149" i="5" s="1"/>
  <c r="J13" i="5"/>
  <c r="J12" i="5" s="1"/>
  <c r="J11" i="5" s="1"/>
  <c r="J10" i="5" s="1"/>
  <c r="J9" i="5" s="1"/>
  <c r="J146" i="5" s="1"/>
  <c r="F19" i="5"/>
  <c r="AD19" i="5"/>
  <c r="F13" i="5"/>
  <c r="AD13" i="5"/>
  <c r="C37" i="5"/>
  <c r="C32" i="5" s="1"/>
  <c r="C44" i="5"/>
  <c r="C43" i="5" s="1"/>
  <c r="C77" i="5"/>
  <c r="C62" i="5"/>
  <c r="C153" i="5" s="1"/>
  <c r="C95" i="5"/>
  <c r="C112" i="5"/>
  <c r="C100" i="5"/>
  <c r="C11" i="5"/>
  <c r="F102" i="5"/>
  <c r="C22" i="5"/>
  <c r="AK170" i="5" l="1"/>
  <c r="F20" i="7"/>
  <c r="E20" i="7"/>
  <c r="E9" i="7"/>
  <c r="F9" i="7"/>
  <c r="E14" i="7"/>
  <c r="F14" i="7"/>
  <c r="E12" i="7"/>
  <c r="F12" i="7"/>
  <c r="BF171" i="5"/>
  <c r="C11" i="7"/>
  <c r="BF167" i="5"/>
  <c r="C7" i="7"/>
  <c r="V573" i="6"/>
  <c r="AZ575" i="6"/>
  <c r="AG573" i="6"/>
  <c r="B18" i="7" s="1"/>
  <c r="BK575" i="6"/>
  <c r="AH519" i="6"/>
  <c r="AH575" i="6"/>
  <c r="AH573" i="6" s="1"/>
  <c r="AH589" i="6" s="1"/>
  <c r="AH591" i="6" s="1"/>
  <c r="AY542" i="6"/>
  <c r="U590" i="6"/>
  <c r="U591" i="6" s="1"/>
  <c r="AH170" i="5"/>
  <c r="BF169" i="5"/>
  <c r="BF174" i="5"/>
  <c r="BF172" i="5"/>
  <c r="U170" i="5"/>
  <c r="AO170" i="5"/>
  <c r="AN170" i="5"/>
  <c r="AM170" i="5"/>
  <c r="AL170" i="5"/>
  <c r="AR112" i="5"/>
  <c r="Y170" i="5"/>
  <c r="AQ170" i="5"/>
  <c r="AA170" i="5"/>
  <c r="Z170" i="5"/>
  <c r="AP170" i="5"/>
  <c r="AJ170" i="5"/>
  <c r="AI170" i="5"/>
  <c r="AD12" i="5"/>
  <c r="AD11" i="5" s="1"/>
  <c r="AD10" i="5" s="1"/>
  <c r="AD9" i="5" s="1"/>
  <c r="AD146" i="5" s="1"/>
  <c r="AD172" i="5"/>
  <c r="S170" i="5"/>
  <c r="AD78" i="5"/>
  <c r="AD77" i="5" s="1"/>
  <c r="AD76" i="5" s="1"/>
  <c r="AD75" i="5" s="1"/>
  <c r="AD169" i="5"/>
  <c r="AB170" i="5"/>
  <c r="X170" i="5"/>
  <c r="W170" i="5"/>
  <c r="V170" i="5"/>
  <c r="T170" i="5"/>
  <c r="F12" i="5"/>
  <c r="F11" i="5" s="1"/>
  <c r="F10" i="5" s="1"/>
  <c r="F9" i="5" s="1"/>
  <c r="F146" i="5" s="1"/>
  <c r="F172" i="5"/>
  <c r="J68" i="5"/>
  <c r="J67" i="5" s="1"/>
  <c r="J66" i="5" s="1"/>
  <c r="J61" i="5" s="1"/>
  <c r="J152" i="5" s="1"/>
  <c r="F112" i="5"/>
  <c r="F111" i="5" s="1"/>
  <c r="F110" i="5" s="1"/>
  <c r="F109" i="5" s="1"/>
  <c r="F158" i="5" s="1"/>
  <c r="F174" i="5"/>
  <c r="F78" i="5"/>
  <c r="F77" i="5" s="1"/>
  <c r="F76" i="5" s="1"/>
  <c r="F75" i="5" s="1"/>
  <c r="F169" i="5"/>
  <c r="AG542" i="6"/>
  <c r="U570" i="6"/>
  <c r="AY515" i="6"/>
  <c r="AY569" i="6"/>
  <c r="X515" i="6"/>
  <c r="X569" i="6"/>
  <c r="X570" i="6" s="1"/>
  <c r="BK73" i="6"/>
  <c r="BK519" i="6" s="1"/>
  <c r="AG519" i="6"/>
  <c r="Y8" i="6"/>
  <c r="Y529" i="6"/>
  <c r="AZ8" i="6"/>
  <c r="V515" i="6"/>
  <c r="K16" i="5"/>
  <c r="K147" i="5" s="1"/>
  <c r="O16" i="5"/>
  <c r="O147" i="5" s="1"/>
  <c r="P16" i="5"/>
  <c r="P147" i="5" s="1"/>
  <c r="AI16" i="5"/>
  <c r="V16" i="5"/>
  <c r="AL16" i="5"/>
  <c r="D16" i="5"/>
  <c r="D147" i="5" s="1"/>
  <c r="W16" i="5"/>
  <c r="I16" i="5"/>
  <c r="I147" i="5" s="1"/>
  <c r="AA16" i="5"/>
  <c r="AM16" i="5"/>
  <c r="M16" i="5"/>
  <c r="M147" i="5" s="1"/>
  <c r="Z16" i="5"/>
  <c r="T16" i="5"/>
  <c r="AH16" i="5"/>
  <c r="AJ16" i="5"/>
  <c r="BF113" i="5"/>
  <c r="AK16" i="5"/>
  <c r="AQ16" i="5"/>
  <c r="U16" i="5"/>
  <c r="Y16" i="5"/>
  <c r="AN16" i="5"/>
  <c r="E16" i="5"/>
  <c r="E147" i="5" s="1"/>
  <c r="H16" i="5"/>
  <c r="H147" i="5" s="1"/>
  <c r="N16" i="5"/>
  <c r="N147" i="5" s="1"/>
  <c r="AO16" i="5"/>
  <c r="AP16" i="5"/>
  <c r="S16" i="5"/>
  <c r="G16" i="5"/>
  <c r="G147" i="5" s="1"/>
  <c r="AB16" i="5"/>
  <c r="X22" i="5"/>
  <c r="X21" i="5" s="1"/>
  <c r="X16" i="5" s="1"/>
  <c r="X150" i="5"/>
  <c r="AD67" i="5"/>
  <c r="AD66" i="5" s="1"/>
  <c r="AD61" i="5" s="1"/>
  <c r="AD152" i="5" s="1"/>
  <c r="AD154" i="5"/>
  <c r="AB73" i="5"/>
  <c r="AB155" i="5" s="1"/>
  <c r="AB156" i="5"/>
  <c r="M73" i="5"/>
  <c r="M155" i="5" s="1"/>
  <c r="M156" i="5"/>
  <c r="AK73" i="5"/>
  <c r="AK155" i="5" s="1"/>
  <c r="AK156" i="5"/>
  <c r="AO73" i="5"/>
  <c r="AO155" i="5" s="1"/>
  <c r="AO156" i="5"/>
  <c r="F67" i="5"/>
  <c r="F66" i="5" s="1"/>
  <c r="F61" i="5" s="1"/>
  <c r="F152" i="5" s="1"/>
  <c r="F154" i="5"/>
  <c r="T73" i="5"/>
  <c r="T155" i="5" s="1"/>
  <c r="T156" i="5"/>
  <c r="O73" i="5"/>
  <c r="O155" i="5" s="1"/>
  <c r="O156" i="5"/>
  <c r="AH73" i="5"/>
  <c r="AH155" i="5" s="1"/>
  <c r="AH156" i="5"/>
  <c r="AA73" i="5"/>
  <c r="AA155" i="5" s="1"/>
  <c r="AA156" i="5"/>
  <c r="X73" i="5"/>
  <c r="X155" i="5" s="1"/>
  <c r="X156" i="5"/>
  <c r="F18" i="5"/>
  <c r="F17" i="5" s="1"/>
  <c r="F148" i="5"/>
  <c r="S73" i="5"/>
  <c r="S155" i="5" s="1"/>
  <c r="S156" i="5"/>
  <c r="P73" i="5"/>
  <c r="P155" i="5" s="1"/>
  <c r="P156" i="5"/>
  <c r="AN73" i="5"/>
  <c r="AN155" i="5" s="1"/>
  <c r="AN156" i="5"/>
  <c r="AP73" i="5"/>
  <c r="AP155" i="5" s="1"/>
  <c r="AP156" i="5"/>
  <c r="AL73" i="5"/>
  <c r="AL155" i="5" s="1"/>
  <c r="AL156" i="5"/>
  <c r="AI73" i="5"/>
  <c r="AI155" i="5" s="1"/>
  <c r="AI156" i="5"/>
  <c r="AD18" i="5"/>
  <c r="AD17" i="5" s="1"/>
  <c r="AD148" i="5"/>
  <c r="K73" i="5"/>
  <c r="K155" i="5" s="1"/>
  <c r="K156" i="5"/>
  <c r="V73" i="5"/>
  <c r="V155" i="5" s="1"/>
  <c r="V156" i="5"/>
  <c r="G73" i="5"/>
  <c r="G155" i="5" s="1"/>
  <c r="G156" i="5"/>
  <c r="AM73" i="5"/>
  <c r="AM155" i="5" s="1"/>
  <c r="AM156" i="5"/>
  <c r="H73" i="5"/>
  <c r="H155" i="5" s="1"/>
  <c r="H156" i="5"/>
  <c r="W73" i="5"/>
  <c r="W155" i="5" s="1"/>
  <c r="W156" i="5"/>
  <c r="N73" i="5"/>
  <c r="N155" i="5" s="1"/>
  <c r="N156" i="5"/>
  <c r="E73" i="5"/>
  <c r="E155" i="5" s="1"/>
  <c r="E156" i="5"/>
  <c r="Z73" i="5"/>
  <c r="Z155" i="5" s="1"/>
  <c r="Z156" i="5"/>
  <c r="Y73" i="5"/>
  <c r="Y155" i="5" s="1"/>
  <c r="Y156" i="5"/>
  <c r="AQ73" i="5"/>
  <c r="AQ155" i="5" s="1"/>
  <c r="AQ156" i="5"/>
  <c r="I73" i="5"/>
  <c r="I155" i="5" s="1"/>
  <c r="I156" i="5"/>
  <c r="U73" i="5"/>
  <c r="U155" i="5" s="1"/>
  <c r="U156" i="5"/>
  <c r="AG8" i="6"/>
  <c r="AG569" i="6" s="1"/>
  <c r="Z272" i="6"/>
  <c r="Z529" i="6" s="1"/>
  <c r="BF97" i="5"/>
  <c r="BF45" i="5"/>
  <c r="BF50" i="5"/>
  <c r="BF107" i="5"/>
  <c r="BF101" i="5"/>
  <c r="AR37" i="5"/>
  <c r="AR63" i="5"/>
  <c r="BF64" i="5"/>
  <c r="AR33" i="5"/>
  <c r="BF34" i="5"/>
  <c r="AR23" i="5"/>
  <c r="AR149" i="5" s="1"/>
  <c r="BF25" i="5"/>
  <c r="AR78" i="5"/>
  <c r="BF79" i="5"/>
  <c r="AR57" i="5"/>
  <c r="BF58" i="5"/>
  <c r="AR27" i="5"/>
  <c r="BF29" i="5"/>
  <c r="AR67" i="5"/>
  <c r="BF68" i="5"/>
  <c r="BF154" i="5" s="1"/>
  <c r="BF41" i="5"/>
  <c r="AR12" i="5"/>
  <c r="BF13" i="5"/>
  <c r="AR18" i="5"/>
  <c r="BF19" i="5"/>
  <c r="BF148" i="5" s="1"/>
  <c r="AR54" i="5"/>
  <c r="BF55" i="5"/>
  <c r="R37" i="5"/>
  <c r="AC37" i="5" s="1"/>
  <c r="AU38" i="5"/>
  <c r="AD96" i="5"/>
  <c r="AT96" i="5"/>
  <c r="R22" i="5"/>
  <c r="AC22" i="5" s="1"/>
  <c r="AU23" i="5"/>
  <c r="AU149" i="5" s="1"/>
  <c r="AC54" i="5"/>
  <c r="AT54" i="5"/>
  <c r="R62" i="5"/>
  <c r="R153" i="5" s="1"/>
  <c r="AU63" i="5"/>
  <c r="R66" i="5"/>
  <c r="AU66" i="5" s="1"/>
  <c r="AU67" i="5"/>
  <c r="R105" i="5"/>
  <c r="AU106" i="5"/>
  <c r="AD100" i="5"/>
  <c r="AT100" i="5"/>
  <c r="AC57" i="5"/>
  <c r="AT57" i="5"/>
  <c r="R43" i="5"/>
  <c r="AU43" i="5" s="1"/>
  <c r="AU44" i="5"/>
  <c r="AC33" i="5"/>
  <c r="AT33" i="5"/>
  <c r="R99" i="5"/>
  <c r="AU99" i="5" s="1"/>
  <c r="AU100" i="5"/>
  <c r="R11" i="5"/>
  <c r="AU12" i="5"/>
  <c r="R111" i="5"/>
  <c r="AU112" i="5"/>
  <c r="AD112" i="5"/>
  <c r="AT112" i="5"/>
  <c r="R17" i="5"/>
  <c r="AU17" i="5" s="1"/>
  <c r="AU18" i="5"/>
  <c r="R77" i="5"/>
  <c r="AU78" i="5"/>
  <c r="R95" i="5"/>
  <c r="AU96" i="5"/>
  <c r="Q105" i="5"/>
  <c r="AT105" i="5" s="1"/>
  <c r="AC106" i="5"/>
  <c r="Q21" i="5"/>
  <c r="AT21" i="5" s="1"/>
  <c r="Q32" i="5"/>
  <c r="Q95" i="5"/>
  <c r="AT95" i="5" s="1"/>
  <c r="AC96" i="5"/>
  <c r="Q43" i="5"/>
  <c r="AC44" i="5"/>
  <c r="AC38" i="5"/>
  <c r="BF38" i="5" s="1"/>
  <c r="Q111" i="5"/>
  <c r="AT111" i="5" s="1"/>
  <c r="AC112" i="5"/>
  <c r="BF112" i="5" s="1"/>
  <c r="AC23" i="5"/>
  <c r="AC149" i="5" s="1"/>
  <c r="Q66" i="5"/>
  <c r="AC67" i="5"/>
  <c r="Q99" i="5"/>
  <c r="AT99" i="5" s="1"/>
  <c r="AC100" i="5"/>
  <c r="BF100" i="5" s="1"/>
  <c r="Q17" i="5"/>
  <c r="AC18" i="5"/>
  <c r="AD106" i="5"/>
  <c r="Q11" i="5"/>
  <c r="AT11" i="5" s="1"/>
  <c r="AC12" i="5"/>
  <c r="Q62" i="5"/>
  <c r="AC63" i="5"/>
  <c r="Q77" i="5"/>
  <c r="AT77" i="5" s="1"/>
  <c r="AC78" i="5"/>
  <c r="AN31" i="5"/>
  <c r="AI31" i="5"/>
  <c r="AQ31" i="5"/>
  <c r="AK31" i="5"/>
  <c r="AJ31" i="5"/>
  <c r="AO31" i="5"/>
  <c r="AL31" i="5"/>
  <c r="AP31" i="5"/>
  <c r="AR44" i="5"/>
  <c r="AH31" i="5"/>
  <c r="AR111" i="5"/>
  <c r="AR96" i="5"/>
  <c r="AM31" i="5"/>
  <c r="AR106" i="5"/>
  <c r="AJ73" i="5"/>
  <c r="AJ155" i="5" s="1"/>
  <c r="AR105" i="5"/>
  <c r="AR104" i="5"/>
  <c r="AR157" i="5" s="1"/>
  <c r="AR173" i="5" s="1"/>
  <c r="C13" i="7" s="1"/>
  <c r="AA31" i="5"/>
  <c r="J102" i="5"/>
  <c r="J101" i="5" s="1"/>
  <c r="J100" i="5" s="1"/>
  <c r="J99" i="5" s="1"/>
  <c r="F101" i="5"/>
  <c r="F100" i="5" s="1"/>
  <c r="F99" i="5" s="1"/>
  <c r="J44" i="5"/>
  <c r="J43" i="5" s="1"/>
  <c r="D73" i="5"/>
  <c r="D155" i="5" s="1"/>
  <c r="U31" i="5"/>
  <c r="O31" i="5"/>
  <c r="AB31" i="5"/>
  <c r="P31" i="5"/>
  <c r="Z31" i="5"/>
  <c r="M31" i="5"/>
  <c r="X31" i="5"/>
  <c r="K31" i="5"/>
  <c r="S31" i="5"/>
  <c r="Y31" i="5"/>
  <c r="J22" i="5"/>
  <c r="J21" i="5" s="1"/>
  <c r="G31" i="5"/>
  <c r="V31" i="5"/>
  <c r="W31" i="5"/>
  <c r="T31" i="5"/>
  <c r="N31" i="5"/>
  <c r="AD44" i="5"/>
  <c r="AD43" i="5" s="1"/>
  <c r="F44" i="5"/>
  <c r="F43" i="5" s="1"/>
  <c r="H31" i="5"/>
  <c r="AD37" i="5"/>
  <c r="AD32" i="5" s="1"/>
  <c r="E31" i="5"/>
  <c r="AD22" i="5"/>
  <c r="AD21" i="5" s="1"/>
  <c r="I31" i="5"/>
  <c r="F37" i="5"/>
  <c r="D31" i="5"/>
  <c r="D151" i="5" s="1"/>
  <c r="F22" i="5"/>
  <c r="F21" i="5" s="1"/>
  <c r="C111" i="5"/>
  <c r="C110" i="5" s="1"/>
  <c r="J32" i="5"/>
  <c r="C94" i="5"/>
  <c r="C61" i="5"/>
  <c r="C152" i="5" s="1"/>
  <c r="C76" i="5"/>
  <c r="C10" i="5"/>
  <c r="C21" i="5"/>
  <c r="C31" i="5"/>
  <c r="C151" i="5" s="1"/>
  <c r="C99" i="5"/>
  <c r="E18" i="7" l="1"/>
  <c r="F18" i="7"/>
  <c r="E11" i="7"/>
  <c r="F11" i="7"/>
  <c r="E7" i="7"/>
  <c r="F7" i="7"/>
  <c r="V589" i="6"/>
  <c r="AZ573" i="6"/>
  <c r="AG589" i="6"/>
  <c r="BK573" i="6"/>
  <c r="AY570" i="6"/>
  <c r="BK542" i="6"/>
  <c r="AG590" i="6"/>
  <c r="AR170" i="5"/>
  <c r="C10" i="7" s="1"/>
  <c r="AP147" i="5"/>
  <c r="AP166" i="5"/>
  <c r="AP165" i="5" s="1"/>
  <c r="AP175" i="5" s="1"/>
  <c r="AQ147" i="5"/>
  <c r="AQ166" i="5"/>
  <c r="AQ165" i="5" s="1"/>
  <c r="AQ175" i="5" s="1"/>
  <c r="AM147" i="5"/>
  <c r="AM166" i="5"/>
  <c r="AM165" i="5" s="1"/>
  <c r="AM175" i="5" s="1"/>
  <c r="AO147" i="5"/>
  <c r="AO166" i="5"/>
  <c r="AO165" i="5" s="1"/>
  <c r="AO175" i="5" s="1"/>
  <c r="AK147" i="5"/>
  <c r="AK166" i="5"/>
  <c r="AK165" i="5" s="1"/>
  <c r="AK175" i="5" s="1"/>
  <c r="AJ147" i="5"/>
  <c r="AJ166" i="5"/>
  <c r="AJ165" i="5" s="1"/>
  <c r="AJ175" i="5" s="1"/>
  <c r="AH147" i="5"/>
  <c r="AH166" i="5"/>
  <c r="AH165" i="5" s="1"/>
  <c r="AH175" i="5" s="1"/>
  <c r="AN147" i="5"/>
  <c r="AN166" i="5"/>
  <c r="AN165" i="5" s="1"/>
  <c r="AN175" i="5" s="1"/>
  <c r="AL147" i="5"/>
  <c r="AL166" i="5"/>
  <c r="AL165" i="5" s="1"/>
  <c r="AL175" i="5" s="1"/>
  <c r="AI147" i="5"/>
  <c r="AI166" i="5"/>
  <c r="AI165" i="5" s="1"/>
  <c r="AI175" i="5" s="1"/>
  <c r="Y147" i="5"/>
  <c r="Y166" i="5"/>
  <c r="Y165" i="5" s="1"/>
  <c r="Y175" i="5" s="1"/>
  <c r="Z147" i="5"/>
  <c r="Z166" i="5"/>
  <c r="Z165" i="5" s="1"/>
  <c r="Z175" i="5" s="1"/>
  <c r="V147" i="5"/>
  <c r="V166" i="5"/>
  <c r="V165" i="5" s="1"/>
  <c r="V175" i="5" s="1"/>
  <c r="S147" i="5"/>
  <c r="S166" i="5"/>
  <c r="S165" i="5" s="1"/>
  <c r="S175" i="5" s="1"/>
  <c r="U147" i="5"/>
  <c r="U166" i="5"/>
  <c r="U165" i="5" s="1"/>
  <c r="U175" i="5" s="1"/>
  <c r="AA147" i="5"/>
  <c r="AA166" i="5"/>
  <c r="AA165" i="5" s="1"/>
  <c r="AA175" i="5" s="1"/>
  <c r="W147" i="5"/>
  <c r="W166" i="5"/>
  <c r="W165" i="5" s="1"/>
  <c r="W175" i="5" s="1"/>
  <c r="X147" i="5"/>
  <c r="X166" i="5"/>
  <c r="X165" i="5" s="1"/>
  <c r="X175" i="5" s="1"/>
  <c r="AB147" i="5"/>
  <c r="AB166" i="5"/>
  <c r="AB165" i="5" s="1"/>
  <c r="AB175" i="5" s="1"/>
  <c r="T147" i="5"/>
  <c r="T166" i="5"/>
  <c r="T165" i="5" s="1"/>
  <c r="T175" i="5" s="1"/>
  <c r="F170" i="5"/>
  <c r="J154" i="5"/>
  <c r="AG570" i="6"/>
  <c r="AZ515" i="6"/>
  <c r="AZ569" i="6"/>
  <c r="AZ570" i="6" s="1"/>
  <c r="Y515" i="6"/>
  <c r="Y569" i="6"/>
  <c r="Y570" i="6" s="1"/>
  <c r="BK8" i="6"/>
  <c r="AG515" i="6"/>
  <c r="AD16" i="5"/>
  <c r="F16" i="5"/>
  <c r="K8" i="5"/>
  <c r="K7" i="5" s="1"/>
  <c r="K151" i="5"/>
  <c r="S8" i="5"/>
  <c r="S7" i="5" s="1"/>
  <c r="S151" i="5"/>
  <c r="U8" i="5"/>
  <c r="U7" i="5" s="1"/>
  <c r="U151" i="5"/>
  <c r="AA8" i="5"/>
  <c r="AA7" i="5" s="1"/>
  <c r="AA151" i="5"/>
  <c r="AH8" i="5"/>
  <c r="AH7" i="5" s="1"/>
  <c r="AH151" i="5"/>
  <c r="AI8" i="5"/>
  <c r="AI7" i="5" s="1"/>
  <c r="AI151" i="5"/>
  <c r="AN8" i="5"/>
  <c r="AN7" i="5" s="1"/>
  <c r="AN151" i="5"/>
  <c r="BF27" i="5"/>
  <c r="BF150" i="5" s="1"/>
  <c r="AR150" i="5"/>
  <c r="I8" i="5"/>
  <c r="I7" i="5" s="1"/>
  <c r="I151" i="5"/>
  <c r="T8" i="5"/>
  <c r="T7" i="5" s="1"/>
  <c r="T151" i="5"/>
  <c r="X8" i="5"/>
  <c r="X7" i="5" s="1"/>
  <c r="X151" i="5"/>
  <c r="AP8" i="5"/>
  <c r="AP7" i="5" s="1"/>
  <c r="AP151" i="5"/>
  <c r="W8" i="5"/>
  <c r="W7" i="5" s="1"/>
  <c r="W151" i="5"/>
  <c r="M8" i="5"/>
  <c r="M7" i="5" s="1"/>
  <c r="M151" i="5"/>
  <c r="AL8" i="5"/>
  <c r="AL7" i="5" s="1"/>
  <c r="AL151" i="5"/>
  <c r="E8" i="5"/>
  <c r="E7" i="5" s="1"/>
  <c r="E151" i="5"/>
  <c r="V8" i="5"/>
  <c r="V7" i="5" s="1"/>
  <c r="V151" i="5"/>
  <c r="Z8" i="5"/>
  <c r="Z7" i="5" s="1"/>
  <c r="Z151" i="5"/>
  <c r="AO8" i="5"/>
  <c r="AO7" i="5" s="1"/>
  <c r="AO151" i="5"/>
  <c r="G8" i="5"/>
  <c r="G7" i="5" s="1"/>
  <c r="G151" i="5"/>
  <c r="P8" i="5"/>
  <c r="P7" i="5" s="1"/>
  <c r="P151" i="5"/>
  <c r="AM8" i="5"/>
  <c r="AM7" i="5" s="1"/>
  <c r="AM151" i="5"/>
  <c r="AJ8" i="5"/>
  <c r="AJ7" i="5" s="1"/>
  <c r="AJ145" i="5" s="1"/>
  <c r="AJ151" i="5"/>
  <c r="AT62" i="5"/>
  <c r="AT153" i="5" s="1"/>
  <c r="Q153" i="5"/>
  <c r="N8" i="5"/>
  <c r="N7" i="5" s="1"/>
  <c r="N151" i="5"/>
  <c r="H8" i="5"/>
  <c r="H7" i="5" s="1"/>
  <c r="H151" i="5"/>
  <c r="AB8" i="5"/>
  <c r="AB7" i="5" s="1"/>
  <c r="AB151" i="5"/>
  <c r="AK8" i="5"/>
  <c r="AK7" i="5" s="1"/>
  <c r="AK151" i="5"/>
  <c r="Y8" i="5"/>
  <c r="Y7" i="5" s="1"/>
  <c r="Y151" i="5"/>
  <c r="O8" i="5"/>
  <c r="O7" i="5" s="1"/>
  <c r="O151" i="5"/>
  <c r="AQ8" i="5"/>
  <c r="AQ7" i="5" s="1"/>
  <c r="AQ151" i="5"/>
  <c r="AA272" i="6"/>
  <c r="Z8" i="6"/>
  <c r="BF96" i="5"/>
  <c r="BF106" i="5"/>
  <c r="AR32" i="5"/>
  <c r="BF33" i="5"/>
  <c r="BF37" i="5"/>
  <c r="BF54" i="5"/>
  <c r="AR66" i="5"/>
  <c r="BF67" i="5"/>
  <c r="BF23" i="5"/>
  <c r="BF149" i="5" s="1"/>
  <c r="AR22" i="5"/>
  <c r="AR17" i="5"/>
  <c r="BF18" i="5"/>
  <c r="BF57" i="5"/>
  <c r="AR62" i="5"/>
  <c r="AR153" i="5" s="1"/>
  <c r="BF63" i="5"/>
  <c r="AR77" i="5"/>
  <c r="BF78" i="5"/>
  <c r="AR43" i="5"/>
  <c r="BF44" i="5"/>
  <c r="AR11" i="5"/>
  <c r="BF12" i="5"/>
  <c r="AC43" i="5"/>
  <c r="AT43" i="5"/>
  <c r="R104" i="5"/>
  <c r="AU105" i="5"/>
  <c r="R21" i="5"/>
  <c r="AC21" i="5" s="1"/>
  <c r="AU22" i="5"/>
  <c r="AC17" i="5"/>
  <c r="AT17" i="5"/>
  <c r="AC66" i="5"/>
  <c r="AT66" i="5"/>
  <c r="R94" i="5"/>
  <c r="AU94" i="5" s="1"/>
  <c r="AU95" i="5"/>
  <c r="R110" i="5"/>
  <c r="AU111" i="5"/>
  <c r="AT32" i="5"/>
  <c r="R76" i="5"/>
  <c r="AU77" i="5"/>
  <c r="R10" i="5"/>
  <c r="AU11" i="5"/>
  <c r="AU62" i="5"/>
  <c r="AU153" i="5" s="1"/>
  <c r="R61" i="5"/>
  <c r="R32" i="5"/>
  <c r="AC32" i="5" s="1"/>
  <c r="AU37" i="5"/>
  <c r="Q31" i="5"/>
  <c r="Q151" i="5" s="1"/>
  <c r="Q94" i="5"/>
  <c r="AT94" i="5" s="1"/>
  <c r="AC95" i="5"/>
  <c r="AD95" i="5"/>
  <c r="AC62" i="5"/>
  <c r="AC153" i="5" s="1"/>
  <c r="Q61" i="5"/>
  <c r="Q152" i="5" s="1"/>
  <c r="Q10" i="5"/>
  <c r="AT10" i="5" s="1"/>
  <c r="AC11" i="5"/>
  <c r="Q110" i="5"/>
  <c r="AT110" i="5" s="1"/>
  <c r="AC111" i="5"/>
  <c r="BF111" i="5" s="1"/>
  <c r="AD111" i="5"/>
  <c r="Q16" i="5"/>
  <c r="Q76" i="5"/>
  <c r="AT76" i="5" s="1"/>
  <c r="AC77" i="5"/>
  <c r="AC99" i="5"/>
  <c r="BF99" i="5" s="1"/>
  <c r="AD99" i="5"/>
  <c r="Q104" i="5"/>
  <c r="AC105" i="5"/>
  <c r="BF105" i="5" s="1"/>
  <c r="AD105" i="5"/>
  <c r="AR95" i="5"/>
  <c r="AR109" i="5"/>
  <c r="AR158" i="5" s="1"/>
  <c r="AR110" i="5"/>
  <c r="J74" i="5"/>
  <c r="F74" i="5"/>
  <c r="AD31" i="5"/>
  <c r="J16" i="5"/>
  <c r="J147" i="5" s="1"/>
  <c r="J31" i="5"/>
  <c r="J151" i="5" s="1"/>
  <c r="F32" i="5"/>
  <c r="F31" i="5" s="1"/>
  <c r="F151" i="5" s="1"/>
  <c r="D8" i="5"/>
  <c r="D7" i="5" s="1"/>
  <c r="C75" i="5"/>
  <c r="C74" i="5" s="1"/>
  <c r="C156" i="5" s="1"/>
  <c r="C9" i="5"/>
  <c r="C146" i="5" s="1"/>
  <c r="C109" i="5"/>
  <c r="C158" i="5" s="1"/>
  <c r="C16" i="5"/>
  <c r="C147" i="5" s="1"/>
  <c r="BK589" i="6" l="1"/>
  <c r="B34" i="7"/>
  <c r="AG591" i="6"/>
  <c r="AZ589" i="6"/>
  <c r="V591" i="6"/>
  <c r="Q147" i="5"/>
  <c r="Q166" i="5"/>
  <c r="AD147" i="5"/>
  <c r="AD166" i="5"/>
  <c r="AD165" i="5" s="1"/>
  <c r="F166" i="5"/>
  <c r="F165" i="5" s="1"/>
  <c r="F175" i="5" s="1"/>
  <c r="F147" i="5"/>
  <c r="BK515" i="6"/>
  <c r="BK569" i="6"/>
  <c r="BK570" i="6" s="1"/>
  <c r="Z515" i="6"/>
  <c r="Z569" i="6"/>
  <c r="Z570" i="6" s="1"/>
  <c r="AA8" i="6"/>
  <c r="AA529" i="6"/>
  <c r="O6" i="5"/>
  <c r="O144" i="5" s="1"/>
  <c r="O145" i="5"/>
  <c r="H6" i="5"/>
  <c r="H144" i="5" s="1"/>
  <c r="H145" i="5"/>
  <c r="AM6" i="5"/>
  <c r="AM144" i="5" s="1"/>
  <c r="AM176" i="5" s="1"/>
  <c r="AM145" i="5"/>
  <c r="Z6" i="5"/>
  <c r="Z144" i="5" s="1"/>
  <c r="Z176" i="5" s="1"/>
  <c r="Z145" i="5"/>
  <c r="M6" i="5"/>
  <c r="M144" i="5" s="1"/>
  <c r="M145" i="5"/>
  <c r="T6" i="5"/>
  <c r="T144" i="5" s="1"/>
  <c r="T176" i="5" s="1"/>
  <c r="T145" i="5"/>
  <c r="AI6" i="5"/>
  <c r="AI144" i="5" s="1"/>
  <c r="AI176" i="5" s="1"/>
  <c r="AI145" i="5"/>
  <c r="S6" i="5"/>
  <c r="S144" i="5" s="1"/>
  <c r="S176" i="5" s="1"/>
  <c r="S145" i="5"/>
  <c r="D6" i="5"/>
  <c r="D144" i="5" s="1"/>
  <c r="D145" i="5"/>
  <c r="AU61" i="5"/>
  <c r="AU152" i="5" s="1"/>
  <c r="R152" i="5"/>
  <c r="Y6" i="5"/>
  <c r="Y144" i="5" s="1"/>
  <c r="Y176" i="5" s="1"/>
  <c r="Y145" i="5"/>
  <c r="N6" i="5"/>
  <c r="N144" i="5" s="1"/>
  <c r="N145" i="5"/>
  <c r="P6" i="5"/>
  <c r="P144" i="5" s="1"/>
  <c r="P145" i="5"/>
  <c r="V6" i="5"/>
  <c r="V144" i="5" s="1"/>
  <c r="V176" i="5" s="1"/>
  <c r="V145" i="5"/>
  <c r="W6" i="5"/>
  <c r="W144" i="5" s="1"/>
  <c r="W176" i="5" s="1"/>
  <c r="W145" i="5"/>
  <c r="I6" i="5"/>
  <c r="I144" i="5" s="1"/>
  <c r="I145" i="5"/>
  <c r="AH6" i="5"/>
  <c r="AH144" i="5" s="1"/>
  <c r="AH176" i="5" s="1"/>
  <c r="AH145" i="5"/>
  <c r="K6" i="5"/>
  <c r="K144" i="5" s="1"/>
  <c r="K145" i="5"/>
  <c r="AJ6" i="5"/>
  <c r="AJ144" i="5" s="1"/>
  <c r="AJ176" i="5" s="1"/>
  <c r="AU104" i="5"/>
  <c r="AU157" i="5" s="1"/>
  <c r="R157" i="5"/>
  <c r="R173" i="5" s="1"/>
  <c r="AK6" i="5"/>
  <c r="AK144" i="5" s="1"/>
  <c r="AK176" i="5" s="1"/>
  <c r="AK145" i="5"/>
  <c r="G6" i="5"/>
  <c r="G144" i="5" s="1"/>
  <c r="G145" i="5"/>
  <c r="E6" i="5"/>
  <c r="E144" i="5" s="1"/>
  <c r="E145" i="5"/>
  <c r="AP6" i="5"/>
  <c r="AP144" i="5" s="1"/>
  <c r="AP176" i="5" s="1"/>
  <c r="AP145" i="5"/>
  <c r="AA6" i="5"/>
  <c r="AA144" i="5" s="1"/>
  <c r="AA176" i="5" s="1"/>
  <c r="AA145" i="5"/>
  <c r="AD8" i="5"/>
  <c r="AD7" i="5" s="1"/>
  <c r="AD145" i="5" s="1"/>
  <c r="AD151" i="5"/>
  <c r="F73" i="5"/>
  <c r="F155" i="5" s="1"/>
  <c r="F156" i="5"/>
  <c r="AT104" i="5"/>
  <c r="AT157" i="5" s="1"/>
  <c r="Q157" i="5"/>
  <c r="Q173" i="5" s="1"/>
  <c r="AQ6" i="5"/>
  <c r="AQ144" i="5" s="1"/>
  <c r="AQ176" i="5" s="1"/>
  <c r="AQ145" i="5"/>
  <c r="AB6" i="5"/>
  <c r="AB144" i="5" s="1"/>
  <c r="AB176" i="5" s="1"/>
  <c r="AB145" i="5"/>
  <c r="AO6" i="5"/>
  <c r="AO144" i="5" s="1"/>
  <c r="AO176" i="5" s="1"/>
  <c r="AO145" i="5"/>
  <c r="AL6" i="5"/>
  <c r="AL144" i="5" s="1"/>
  <c r="AL176" i="5" s="1"/>
  <c r="AL145" i="5"/>
  <c r="X6" i="5"/>
  <c r="X144" i="5" s="1"/>
  <c r="X176" i="5" s="1"/>
  <c r="X145" i="5"/>
  <c r="AN6" i="5"/>
  <c r="AN144" i="5" s="1"/>
  <c r="AN176" i="5" s="1"/>
  <c r="AN145" i="5"/>
  <c r="U6" i="5"/>
  <c r="U144" i="5" s="1"/>
  <c r="U176" i="5" s="1"/>
  <c r="U145" i="5"/>
  <c r="J73" i="5"/>
  <c r="J155" i="5" s="1"/>
  <c r="J156" i="5"/>
  <c r="AC272" i="6"/>
  <c r="AB272" i="6"/>
  <c r="AB529" i="6" s="1"/>
  <c r="AE272" i="6"/>
  <c r="BF32" i="5"/>
  <c r="BF95" i="5"/>
  <c r="AR31" i="5"/>
  <c r="AR151" i="5" s="1"/>
  <c r="BF17" i="5"/>
  <c r="AR10" i="5"/>
  <c r="BF11" i="5"/>
  <c r="BF43" i="5"/>
  <c r="AR21" i="5"/>
  <c r="BF22" i="5"/>
  <c r="AR76" i="5"/>
  <c r="BF77" i="5"/>
  <c r="BF62" i="5"/>
  <c r="BF153" i="5" s="1"/>
  <c r="AR61" i="5"/>
  <c r="AR152" i="5" s="1"/>
  <c r="BF66" i="5"/>
  <c r="AC61" i="5"/>
  <c r="AC152" i="5" s="1"/>
  <c r="AT61" i="5"/>
  <c r="AT152" i="5" s="1"/>
  <c r="R109" i="5"/>
  <c r="AU110" i="5"/>
  <c r="R16" i="5"/>
  <c r="AU21" i="5"/>
  <c r="AT16" i="5"/>
  <c r="AT147" i="5" s="1"/>
  <c r="R9" i="5"/>
  <c r="AU10" i="5"/>
  <c r="AU32" i="5"/>
  <c r="R31" i="5"/>
  <c r="AT31" i="5"/>
  <c r="AT151" i="5" s="1"/>
  <c r="R75" i="5"/>
  <c r="AU76" i="5"/>
  <c r="AC94" i="5"/>
  <c r="AD94" i="5"/>
  <c r="AD74" i="5" s="1"/>
  <c r="AD156" i="5" s="1"/>
  <c r="Q109" i="5"/>
  <c r="AC110" i="5"/>
  <c r="BF110" i="5" s="1"/>
  <c r="AD110" i="5"/>
  <c r="Q9" i="5"/>
  <c r="AC10" i="5"/>
  <c r="Q75" i="5"/>
  <c r="AT75" i="5" s="1"/>
  <c r="AC76" i="5"/>
  <c r="AC104" i="5"/>
  <c r="AD104" i="5"/>
  <c r="AD157" i="5" s="1"/>
  <c r="AD173" i="5" s="1"/>
  <c r="AD170" i="5" s="1"/>
  <c r="AR94" i="5"/>
  <c r="J8" i="5"/>
  <c r="J7" i="5" s="1"/>
  <c r="J145" i="5" s="1"/>
  <c r="C73" i="5"/>
  <c r="C155" i="5" s="1"/>
  <c r="C8" i="5"/>
  <c r="F34" i="7" l="1"/>
  <c r="E34" i="7"/>
  <c r="R170" i="5"/>
  <c r="AU170" i="5" s="1"/>
  <c r="AU173" i="5"/>
  <c r="Q165" i="5"/>
  <c r="AT165" i="5" s="1"/>
  <c r="AT166" i="5"/>
  <c r="Q170" i="5"/>
  <c r="AT170" i="5" s="1"/>
  <c r="AT173" i="5"/>
  <c r="AD175" i="5"/>
  <c r="R166" i="5"/>
  <c r="AA515" i="6"/>
  <c r="AA569" i="6"/>
  <c r="AA570" i="6" s="1"/>
  <c r="AE8" i="6"/>
  <c r="AE529" i="6"/>
  <c r="AC8" i="6"/>
  <c r="AC529" i="6"/>
  <c r="AC31" i="5"/>
  <c r="AC151" i="5" s="1"/>
  <c r="R151" i="5"/>
  <c r="AT109" i="5"/>
  <c r="AT158" i="5" s="1"/>
  <c r="Q158" i="5"/>
  <c r="BF104" i="5"/>
  <c r="BF157" i="5" s="1"/>
  <c r="AC157" i="5"/>
  <c r="AC173" i="5" s="1"/>
  <c r="B13" i="7" s="1"/>
  <c r="AU9" i="5"/>
  <c r="AU146" i="5" s="1"/>
  <c r="R146" i="5"/>
  <c r="AU109" i="5"/>
  <c r="AU158" i="5" s="1"/>
  <c r="R158" i="5"/>
  <c r="AU16" i="5"/>
  <c r="AU147" i="5" s="1"/>
  <c r="R147" i="5"/>
  <c r="D138" i="5"/>
  <c r="AT9" i="5"/>
  <c r="AT146" i="5" s="1"/>
  <c r="Q146" i="5"/>
  <c r="AB8" i="6"/>
  <c r="AF272" i="6"/>
  <c r="AD272" i="6"/>
  <c r="BF61" i="5"/>
  <c r="BF152" i="5" s="1"/>
  <c r="AR9" i="5"/>
  <c r="AR146" i="5" s="1"/>
  <c r="BF10" i="5"/>
  <c r="BF94" i="5"/>
  <c r="AR16" i="5"/>
  <c r="BF21" i="5"/>
  <c r="AR75" i="5"/>
  <c r="BF76" i="5"/>
  <c r="AC16" i="5"/>
  <c r="AU75" i="5"/>
  <c r="R74" i="5"/>
  <c r="R156" i="5" s="1"/>
  <c r="R8" i="5"/>
  <c r="AU31" i="5"/>
  <c r="AU151" i="5" s="1"/>
  <c r="AC75" i="5"/>
  <c r="Q74" i="5"/>
  <c r="AC9" i="5"/>
  <c r="AC146" i="5" s="1"/>
  <c r="Q8" i="5"/>
  <c r="AT8" i="5" s="1"/>
  <c r="AC109" i="5"/>
  <c r="AD109" i="5"/>
  <c r="J6" i="5"/>
  <c r="J144" i="5" s="1"/>
  <c r="F8" i="5"/>
  <c r="F7" i="5" s="1"/>
  <c r="C7" i="5"/>
  <c r="C145" i="5" s="1"/>
  <c r="E13" i="7" l="1"/>
  <c r="F13" i="7"/>
  <c r="Q175" i="5"/>
  <c r="AT175" i="5" s="1"/>
  <c r="AC170" i="5"/>
  <c r="BF173" i="5"/>
  <c r="R165" i="5"/>
  <c r="AU166" i="5"/>
  <c r="AR147" i="5"/>
  <c r="AR166" i="5"/>
  <c r="C6" i="7" s="1"/>
  <c r="AC147" i="5"/>
  <c r="AC166" i="5"/>
  <c r="AE515" i="6"/>
  <c r="AE569" i="6"/>
  <c r="AE570" i="6" s="1"/>
  <c r="AB515" i="6"/>
  <c r="AB569" i="6"/>
  <c r="AB570" i="6" s="1"/>
  <c r="AC515" i="6"/>
  <c r="AC569" i="6"/>
  <c r="AC570" i="6" s="1"/>
  <c r="AD8" i="6"/>
  <c r="AD529" i="6"/>
  <c r="AF8" i="6"/>
  <c r="AF529" i="6"/>
  <c r="BF31" i="5"/>
  <c r="BF151" i="5" s="1"/>
  <c r="F6" i="5"/>
  <c r="F144" i="5" s="1"/>
  <c r="F176" i="5" s="1"/>
  <c r="F145" i="5"/>
  <c r="AT74" i="5"/>
  <c r="AT156" i="5" s="1"/>
  <c r="Q156" i="5"/>
  <c r="AD73" i="5"/>
  <c r="AD158" i="5"/>
  <c r="BF109" i="5"/>
  <c r="BF158" i="5" s="1"/>
  <c r="AC158" i="5"/>
  <c r="AH272" i="6"/>
  <c r="AH529" i="6" s="1"/>
  <c r="BF75" i="5"/>
  <c r="BF16" i="5"/>
  <c r="BF147" i="5" s="1"/>
  <c r="BF9" i="5"/>
  <c r="BF146" i="5" s="1"/>
  <c r="AR8" i="5"/>
  <c r="AR74" i="5"/>
  <c r="AR156" i="5" s="1"/>
  <c r="R7" i="5"/>
  <c r="R145" i="5" s="1"/>
  <c r="AU8" i="5"/>
  <c r="R73" i="5"/>
  <c r="AU74" i="5"/>
  <c r="AU156" i="5" s="1"/>
  <c r="Q7" i="5"/>
  <c r="AC8" i="5"/>
  <c r="Q73" i="5"/>
  <c r="Q155" i="5" s="1"/>
  <c r="AC74" i="5"/>
  <c r="AC156" i="5" s="1"/>
  <c r="C6" i="5"/>
  <c r="C144" i="5" s="1"/>
  <c r="AC165" i="5" l="1"/>
  <c r="B5" i="7" s="1"/>
  <c r="B6" i="7"/>
  <c r="E6" i="7" s="1"/>
  <c r="BF170" i="5"/>
  <c r="B10" i="7"/>
  <c r="R175" i="5"/>
  <c r="AU175" i="5" s="1"/>
  <c r="AU165" i="5"/>
  <c r="AR165" i="5"/>
  <c r="C5" i="7" s="1"/>
  <c r="BF166" i="5"/>
  <c r="AF515" i="6"/>
  <c r="AF569" i="6"/>
  <c r="AF570" i="6" s="1"/>
  <c r="AD515" i="6"/>
  <c r="AD569" i="6"/>
  <c r="AD570" i="6" s="1"/>
  <c r="AT7" i="5"/>
  <c r="AT145" i="5" s="1"/>
  <c r="Q145" i="5"/>
  <c r="AU73" i="5"/>
  <c r="AU155" i="5" s="1"/>
  <c r="R155" i="5"/>
  <c r="AD6" i="5"/>
  <c r="AD144" i="5" s="1"/>
  <c r="AD176" i="5" s="1"/>
  <c r="AD155" i="5"/>
  <c r="AH8" i="6"/>
  <c r="AR7" i="5"/>
  <c r="AR145" i="5" s="1"/>
  <c r="BF8" i="5"/>
  <c r="AR73" i="5"/>
  <c r="AR155" i="5" s="1"/>
  <c r="BF74" i="5"/>
  <c r="BF156" i="5" s="1"/>
  <c r="AC73" i="5"/>
  <c r="AC155" i="5" s="1"/>
  <c r="AT73" i="5"/>
  <c r="AT155" i="5" s="1"/>
  <c r="R6" i="5"/>
  <c r="AU7" i="5"/>
  <c r="AU145" i="5" s="1"/>
  <c r="Q6" i="5"/>
  <c r="Q144" i="5" s="1"/>
  <c r="Q176" i="5" s="1"/>
  <c r="AT176" i="5" s="1"/>
  <c r="AC7" i="5"/>
  <c r="AC145" i="5" s="1"/>
  <c r="C138" i="5"/>
  <c r="E10" i="7" l="1"/>
  <c r="F10" i="7"/>
  <c r="F6" i="7"/>
  <c r="E5" i="7"/>
  <c r="F5" i="7"/>
  <c r="AC175" i="5"/>
  <c r="B15" i="7" s="1"/>
  <c r="AR175" i="5"/>
  <c r="BF165" i="5"/>
  <c r="AH515" i="6"/>
  <c r="AH569" i="6"/>
  <c r="AH570" i="6" s="1"/>
  <c r="AU6" i="5"/>
  <c r="AU144" i="5" s="1"/>
  <c r="R144" i="5"/>
  <c r="R176" i="5" s="1"/>
  <c r="AU176" i="5" s="1"/>
  <c r="BF7" i="5"/>
  <c r="BF145" i="5" s="1"/>
  <c r="AR6" i="5"/>
  <c r="AR144" i="5" s="1"/>
  <c r="AR176" i="5" s="1"/>
  <c r="BF73" i="5"/>
  <c r="BF155" i="5" s="1"/>
  <c r="AC6" i="5"/>
  <c r="AC144" i="5" s="1"/>
  <c r="AC176" i="5" s="1"/>
  <c r="AT6" i="5"/>
  <c r="AT144" i="5" s="1"/>
  <c r="F138" i="5"/>
  <c r="BF175" i="5" l="1"/>
  <c r="C15" i="7"/>
  <c r="BF176" i="5"/>
  <c r="BF6" i="5"/>
  <c r="BF144" i="5" s="1"/>
  <c r="E15" i="7" l="1"/>
  <c r="F15" i="7"/>
  <c r="O531" i="1"/>
  <c r="L531" i="1"/>
  <c r="K531" i="1"/>
  <c r="I531" i="1"/>
  <c r="H531" i="1"/>
  <c r="O529" i="1"/>
  <c r="L529" i="1"/>
  <c r="K529" i="1"/>
  <c r="I529" i="1"/>
  <c r="H529" i="1"/>
  <c r="O539" i="1"/>
  <c r="L539" i="1"/>
  <c r="K539" i="1"/>
  <c r="I539" i="1"/>
  <c r="H539" i="1"/>
  <c r="F539" i="1"/>
  <c r="O538" i="1"/>
  <c r="L538" i="1"/>
  <c r="K538" i="1"/>
  <c r="I538" i="1"/>
  <c r="H538" i="1"/>
  <c r="O9" i="1" l="1"/>
  <c r="M13" i="1"/>
  <c r="L9" i="1"/>
  <c r="K9" i="1"/>
  <c r="I9" i="1"/>
  <c r="H9" i="1"/>
  <c r="F13" i="1"/>
  <c r="D13" i="1"/>
  <c r="R505" i="1"/>
  <c r="R504" i="1"/>
  <c r="R503" i="1"/>
  <c r="R539" i="1" s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538" i="1" s="1"/>
  <c r="R417" i="1"/>
  <c r="R416" i="1"/>
  <c r="R415" i="1"/>
  <c r="R414" i="1"/>
  <c r="R413" i="1"/>
  <c r="R412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P505" i="1"/>
  <c r="P504" i="1"/>
  <c r="P503" i="1"/>
  <c r="P539" i="1" s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538" i="1" s="1"/>
  <c r="P417" i="1"/>
  <c r="P416" i="1"/>
  <c r="P415" i="1"/>
  <c r="P414" i="1"/>
  <c r="P413" i="1"/>
  <c r="P412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07" i="4"/>
  <c r="F102" i="4"/>
  <c r="F97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1" i="4"/>
  <c r="F70" i="4"/>
  <c r="F69" i="4"/>
  <c r="F68" i="4"/>
  <c r="F64" i="4"/>
  <c r="F59" i="4"/>
  <c r="F58" i="4"/>
  <c r="F55" i="4"/>
  <c r="F52" i="4"/>
  <c r="F51" i="4"/>
  <c r="F50" i="4"/>
  <c r="F48" i="4"/>
  <c r="F47" i="4"/>
  <c r="F46" i="4"/>
  <c r="F45" i="4"/>
  <c r="F41" i="4"/>
  <c r="F39" i="4"/>
  <c r="F38" i="4"/>
  <c r="F35" i="4"/>
  <c r="F34" i="4"/>
  <c r="F29" i="4"/>
  <c r="F28" i="4"/>
  <c r="F27" i="4"/>
  <c r="F25" i="4"/>
  <c r="F24" i="4"/>
  <c r="F23" i="4"/>
  <c r="F19" i="4"/>
  <c r="F14" i="4"/>
  <c r="G505" i="1"/>
  <c r="Q505" i="1" s="1"/>
  <c r="G502" i="1"/>
  <c r="Q502" i="1" s="1"/>
  <c r="G501" i="1"/>
  <c r="Q501" i="1" s="1"/>
  <c r="G500" i="1"/>
  <c r="Q500" i="1" s="1"/>
  <c r="G499" i="1"/>
  <c r="Q499" i="1" s="1"/>
  <c r="G498" i="1"/>
  <c r="Q498" i="1" s="1"/>
  <c r="G497" i="1"/>
  <c r="Q497" i="1" s="1"/>
  <c r="G496" i="1"/>
  <c r="Q496" i="1" s="1"/>
  <c r="G495" i="1"/>
  <c r="Q495" i="1" s="1"/>
  <c r="G494" i="1"/>
  <c r="Q494" i="1" s="1"/>
  <c r="G493" i="1"/>
  <c r="Q493" i="1" s="1"/>
  <c r="G492" i="1"/>
  <c r="Q492" i="1" s="1"/>
  <c r="G491" i="1"/>
  <c r="Q491" i="1" s="1"/>
  <c r="G490" i="1"/>
  <c r="Q490" i="1" s="1"/>
  <c r="G489" i="1"/>
  <c r="Q489" i="1" s="1"/>
  <c r="G488" i="1"/>
  <c r="Q488" i="1" s="1"/>
  <c r="G487" i="1"/>
  <c r="Q487" i="1" s="1"/>
  <c r="G486" i="1"/>
  <c r="Q486" i="1" s="1"/>
  <c r="G485" i="1"/>
  <c r="Q485" i="1" s="1"/>
  <c r="G484" i="1"/>
  <c r="Q484" i="1" s="1"/>
  <c r="G483" i="1"/>
  <c r="Q483" i="1" s="1"/>
  <c r="G482" i="1"/>
  <c r="Q482" i="1" s="1"/>
  <c r="G481" i="1"/>
  <c r="Q481" i="1" s="1"/>
  <c r="G480" i="1"/>
  <c r="Q480" i="1" s="1"/>
  <c r="G479" i="1"/>
  <c r="Q479" i="1" s="1"/>
  <c r="G478" i="1"/>
  <c r="Q478" i="1" s="1"/>
  <c r="G477" i="1"/>
  <c r="Q477" i="1" s="1"/>
  <c r="G476" i="1"/>
  <c r="Q476" i="1" s="1"/>
  <c r="G475" i="1"/>
  <c r="Q475" i="1" s="1"/>
  <c r="G474" i="1"/>
  <c r="Q474" i="1" s="1"/>
  <c r="G473" i="1"/>
  <c r="Q473" i="1" s="1"/>
  <c r="G472" i="1"/>
  <c r="Q472" i="1" s="1"/>
  <c r="G471" i="1"/>
  <c r="Q471" i="1" s="1"/>
  <c r="G470" i="1"/>
  <c r="Q470" i="1" s="1"/>
  <c r="G469" i="1"/>
  <c r="Q469" i="1" s="1"/>
  <c r="G468" i="1"/>
  <c r="Q468" i="1" s="1"/>
  <c r="G467" i="1"/>
  <c r="Q467" i="1" s="1"/>
  <c r="G466" i="1"/>
  <c r="Q466" i="1" s="1"/>
  <c r="G465" i="1"/>
  <c r="Q465" i="1" s="1"/>
  <c r="G464" i="1"/>
  <c r="Q464" i="1" s="1"/>
  <c r="G463" i="1"/>
  <c r="Q463" i="1" s="1"/>
  <c r="G462" i="1"/>
  <c r="Q462" i="1" s="1"/>
  <c r="G461" i="1"/>
  <c r="Q461" i="1" s="1"/>
  <c r="G460" i="1"/>
  <c r="Q460" i="1" s="1"/>
  <c r="G459" i="1"/>
  <c r="Q459" i="1" s="1"/>
  <c r="G458" i="1"/>
  <c r="Q458" i="1" s="1"/>
  <c r="G457" i="1"/>
  <c r="Q457" i="1" s="1"/>
  <c r="G456" i="1"/>
  <c r="Q456" i="1" s="1"/>
  <c r="G455" i="1"/>
  <c r="Q455" i="1" s="1"/>
  <c r="G454" i="1"/>
  <c r="Q454" i="1" s="1"/>
  <c r="G453" i="1"/>
  <c r="Q453" i="1" s="1"/>
  <c r="G452" i="1"/>
  <c r="Q452" i="1" s="1"/>
  <c r="G451" i="1"/>
  <c r="Q451" i="1" s="1"/>
  <c r="G450" i="1"/>
  <c r="Q450" i="1" s="1"/>
  <c r="G449" i="1"/>
  <c r="Q449" i="1" s="1"/>
  <c r="G448" i="1"/>
  <c r="Q448" i="1" s="1"/>
  <c r="G447" i="1"/>
  <c r="Q447" i="1" s="1"/>
  <c r="G446" i="1"/>
  <c r="Q446" i="1" s="1"/>
  <c r="G445" i="1"/>
  <c r="Q445" i="1" s="1"/>
  <c r="G444" i="1"/>
  <c r="Q444" i="1" s="1"/>
  <c r="G443" i="1"/>
  <c r="Q443" i="1" s="1"/>
  <c r="G442" i="1"/>
  <c r="Q442" i="1" s="1"/>
  <c r="G441" i="1"/>
  <c r="Q441" i="1" s="1"/>
  <c r="G440" i="1"/>
  <c r="Q440" i="1" s="1"/>
  <c r="G439" i="1"/>
  <c r="Q439" i="1" s="1"/>
  <c r="G438" i="1"/>
  <c r="Q438" i="1" s="1"/>
  <c r="G437" i="1"/>
  <c r="Q437" i="1" s="1"/>
  <c r="G436" i="1"/>
  <c r="Q436" i="1" s="1"/>
  <c r="G435" i="1"/>
  <c r="Q435" i="1" s="1"/>
  <c r="G434" i="1"/>
  <c r="Q434" i="1" s="1"/>
  <c r="G433" i="1"/>
  <c r="Q433" i="1" s="1"/>
  <c r="G432" i="1"/>
  <c r="Q432" i="1" s="1"/>
  <c r="G431" i="1"/>
  <c r="Q431" i="1" s="1"/>
  <c r="G430" i="1"/>
  <c r="Q430" i="1" s="1"/>
  <c r="G429" i="1"/>
  <c r="Q429" i="1" s="1"/>
  <c r="G428" i="1"/>
  <c r="Q428" i="1" s="1"/>
  <c r="G427" i="1"/>
  <c r="Q427" i="1" s="1"/>
  <c r="G426" i="1"/>
  <c r="Q426" i="1" s="1"/>
  <c r="G425" i="1"/>
  <c r="Q425" i="1" s="1"/>
  <c r="G424" i="1"/>
  <c r="Q424" i="1" s="1"/>
  <c r="G423" i="1"/>
  <c r="Q423" i="1" s="1"/>
  <c r="G422" i="1"/>
  <c r="Q422" i="1" s="1"/>
  <c r="G421" i="1"/>
  <c r="Q421" i="1" s="1"/>
  <c r="G420" i="1"/>
  <c r="Q420" i="1" s="1"/>
  <c r="G419" i="1"/>
  <c r="Q419" i="1" s="1"/>
  <c r="G417" i="1"/>
  <c r="Q417" i="1" s="1"/>
  <c r="G414" i="1"/>
  <c r="Q414" i="1" s="1"/>
  <c r="G413" i="1"/>
  <c r="Q413" i="1" s="1"/>
  <c r="G410" i="1"/>
  <c r="Q410" i="1" s="1"/>
  <c r="G409" i="1"/>
  <c r="Q409" i="1" s="1"/>
  <c r="G407" i="1"/>
  <c r="Q407" i="1" s="1"/>
  <c r="G406" i="1"/>
  <c r="Q406" i="1" s="1"/>
  <c r="G404" i="1"/>
  <c r="Q404" i="1" s="1"/>
  <c r="G402" i="1"/>
  <c r="Q402" i="1" s="1"/>
  <c r="G401" i="1"/>
  <c r="Q401" i="1" s="1"/>
  <c r="G399" i="1"/>
  <c r="Q399" i="1" s="1"/>
  <c r="G396" i="1"/>
  <c r="Q396" i="1" s="1"/>
  <c r="G393" i="1"/>
  <c r="Q393" i="1" s="1"/>
  <c r="G389" i="1"/>
  <c r="Q389" i="1" s="1"/>
  <c r="G387" i="1"/>
  <c r="Q387" i="1" s="1"/>
  <c r="G384" i="1"/>
  <c r="Q384" i="1" s="1"/>
  <c r="G382" i="1"/>
  <c r="Q382" i="1" s="1"/>
  <c r="G381" i="1"/>
  <c r="Q381" i="1" s="1"/>
  <c r="G378" i="1"/>
  <c r="Q378" i="1" s="1"/>
  <c r="G377" i="1"/>
  <c r="Q377" i="1" s="1"/>
  <c r="G375" i="1"/>
  <c r="Q375" i="1" s="1"/>
  <c r="G373" i="1"/>
  <c r="Q373" i="1" s="1"/>
  <c r="G372" i="1"/>
  <c r="Q372" i="1" s="1"/>
  <c r="G370" i="1"/>
  <c r="Q370" i="1" s="1"/>
  <c r="G369" i="1"/>
  <c r="Q369" i="1" s="1"/>
  <c r="G366" i="1"/>
  <c r="Q366" i="1" s="1"/>
  <c r="G364" i="1"/>
  <c r="Q364" i="1" s="1"/>
  <c r="G362" i="1"/>
  <c r="Q362" i="1" s="1"/>
  <c r="G360" i="1"/>
  <c r="Q360" i="1" s="1"/>
  <c r="G357" i="1"/>
  <c r="Q357" i="1" s="1"/>
  <c r="G355" i="1"/>
  <c r="Q355" i="1" s="1"/>
  <c r="G353" i="1"/>
  <c r="Q353" i="1" s="1"/>
  <c r="G352" i="1"/>
  <c r="Q352" i="1" s="1"/>
  <c r="G349" i="1"/>
  <c r="Q349" i="1" s="1"/>
  <c r="G348" i="1"/>
  <c r="Q348" i="1" s="1"/>
  <c r="G347" i="1"/>
  <c r="Q347" i="1" s="1"/>
  <c r="G345" i="1"/>
  <c r="Q345" i="1" s="1"/>
  <c r="G344" i="1"/>
  <c r="Q344" i="1" s="1"/>
  <c r="G343" i="1"/>
  <c r="Q343" i="1" s="1"/>
  <c r="G341" i="1"/>
  <c r="Q341" i="1" s="1"/>
  <c r="G339" i="1"/>
  <c r="Q339" i="1" s="1"/>
  <c r="G337" i="1"/>
  <c r="Q337" i="1" s="1"/>
  <c r="G335" i="1"/>
  <c r="Q335" i="1" s="1"/>
  <c r="G334" i="1"/>
  <c r="Q334" i="1" s="1"/>
  <c r="G333" i="1"/>
  <c r="Q333" i="1" s="1"/>
  <c r="G331" i="1"/>
  <c r="Q331" i="1" s="1"/>
  <c r="G330" i="1"/>
  <c r="Q330" i="1" s="1"/>
  <c r="G328" i="1"/>
  <c r="Q328" i="1" s="1"/>
  <c r="G327" i="1"/>
  <c r="Q327" i="1" s="1"/>
  <c r="G325" i="1"/>
  <c r="Q325" i="1" s="1"/>
  <c r="G324" i="1"/>
  <c r="Q324" i="1" s="1"/>
  <c r="G323" i="1"/>
  <c r="Q323" i="1" s="1"/>
  <c r="G321" i="1"/>
  <c r="Q321" i="1" s="1"/>
  <c r="G320" i="1"/>
  <c r="Q320" i="1" s="1"/>
  <c r="G319" i="1"/>
  <c r="Q319" i="1" s="1"/>
  <c r="G317" i="1"/>
  <c r="Q317" i="1" s="1"/>
  <c r="G316" i="1"/>
  <c r="Q316" i="1" s="1"/>
  <c r="G314" i="1"/>
  <c r="Q314" i="1" s="1"/>
  <c r="G313" i="1"/>
  <c r="Q313" i="1" s="1"/>
  <c r="G308" i="1"/>
  <c r="Q308" i="1" s="1"/>
  <c r="G305" i="1"/>
  <c r="Q305" i="1" s="1"/>
  <c r="G304" i="1"/>
  <c r="Q304" i="1" s="1"/>
  <c r="G303" i="1"/>
  <c r="Q303" i="1" s="1"/>
  <c r="G299" i="1"/>
  <c r="Q299" i="1" s="1"/>
  <c r="G298" i="1"/>
  <c r="Q298" i="1" s="1"/>
  <c r="G297" i="1"/>
  <c r="Q297" i="1" s="1"/>
  <c r="G294" i="1"/>
  <c r="Q294" i="1" s="1"/>
  <c r="G293" i="1"/>
  <c r="Q293" i="1" s="1"/>
  <c r="G292" i="1"/>
  <c r="Q292" i="1" s="1"/>
  <c r="G290" i="1"/>
  <c r="Q290" i="1" s="1"/>
  <c r="G288" i="1"/>
  <c r="Q288" i="1" s="1"/>
  <c r="G287" i="1"/>
  <c r="Q287" i="1" s="1"/>
  <c r="G283" i="1"/>
  <c r="Q283" i="1" s="1"/>
  <c r="G281" i="1"/>
  <c r="Q281" i="1" s="1"/>
  <c r="G279" i="1"/>
  <c r="Q279" i="1" s="1"/>
  <c r="G276" i="1"/>
  <c r="Q276" i="1" s="1"/>
  <c r="G272" i="1"/>
  <c r="Q272" i="1" s="1"/>
  <c r="G270" i="1"/>
  <c r="Q270" i="1" s="1"/>
  <c r="G268" i="1"/>
  <c r="Q268" i="1" s="1"/>
  <c r="G264" i="1"/>
  <c r="Q264" i="1" s="1"/>
  <c r="G261" i="1"/>
  <c r="Q261" i="1" s="1"/>
  <c r="G258" i="1"/>
  <c r="Q258" i="1" s="1"/>
  <c r="G256" i="1"/>
  <c r="Q256" i="1" s="1"/>
  <c r="G255" i="1"/>
  <c r="Q255" i="1" s="1"/>
  <c r="G253" i="1"/>
  <c r="Q253" i="1" s="1"/>
  <c r="G252" i="1"/>
  <c r="Q252" i="1" s="1"/>
  <c r="G250" i="1"/>
  <c r="Q250" i="1" s="1"/>
  <c r="G249" i="1"/>
  <c r="Q249" i="1" s="1"/>
  <c r="G246" i="1"/>
  <c r="Q246" i="1" s="1"/>
  <c r="G244" i="1"/>
  <c r="Q244" i="1" s="1"/>
  <c r="G242" i="1"/>
  <c r="Q242" i="1" s="1"/>
  <c r="G241" i="1"/>
  <c r="Q241" i="1" s="1"/>
  <c r="G239" i="1"/>
  <c r="Q239" i="1" s="1"/>
  <c r="G238" i="1"/>
  <c r="Q238" i="1" s="1"/>
  <c r="G237" i="1"/>
  <c r="Q237" i="1" s="1"/>
  <c r="G236" i="1"/>
  <c r="Q236" i="1" s="1"/>
  <c r="G235" i="1"/>
  <c r="Q235" i="1" s="1"/>
  <c r="G232" i="1"/>
  <c r="Q232" i="1" s="1"/>
  <c r="G231" i="1"/>
  <c r="Q231" i="1" s="1"/>
  <c r="G229" i="1"/>
  <c r="G228" i="1"/>
  <c r="Q228" i="1" s="1"/>
  <c r="G226" i="1"/>
  <c r="Q226" i="1" s="1"/>
  <c r="G225" i="1"/>
  <c r="Q225" i="1" s="1"/>
  <c r="G222" i="1"/>
  <c r="Q222" i="1" s="1"/>
  <c r="G221" i="1"/>
  <c r="Q221" i="1" s="1"/>
  <c r="G220" i="1"/>
  <c r="Q220" i="1" s="1"/>
  <c r="G219" i="1"/>
  <c r="Q219" i="1" s="1"/>
  <c r="G216" i="1"/>
  <c r="Q216" i="1" s="1"/>
  <c r="G213" i="1"/>
  <c r="Q213" i="1" s="1"/>
  <c r="G211" i="1"/>
  <c r="Q211" i="1" s="1"/>
  <c r="G209" i="1"/>
  <c r="Q209" i="1" s="1"/>
  <c r="G206" i="1"/>
  <c r="Q206" i="1" s="1"/>
  <c r="G205" i="1"/>
  <c r="Q205" i="1" s="1"/>
  <c r="G204" i="1"/>
  <c r="Q204" i="1" s="1"/>
  <c r="G202" i="1"/>
  <c r="Q202" i="1" s="1"/>
  <c r="G200" i="1"/>
  <c r="Q200" i="1" s="1"/>
  <c r="G199" i="1"/>
  <c r="Q199" i="1" s="1"/>
  <c r="G195" i="1"/>
  <c r="Q195" i="1" s="1"/>
  <c r="G194" i="1"/>
  <c r="Q194" i="1" s="1"/>
  <c r="G192" i="1"/>
  <c r="Q192" i="1" s="1"/>
  <c r="G191" i="1"/>
  <c r="Q191" i="1" s="1"/>
  <c r="G189" i="1"/>
  <c r="Q189" i="1" s="1"/>
  <c r="G188" i="1"/>
  <c r="Q188" i="1" s="1"/>
  <c r="G186" i="1"/>
  <c r="Q186" i="1" s="1"/>
  <c r="G185" i="1"/>
  <c r="Q185" i="1" s="1"/>
  <c r="G184" i="1"/>
  <c r="Q184" i="1" s="1"/>
  <c r="G183" i="1"/>
  <c r="Q183" i="1" s="1"/>
  <c r="G179" i="1"/>
  <c r="Q179" i="1" s="1"/>
  <c r="G177" i="1"/>
  <c r="Q177" i="1" s="1"/>
  <c r="G175" i="1"/>
  <c r="Q175" i="1" s="1"/>
  <c r="G174" i="1"/>
  <c r="Q174" i="1" s="1"/>
  <c r="G172" i="1"/>
  <c r="Q172" i="1" s="1"/>
  <c r="G169" i="1"/>
  <c r="Q169" i="1" s="1"/>
  <c r="G168" i="1"/>
  <c r="Q168" i="1" s="1"/>
  <c r="G165" i="1"/>
  <c r="Q165" i="1" s="1"/>
  <c r="G164" i="1"/>
  <c r="Q164" i="1" s="1"/>
  <c r="G162" i="1"/>
  <c r="Q162" i="1" s="1"/>
  <c r="G161" i="1"/>
  <c r="Q161" i="1" s="1"/>
  <c r="G160" i="1"/>
  <c r="Q160" i="1" s="1"/>
  <c r="G159" i="1"/>
  <c r="Q159" i="1" s="1"/>
  <c r="G157" i="1"/>
  <c r="Q157" i="1" s="1"/>
  <c r="G156" i="1"/>
  <c r="Q156" i="1" s="1"/>
  <c r="G155" i="1"/>
  <c r="Q155" i="1" s="1"/>
  <c r="G154" i="1"/>
  <c r="Q154" i="1" s="1"/>
  <c r="G153" i="1"/>
  <c r="Q153" i="1" s="1"/>
  <c r="G151" i="1"/>
  <c r="Q151" i="1" s="1"/>
  <c r="G150" i="1"/>
  <c r="Q150" i="1" s="1"/>
  <c r="G149" i="1"/>
  <c r="Q149" i="1" s="1"/>
  <c r="G148" i="1"/>
  <c r="Q148" i="1" s="1"/>
  <c r="G146" i="1"/>
  <c r="Q146" i="1" s="1"/>
  <c r="G145" i="1"/>
  <c r="Q145" i="1" s="1"/>
  <c r="G143" i="1"/>
  <c r="Q143" i="1" s="1"/>
  <c r="G142" i="1"/>
  <c r="Q142" i="1" s="1"/>
  <c r="G141" i="1"/>
  <c r="Q141" i="1" s="1"/>
  <c r="G140" i="1"/>
  <c r="Q140" i="1" s="1"/>
  <c r="G139" i="1"/>
  <c r="Q139" i="1" s="1"/>
  <c r="G137" i="1"/>
  <c r="Q137" i="1" s="1"/>
  <c r="G135" i="1"/>
  <c r="Q135" i="1" s="1"/>
  <c r="G134" i="1"/>
  <c r="Q134" i="1" s="1"/>
  <c r="G132" i="1"/>
  <c r="Q132" i="1" s="1"/>
  <c r="G131" i="1"/>
  <c r="Q131" i="1" s="1"/>
  <c r="G130" i="1"/>
  <c r="Q130" i="1" s="1"/>
  <c r="G129" i="1"/>
  <c r="Q129" i="1" s="1"/>
  <c r="G127" i="1"/>
  <c r="Q127" i="1" s="1"/>
  <c r="G124" i="1"/>
  <c r="Q124" i="1" s="1"/>
  <c r="G123" i="1"/>
  <c r="Q123" i="1" s="1"/>
  <c r="G122" i="1"/>
  <c r="Q122" i="1" s="1"/>
  <c r="G120" i="1"/>
  <c r="Q120" i="1" s="1"/>
  <c r="G119" i="1"/>
  <c r="Q119" i="1" s="1"/>
  <c r="G117" i="1"/>
  <c r="Q117" i="1" s="1"/>
  <c r="G115" i="1"/>
  <c r="Q115" i="1" s="1"/>
  <c r="G114" i="1"/>
  <c r="Q114" i="1" s="1"/>
  <c r="G113" i="1"/>
  <c r="Q113" i="1" s="1"/>
  <c r="G110" i="1"/>
  <c r="Q110" i="1" s="1"/>
  <c r="G109" i="1"/>
  <c r="Q109" i="1" s="1"/>
  <c r="G108" i="1"/>
  <c r="Q108" i="1" s="1"/>
  <c r="G103" i="1"/>
  <c r="Q103" i="1" s="1"/>
  <c r="G100" i="1"/>
  <c r="Q100" i="1" s="1"/>
  <c r="G99" i="1"/>
  <c r="Q99" i="1" s="1"/>
  <c r="G96" i="1"/>
  <c r="Q96" i="1" s="1"/>
  <c r="G95" i="1"/>
  <c r="Q95" i="1" s="1"/>
  <c r="G93" i="1"/>
  <c r="Q93" i="1" s="1"/>
  <c r="G92" i="1"/>
  <c r="Q92" i="1" s="1"/>
  <c r="G90" i="1"/>
  <c r="Q90" i="1" s="1"/>
  <c r="G89" i="1"/>
  <c r="Q89" i="1" s="1"/>
  <c r="G88" i="1"/>
  <c r="Q88" i="1" s="1"/>
  <c r="G86" i="1"/>
  <c r="Q86" i="1" s="1"/>
  <c r="G85" i="1"/>
  <c r="Q85" i="1" s="1"/>
  <c r="G83" i="1"/>
  <c r="Q83" i="1" s="1"/>
  <c r="G82" i="1"/>
  <c r="Q82" i="1" s="1"/>
  <c r="G81" i="1"/>
  <c r="Q81" i="1" s="1"/>
  <c r="G79" i="1"/>
  <c r="Q79" i="1" s="1"/>
  <c r="G73" i="1"/>
  <c r="Q73" i="1" s="1"/>
  <c r="G72" i="1"/>
  <c r="Q72" i="1" s="1"/>
  <c r="G69" i="1"/>
  <c r="Q69" i="1" s="1"/>
  <c r="G68" i="1"/>
  <c r="Q68" i="1" s="1"/>
  <c r="G67" i="1"/>
  <c r="Q67" i="1" s="1"/>
  <c r="G65" i="1"/>
  <c r="Q65" i="1" s="1"/>
  <c r="G63" i="1"/>
  <c r="Q63" i="1" s="1"/>
  <c r="G61" i="1"/>
  <c r="Q61" i="1" s="1"/>
  <c r="G58" i="1"/>
  <c r="Q58" i="1" s="1"/>
  <c r="G57" i="1"/>
  <c r="Q57" i="1" s="1"/>
  <c r="G56" i="1"/>
  <c r="Q56" i="1" s="1"/>
  <c r="G55" i="1"/>
  <c r="Q55" i="1" s="1"/>
  <c r="G54" i="1"/>
  <c r="Q54" i="1" s="1"/>
  <c r="G53" i="1"/>
  <c r="Q53" i="1" s="1"/>
  <c r="G52" i="1"/>
  <c r="Q52" i="1" s="1"/>
  <c r="G51" i="1"/>
  <c r="Q51" i="1" s="1"/>
  <c r="G50" i="1"/>
  <c r="Q50" i="1" s="1"/>
  <c r="G46" i="1"/>
  <c r="Q46" i="1" s="1"/>
  <c r="G45" i="1"/>
  <c r="Q45" i="1" s="1"/>
  <c r="G44" i="1"/>
  <c r="Q44" i="1" s="1"/>
  <c r="G43" i="1"/>
  <c r="Q43" i="1" s="1"/>
  <c r="G42" i="1"/>
  <c r="Q42" i="1" s="1"/>
  <c r="G41" i="1"/>
  <c r="Q41" i="1" s="1"/>
  <c r="G40" i="1"/>
  <c r="Q40" i="1" s="1"/>
  <c r="G37" i="1"/>
  <c r="Q37" i="1" s="1"/>
  <c r="G35" i="1"/>
  <c r="Q35" i="1" s="1"/>
  <c r="G33" i="1"/>
  <c r="Q33" i="1" s="1"/>
  <c r="G31" i="1"/>
  <c r="Q31" i="1" s="1"/>
  <c r="G29" i="1"/>
  <c r="Q29" i="1" s="1"/>
  <c r="G27" i="1"/>
  <c r="Q27" i="1" s="1"/>
  <c r="G24" i="1"/>
  <c r="Q24" i="1" s="1"/>
  <c r="G22" i="1"/>
  <c r="Q22" i="1" s="1"/>
  <c r="G21" i="1"/>
  <c r="Q21" i="1" s="1"/>
  <c r="G20" i="1"/>
  <c r="Q20" i="1" s="1"/>
  <c r="G19" i="1"/>
  <c r="Q19" i="1" s="1"/>
  <c r="G18" i="1"/>
  <c r="Q18" i="1" s="1"/>
  <c r="G17" i="1"/>
  <c r="Q17" i="1" s="1"/>
  <c r="G16" i="1"/>
  <c r="Q16" i="1" s="1"/>
  <c r="G15" i="1"/>
  <c r="Q15" i="1" s="1"/>
  <c r="F418" i="1"/>
  <c r="E14" i="1"/>
  <c r="G14" i="1" s="1"/>
  <c r="J14" i="1" s="1"/>
  <c r="F538" i="1" l="1"/>
  <c r="F12" i="1"/>
  <c r="P531" i="1"/>
  <c r="R531" i="1"/>
  <c r="P529" i="1"/>
  <c r="R529" i="1"/>
  <c r="Q229" i="1"/>
  <c r="R13" i="1"/>
  <c r="R12" i="1" s="1"/>
  <c r="R11" i="1" s="1"/>
  <c r="R10" i="1" s="1"/>
  <c r="R9" i="1" s="1"/>
  <c r="P13" i="1"/>
  <c r="P12" i="1" s="1"/>
  <c r="P11" i="1" s="1"/>
  <c r="P10" i="1" s="1"/>
  <c r="P9" i="1" s="1"/>
  <c r="E13" i="1"/>
  <c r="G13" i="1"/>
  <c r="J209" i="1"/>
  <c r="J353" i="1"/>
  <c r="J450" i="1"/>
  <c r="J89" i="1"/>
  <c r="J185" i="1"/>
  <c r="J345" i="1"/>
  <c r="J442" i="1"/>
  <c r="J113" i="1"/>
  <c r="J17" i="1"/>
  <c r="J129" i="1"/>
  <c r="J225" i="1"/>
  <c r="J369" i="1"/>
  <c r="J458" i="1"/>
  <c r="J33" i="1"/>
  <c r="J137" i="1"/>
  <c r="J241" i="1"/>
  <c r="J377" i="1"/>
  <c r="J466" i="1"/>
  <c r="J41" i="1"/>
  <c r="J145" i="1"/>
  <c r="J249" i="1"/>
  <c r="J393" i="1"/>
  <c r="J474" i="1"/>
  <c r="J65" i="1"/>
  <c r="J153" i="1"/>
  <c r="J305" i="1"/>
  <c r="J409" i="1"/>
  <c r="J482" i="1"/>
  <c r="J73" i="1"/>
  <c r="J169" i="1"/>
  <c r="J313" i="1"/>
  <c r="J426" i="1"/>
  <c r="J490" i="1"/>
  <c r="J81" i="1"/>
  <c r="J177" i="1"/>
  <c r="J321" i="1"/>
  <c r="J434" i="1"/>
  <c r="J498" i="1"/>
  <c r="J57" i="1"/>
  <c r="J161" i="1"/>
  <c r="J18" i="1"/>
  <c r="J42" i="1"/>
  <c r="J50" i="1"/>
  <c r="J58" i="1"/>
  <c r="J82" i="1"/>
  <c r="J90" i="1"/>
  <c r="J114" i="1"/>
  <c r="J122" i="1"/>
  <c r="J130" i="1"/>
  <c r="J146" i="1"/>
  <c r="J154" i="1"/>
  <c r="J162" i="1"/>
  <c r="J186" i="1"/>
  <c r="J194" i="1"/>
  <c r="J202" i="1"/>
  <c r="J226" i="1"/>
  <c r="J242" i="1"/>
  <c r="J250" i="1"/>
  <c r="J258" i="1"/>
  <c r="J290" i="1"/>
  <c r="J298" i="1"/>
  <c r="J314" i="1"/>
  <c r="J330" i="1"/>
  <c r="J362" i="1"/>
  <c r="J370" i="1"/>
  <c r="J378" i="1"/>
  <c r="J402" i="1"/>
  <c r="J410" i="1"/>
  <c r="J419" i="1"/>
  <c r="J427" i="1"/>
  <c r="J435" i="1"/>
  <c r="J443" i="1"/>
  <c r="J451" i="1"/>
  <c r="J459" i="1"/>
  <c r="J467" i="1"/>
  <c r="J475" i="1"/>
  <c r="J483" i="1"/>
  <c r="J491" i="1"/>
  <c r="J499" i="1"/>
  <c r="J19" i="1"/>
  <c r="J27" i="1"/>
  <c r="J35" i="1"/>
  <c r="J43" i="1"/>
  <c r="J51" i="1"/>
  <c r="J67" i="1"/>
  <c r="J83" i="1"/>
  <c r="J99" i="1"/>
  <c r="J115" i="1"/>
  <c r="J123" i="1"/>
  <c r="J131" i="1"/>
  <c r="J139" i="1"/>
  <c r="J155" i="1"/>
  <c r="J179" i="1"/>
  <c r="J195" i="1"/>
  <c r="J211" i="1"/>
  <c r="J219" i="1"/>
  <c r="J235" i="1"/>
  <c r="J283" i="1"/>
  <c r="J299" i="1"/>
  <c r="J323" i="1"/>
  <c r="J331" i="1"/>
  <c r="J339" i="1"/>
  <c r="J347" i="1"/>
  <c r="J355" i="1"/>
  <c r="J387" i="1"/>
  <c r="J420" i="1"/>
  <c r="J428" i="1"/>
  <c r="J436" i="1"/>
  <c r="J444" i="1"/>
  <c r="J452" i="1"/>
  <c r="J460" i="1"/>
  <c r="J468" i="1"/>
  <c r="J476" i="1"/>
  <c r="J484" i="1"/>
  <c r="J492" i="1"/>
  <c r="J500" i="1"/>
  <c r="J401" i="1"/>
  <c r="J20" i="1"/>
  <c r="J44" i="1"/>
  <c r="J52" i="1"/>
  <c r="J68" i="1"/>
  <c r="J92" i="1"/>
  <c r="J100" i="1"/>
  <c r="J108" i="1"/>
  <c r="J124" i="1"/>
  <c r="J132" i="1"/>
  <c r="J140" i="1"/>
  <c r="J148" i="1"/>
  <c r="J156" i="1"/>
  <c r="J164" i="1"/>
  <c r="J172" i="1"/>
  <c r="J188" i="1"/>
  <c r="J204" i="1"/>
  <c r="J220" i="1"/>
  <c r="J228" i="1"/>
  <c r="J236" i="1"/>
  <c r="J244" i="1"/>
  <c r="J252" i="1"/>
  <c r="J268" i="1"/>
  <c r="J276" i="1"/>
  <c r="J292" i="1"/>
  <c r="J308" i="1"/>
  <c r="J316" i="1"/>
  <c r="J324" i="1"/>
  <c r="J348" i="1"/>
  <c r="J364" i="1"/>
  <c r="J372" i="1"/>
  <c r="J396" i="1"/>
  <c r="J404" i="1"/>
  <c r="J413" i="1"/>
  <c r="J421" i="1"/>
  <c r="J429" i="1"/>
  <c r="J437" i="1"/>
  <c r="J445" i="1"/>
  <c r="J453" i="1"/>
  <c r="J461" i="1"/>
  <c r="J469" i="1"/>
  <c r="J477" i="1"/>
  <c r="J485" i="1"/>
  <c r="J493" i="1"/>
  <c r="J501" i="1"/>
  <c r="J21" i="1"/>
  <c r="J29" i="1"/>
  <c r="J37" i="1"/>
  <c r="J45" i="1"/>
  <c r="J53" i="1"/>
  <c r="J61" i="1"/>
  <c r="J69" i="1"/>
  <c r="J85" i="1"/>
  <c r="J93" i="1"/>
  <c r="J109" i="1"/>
  <c r="J117" i="1"/>
  <c r="J141" i="1"/>
  <c r="J149" i="1"/>
  <c r="J157" i="1"/>
  <c r="J165" i="1"/>
  <c r="J189" i="1"/>
  <c r="J205" i="1"/>
  <c r="J213" i="1"/>
  <c r="J221" i="1"/>
  <c r="J229" i="1"/>
  <c r="J237" i="1"/>
  <c r="J253" i="1"/>
  <c r="J261" i="1"/>
  <c r="J293" i="1"/>
  <c r="J317" i="1"/>
  <c r="J325" i="1"/>
  <c r="J333" i="1"/>
  <c r="J341" i="1"/>
  <c r="J349" i="1"/>
  <c r="J357" i="1"/>
  <c r="J373" i="1"/>
  <c r="J381" i="1"/>
  <c r="J389" i="1"/>
  <c r="J414" i="1"/>
  <c r="J422" i="1"/>
  <c r="J430" i="1"/>
  <c r="J438" i="1"/>
  <c r="J446" i="1"/>
  <c r="J454" i="1"/>
  <c r="J462" i="1"/>
  <c r="J470" i="1"/>
  <c r="J478" i="1"/>
  <c r="J486" i="1"/>
  <c r="J494" i="1"/>
  <c r="J502" i="1"/>
  <c r="J281" i="1"/>
  <c r="J22" i="1"/>
  <c r="J46" i="1"/>
  <c r="J54" i="1"/>
  <c r="J86" i="1"/>
  <c r="J110" i="1"/>
  <c r="J134" i="1"/>
  <c r="J142" i="1"/>
  <c r="J150" i="1"/>
  <c r="J174" i="1"/>
  <c r="J206" i="1"/>
  <c r="J222" i="1"/>
  <c r="J238" i="1"/>
  <c r="J246" i="1"/>
  <c r="J270" i="1"/>
  <c r="J294" i="1"/>
  <c r="J334" i="1"/>
  <c r="J366" i="1"/>
  <c r="J382" i="1"/>
  <c r="J406" i="1"/>
  <c r="J423" i="1"/>
  <c r="J431" i="1"/>
  <c r="J439" i="1"/>
  <c r="J447" i="1"/>
  <c r="J455" i="1"/>
  <c r="J463" i="1"/>
  <c r="J471" i="1"/>
  <c r="J479" i="1"/>
  <c r="J487" i="1"/>
  <c r="J495" i="1"/>
  <c r="J15" i="1"/>
  <c r="J31" i="1"/>
  <c r="J55" i="1"/>
  <c r="J63" i="1"/>
  <c r="J79" i="1"/>
  <c r="J95" i="1"/>
  <c r="J103" i="1"/>
  <c r="J119" i="1"/>
  <c r="J127" i="1"/>
  <c r="J135" i="1"/>
  <c r="J143" i="1"/>
  <c r="J151" i="1"/>
  <c r="J159" i="1"/>
  <c r="J175" i="1"/>
  <c r="J183" i="1"/>
  <c r="J191" i="1"/>
  <c r="J199" i="1"/>
  <c r="J231" i="1"/>
  <c r="J239" i="1"/>
  <c r="J255" i="1"/>
  <c r="J279" i="1"/>
  <c r="J287" i="1"/>
  <c r="J303" i="1"/>
  <c r="J319" i="1"/>
  <c r="J327" i="1"/>
  <c r="J335" i="1"/>
  <c r="J343" i="1"/>
  <c r="J375" i="1"/>
  <c r="J399" i="1"/>
  <c r="J407" i="1"/>
  <c r="J424" i="1"/>
  <c r="J432" i="1"/>
  <c r="J440" i="1"/>
  <c r="J448" i="1"/>
  <c r="J456" i="1"/>
  <c r="J464" i="1"/>
  <c r="J472" i="1"/>
  <c r="J480" i="1"/>
  <c r="J488" i="1"/>
  <c r="J496" i="1"/>
  <c r="J297" i="1"/>
  <c r="J337" i="1"/>
  <c r="J16" i="1"/>
  <c r="J24" i="1"/>
  <c r="J40" i="1"/>
  <c r="J56" i="1"/>
  <c r="J72" i="1"/>
  <c r="J88" i="1"/>
  <c r="J96" i="1"/>
  <c r="J120" i="1"/>
  <c r="J160" i="1"/>
  <c r="J168" i="1"/>
  <c r="J184" i="1"/>
  <c r="J192" i="1"/>
  <c r="J200" i="1"/>
  <c r="J216" i="1"/>
  <c r="J232" i="1"/>
  <c r="J256" i="1"/>
  <c r="J264" i="1"/>
  <c r="J272" i="1"/>
  <c r="J288" i="1"/>
  <c r="J304" i="1"/>
  <c r="J320" i="1"/>
  <c r="J328" i="1"/>
  <c r="J344" i="1"/>
  <c r="J352" i="1"/>
  <c r="J360" i="1"/>
  <c r="J384" i="1"/>
  <c r="J417" i="1"/>
  <c r="J425" i="1"/>
  <c r="J433" i="1"/>
  <c r="J441" i="1"/>
  <c r="J449" i="1"/>
  <c r="J457" i="1"/>
  <c r="J465" i="1"/>
  <c r="J473" i="1"/>
  <c r="J481" i="1"/>
  <c r="J489" i="1"/>
  <c r="J497" i="1"/>
  <c r="J505" i="1"/>
  <c r="F11" i="1" l="1"/>
  <c r="J13" i="1"/>
  <c r="F10" i="1" l="1"/>
  <c r="M416" i="1"/>
  <c r="M415" i="1" s="1"/>
  <c r="F416" i="1"/>
  <c r="E416" i="1"/>
  <c r="E415" i="1" s="1"/>
  <c r="D416" i="1"/>
  <c r="D415" i="1" s="1"/>
  <c r="C416" i="1"/>
  <c r="M412" i="1"/>
  <c r="F412" i="1"/>
  <c r="E412" i="1"/>
  <c r="D412" i="1"/>
  <c r="M408" i="1"/>
  <c r="F408" i="1"/>
  <c r="E408" i="1"/>
  <c r="D408" i="1"/>
  <c r="C408" i="1"/>
  <c r="M405" i="1"/>
  <c r="F405" i="1"/>
  <c r="E405" i="1"/>
  <c r="D405" i="1"/>
  <c r="C405" i="1"/>
  <c r="M403" i="1"/>
  <c r="F403" i="1"/>
  <c r="E403" i="1"/>
  <c r="D403" i="1"/>
  <c r="C403" i="1"/>
  <c r="M400" i="1"/>
  <c r="F400" i="1"/>
  <c r="E400" i="1"/>
  <c r="D400" i="1"/>
  <c r="M395" i="1"/>
  <c r="M394" i="1" s="1"/>
  <c r="F395" i="1"/>
  <c r="E395" i="1"/>
  <c r="E394" i="1" s="1"/>
  <c r="D395" i="1"/>
  <c r="D394" i="1" s="1"/>
  <c r="M392" i="1"/>
  <c r="M391" i="1" s="1"/>
  <c r="F392" i="1"/>
  <c r="E392" i="1"/>
  <c r="E391" i="1" s="1"/>
  <c r="D392" i="1"/>
  <c r="D391" i="1" s="1"/>
  <c r="C395" i="1"/>
  <c r="C392" i="1"/>
  <c r="M388" i="1"/>
  <c r="F388" i="1"/>
  <c r="E388" i="1"/>
  <c r="D388" i="1"/>
  <c r="C388" i="1"/>
  <c r="M386" i="1"/>
  <c r="M385" i="1" s="1"/>
  <c r="F386" i="1"/>
  <c r="E386" i="1"/>
  <c r="E385" i="1" s="1"/>
  <c r="D386" i="1"/>
  <c r="D385" i="1" s="1"/>
  <c r="C386" i="1"/>
  <c r="M383" i="1"/>
  <c r="F383" i="1"/>
  <c r="E383" i="1"/>
  <c r="D383" i="1"/>
  <c r="C383" i="1"/>
  <c r="M380" i="1"/>
  <c r="F380" i="1"/>
  <c r="E380" i="1"/>
  <c r="D380" i="1"/>
  <c r="C380" i="1"/>
  <c r="M376" i="1"/>
  <c r="F376" i="1"/>
  <c r="E376" i="1"/>
  <c r="D376" i="1"/>
  <c r="M374" i="1"/>
  <c r="F374" i="1"/>
  <c r="E374" i="1"/>
  <c r="D374" i="1"/>
  <c r="C374" i="1"/>
  <c r="M371" i="1"/>
  <c r="F371" i="1"/>
  <c r="E371" i="1"/>
  <c r="D371" i="1"/>
  <c r="M368" i="1"/>
  <c r="F368" i="1"/>
  <c r="E368" i="1"/>
  <c r="D368" i="1"/>
  <c r="M365" i="1"/>
  <c r="F365" i="1"/>
  <c r="E365" i="1"/>
  <c r="D365" i="1"/>
  <c r="C365" i="1"/>
  <c r="M363" i="1"/>
  <c r="F363" i="1"/>
  <c r="E363" i="1"/>
  <c r="D363" i="1"/>
  <c r="C363" i="1"/>
  <c r="M361" i="1"/>
  <c r="F361" i="1"/>
  <c r="E361" i="1"/>
  <c r="D361" i="1"/>
  <c r="C361" i="1"/>
  <c r="M359" i="1"/>
  <c r="F359" i="1"/>
  <c r="E359" i="1"/>
  <c r="D359" i="1"/>
  <c r="C359" i="1"/>
  <c r="M356" i="1"/>
  <c r="F356" i="1"/>
  <c r="E356" i="1"/>
  <c r="D356" i="1"/>
  <c r="C356" i="1"/>
  <c r="M354" i="1"/>
  <c r="F354" i="1"/>
  <c r="E354" i="1"/>
  <c r="D354" i="1"/>
  <c r="C354" i="1"/>
  <c r="M351" i="1"/>
  <c r="F351" i="1"/>
  <c r="E351" i="1"/>
  <c r="D351" i="1"/>
  <c r="C351" i="1"/>
  <c r="M346" i="1"/>
  <c r="F346" i="1"/>
  <c r="E346" i="1"/>
  <c r="D346" i="1"/>
  <c r="M342" i="1"/>
  <c r="F342" i="1"/>
  <c r="E342" i="1"/>
  <c r="D342" i="1"/>
  <c r="M340" i="1"/>
  <c r="F340" i="1"/>
  <c r="E340" i="1"/>
  <c r="D340" i="1"/>
  <c r="C340" i="1"/>
  <c r="M338" i="1"/>
  <c r="F338" i="1"/>
  <c r="E338" i="1"/>
  <c r="D338" i="1"/>
  <c r="C338" i="1"/>
  <c r="M336" i="1"/>
  <c r="F336" i="1"/>
  <c r="E336" i="1"/>
  <c r="D336" i="1"/>
  <c r="C336" i="1"/>
  <c r="M332" i="1"/>
  <c r="F332" i="1"/>
  <c r="E332" i="1"/>
  <c r="D332" i="1"/>
  <c r="M329" i="1"/>
  <c r="F329" i="1"/>
  <c r="E329" i="1"/>
  <c r="D329" i="1"/>
  <c r="C329" i="1"/>
  <c r="M326" i="1"/>
  <c r="F326" i="1"/>
  <c r="E326" i="1"/>
  <c r="D326" i="1"/>
  <c r="M322" i="1"/>
  <c r="F322" i="1"/>
  <c r="E322" i="1"/>
  <c r="D322" i="1"/>
  <c r="M318" i="1"/>
  <c r="F318" i="1"/>
  <c r="E318" i="1"/>
  <c r="D318" i="1"/>
  <c r="C318" i="1"/>
  <c r="M315" i="1"/>
  <c r="F315" i="1"/>
  <c r="E315" i="1"/>
  <c r="D315" i="1"/>
  <c r="C315" i="1"/>
  <c r="M312" i="1"/>
  <c r="F312" i="1"/>
  <c r="E312" i="1"/>
  <c r="D312" i="1"/>
  <c r="C312" i="1"/>
  <c r="M307" i="1"/>
  <c r="M306" i="1" s="1"/>
  <c r="F307" i="1"/>
  <c r="E307" i="1"/>
  <c r="E306" i="1" s="1"/>
  <c r="D307" i="1"/>
  <c r="D306" i="1" s="1"/>
  <c r="C307" i="1"/>
  <c r="M302" i="1"/>
  <c r="M301" i="1" s="1"/>
  <c r="M300" i="1" s="1"/>
  <c r="F302" i="1"/>
  <c r="E302" i="1"/>
  <c r="E301" i="1" s="1"/>
  <c r="E300" i="1" s="1"/>
  <c r="D302" i="1"/>
  <c r="D301" i="1" s="1"/>
  <c r="D300" i="1" s="1"/>
  <c r="M296" i="1"/>
  <c r="M295" i="1" s="1"/>
  <c r="F296" i="1"/>
  <c r="E296" i="1"/>
  <c r="E295" i="1" s="1"/>
  <c r="D296" i="1"/>
  <c r="D295" i="1" s="1"/>
  <c r="M291" i="1"/>
  <c r="F291" i="1"/>
  <c r="E291" i="1"/>
  <c r="D291" i="1"/>
  <c r="M289" i="1"/>
  <c r="F289" i="1"/>
  <c r="E289" i="1"/>
  <c r="D289" i="1"/>
  <c r="M286" i="1"/>
  <c r="F286" i="1"/>
  <c r="E286" i="1"/>
  <c r="D286" i="1"/>
  <c r="C289" i="1"/>
  <c r="C286" i="1"/>
  <c r="M282" i="1"/>
  <c r="F282" i="1"/>
  <c r="E282" i="1"/>
  <c r="D282" i="1"/>
  <c r="M280" i="1"/>
  <c r="F280" i="1"/>
  <c r="E280" i="1"/>
  <c r="D280" i="1"/>
  <c r="M278" i="1"/>
  <c r="F278" i="1"/>
  <c r="E278" i="1"/>
  <c r="D278" i="1"/>
  <c r="M275" i="1"/>
  <c r="F275" i="1"/>
  <c r="E275" i="1"/>
  <c r="D275" i="1"/>
  <c r="C282" i="1"/>
  <c r="C280" i="1"/>
  <c r="C278" i="1"/>
  <c r="C275" i="1"/>
  <c r="M271" i="1"/>
  <c r="F271" i="1"/>
  <c r="E271" i="1"/>
  <c r="D271" i="1"/>
  <c r="C271" i="1"/>
  <c r="M269" i="1"/>
  <c r="F269" i="1"/>
  <c r="E269" i="1"/>
  <c r="D269" i="1"/>
  <c r="C269" i="1"/>
  <c r="M267" i="1"/>
  <c r="M266" i="1" s="1"/>
  <c r="F267" i="1"/>
  <c r="E267" i="1"/>
  <c r="E266" i="1" s="1"/>
  <c r="D267" i="1"/>
  <c r="D266" i="1" s="1"/>
  <c r="C267" i="1"/>
  <c r="M254" i="1"/>
  <c r="F254" i="1"/>
  <c r="E254" i="1"/>
  <c r="D254" i="1"/>
  <c r="C254" i="1"/>
  <c r="M251" i="1"/>
  <c r="F251" i="1"/>
  <c r="E251" i="1"/>
  <c r="D251" i="1"/>
  <c r="C251" i="1"/>
  <c r="M248" i="1"/>
  <c r="F248" i="1"/>
  <c r="E248" i="1"/>
  <c r="D248" i="1"/>
  <c r="C248" i="1"/>
  <c r="M245" i="1"/>
  <c r="F245" i="1"/>
  <c r="E245" i="1"/>
  <c r="D245" i="1"/>
  <c r="C245" i="1"/>
  <c r="M243" i="1"/>
  <c r="F243" i="1"/>
  <c r="E243" i="1"/>
  <c r="D243" i="1"/>
  <c r="C243" i="1"/>
  <c r="M240" i="1"/>
  <c r="F240" i="1"/>
  <c r="E240" i="1"/>
  <c r="D240" i="1"/>
  <c r="M234" i="1"/>
  <c r="F234" i="1"/>
  <c r="E234" i="1"/>
  <c r="D234" i="1"/>
  <c r="M230" i="1"/>
  <c r="F230" i="1"/>
  <c r="E230" i="1"/>
  <c r="D230" i="1"/>
  <c r="C230" i="1"/>
  <c r="M227" i="1"/>
  <c r="F227" i="1"/>
  <c r="E227" i="1"/>
  <c r="D227" i="1"/>
  <c r="C227" i="1"/>
  <c r="M224" i="1"/>
  <c r="F224" i="1"/>
  <c r="E224" i="1"/>
  <c r="D224" i="1"/>
  <c r="C224" i="1"/>
  <c r="M218" i="1"/>
  <c r="M217" i="1" s="1"/>
  <c r="F218" i="1"/>
  <c r="E218" i="1"/>
  <c r="E217" i="1" s="1"/>
  <c r="D218" i="1"/>
  <c r="M215" i="1"/>
  <c r="F215" i="1"/>
  <c r="E215" i="1"/>
  <c r="D215" i="1"/>
  <c r="C215" i="1"/>
  <c r="M212" i="1"/>
  <c r="F212" i="1"/>
  <c r="E212" i="1"/>
  <c r="D212" i="1"/>
  <c r="C212" i="1"/>
  <c r="M210" i="1"/>
  <c r="F210" i="1"/>
  <c r="E210" i="1"/>
  <c r="D210" i="1"/>
  <c r="C210" i="1"/>
  <c r="M208" i="1"/>
  <c r="F208" i="1"/>
  <c r="E208" i="1"/>
  <c r="D208" i="1"/>
  <c r="C208" i="1"/>
  <c r="M203" i="1"/>
  <c r="M201" i="1" s="1"/>
  <c r="F203" i="1"/>
  <c r="E203" i="1"/>
  <c r="E201" i="1" s="1"/>
  <c r="D203" i="1"/>
  <c r="D201" i="1" s="1"/>
  <c r="C203" i="1"/>
  <c r="M198" i="1"/>
  <c r="F198" i="1"/>
  <c r="E198" i="1"/>
  <c r="D198" i="1"/>
  <c r="C198" i="1"/>
  <c r="C530" i="1" s="1"/>
  <c r="M193" i="1"/>
  <c r="F193" i="1"/>
  <c r="E193" i="1"/>
  <c r="D193" i="1"/>
  <c r="C193" i="1"/>
  <c r="M190" i="1"/>
  <c r="F190" i="1"/>
  <c r="E190" i="1"/>
  <c r="D190" i="1"/>
  <c r="C190" i="1"/>
  <c r="M187" i="1"/>
  <c r="F187" i="1"/>
  <c r="E187" i="1"/>
  <c r="D187" i="1"/>
  <c r="C187" i="1"/>
  <c r="M182" i="1"/>
  <c r="F182" i="1"/>
  <c r="E182" i="1"/>
  <c r="D182" i="1"/>
  <c r="C182" i="1"/>
  <c r="C528" i="1" s="1"/>
  <c r="M178" i="1"/>
  <c r="F178" i="1"/>
  <c r="E178" i="1"/>
  <c r="D178" i="1"/>
  <c r="M176" i="1"/>
  <c r="F176" i="1"/>
  <c r="E176" i="1"/>
  <c r="D176" i="1"/>
  <c r="M173" i="1"/>
  <c r="F173" i="1"/>
  <c r="E173" i="1"/>
  <c r="D173" i="1"/>
  <c r="M171" i="1"/>
  <c r="F171" i="1"/>
  <c r="E171" i="1"/>
  <c r="D171" i="1"/>
  <c r="M167" i="1"/>
  <c r="M166" i="1" s="1"/>
  <c r="F167" i="1"/>
  <c r="E167" i="1"/>
  <c r="E166" i="1" s="1"/>
  <c r="D167" i="1"/>
  <c r="D166" i="1" s="1"/>
  <c r="C167" i="1"/>
  <c r="M163" i="1"/>
  <c r="F163" i="1"/>
  <c r="E163" i="1"/>
  <c r="D163" i="1"/>
  <c r="M158" i="1"/>
  <c r="F158" i="1"/>
  <c r="E158" i="1"/>
  <c r="D158" i="1"/>
  <c r="M152" i="1"/>
  <c r="F152" i="1"/>
  <c r="E152" i="1"/>
  <c r="D152" i="1"/>
  <c r="M147" i="1"/>
  <c r="F147" i="1"/>
  <c r="E147" i="1"/>
  <c r="D147" i="1"/>
  <c r="M144" i="1"/>
  <c r="F144" i="1"/>
  <c r="E144" i="1"/>
  <c r="D144" i="1"/>
  <c r="M138" i="1"/>
  <c r="F138" i="1"/>
  <c r="E138" i="1"/>
  <c r="D138" i="1"/>
  <c r="C138" i="1"/>
  <c r="C133" i="1"/>
  <c r="G133" i="1" s="1"/>
  <c r="M128" i="1"/>
  <c r="F128" i="1"/>
  <c r="E128" i="1"/>
  <c r="D128" i="1"/>
  <c r="C128" i="1"/>
  <c r="M126" i="1"/>
  <c r="F126" i="1"/>
  <c r="E126" i="1"/>
  <c r="D126" i="1"/>
  <c r="C126" i="1"/>
  <c r="M121" i="1"/>
  <c r="M118" i="1" s="1"/>
  <c r="F121" i="1"/>
  <c r="E121" i="1"/>
  <c r="E118" i="1" s="1"/>
  <c r="D121" i="1"/>
  <c r="D118" i="1" s="1"/>
  <c r="M116" i="1"/>
  <c r="F116" i="1"/>
  <c r="E116" i="1"/>
  <c r="D116" i="1"/>
  <c r="M112" i="1"/>
  <c r="M111" i="1" s="1"/>
  <c r="F112" i="1"/>
  <c r="E112" i="1"/>
  <c r="E111" i="1" s="1"/>
  <c r="D112" i="1"/>
  <c r="D111" i="1" s="1"/>
  <c r="M107" i="1"/>
  <c r="F107" i="1"/>
  <c r="E107" i="1"/>
  <c r="D107" i="1"/>
  <c r="M102" i="1"/>
  <c r="M101" i="1" s="1"/>
  <c r="M98" i="1" s="1"/>
  <c r="M97" i="1" s="1"/>
  <c r="F102" i="1"/>
  <c r="E102" i="1"/>
  <c r="E101" i="1" s="1"/>
  <c r="E98" i="1" s="1"/>
  <c r="E97" i="1" s="1"/>
  <c r="D102" i="1"/>
  <c r="D101" i="1" s="1"/>
  <c r="D98" i="1" s="1"/>
  <c r="D97" i="1" s="1"/>
  <c r="C102" i="1"/>
  <c r="M94" i="1"/>
  <c r="F94" i="1"/>
  <c r="E94" i="1"/>
  <c r="D94" i="1"/>
  <c r="M91" i="1"/>
  <c r="F91" i="1"/>
  <c r="E91" i="1"/>
  <c r="D91" i="1"/>
  <c r="M87" i="1"/>
  <c r="F87" i="1"/>
  <c r="E87" i="1"/>
  <c r="D87" i="1"/>
  <c r="C87" i="1"/>
  <c r="M84" i="1"/>
  <c r="F84" i="1"/>
  <c r="E84" i="1"/>
  <c r="D84" i="1"/>
  <c r="M80" i="1"/>
  <c r="F80" i="1"/>
  <c r="E80" i="1"/>
  <c r="D80" i="1"/>
  <c r="C80" i="1"/>
  <c r="M78" i="1"/>
  <c r="F78" i="1"/>
  <c r="E78" i="1"/>
  <c r="D78" i="1"/>
  <c r="C78" i="1"/>
  <c r="C94" i="1"/>
  <c r="M263" i="1"/>
  <c r="M262" i="1" s="1"/>
  <c r="F263" i="1"/>
  <c r="E263" i="1"/>
  <c r="E262" i="1" s="1"/>
  <c r="D263" i="1"/>
  <c r="D262" i="1" s="1"/>
  <c r="M260" i="1"/>
  <c r="F260" i="1"/>
  <c r="E260" i="1"/>
  <c r="D260" i="1"/>
  <c r="C263" i="1"/>
  <c r="C260" i="1"/>
  <c r="M257" i="1"/>
  <c r="F257" i="1"/>
  <c r="E257" i="1"/>
  <c r="D257" i="1"/>
  <c r="C257" i="1"/>
  <c r="C240" i="1"/>
  <c r="C234" i="1"/>
  <c r="C218" i="1"/>
  <c r="D223" i="1"/>
  <c r="G223" i="1" s="1"/>
  <c r="C84" i="1"/>
  <c r="N538" i="1"/>
  <c r="M418" i="1"/>
  <c r="M538" i="1" s="1"/>
  <c r="E418" i="1"/>
  <c r="E538" i="1" s="1"/>
  <c r="D418" i="1"/>
  <c r="D538" i="1" s="1"/>
  <c r="C418" i="1"/>
  <c r="C538" i="1" s="1"/>
  <c r="N539" i="1"/>
  <c r="M504" i="1"/>
  <c r="M503" i="1" s="1"/>
  <c r="M539" i="1" s="1"/>
  <c r="E504" i="1"/>
  <c r="E503" i="1" s="1"/>
  <c r="E539" i="1" s="1"/>
  <c r="D504" i="1"/>
  <c r="D503" i="1" s="1"/>
  <c r="D539" i="1" s="1"/>
  <c r="C504" i="1"/>
  <c r="C412" i="1"/>
  <c r="C400" i="1"/>
  <c r="C376" i="1"/>
  <c r="C371" i="1"/>
  <c r="C368" i="1"/>
  <c r="C346" i="1"/>
  <c r="C342" i="1"/>
  <c r="C332" i="1"/>
  <c r="C326" i="1"/>
  <c r="C322" i="1"/>
  <c r="C302" i="1"/>
  <c r="C296" i="1"/>
  <c r="C291" i="1"/>
  <c r="C163" i="1"/>
  <c r="C107" i="1"/>
  <c r="C91" i="1"/>
  <c r="C529" i="1" l="1"/>
  <c r="C520" i="1"/>
  <c r="F295" i="1"/>
  <c r="F166" i="1"/>
  <c r="F201" i="1"/>
  <c r="F197" i="1" s="1"/>
  <c r="F394" i="1"/>
  <c r="F262" i="1"/>
  <c r="F259" i="1" s="1"/>
  <c r="F101" i="1"/>
  <c r="F306" i="1"/>
  <c r="F415" i="1"/>
  <c r="F391" i="1"/>
  <c r="F111" i="1"/>
  <c r="F106" i="1" s="1"/>
  <c r="F301" i="1"/>
  <c r="F217" i="1"/>
  <c r="F266" i="1"/>
  <c r="F265" i="1" s="1"/>
  <c r="F118" i="1"/>
  <c r="F385" i="1"/>
  <c r="G538" i="1"/>
  <c r="E529" i="1"/>
  <c r="F529" i="1"/>
  <c r="M529" i="1"/>
  <c r="N529" i="1"/>
  <c r="D529" i="1"/>
  <c r="G346" i="1"/>
  <c r="Q346" i="1" s="1"/>
  <c r="Q223" i="1"/>
  <c r="J223" i="1"/>
  <c r="Q133" i="1"/>
  <c r="J133" i="1"/>
  <c r="G368" i="1"/>
  <c r="G332" i="1"/>
  <c r="C277" i="1"/>
  <c r="G240" i="1"/>
  <c r="C398" i="1"/>
  <c r="G260" i="1"/>
  <c r="G126" i="1"/>
  <c r="G193" i="1"/>
  <c r="G243" i="1"/>
  <c r="G275" i="1"/>
  <c r="G338" i="1"/>
  <c r="G356" i="1"/>
  <c r="G269" i="1"/>
  <c r="G351" i="1"/>
  <c r="G408" i="1"/>
  <c r="G412" i="1"/>
  <c r="G187" i="1"/>
  <c r="G315" i="1"/>
  <c r="G215" i="1"/>
  <c r="G371" i="1"/>
  <c r="G234" i="1"/>
  <c r="G94" i="1"/>
  <c r="G326" i="1"/>
  <c r="G128" i="1"/>
  <c r="G138" i="1"/>
  <c r="G198" i="1"/>
  <c r="G224" i="1"/>
  <c r="G245" i="1"/>
  <c r="G340" i="1"/>
  <c r="G359" i="1"/>
  <c r="G374" i="1"/>
  <c r="G257" i="1"/>
  <c r="G80" i="1"/>
  <c r="G190" i="1"/>
  <c r="G271" i="1"/>
  <c r="G278" i="1"/>
  <c r="G318" i="1"/>
  <c r="G336" i="1"/>
  <c r="G354" i="1"/>
  <c r="G388" i="1"/>
  <c r="G78" i="1"/>
  <c r="G182" i="1"/>
  <c r="G212" i="1"/>
  <c r="G312" i="1"/>
  <c r="G289" i="1"/>
  <c r="C391" i="1"/>
  <c r="G392" i="1"/>
  <c r="C394" i="1"/>
  <c r="G395" i="1"/>
  <c r="C101" i="1"/>
  <c r="G102" i="1"/>
  <c r="G280" i="1"/>
  <c r="C385" i="1"/>
  <c r="G386" i="1"/>
  <c r="G91" i="1"/>
  <c r="G342" i="1"/>
  <c r="C262" i="1"/>
  <c r="G263" i="1"/>
  <c r="G291" i="1"/>
  <c r="C266" i="1"/>
  <c r="G267" i="1"/>
  <c r="G282" i="1"/>
  <c r="G383" i="1"/>
  <c r="G405" i="1"/>
  <c r="C503" i="1"/>
  <c r="C539" i="1" s="1"/>
  <c r="G504" i="1"/>
  <c r="G107" i="1"/>
  <c r="C295" i="1"/>
  <c r="G296" i="1"/>
  <c r="G84" i="1"/>
  <c r="G167" i="1"/>
  <c r="G210" i="1"/>
  <c r="G254" i="1"/>
  <c r="G286" i="1"/>
  <c r="C306" i="1"/>
  <c r="G307" i="1"/>
  <c r="G329" i="1"/>
  <c r="G365" i="1"/>
  <c r="G380" i="1"/>
  <c r="G403" i="1"/>
  <c r="G163" i="1"/>
  <c r="C301" i="1"/>
  <c r="G302" i="1"/>
  <c r="G376" i="1"/>
  <c r="G208" i="1"/>
  <c r="G230" i="1"/>
  <c r="G251" i="1"/>
  <c r="G363" i="1"/>
  <c r="C415" i="1"/>
  <c r="G416" i="1"/>
  <c r="G322" i="1"/>
  <c r="G400" i="1"/>
  <c r="G418" i="1"/>
  <c r="C217" i="1"/>
  <c r="C524" i="1" s="1"/>
  <c r="G218" i="1"/>
  <c r="G87" i="1"/>
  <c r="C201" i="1"/>
  <c r="C525" i="1" s="1"/>
  <c r="G203" i="1"/>
  <c r="G227" i="1"/>
  <c r="G248" i="1"/>
  <c r="G361" i="1"/>
  <c r="F398" i="1"/>
  <c r="M379" i="1"/>
  <c r="F358" i="1"/>
  <c r="C379" i="1"/>
  <c r="D181" i="1"/>
  <c r="E398" i="1"/>
  <c r="E397" i="1" s="1"/>
  <c r="D398" i="1"/>
  <c r="D397" i="1" s="1"/>
  <c r="M398" i="1"/>
  <c r="M397" i="1" s="1"/>
  <c r="E390" i="1"/>
  <c r="M390" i="1"/>
  <c r="D390" i="1"/>
  <c r="F379" i="1"/>
  <c r="E379" i="1"/>
  <c r="D379" i="1"/>
  <c r="F207" i="1"/>
  <c r="F367" i="1"/>
  <c r="E350" i="1"/>
  <c r="D247" i="1"/>
  <c r="D367" i="1"/>
  <c r="E367" i="1"/>
  <c r="M367" i="1"/>
  <c r="M350" i="1"/>
  <c r="E358" i="1"/>
  <c r="M358" i="1"/>
  <c r="D358" i="1"/>
  <c r="C358" i="1"/>
  <c r="F350" i="1"/>
  <c r="D350" i="1"/>
  <c r="C350" i="1"/>
  <c r="F181" i="1"/>
  <c r="F311" i="1"/>
  <c r="M311" i="1"/>
  <c r="M310" i="1" s="1"/>
  <c r="E311" i="1"/>
  <c r="E310" i="1" s="1"/>
  <c r="D311" i="1"/>
  <c r="D310" i="1" s="1"/>
  <c r="D285" i="1"/>
  <c r="D284" i="1" s="1"/>
  <c r="F285" i="1"/>
  <c r="E285" i="1"/>
  <c r="E284" i="1" s="1"/>
  <c r="M285" i="1"/>
  <c r="M284" i="1" s="1"/>
  <c r="C285" i="1"/>
  <c r="F277" i="1"/>
  <c r="D277" i="1"/>
  <c r="E277" i="1"/>
  <c r="M277" i="1"/>
  <c r="E247" i="1"/>
  <c r="D265" i="1"/>
  <c r="E265" i="1"/>
  <c r="M265" i="1"/>
  <c r="C247" i="1"/>
  <c r="F247" i="1"/>
  <c r="M247" i="1"/>
  <c r="F233" i="1"/>
  <c r="E233" i="1"/>
  <c r="E214" i="1" s="1"/>
  <c r="M233" i="1"/>
  <c r="M214" i="1" s="1"/>
  <c r="D233" i="1"/>
  <c r="D217" i="1"/>
  <c r="E207" i="1"/>
  <c r="D207" i="1"/>
  <c r="M207" i="1"/>
  <c r="C207" i="1"/>
  <c r="C527" i="1" s="1"/>
  <c r="M197" i="1"/>
  <c r="E197" i="1"/>
  <c r="D197" i="1"/>
  <c r="E125" i="1"/>
  <c r="M181" i="1"/>
  <c r="E181" i="1"/>
  <c r="C181" i="1"/>
  <c r="D125" i="1"/>
  <c r="F125" i="1"/>
  <c r="F170" i="1"/>
  <c r="D170" i="1"/>
  <c r="E170" i="1"/>
  <c r="M170" i="1"/>
  <c r="E136" i="1"/>
  <c r="D136" i="1"/>
  <c r="M136" i="1"/>
  <c r="M125" i="1"/>
  <c r="D106" i="1"/>
  <c r="M106" i="1"/>
  <c r="E106" i="1"/>
  <c r="M77" i="1"/>
  <c r="M76" i="1" s="1"/>
  <c r="M75" i="1" s="1"/>
  <c r="E77" i="1"/>
  <c r="E76" i="1" s="1"/>
  <c r="E75" i="1" s="1"/>
  <c r="D77" i="1"/>
  <c r="D76" i="1" s="1"/>
  <c r="D75" i="1" s="1"/>
  <c r="F77" i="1"/>
  <c r="C77" i="1"/>
  <c r="D259" i="1"/>
  <c r="D531" i="1" s="1"/>
  <c r="E259" i="1"/>
  <c r="E531" i="1" s="1"/>
  <c r="M259" i="1"/>
  <c r="M531" i="1" s="1"/>
  <c r="N531" i="1"/>
  <c r="C233" i="1"/>
  <c r="C523" i="1" s="1"/>
  <c r="C367" i="1"/>
  <c r="G394" i="1" l="1"/>
  <c r="Q394" i="1" s="1"/>
  <c r="G262" i="1"/>
  <c r="J262" i="1" s="1"/>
  <c r="G295" i="1"/>
  <c r="J295" i="1" s="1"/>
  <c r="G266" i="1"/>
  <c r="J266" i="1" s="1"/>
  <c r="G391" i="1"/>
  <c r="Q391" i="1" s="1"/>
  <c r="F390" i="1"/>
  <c r="F136" i="1"/>
  <c r="F105" i="1" s="1"/>
  <c r="G306" i="1"/>
  <c r="Q306" i="1" s="1"/>
  <c r="G415" i="1"/>
  <c r="Q415" i="1" s="1"/>
  <c r="G201" i="1"/>
  <c r="J201" i="1" s="1"/>
  <c r="G385" i="1"/>
  <c r="J385" i="1" s="1"/>
  <c r="F531" i="1"/>
  <c r="F310" i="1"/>
  <c r="F309" i="1" s="1"/>
  <c r="F284" i="1"/>
  <c r="F300" i="1"/>
  <c r="F98" i="1"/>
  <c r="F214" i="1"/>
  <c r="F397" i="1"/>
  <c r="G529" i="1"/>
  <c r="G503" i="1"/>
  <c r="G539" i="1"/>
  <c r="J346" i="1"/>
  <c r="Q163" i="1"/>
  <c r="J163" i="1"/>
  <c r="Q263" i="1"/>
  <c r="J263" i="1"/>
  <c r="Q182" i="1"/>
  <c r="J182" i="1"/>
  <c r="Q224" i="1"/>
  <c r="J224" i="1"/>
  <c r="Q338" i="1"/>
  <c r="J338" i="1"/>
  <c r="Q87" i="1"/>
  <c r="J87" i="1"/>
  <c r="Q363" i="1"/>
  <c r="J363" i="1"/>
  <c r="Q403" i="1"/>
  <c r="J403" i="1"/>
  <c r="Q210" i="1"/>
  <c r="J210" i="1"/>
  <c r="Q405" i="1"/>
  <c r="J405" i="1"/>
  <c r="Q395" i="1"/>
  <c r="J395" i="1"/>
  <c r="Q78" i="1"/>
  <c r="J78" i="1"/>
  <c r="Q80" i="1"/>
  <c r="J80" i="1"/>
  <c r="Q198" i="1"/>
  <c r="J198" i="1"/>
  <c r="Q315" i="1"/>
  <c r="J315" i="1"/>
  <c r="Q275" i="1"/>
  <c r="J275" i="1"/>
  <c r="Q332" i="1"/>
  <c r="J332" i="1"/>
  <c r="Q254" i="1"/>
  <c r="J254" i="1"/>
  <c r="Q190" i="1"/>
  <c r="J190" i="1"/>
  <c r="Q215" i="1"/>
  <c r="J215" i="1"/>
  <c r="Q218" i="1"/>
  <c r="J218" i="1"/>
  <c r="Q251" i="1"/>
  <c r="J251" i="1"/>
  <c r="Q380" i="1"/>
  <c r="J380" i="1"/>
  <c r="Q167" i="1"/>
  <c r="J167" i="1"/>
  <c r="Q383" i="1"/>
  <c r="J383" i="1"/>
  <c r="Q342" i="1"/>
  <c r="J342" i="1"/>
  <c r="Q388" i="1"/>
  <c r="J388" i="1"/>
  <c r="Q257" i="1"/>
  <c r="J257" i="1"/>
  <c r="Q138" i="1"/>
  <c r="J138" i="1"/>
  <c r="Q187" i="1"/>
  <c r="J187" i="1"/>
  <c r="Q243" i="1"/>
  <c r="J243" i="1"/>
  <c r="Q368" i="1"/>
  <c r="J368" i="1"/>
  <c r="Q230" i="1"/>
  <c r="J230" i="1"/>
  <c r="Q365" i="1"/>
  <c r="J365" i="1"/>
  <c r="Q84" i="1"/>
  <c r="J84" i="1"/>
  <c r="Q282" i="1"/>
  <c r="J282" i="1"/>
  <c r="Q91" i="1"/>
  <c r="J91" i="1"/>
  <c r="Q392" i="1"/>
  <c r="J392" i="1"/>
  <c r="Q354" i="1"/>
  <c r="J354" i="1"/>
  <c r="Q128" i="1"/>
  <c r="J128" i="1"/>
  <c r="Q412" i="1"/>
  <c r="J412" i="1"/>
  <c r="Q193" i="1"/>
  <c r="J193" i="1"/>
  <c r="Q361" i="1"/>
  <c r="J361" i="1"/>
  <c r="Q208" i="1"/>
  <c r="J208" i="1"/>
  <c r="Q296" i="1"/>
  <c r="J296" i="1"/>
  <c r="Q386" i="1"/>
  <c r="J386" i="1"/>
  <c r="Q336" i="1"/>
  <c r="J336" i="1"/>
  <c r="Q326" i="1"/>
  <c r="J326" i="1"/>
  <c r="Q248" i="1"/>
  <c r="J248" i="1"/>
  <c r="Q400" i="1"/>
  <c r="J400" i="1"/>
  <c r="Q376" i="1"/>
  <c r="J376" i="1"/>
  <c r="Q307" i="1"/>
  <c r="J307" i="1"/>
  <c r="Q289" i="1"/>
  <c r="J289" i="1"/>
  <c r="Q318" i="1"/>
  <c r="J318" i="1"/>
  <c r="Q359" i="1"/>
  <c r="J359" i="1"/>
  <c r="Q94" i="1"/>
  <c r="J94" i="1"/>
  <c r="Q351" i="1"/>
  <c r="J351" i="1"/>
  <c r="Q260" i="1"/>
  <c r="J260" i="1"/>
  <c r="Q418" i="1"/>
  <c r="Q538" i="1" s="1"/>
  <c r="J418" i="1"/>
  <c r="J538" i="1" s="1"/>
  <c r="Q329" i="1"/>
  <c r="J329" i="1"/>
  <c r="Q267" i="1"/>
  <c r="J267" i="1"/>
  <c r="Q374" i="1"/>
  <c r="J374" i="1"/>
  <c r="Q408" i="1"/>
  <c r="J408" i="1"/>
  <c r="Q126" i="1"/>
  <c r="J126" i="1"/>
  <c r="Q227" i="1"/>
  <c r="J227" i="1"/>
  <c r="Q322" i="1"/>
  <c r="J322" i="1"/>
  <c r="Q302" i="1"/>
  <c r="J302" i="1"/>
  <c r="Q107" i="1"/>
  <c r="J107" i="1"/>
  <c r="Q291" i="1"/>
  <c r="J291" i="1"/>
  <c r="Q280" i="1"/>
  <c r="J280" i="1"/>
  <c r="Q312" i="1"/>
  <c r="J312" i="1"/>
  <c r="Q278" i="1"/>
  <c r="J278" i="1"/>
  <c r="Q340" i="1"/>
  <c r="J340" i="1"/>
  <c r="Q234" i="1"/>
  <c r="J234" i="1"/>
  <c r="Q269" i="1"/>
  <c r="J269" i="1"/>
  <c r="Q203" i="1"/>
  <c r="J203" i="1"/>
  <c r="Q416" i="1"/>
  <c r="J416" i="1"/>
  <c r="Q286" i="1"/>
  <c r="J286" i="1"/>
  <c r="Q504" i="1"/>
  <c r="J504" i="1"/>
  <c r="Q102" i="1"/>
  <c r="J102" i="1"/>
  <c r="Q212" i="1"/>
  <c r="J212" i="1"/>
  <c r="Q271" i="1"/>
  <c r="J271" i="1"/>
  <c r="Q245" i="1"/>
  <c r="J245" i="1"/>
  <c r="Q371" i="1"/>
  <c r="J371" i="1"/>
  <c r="Q356" i="1"/>
  <c r="J356" i="1"/>
  <c r="Q240" i="1"/>
  <c r="J240" i="1"/>
  <c r="C397" i="1"/>
  <c r="C537" i="1" s="1"/>
  <c r="C197" i="1"/>
  <c r="C196" i="1" s="1"/>
  <c r="C259" i="1"/>
  <c r="C531" i="1" s="1"/>
  <c r="G367" i="1"/>
  <c r="C265" i="1"/>
  <c r="G277" i="1"/>
  <c r="G358" i="1"/>
  <c r="C390" i="1"/>
  <c r="C536" i="1" s="1"/>
  <c r="G350" i="1"/>
  <c r="C98" i="1"/>
  <c r="G101" i="1"/>
  <c r="C300" i="1"/>
  <c r="G301" i="1"/>
  <c r="C284" i="1"/>
  <c r="G285" i="1"/>
  <c r="G207" i="1"/>
  <c r="C214" i="1"/>
  <c r="G233" i="1"/>
  <c r="G77" i="1"/>
  <c r="G181" i="1"/>
  <c r="G379" i="1"/>
  <c r="G217" i="1"/>
  <c r="G247" i="1"/>
  <c r="G398" i="1"/>
  <c r="F196" i="1"/>
  <c r="D309" i="1"/>
  <c r="E309" i="1"/>
  <c r="E274" i="1"/>
  <c r="M309" i="1"/>
  <c r="D274" i="1"/>
  <c r="M274" i="1"/>
  <c r="D214" i="1"/>
  <c r="E196" i="1"/>
  <c r="E180" i="1" s="1"/>
  <c r="D196" i="1"/>
  <c r="M196" i="1"/>
  <c r="M180" i="1" s="1"/>
  <c r="E105" i="1"/>
  <c r="D105" i="1"/>
  <c r="M105" i="1"/>
  <c r="Q262" i="1" l="1"/>
  <c r="G265" i="1"/>
  <c r="Q265" i="1" s="1"/>
  <c r="C532" i="1"/>
  <c r="J394" i="1"/>
  <c r="Q266" i="1"/>
  <c r="Q295" i="1"/>
  <c r="G390" i="1"/>
  <c r="J390" i="1" s="1"/>
  <c r="J391" i="1"/>
  <c r="J306" i="1"/>
  <c r="J415" i="1"/>
  <c r="G284" i="1"/>
  <c r="J284" i="1" s="1"/>
  <c r="G531" i="1"/>
  <c r="G300" i="1"/>
  <c r="Q300" i="1" s="1"/>
  <c r="Q385" i="1"/>
  <c r="Q201" i="1"/>
  <c r="F274" i="1"/>
  <c r="F273" i="1" s="1"/>
  <c r="G397" i="1"/>
  <c r="J397" i="1" s="1"/>
  <c r="F180" i="1"/>
  <c r="F97" i="1"/>
  <c r="Q529" i="1"/>
  <c r="J529" i="1"/>
  <c r="G259" i="1"/>
  <c r="Q503" i="1"/>
  <c r="Q539" i="1" s="1"/>
  <c r="J503" i="1"/>
  <c r="J539" i="1" s="1"/>
  <c r="Q358" i="1"/>
  <c r="J358" i="1"/>
  <c r="Q285" i="1"/>
  <c r="J285" i="1"/>
  <c r="Q217" i="1"/>
  <c r="J217" i="1"/>
  <c r="Q379" i="1"/>
  <c r="J379" i="1"/>
  <c r="Q301" i="1"/>
  <c r="J301" i="1"/>
  <c r="Q207" i="1"/>
  <c r="J207" i="1"/>
  <c r="Q247" i="1"/>
  <c r="J247" i="1"/>
  <c r="Q277" i="1"/>
  <c r="J277" i="1"/>
  <c r="Q181" i="1"/>
  <c r="J181" i="1"/>
  <c r="Q77" i="1"/>
  <c r="J77" i="1"/>
  <c r="Q101" i="1"/>
  <c r="J101" i="1"/>
  <c r="Q367" i="1"/>
  <c r="J367" i="1"/>
  <c r="Q233" i="1"/>
  <c r="J233" i="1"/>
  <c r="Q398" i="1"/>
  <c r="J398" i="1"/>
  <c r="Q350" i="1"/>
  <c r="J350" i="1"/>
  <c r="C274" i="1"/>
  <c r="C534" i="1" s="1"/>
  <c r="G197" i="1"/>
  <c r="C180" i="1"/>
  <c r="G196" i="1"/>
  <c r="G214" i="1"/>
  <c r="C97" i="1"/>
  <c r="G98" i="1"/>
  <c r="D273" i="1"/>
  <c r="E273" i="1"/>
  <c r="M273" i="1"/>
  <c r="D180" i="1"/>
  <c r="D104" i="1" s="1"/>
  <c r="D74" i="1" s="1"/>
  <c r="E104" i="1"/>
  <c r="E74" i="1" s="1"/>
  <c r="M104" i="1"/>
  <c r="M74" i="1" s="1"/>
  <c r="J265" i="1" l="1"/>
  <c r="Q390" i="1"/>
  <c r="Q284" i="1"/>
  <c r="Q397" i="1"/>
  <c r="F104" i="1"/>
  <c r="J300" i="1"/>
  <c r="F76" i="1"/>
  <c r="Q259" i="1"/>
  <c r="Q531" i="1" s="1"/>
  <c r="J259" i="1"/>
  <c r="J531" i="1" s="1"/>
  <c r="Q196" i="1"/>
  <c r="J196" i="1"/>
  <c r="Q214" i="1"/>
  <c r="J214" i="1"/>
  <c r="Q197" i="1"/>
  <c r="J197" i="1"/>
  <c r="Q98" i="1"/>
  <c r="J98" i="1"/>
  <c r="G274" i="1"/>
  <c r="G180" i="1"/>
  <c r="G97" i="1"/>
  <c r="C76" i="1"/>
  <c r="F75" i="1" l="1"/>
  <c r="Q97" i="1"/>
  <c r="J97" i="1"/>
  <c r="Q180" i="1"/>
  <c r="J180" i="1"/>
  <c r="Q274" i="1"/>
  <c r="J274" i="1"/>
  <c r="C75" i="1"/>
  <c r="G76" i="1"/>
  <c r="G75" i="1" l="1"/>
  <c r="J75" i="1" s="1"/>
  <c r="F74" i="1"/>
  <c r="Q76" i="1"/>
  <c r="J76" i="1"/>
  <c r="Q75" i="1" l="1"/>
  <c r="F9" i="1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07" i="4"/>
  <c r="J102" i="4"/>
  <c r="J97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1" i="4"/>
  <c r="J70" i="4"/>
  <c r="J69" i="4"/>
  <c r="J68" i="4"/>
  <c r="J64" i="4"/>
  <c r="J59" i="4"/>
  <c r="J58" i="4"/>
  <c r="J55" i="4"/>
  <c r="J52" i="4"/>
  <c r="J51" i="4"/>
  <c r="J50" i="4"/>
  <c r="J48" i="4"/>
  <c r="J47" i="4"/>
  <c r="J46" i="4"/>
  <c r="J45" i="4"/>
  <c r="J41" i="4"/>
  <c r="J39" i="4"/>
  <c r="J38" i="4"/>
  <c r="J35" i="4"/>
  <c r="J34" i="4"/>
  <c r="J29" i="4"/>
  <c r="J28" i="4"/>
  <c r="J27" i="4"/>
  <c r="J25" i="4"/>
  <c r="J24" i="4"/>
  <c r="J23" i="4"/>
  <c r="J19" i="4"/>
  <c r="J14" i="4"/>
  <c r="I112" i="4"/>
  <c r="I111" i="4" s="1"/>
  <c r="I110" i="4" s="1"/>
  <c r="I109" i="4" s="1"/>
  <c r="I108" i="4" s="1"/>
  <c r="H112" i="4"/>
  <c r="H111" i="4" s="1"/>
  <c r="H110" i="4" s="1"/>
  <c r="H109" i="4" s="1"/>
  <c r="H108" i="4" s="1"/>
  <c r="E112" i="4"/>
  <c r="E111" i="4" s="1"/>
  <c r="E110" i="4" s="1"/>
  <c r="E109" i="4" s="1"/>
  <c r="E108" i="4" s="1"/>
  <c r="D112" i="4"/>
  <c r="D111" i="4" s="1"/>
  <c r="D110" i="4" s="1"/>
  <c r="D109" i="4" s="1"/>
  <c r="D108" i="4" s="1"/>
  <c r="C112" i="4"/>
  <c r="I106" i="4"/>
  <c r="I105" i="4" s="1"/>
  <c r="I104" i="4" s="1"/>
  <c r="I103" i="4" s="1"/>
  <c r="H106" i="4"/>
  <c r="H105" i="4" s="1"/>
  <c r="H104" i="4" s="1"/>
  <c r="H103" i="4" s="1"/>
  <c r="E106" i="4"/>
  <c r="E105" i="4" s="1"/>
  <c r="E104" i="4" s="1"/>
  <c r="E103" i="4" s="1"/>
  <c r="D106" i="4"/>
  <c r="D105" i="4" s="1"/>
  <c r="D104" i="4" s="1"/>
  <c r="D103" i="4" s="1"/>
  <c r="C106" i="4"/>
  <c r="I101" i="4"/>
  <c r="I100" i="4" s="1"/>
  <c r="I99" i="4" s="1"/>
  <c r="I98" i="4" s="1"/>
  <c r="H101" i="4"/>
  <c r="H100" i="4" s="1"/>
  <c r="H99" i="4" s="1"/>
  <c r="H98" i="4" s="1"/>
  <c r="E101" i="4"/>
  <c r="E100" i="4" s="1"/>
  <c r="E99" i="4" s="1"/>
  <c r="E98" i="4" s="1"/>
  <c r="D101" i="4"/>
  <c r="D100" i="4" s="1"/>
  <c r="D99" i="4" s="1"/>
  <c r="D98" i="4" s="1"/>
  <c r="I96" i="4"/>
  <c r="I95" i="4" s="1"/>
  <c r="I94" i="4" s="1"/>
  <c r="I93" i="4" s="1"/>
  <c r="H96" i="4"/>
  <c r="H95" i="4" s="1"/>
  <c r="H94" i="4" s="1"/>
  <c r="H93" i="4" s="1"/>
  <c r="E96" i="4"/>
  <c r="E95" i="4" s="1"/>
  <c r="E94" i="4" s="1"/>
  <c r="E93" i="4" s="1"/>
  <c r="D96" i="4"/>
  <c r="D95" i="4" s="1"/>
  <c r="D94" i="4" s="1"/>
  <c r="D93" i="4" s="1"/>
  <c r="C101" i="4"/>
  <c r="C96" i="4"/>
  <c r="I78" i="4"/>
  <c r="I77" i="4" s="1"/>
  <c r="I76" i="4" s="1"/>
  <c r="I75" i="4" s="1"/>
  <c r="I74" i="4" s="1"/>
  <c r="H78" i="4"/>
  <c r="H77" i="4" s="1"/>
  <c r="H76" i="4" s="1"/>
  <c r="H75" i="4" s="1"/>
  <c r="H74" i="4" s="1"/>
  <c r="E78" i="4"/>
  <c r="E77" i="4" s="1"/>
  <c r="E76" i="4" s="1"/>
  <c r="E75" i="4" s="1"/>
  <c r="E74" i="4" s="1"/>
  <c r="D78" i="4"/>
  <c r="D77" i="4" s="1"/>
  <c r="D76" i="4" s="1"/>
  <c r="D75" i="4" s="1"/>
  <c r="D74" i="4" s="1"/>
  <c r="C78" i="4"/>
  <c r="I67" i="4"/>
  <c r="I66" i="4" s="1"/>
  <c r="I65" i="4" s="1"/>
  <c r="H67" i="4"/>
  <c r="H66" i="4" s="1"/>
  <c r="H65" i="4" s="1"/>
  <c r="E67" i="4"/>
  <c r="E66" i="4" s="1"/>
  <c r="E65" i="4" s="1"/>
  <c r="D67" i="4"/>
  <c r="D66" i="4" s="1"/>
  <c r="D65" i="4" s="1"/>
  <c r="I63" i="4"/>
  <c r="I62" i="4" s="1"/>
  <c r="I61" i="4" s="1"/>
  <c r="H63" i="4"/>
  <c r="H62" i="4" s="1"/>
  <c r="H61" i="4" s="1"/>
  <c r="E63" i="4"/>
  <c r="E62" i="4" s="1"/>
  <c r="E61" i="4" s="1"/>
  <c r="D63" i="4"/>
  <c r="D62" i="4" s="1"/>
  <c r="D61" i="4" s="1"/>
  <c r="C67" i="4"/>
  <c r="C63" i="4"/>
  <c r="I57" i="4"/>
  <c r="I56" i="4" s="1"/>
  <c r="H57" i="4"/>
  <c r="H56" i="4" s="1"/>
  <c r="E57" i="4"/>
  <c r="E56" i="4" s="1"/>
  <c r="D57" i="4"/>
  <c r="D56" i="4" s="1"/>
  <c r="C57" i="4"/>
  <c r="I54" i="4"/>
  <c r="I53" i="4" s="1"/>
  <c r="H54" i="4"/>
  <c r="H53" i="4" s="1"/>
  <c r="E54" i="4"/>
  <c r="E53" i="4" s="1"/>
  <c r="D54" i="4"/>
  <c r="D53" i="4" s="1"/>
  <c r="C54" i="4"/>
  <c r="I49" i="4"/>
  <c r="H49" i="4"/>
  <c r="E49" i="4"/>
  <c r="D49" i="4"/>
  <c r="C49" i="4"/>
  <c r="I44" i="4"/>
  <c r="H44" i="4"/>
  <c r="E44" i="4"/>
  <c r="D44" i="4"/>
  <c r="I40" i="4"/>
  <c r="H40" i="4"/>
  <c r="E40" i="4"/>
  <c r="D40" i="4"/>
  <c r="C40" i="4"/>
  <c r="I37" i="4"/>
  <c r="H37" i="4"/>
  <c r="E37" i="4"/>
  <c r="D37" i="4"/>
  <c r="I33" i="4"/>
  <c r="I32" i="4" s="1"/>
  <c r="H33" i="4"/>
  <c r="H32" i="4" s="1"/>
  <c r="E33" i="4"/>
  <c r="E32" i="4" s="1"/>
  <c r="D33" i="4"/>
  <c r="D32" i="4" s="1"/>
  <c r="I26" i="4"/>
  <c r="H26" i="4"/>
  <c r="E26" i="4"/>
  <c r="D26" i="4"/>
  <c r="I22" i="4"/>
  <c r="H22" i="4"/>
  <c r="E22" i="4"/>
  <c r="D22" i="4"/>
  <c r="I18" i="4"/>
  <c r="I17" i="4" s="1"/>
  <c r="I16" i="4" s="1"/>
  <c r="H18" i="4"/>
  <c r="H17" i="4" s="1"/>
  <c r="H16" i="4" s="1"/>
  <c r="E18" i="4"/>
  <c r="E17" i="4" s="1"/>
  <c r="E16" i="4" s="1"/>
  <c r="D18" i="4"/>
  <c r="D17" i="4" s="1"/>
  <c r="D16" i="4" s="1"/>
  <c r="C18" i="4"/>
  <c r="I12" i="4"/>
  <c r="I11" i="4" s="1"/>
  <c r="I10" i="4" s="1"/>
  <c r="I9" i="4" s="1"/>
  <c r="I8" i="4" s="1"/>
  <c r="H12" i="4"/>
  <c r="H11" i="4" s="1"/>
  <c r="H10" i="4" s="1"/>
  <c r="H9" i="4" s="1"/>
  <c r="H8" i="4" s="1"/>
  <c r="E12" i="4"/>
  <c r="E11" i="4" s="1"/>
  <c r="E10" i="4" s="1"/>
  <c r="E9" i="4" s="1"/>
  <c r="E8" i="4" s="1"/>
  <c r="D12" i="4"/>
  <c r="D11" i="4" s="1"/>
  <c r="D10" i="4" s="1"/>
  <c r="D9" i="4" s="1"/>
  <c r="D8" i="4" s="1"/>
  <c r="C12" i="4"/>
  <c r="C11" i="4" s="1"/>
  <c r="D137" i="5" l="1"/>
  <c r="D139" i="5" s="1"/>
  <c r="D136" i="4"/>
  <c r="F40" i="4"/>
  <c r="J40" i="4" s="1"/>
  <c r="F101" i="4"/>
  <c r="J101" i="4" s="1"/>
  <c r="F49" i="4"/>
  <c r="J49" i="4" s="1"/>
  <c r="C66" i="4"/>
  <c r="F66" i="4" s="1"/>
  <c r="J66" i="4" s="1"/>
  <c r="F67" i="4"/>
  <c r="J67" i="4" s="1"/>
  <c r="C105" i="4"/>
  <c r="F106" i="4"/>
  <c r="J106" i="4" s="1"/>
  <c r="C62" i="4"/>
  <c r="F63" i="4"/>
  <c r="J63" i="4" s="1"/>
  <c r="C17" i="4"/>
  <c r="F17" i="4" s="1"/>
  <c r="J17" i="4" s="1"/>
  <c r="F18" i="4"/>
  <c r="J18" i="4" s="1"/>
  <c r="C56" i="4"/>
  <c r="F56" i="4" s="1"/>
  <c r="J56" i="4" s="1"/>
  <c r="F57" i="4"/>
  <c r="J57" i="4" s="1"/>
  <c r="C77" i="4"/>
  <c r="F78" i="4"/>
  <c r="J78" i="4" s="1"/>
  <c r="C95" i="4"/>
  <c r="F96" i="4"/>
  <c r="J96" i="4" s="1"/>
  <c r="C53" i="4"/>
  <c r="F53" i="4" s="1"/>
  <c r="J53" i="4" s="1"/>
  <c r="F54" i="4"/>
  <c r="J54" i="4" s="1"/>
  <c r="C111" i="4"/>
  <c r="F112" i="4"/>
  <c r="J112" i="4" s="1"/>
  <c r="H43" i="4"/>
  <c r="H42" i="4" s="1"/>
  <c r="E36" i="4"/>
  <c r="E31" i="4" s="1"/>
  <c r="D36" i="4"/>
  <c r="D31" i="4" s="1"/>
  <c r="E43" i="4"/>
  <c r="E42" i="4" s="1"/>
  <c r="C10" i="4"/>
  <c r="F11" i="4"/>
  <c r="J11" i="4" s="1"/>
  <c r="H36" i="4"/>
  <c r="H31" i="4" s="1"/>
  <c r="C100" i="4"/>
  <c r="F100" i="4" s="1"/>
  <c r="F12" i="4"/>
  <c r="J12" i="4" s="1"/>
  <c r="H21" i="4"/>
  <c r="H20" i="4" s="1"/>
  <c r="H15" i="4" s="1"/>
  <c r="E73" i="4"/>
  <c r="E72" i="4" s="1"/>
  <c r="I73" i="4"/>
  <c r="I72" i="4" s="1"/>
  <c r="H73" i="4"/>
  <c r="H72" i="4" s="1"/>
  <c r="D73" i="4"/>
  <c r="D72" i="4" s="1"/>
  <c r="I60" i="4"/>
  <c r="E60" i="4"/>
  <c r="D60" i="4"/>
  <c r="H60" i="4"/>
  <c r="I43" i="4"/>
  <c r="I42" i="4" s="1"/>
  <c r="D43" i="4"/>
  <c r="D42" i="4" s="1"/>
  <c r="I36" i="4"/>
  <c r="I31" i="4" s="1"/>
  <c r="I21" i="4"/>
  <c r="I20" i="4" s="1"/>
  <c r="I15" i="4" s="1"/>
  <c r="D21" i="4"/>
  <c r="D20" i="4" s="1"/>
  <c r="D15" i="4" s="1"/>
  <c r="E21" i="4"/>
  <c r="E20" i="4" s="1"/>
  <c r="E15" i="4" s="1"/>
  <c r="C65" i="4" l="1"/>
  <c r="F65" i="4" s="1"/>
  <c r="J65" i="4" s="1"/>
  <c r="C94" i="4"/>
  <c r="F95" i="4"/>
  <c r="J95" i="4" s="1"/>
  <c r="C76" i="4"/>
  <c r="F77" i="4"/>
  <c r="J77" i="4" s="1"/>
  <c r="C104" i="4"/>
  <c r="F105" i="4"/>
  <c r="J105" i="4" s="1"/>
  <c r="C16" i="4"/>
  <c r="C61" i="4"/>
  <c r="F61" i="4" s="1"/>
  <c r="J61" i="4" s="1"/>
  <c r="F62" i="4"/>
  <c r="J62" i="4" s="1"/>
  <c r="C110" i="4"/>
  <c r="F111" i="4"/>
  <c r="J111" i="4" s="1"/>
  <c r="E30" i="4"/>
  <c r="E7" i="4" s="1"/>
  <c r="E6" i="4" s="1"/>
  <c r="E5" i="4" s="1"/>
  <c r="C9" i="4"/>
  <c r="F10" i="4"/>
  <c r="J10" i="4" s="1"/>
  <c r="C99" i="4"/>
  <c r="F99" i="4" s="1"/>
  <c r="J100" i="4"/>
  <c r="H30" i="4"/>
  <c r="H7" i="4" s="1"/>
  <c r="H6" i="4" s="1"/>
  <c r="H5" i="4" s="1"/>
  <c r="D30" i="4"/>
  <c r="D7" i="4" s="1"/>
  <c r="D6" i="4" s="1"/>
  <c r="D5" i="4" s="1"/>
  <c r="D137" i="4" s="1"/>
  <c r="D138" i="4" s="1"/>
  <c r="I30" i="4"/>
  <c r="I7" i="4" s="1"/>
  <c r="I6" i="4" s="1"/>
  <c r="I5" i="4" s="1"/>
  <c r="C60" i="4" l="1"/>
  <c r="C103" i="4"/>
  <c r="F103" i="4" s="1"/>
  <c r="J103" i="4" s="1"/>
  <c r="F104" i="4"/>
  <c r="J104" i="4" s="1"/>
  <c r="C75" i="4"/>
  <c r="F76" i="4"/>
  <c r="J76" i="4" s="1"/>
  <c r="F16" i="4"/>
  <c r="J16" i="4" s="1"/>
  <c r="C109" i="4"/>
  <c r="F110" i="4"/>
  <c r="J110" i="4" s="1"/>
  <c r="C93" i="4"/>
  <c r="F93" i="4" s="1"/>
  <c r="J93" i="4" s="1"/>
  <c r="F94" i="4"/>
  <c r="J94" i="4" s="1"/>
  <c r="C98" i="4"/>
  <c r="F98" i="4" s="1"/>
  <c r="J99" i="4"/>
  <c r="C8" i="4"/>
  <c r="F8" i="4" s="1"/>
  <c r="J8" i="4" s="1"/>
  <c r="F9" i="4"/>
  <c r="J9" i="4" s="1"/>
  <c r="C44" i="4"/>
  <c r="F44" i="4" s="1"/>
  <c r="C37" i="4"/>
  <c r="F37" i="4" s="1"/>
  <c r="C33" i="4"/>
  <c r="F33" i="4" s="1"/>
  <c r="C26" i="4"/>
  <c r="C22" i="4"/>
  <c r="F13" i="4"/>
  <c r="J13" i="4" s="1"/>
  <c r="C74" i="4" l="1"/>
  <c r="F74" i="4" s="1"/>
  <c r="J74" i="4" s="1"/>
  <c r="F75" i="4"/>
  <c r="J75" i="4" s="1"/>
  <c r="F22" i="4"/>
  <c r="J22" i="4" s="1"/>
  <c r="F26" i="4"/>
  <c r="J26" i="4" s="1"/>
  <c r="C108" i="4"/>
  <c r="F108" i="4" s="1"/>
  <c r="J108" i="4" s="1"/>
  <c r="F109" i="4"/>
  <c r="J109" i="4" s="1"/>
  <c r="F60" i="4"/>
  <c r="J60" i="4" s="1"/>
  <c r="C36" i="4"/>
  <c r="J37" i="4"/>
  <c r="C32" i="4"/>
  <c r="J33" i="4"/>
  <c r="C43" i="4"/>
  <c r="J44" i="4"/>
  <c r="J98" i="4"/>
  <c r="C21" i="4"/>
  <c r="F21" i="4" s="1"/>
  <c r="D519" i="1"/>
  <c r="E519" i="1"/>
  <c r="F519" i="1"/>
  <c r="H519" i="1"/>
  <c r="I519" i="1"/>
  <c r="K519" i="1"/>
  <c r="L519" i="1"/>
  <c r="M519" i="1"/>
  <c r="N519" i="1"/>
  <c r="O519" i="1"/>
  <c r="P519" i="1"/>
  <c r="D520" i="1"/>
  <c r="E520" i="1"/>
  <c r="F520" i="1"/>
  <c r="H520" i="1"/>
  <c r="I520" i="1"/>
  <c r="J520" i="1"/>
  <c r="K520" i="1"/>
  <c r="L520" i="1"/>
  <c r="M520" i="1"/>
  <c r="N520" i="1"/>
  <c r="O520" i="1"/>
  <c r="P520" i="1"/>
  <c r="Q520" i="1"/>
  <c r="R520" i="1"/>
  <c r="D521" i="1"/>
  <c r="E521" i="1"/>
  <c r="F521" i="1"/>
  <c r="H521" i="1"/>
  <c r="I521" i="1"/>
  <c r="J521" i="1"/>
  <c r="K521" i="1"/>
  <c r="L521" i="1"/>
  <c r="M521" i="1"/>
  <c r="N521" i="1"/>
  <c r="O521" i="1"/>
  <c r="P521" i="1"/>
  <c r="Q521" i="1"/>
  <c r="R521" i="1"/>
  <c r="D522" i="1"/>
  <c r="E522" i="1"/>
  <c r="F522" i="1"/>
  <c r="H522" i="1"/>
  <c r="I522" i="1"/>
  <c r="J522" i="1"/>
  <c r="K522" i="1"/>
  <c r="L522" i="1"/>
  <c r="M522" i="1"/>
  <c r="N522" i="1"/>
  <c r="O522" i="1"/>
  <c r="P522" i="1"/>
  <c r="Q522" i="1"/>
  <c r="R522" i="1"/>
  <c r="D523" i="1"/>
  <c r="E523" i="1"/>
  <c r="F523" i="1"/>
  <c r="H523" i="1"/>
  <c r="I523" i="1"/>
  <c r="J523" i="1"/>
  <c r="K523" i="1"/>
  <c r="L523" i="1"/>
  <c r="M523" i="1"/>
  <c r="N523" i="1"/>
  <c r="O523" i="1"/>
  <c r="P523" i="1"/>
  <c r="Q523" i="1"/>
  <c r="R523" i="1"/>
  <c r="D524" i="1"/>
  <c r="E524" i="1"/>
  <c r="F524" i="1"/>
  <c r="H524" i="1"/>
  <c r="I524" i="1"/>
  <c r="J524" i="1"/>
  <c r="K524" i="1"/>
  <c r="L524" i="1"/>
  <c r="M524" i="1"/>
  <c r="N524" i="1"/>
  <c r="O524" i="1"/>
  <c r="P524" i="1"/>
  <c r="Q524" i="1"/>
  <c r="R524" i="1"/>
  <c r="D525" i="1"/>
  <c r="E525" i="1"/>
  <c r="F525" i="1"/>
  <c r="H525" i="1"/>
  <c r="I525" i="1"/>
  <c r="J525" i="1"/>
  <c r="K525" i="1"/>
  <c r="L525" i="1"/>
  <c r="M525" i="1"/>
  <c r="N525" i="1"/>
  <c r="O525" i="1"/>
  <c r="P525" i="1"/>
  <c r="Q525" i="1"/>
  <c r="R525" i="1"/>
  <c r="D526" i="1"/>
  <c r="E526" i="1"/>
  <c r="F526" i="1"/>
  <c r="H526" i="1"/>
  <c r="I526" i="1"/>
  <c r="J526" i="1"/>
  <c r="K526" i="1"/>
  <c r="L526" i="1"/>
  <c r="M526" i="1"/>
  <c r="N526" i="1"/>
  <c r="O526" i="1"/>
  <c r="P526" i="1"/>
  <c r="Q526" i="1"/>
  <c r="R526" i="1"/>
  <c r="D527" i="1"/>
  <c r="E527" i="1"/>
  <c r="F527" i="1"/>
  <c r="H527" i="1"/>
  <c r="I527" i="1"/>
  <c r="J527" i="1"/>
  <c r="K527" i="1"/>
  <c r="L527" i="1"/>
  <c r="M527" i="1"/>
  <c r="N527" i="1"/>
  <c r="O527" i="1"/>
  <c r="P527" i="1"/>
  <c r="Q527" i="1"/>
  <c r="R527" i="1"/>
  <c r="D528" i="1"/>
  <c r="E528" i="1"/>
  <c r="F528" i="1"/>
  <c r="H528" i="1"/>
  <c r="I528" i="1"/>
  <c r="J528" i="1"/>
  <c r="K528" i="1"/>
  <c r="L528" i="1"/>
  <c r="M528" i="1"/>
  <c r="N528" i="1"/>
  <c r="O528" i="1"/>
  <c r="P528" i="1"/>
  <c r="Q528" i="1"/>
  <c r="R528" i="1"/>
  <c r="D530" i="1"/>
  <c r="E530" i="1"/>
  <c r="F530" i="1"/>
  <c r="H530" i="1"/>
  <c r="I530" i="1"/>
  <c r="J530" i="1"/>
  <c r="K530" i="1"/>
  <c r="L530" i="1"/>
  <c r="M530" i="1"/>
  <c r="N530" i="1"/>
  <c r="O530" i="1"/>
  <c r="P530" i="1"/>
  <c r="Q530" i="1"/>
  <c r="R530" i="1"/>
  <c r="D532" i="1"/>
  <c r="E532" i="1"/>
  <c r="F532" i="1"/>
  <c r="H532" i="1"/>
  <c r="I532" i="1"/>
  <c r="J532" i="1"/>
  <c r="K532" i="1"/>
  <c r="L532" i="1"/>
  <c r="M532" i="1"/>
  <c r="N532" i="1"/>
  <c r="O532" i="1"/>
  <c r="P532" i="1"/>
  <c r="Q532" i="1"/>
  <c r="R532" i="1"/>
  <c r="D517" i="1"/>
  <c r="E517" i="1"/>
  <c r="F517" i="1"/>
  <c r="H517" i="1"/>
  <c r="I517" i="1"/>
  <c r="K517" i="1"/>
  <c r="L517" i="1"/>
  <c r="M517" i="1"/>
  <c r="N517" i="1"/>
  <c r="O517" i="1"/>
  <c r="P517" i="1"/>
  <c r="D534" i="1"/>
  <c r="E534" i="1"/>
  <c r="F534" i="1"/>
  <c r="H534" i="1"/>
  <c r="I534" i="1"/>
  <c r="J534" i="1"/>
  <c r="K534" i="1"/>
  <c r="L534" i="1"/>
  <c r="M534" i="1"/>
  <c r="N534" i="1"/>
  <c r="O534" i="1"/>
  <c r="P534" i="1"/>
  <c r="Q534" i="1"/>
  <c r="R534" i="1"/>
  <c r="D535" i="1"/>
  <c r="E535" i="1"/>
  <c r="F535" i="1"/>
  <c r="H535" i="1"/>
  <c r="I535" i="1"/>
  <c r="K535" i="1"/>
  <c r="L535" i="1"/>
  <c r="M535" i="1"/>
  <c r="N535" i="1"/>
  <c r="O535" i="1"/>
  <c r="P535" i="1"/>
  <c r="R535" i="1"/>
  <c r="D536" i="1"/>
  <c r="E536" i="1"/>
  <c r="F536" i="1"/>
  <c r="H536" i="1"/>
  <c r="I536" i="1"/>
  <c r="J536" i="1"/>
  <c r="K536" i="1"/>
  <c r="L536" i="1"/>
  <c r="M536" i="1"/>
  <c r="N536" i="1"/>
  <c r="O536" i="1"/>
  <c r="P536" i="1"/>
  <c r="Q536" i="1"/>
  <c r="R536" i="1"/>
  <c r="D537" i="1"/>
  <c r="E537" i="1"/>
  <c r="F537" i="1"/>
  <c r="H537" i="1"/>
  <c r="I537" i="1"/>
  <c r="J537" i="1"/>
  <c r="K537" i="1"/>
  <c r="L537" i="1"/>
  <c r="M537" i="1"/>
  <c r="N537" i="1"/>
  <c r="O537" i="1"/>
  <c r="P537" i="1"/>
  <c r="Q537" i="1"/>
  <c r="R537" i="1"/>
  <c r="D39" i="1"/>
  <c r="D38" i="1" s="1"/>
  <c r="E39" i="1"/>
  <c r="E38" i="1" s="1"/>
  <c r="M39" i="1"/>
  <c r="M38" i="1" s="1"/>
  <c r="D36" i="1"/>
  <c r="E36" i="1"/>
  <c r="M36" i="1"/>
  <c r="D34" i="1"/>
  <c r="E34" i="1"/>
  <c r="M34" i="1"/>
  <c r="D32" i="1"/>
  <c r="E32" i="1"/>
  <c r="M32" i="1"/>
  <c r="D30" i="1"/>
  <c r="E30" i="1"/>
  <c r="M30" i="1"/>
  <c r="D28" i="1"/>
  <c r="E28" i="1"/>
  <c r="M28" i="1"/>
  <c r="D26" i="1"/>
  <c r="E26" i="1"/>
  <c r="M26" i="1"/>
  <c r="D23" i="1"/>
  <c r="D12" i="1" s="1"/>
  <c r="E23" i="1"/>
  <c r="E12" i="1" s="1"/>
  <c r="M23" i="1"/>
  <c r="M12" i="1" s="1"/>
  <c r="R517" i="1"/>
  <c r="C178" i="1"/>
  <c r="G178" i="1" s="1"/>
  <c r="C176" i="1"/>
  <c r="G176" i="1" s="1"/>
  <c r="C173" i="1"/>
  <c r="G173" i="1" s="1"/>
  <c r="C171" i="1"/>
  <c r="G171" i="1" s="1"/>
  <c r="C166" i="1"/>
  <c r="G166" i="1" s="1"/>
  <c r="C158" i="1"/>
  <c r="G158" i="1" s="1"/>
  <c r="C152" i="1"/>
  <c r="G152" i="1" s="1"/>
  <c r="C147" i="1"/>
  <c r="G147" i="1" s="1"/>
  <c r="C144" i="1"/>
  <c r="G144" i="1" s="1"/>
  <c r="C125" i="1"/>
  <c r="G125" i="1" s="1"/>
  <c r="C121" i="1"/>
  <c r="C116" i="1"/>
  <c r="G116" i="1" s="1"/>
  <c r="C112" i="1"/>
  <c r="C311" i="1"/>
  <c r="C71" i="1"/>
  <c r="C66" i="1"/>
  <c r="C64" i="1"/>
  <c r="C62" i="1"/>
  <c r="C60" i="1"/>
  <c r="C49" i="1"/>
  <c r="C39" i="1"/>
  <c r="C36" i="1"/>
  <c r="C34" i="1"/>
  <c r="C32" i="1"/>
  <c r="C30" i="1"/>
  <c r="C28" i="1"/>
  <c r="C26" i="1"/>
  <c r="C23" i="1"/>
  <c r="C13" i="1"/>
  <c r="D518" i="1" l="1"/>
  <c r="F518" i="1"/>
  <c r="I518" i="1"/>
  <c r="M518" i="1"/>
  <c r="N518" i="1"/>
  <c r="L518" i="1"/>
  <c r="K518" i="1"/>
  <c r="H518" i="1"/>
  <c r="P518" i="1"/>
  <c r="O518" i="1"/>
  <c r="E518" i="1"/>
  <c r="P533" i="1"/>
  <c r="H533" i="1"/>
  <c r="F533" i="1"/>
  <c r="N533" i="1"/>
  <c r="E533" i="1"/>
  <c r="O533" i="1"/>
  <c r="M533" i="1"/>
  <c r="D533" i="1"/>
  <c r="L533" i="1"/>
  <c r="G522" i="1"/>
  <c r="K533" i="1"/>
  <c r="R533" i="1"/>
  <c r="I533" i="1"/>
  <c r="G534" i="1"/>
  <c r="G536" i="1"/>
  <c r="G537" i="1"/>
  <c r="G526" i="1"/>
  <c r="G527" i="1"/>
  <c r="G521" i="1"/>
  <c r="G523" i="1"/>
  <c r="G524" i="1"/>
  <c r="G525" i="1"/>
  <c r="G520" i="1"/>
  <c r="G528" i="1"/>
  <c r="G530" i="1"/>
  <c r="Q166" i="1"/>
  <c r="J166" i="1"/>
  <c r="Q173" i="1"/>
  <c r="J173" i="1"/>
  <c r="Q125" i="1"/>
  <c r="J125" i="1"/>
  <c r="Q176" i="1"/>
  <c r="J176" i="1"/>
  <c r="Q171" i="1"/>
  <c r="J171" i="1"/>
  <c r="Q144" i="1"/>
  <c r="J144" i="1"/>
  <c r="Q178" i="1"/>
  <c r="J178" i="1"/>
  <c r="Q116" i="1"/>
  <c r="J116" i="1"/>
  <c r="Q147" i="1"/>
  <c r="J147" i="1"/>
  <c r="Q152" i="1"/>
  <c r="J152" i="1"/>
  <c r="Q158" i="1"/>
  <c r="J158" i="1"/>
  <c r="C73" i="4"/>
  <c r="F73" i="4" s="1"/>
  <c r="J73" i="4" s="1"/>
  <c r="G26" i="1"/>
  <c r="G28" i="1"/>
  <c r="G34" i="1"/>
  <c r="G36" i="1"/>
  <c r="G23" i="1"/>
  <c r="F32" i="4"/>
  <c r="J32" i="4" s="1"/>
  <c r="F43" i="4"/>
  <c r="J43" i="4" s="1"/>
  <c r="F36" i="4"/>
  <c r="J36" i="4" s="1"/>
  <c r="G32" i="1"/>
  <c r="G30" i="1"/>
  <c r="G64" i="1"/>
  <c r="J64" i="1" s="1"/>
  <c r="G66" i="1"/>
  <c r="J66" i="1" s="1"/>
  <c r="C70" i="1"/>
  <c r="G71" i="1"/>
  <c r="J71" i="1" s="1"/>
  <c r="C310" i="1"/>
  <c r="G311" i="1"/>
  <c r="C38" i="1"/>
  <c r="G38" i="1" s="1"/>
  <c r="G39" i="1"/>
  <c r="C111" i="1"/>
  <c r="G111" i="1" s="1"/>
  <c r="G112" i="1"/>
  <c r="C48" i="1"/>
  <c r="G49" i="1"/>
  <c r="J49" i="1" s="1"/>
  <c r="G60" i="1"/>
  <c r="J60" i="1" s="1"/>
  <c r="C118" i="1"/>
  <c r="G118" i="1" s="1"/>
  <c r="G121" i="1"/>
  <c r="G62" i="1"/>
  <c r="J62" i="1" s="1"/>
  <c r="C136" i="1"/>
  <c r="G136" i="1" s="1"/>
  <c r="R519" i="1"/>
  <c r="R518" i="1" s="1"/>
  <c r="C31" i="4"/>
  <c r="C42" i="4"/>
  <c r="C20" i="4"/>
  <c r="F20" i="4" s="1"/>
  <c r="J21" i="4"/>
  <c r="G532" i="1"/>
  <c r="E25" i="1"/>
  <c r="E11" i="1" s="1"/>
  <c r="E10" i="1" s="1"/>
  <c r="E9" i="1" s="1"/>
  <c r="N9" i="1"/>
  <c r="D25" i="1"/>
  <c r="D11" i="1" s="1"/>
  <c r="D10" i="1" s="1"/>
  <c r="D9" i="1" s="1"/>
  <c r="M25" i="1"/>
  <c r="M11" i="1" s="1"/>
  <c r="M10" i="1" s="1"/>
  <c r="M9" i="1" s="1"/>
  <c r="Q14" i="1"/>
  <c r="Q13" i="1" s="1"/>
  <c r="C170" i="1"/>
  <c r="G170" i="1" s="1"/>
  <c r="C59" i="1"/>
  <c r="G59" i="1" s="1"/>
  <c r="J59" i="1" s="1"/>
  <c r="C25" i="1"/>
  <c r="C12" i="1"/>
  <c r="J23" i="1" l="1"/>
  <c r="J12" i="1" s="1"/>
  <c r="G12" i="1"/>
  <c r="Q118" i="1"/>
  <c r="J118" i="1"/>
  <c r="Q311" i="1"/>
  <c r="J311" i="1"/>
  <c r="Q170" i="1"/>
  <c r="J170" i="1"/>
  <c r="Q112" i="1"/>
  <c r="J112" i="1"/>
  <c r="Q36" i="1"/>
  <c r="J36" i="1"/>
  <c r="Q136" i="1"/>
  <c r="J136" i="1"/>
  <c r="Q111" i="1"/>
  <c r="J111" i="1"/>
  <c r="Q34" i="1"/>
  <c r="J34" i="1"/>
  <c r="Q39" i="1"/>
  <c r="J39" i="1"/>
  <c r="Q30" i="1"/>
  <c r="J30" i="1"/>
  <c r="Q28" i="1"/>
  <c r="J28" i="1"/>
  <c r="Q121" i="1"/>
  <c r="J121" i="1"/>
  <c r="Q38" i="1"/>
  <c r="J38" i="1"/>
  <c r="Q32" i="1"/>
  <c r="J32" i="1"/>
  <c r="Q26" i="1"/>
  <c r="J26" i="1"/>
  <c r="Q49" i="1"/>
  <c r="Q71" i="1"/>
  <c r="Q66" i="1"/>
  <c r="Q64" i="1"/>
  <c r="Q59" i="1"/>
  <c r="Q60" i="1"/>
  <c r="Q23" i="1"/>
  <c r="Q12" i="1" s="1"/>
  <c r="Q62" i="1"/>
  <c r="C72" i="4"/>
  <c r="F72" i="4" s="1"/>
  <c r="J72" i="4" s="1"/>
  <c r="G25" i="1"/>
  <c r="J25" i="1" s="1"/>
  <c r="C106" i="1"/>
  <c r="G106" i="1" s="1"/>
  <c r="F31" i="4"/>
  <c r="J31" i="4" s="1"/>
  <c r="F42" i="4"/>
  <c r="J42" i="4" s="1"/>
  <c r="G48" i="1"/>
  <c r="J48" i="1" s="1"/>
  <c r="G70" i="1"/>
  <c r="J70" i="1" s="1"/>
  <c r="C309" i="1"/>
  <c r="G310" i="1"/>
  <c r="C30" i="4"/>
  <c r="C15" i="4"/>
  <c r="J20" i="4"/>
  <c r="N516" i="1"/>
  <c r="N515" i="1" s="1"/>
  <c r="N514" i="1" s="1"/>
  <c r="N513" i="1" s="1"/>
  <c r="E516" i="1"/>
  <c r="E515" i="1" s="1"/>
  <c r="E514" i="1" s="1"/>
  <c r="E513" i="1" s="1"/>
  <c r="O516" i="1"/>
  <c r="O515" i="1" s="1"/>
  <c r="O514" i="1" s="1"/>
  <c r="O513" i="1" s="1"/>
  <c r="P516" i="1"/>
  <c r="P515" i="1" s="1"/>
  <c r="P514" i="1" s="1"/>
  <c r="P513" i="1" s="1"/>
  <c r="C47" i="1"/>
  <c r="C11" i="1"/>
  <c r="C516" i="1" s="1"/>
  <c r="C273" i="1" l="1"/>
  <c r="C535" i="1"/>
  <c r="G535" i="1" s="1"/>
  <c r="G533" i="1" s="1"/>
  <c r="G47" i="1"/>
  <c r="J47" i="1" s="1"/>
  <c r="C517" i="1"/>
  <c r="G517" i="1" s="1"/>
  <c r="G11" i="1"/>
  <c r="J11" i="1"/>
  <c r="Q106" i="1"/>
  <c r="J106" i="1"/>
  <c r="Q310" i="1"/>
  <c r="J310" i="1"/>
  <c r="Q70" i="1"/>
  <c r="Q25" i="1"/>
  <c r="Q48" i="1"/>
  <c r="C105" i="1"/>
  <c r="F15" i="4"/>
  <c r="J15" i="4" s="1"/>
  <c r="F30" i="4"/>
  <c r="J30" i="4" s="1"/>
  <c r="G309" i="1"/>
  <c r="C7" i="4"/>
  <c r="F516" i="1"/>
  <c r="F515" i="1" s="1"/>
  <c r="F514" i="1" s="1"/>
  <c r="F513" i="1" s="1"/>
  <c r="D516" i="1"/>
  <c r="K516" i="1"/>
  <c r="K515" i="1" s="1"/>
  <c r="K514" i="1" s="1"/>
  <c r="K513" i="1" s="1"/>
  <c r="R516" i="1"/>
  <c r="R515" i="1" s="1"/>
  <c r="R514" i="1" s="1"/>
  <c r="R513" i="1" s="1"/>
  <c r="H516" i="1"/>
  <c r="H515" i="1" s="1"/>
  <c r="H514" i="1" s="1"/>
  <c r="H513" i="1" s="1"/>
  <c r="M516" i="1"/>
  <c r="M515" i="1" s="1"/>
  <c r="M514" i="1" s="1"/>
  <c r="M513" i="1" s="1"/>
  <c r="I516" i="1"/>
  <c r="I515" i="1" s="1"/>
  <c r="I514" i="1" s="1"/>
  <c r="I513" i="1" s="1"/>
  <c r="L516" i="1"/>
  <c r="L515" i="1" s="1"/>
  <c r="L514" i="1" s="1"/>
  <c r="L513" i="1" s="1"/>
  <c r="C10" i="1"/>
  <c r="G105" i="1" l="1"/>
  <c r="Q105" i="1" s="1"/>
  <c r="Q519" i="1" s="1"/>
  <c r="Q518" i="1" s="1"/>
  <c r="C519" i="1"/>
  <c r="G519" i="1" s="1"/>
  <c r="G518" i="1" s="1"/>
  <c r="Q47" i="1"/>
  <c r="J10" i="1"/>
  <c r="G10" i="1"/>
  <c r="D515" i="1"/>
  <c r="D514" i="1" s="1"/>
  <c r="D513" i="1" s="1"/>
  <c r="G516" i="1"/>
  <c r="G515" i="1" s="1"/>
  <c r="C515" i="1"/>
  <c r="C533" i="1"/>
  <c r="Q11" i="1"/>
  <c r="Q309" i="1"/>
  <c r="Q535" i="1" s="1"/>
  <c r="Q533" i="1" s="1"/>
  <c r="J309" i="1"/>
  <c r="J535" i="1" s="1"/>
  <c r="J533" i="1" s="1"/>
  <c r="C104" i="1"/>
  <c r="C74" i="1" s="1"/>
  <c r="G74" i="1" s="1"/>
  <c r="G273" i="1"/>
  <c r="J516" i="1"/>
  <c r="C6" i="4"/>
  <c r="F7" i="4"/>
  <c r="J7" i="4" s="1"/>
  <c r="J105" i="1" l="1"/>
  <c r="J519" i="1" s="1"/>
  <c r="J518" i="1" s="1"/>
  <c r="Q10" i="1"/>
  <c r="C518" i="1"/>
  <c r="G514" i="1" s="1"/>
  <c r="G513" i="1" s="1"/>
  <c r="G9" i="1"/>
  <c r="Q516" i="1"/>
  <c r="Q74" i="1"/>
  <c r="J74" i="1"/>
  <c r="Q273" i="1"/>
  <c r="J273" i="1"/>
  <c r="G104" i="1"/>
  <c r="C9" i="1"/>
  <c r="C137" i="5" s="1"/>
  <c r="C139" i="5" s="1"/>
  <c r="C5" i="4"/>
  <c r="F6" i="4"/>
  <c r="J6" i="4" s="1"/>
  <c r="J517" i="1"/>
  <c r="J515" i="1" s="1"/>
  <c r="Q517" i="1"/>
  <c r="J514" i="1" l="1"/>
  <c r="J513" i="1" s="1"/>
  <c r="G137" i="5"/>
  <c r="F137" i="5"/>
  <c r="F139" i="5" s="1"/>
  <c r="Q515" i="1"/>
  <c r="Q514" i="1" s="1"/>
  <c r="Q513" i="1" s="1"/>
  <c r="C514" i="1"/>
  <c r="C513" i="1" s="1"/>
  <c r="J9" i="1"/>
  <c r="Q9" i="1"/>
  <c r="Q104" i="1"/>
  <c r="J104" i="1"/>
  <c r="C136" i="4"/>
  <c r="G136" i="4"/>
  <c r="F136" i="4"/>
  <c r="F5" i="4"/>
  <c r="C137" i="4"/>
  <c r="C138" i="4" l="1"/>
  <c r="J5" i="4"/>
  <c r="F137" i="4"/>
  <c r="F138" i="4" s="1"/>
</calcChain>
</file>

<file path=xl/sharedStrings.xml><?xml version="1.0" encoding="utf-8"?>
<sst xmlns="http://schemas.openxmlformats.org/spreadsheetml/2006/main" count="3422" uniqueCount="1072">
  <si>
    <t>CODIGO</t>
  </si>
  <si>
    <t>NOMBRE</t>
  </si>
  <si>
    <t>SALDOINICIAL</t>
  </si>
  <si>
    <t>CREDITOS</t>
  </si>
  <si>
    <t>CONTRACREDITOS</t>
  </si>
  <si>
    <t>REDUCCIONES</t>
  </si>
  <si>
    <t>ADICIONES</t>
  </si>
  <si>
    <t>CXPAGAR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</si>
  <si>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</si>
  <si>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</si>
  <si>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</si>
  <si>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</si>
  <si>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</si>
  <si>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</si>
  <si>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</si>
  <si>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</si>
  <si>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</si>
  <si>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</si>
  <si>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</si>
  <si>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</si>
  <si>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</si>
  <si>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</si>
  <si>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</si>
  <si>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</si>
  <si>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</si>
  <si>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</si>
  <si>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</si>
  <si>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</si>
  <si>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</si>
  <si>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 DOMINICALES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</si>
  <si>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</si>
  <si>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</si>
  <si>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</si>
  <si>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</si>
  <si>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</si>
  <si>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</si>
  <si>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</si>
  <si>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</si>
  <si>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</si>
  <si>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</si>
  <si>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</si>
  <si>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</si>
  <si>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</si>
  <si>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</si>
  <si>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</si>
  <si>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</si>
  <si>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</si>
  <si>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 xml:space="preserve">AUXILIO DE CESANTÍAS 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</si>
  <si>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</si>
  <si>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</si>
  <si>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</si>
  <si>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</si>
  <si>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</si>
  <si>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</si>
  <si>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</si>
  <si>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</si>
  <si>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</si>
  <si>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</si>
  <si>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</si>
  <si>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</si>
  <si>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</si>
  <si>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</si>
  <si>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</si>
  <si>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</si>
  <si>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</si>
  <si>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</si>
  <si>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0101030104</t>
  </si>
  <si>
    <t xml:space="preserve">INDEMNIZACION COMPENSATORIO HORAS EXTRA </t>
  </si>
  <si>
    <t>0101030201</t>
  </si>
  <si>
    <t>PRIMA TÉCNICA NO SALARIAL</t>
  </si>
  <si>
    <t>0101030301</t>
  </si>
  <si>
    <t xml:space="preserve">ESTÍMULOS A LOS EMPLEADOS DEL ESTADO </t>
  </si>
  <si>
    <t>0101030501</t>
  </si>
  <si>
    <t>QUINQUENIOS</t>
  </si>
  <si>
    <t>0101030801</t>
  </si>
  <si>
    <t>BONIFICACIÓN POR PRODUCTIVIDAD ACADEMICA</t>
  </si>
  <si>
    <t>0102</t>
  </si>
  <si>
    <t>PERSONAL SUPERNUMERARIO Y PLANTA TEMPORAL</t>
  </si>
  <si>
    <t>010201</t>
  </si>
  <si>
    <t>01020101</t>
  </si>
  <si>
    <t>0102010101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</si>
  <si>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</si>
  <si>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</si>
  <si>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</si>
  <si>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</si>
  <si>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</si>
  <si>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</si>
  <si>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</si>
  <si>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</si>
  <si>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</si>
  <si>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</si>
  <si>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</si>
  <si>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</si>
  <si>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</si>
  <si>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</si>
  <si>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</si>
  <si>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</si>
  <si>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</si>
  <si>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</si>
  <si>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0102020501</t>
  </si>
  <si>
    <t>0102020601</t>
  </si>
  <si>
    <t>010203</t>
  </si>
  <si>
    <t>01020301</t>
  </si>
  <si>
    <t>0102030102</t>
  </si>
  <si>
    <t>0102030401</t>
  </si>
  <si>
    <t>BONIFICACIÓN CARGO ACADÉMICO ADMINISTRATIVO</t>
  </si>
  <si>
    <t>02</t>
  </si>
  <si>
    <t>ADQUISICIÓN DE BIENES  Y SERVICIOS</t>
  </si>
  <si>
    <t>0201</t>
  </si>
  <si>
    <t>ADQUISICIÓN DE ACTIVOS NO FINANCIEROS</t>
  </si>
  <si>
    <t>020101</t>
  </si>
  <si>
    <t>ACTIVOS FIJOS</t>
  </si>
  <si>
    <t>02010104</t>
  </si>
  <si>
    <t>MAQUINARIA Y EQUIPO</t>
  </si>
  <si>
    <t>0201010403</t>
  </si>
  <si>
    <t>MAQUINARIA PARA USO GENERAL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</si>
  <si>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</si>
  <si>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</si>
  <si>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</si>
  <si>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</si>
  <si>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</si>
  <si>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 PIEZAS Y ACCESORIOS</t>
  </si>
  <si>
    <t>020101040408</t>
  </si>
  <si>
    <t>APARATOS DE USO DOMÉSTICO Y SUS PARTES Y PIEZAS</t>
  </si>
  <si>
    <t>020101040409</t>
  </si>
  <si>
    <t>0201010405</t>
  </si>
  <si>
    <t>MAQUINARIA DE OFICINA CONTABILIDAD E INFORMÁTICA</t>
  </si>
  <si>
    <t>020101040501</t>
  </si>
  <si>
    <t>MÁQUINAS PARA OFICINA Y CONTABILIDAD Y SUS PARTES Y ACCESORIOS</t>
  </si>
  <si>
    <t>020101040502</t>
  </si>
  <si>
    <t>MAQUINARIA DE INFORMÁTICA Y SUS PARTES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</si>
  <si>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</si>
  <si>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</si>
  <si>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</si>
  <si>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</si>
  <si>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</si>
  <si>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 PILAS Y BATERÍAS PRIMARIAS Y SUS PARTES Y PIEZAS</t>
  </si>
  <si>
    <t>020101040609</t>
  </si>
  <si>
    <t>OTRO EQUIPO ELÉCTRICO Y SUS PARTES Y PIEZAS</t>
  </si>
  <si>
    <t>0201010407</t>
  </si>
  <si>
    <t>EQUIPO Y APARATOS DE RADIO TELEVISIÓN Y COMUNICACIONES</t>
  </si>
  <si>
    <t>020101040703</t>
  </si>
  <si>
    <t>RADIORRECEPTORES Y RECEPTORES DE TELEVISIÓN PARA LA GRABACIÓN etc</t>
  </si>
  <si>
    <t>0201010408</t>
  </si>
  <si>
    <t>APARATOS MÉDICOS INSTRUMENTOS ÓPTICOS Y DE PRECISIÓN RELOJES</t>
  </si>
  <si>
    <t>020101040802</t>
  </si>
  <si>
    <t>INSTRUMENTOS Y APARATOS DE MEDICIÓN VERIFICACIÓN ANÁLISIS DE NAVEGACIÓN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</si>
  <si>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</si>
  <si>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</si>
  <si>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</si>
  <si>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</si>
  <si>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</si>
  <si>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</si>
  <si>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</si>
  <si>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</si>
  <si>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0201010602024</t>
  </si>
  <si>
    <t>COSTOS DE TRANSPORTE</t>
  </si>
  <si>
    <t>020101060203</t>
  </si>
  <si>
    <t>PROGRAMAS DE INFORMÁTICA Y BASES DE DATOS</t>
  </si>
  <si>
    <t>0201010602031</t>
  </si>
  <si>
    <t xml:space="preserve">PROGRAMAS DE INFORMÁTICA       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</si>
  <si>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</si>
  <si>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</si>
  <si>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</si>
  <si>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</si>
  <si>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</si>
  <si>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</si>
  <si>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</si>
  <si>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 SILVICULTURA Y PRODUCTOS DE LA PESCA</t>
  </si>
  <si>
    <t>0202010001</t>
  </si>
  <si>
    <t>PRODUCTOS DE LA AGRICULTURA Y LA HORTICULTURA</t>
  </si>
  <si>
    <t>020201000104</t>
  </si>
  <si>
    <t>SEMILLAS Y FRUTOS OLEAGINOSOS</t>
  </si>
  <si>
    <t>020201000106</t>
  </si>
  <si>
    <t>PLANTAS AROMÁTICAS BEBESTIBLES Y ESPECIAS</t>
  </si>
  <si>
    <t>0202010002</t>
  </si>
  <si>
    <t>ANIMALES VIVOS Y PRODUCTOS ANIMALES EXCEPTO LA CARNE</t>
  </si>
  <si>
    <t>020201000201</t>
  </si>
  <si>
    <t>ANIMALES VIVOS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</si>
  <si>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</si>
  <si>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</si>
  <si>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</si>
  <si>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</si>
  <si>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</si>
  <si>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</si>
  <si>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</si>
  <si>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</si>
  <si>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</si>
  <si>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</si>
  <si>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</si>
  <si>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 ELECTRICIDAD GAS Y AGUA</t>
  </si>
  <si>
    <t>0202010102</t>
  </si>
  <si>
    <t>PETRÓLEO CRUDO Y GAS NATURAL</t>
  </si>
  <si>
    <t>0202010105</t>
  </si>
  <si>
    <t>PIEDRA ARENA Y ARCILLA</t>
  </si>
  <si>
    <t>0202010107</t>
  </si>
  <si>
    <t>ELECTRICIDAD GAS DE CIUDAD VAPOR Y AGUA CALIENTE</t>
  </si>
  <si>
    <t>020201010701</t>
  </si>
  <si>
    <t>ENERGÍA ELÉCTRICA</t>
  </si>
  <si>
    <t>020201010702</t>
  </si>
  <si>
    <t>GAS DE CARBÓN GAS DE AGUA GAS POBRE Y OTROS GASES ETC</t>
  </si>
  <si>
    <t>0202010108</t>
  </si>
  <si>
    <t>AGUA NATURAL</t>
  </si>
  <si>
    <t>02020102</t>
  </si>
  <si>
    <t>PRODUCTOS ALIMENTI BEBIDAS Y TABACO TEXTILES PRENDAS DE VESTIR Y PRODUCTOS DE CUERO</t>
  </si>
  <si>
    <t>0202010201</t>
  </si>
  <si>
    <t>CARNE PESCADO FRUTAS HORTALIZAS ACEITES Y GRASAS</t>
  </si>
  <si>
    <t>020201020101</t>
  </si>
  <si>
    <t>CARNE Y PRODUCTOS CÁRNICOS</t>
  </si>
  <si>
    <t>0202010203</t>
  </si>
  <si>
    <t>PRODUCTOS DE MOLINERÍA ALMIDONES Y PRODUCTOS DERIVADOS DEL ALMIDÓN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</si>
  <si>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</si>
  <si>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</si>
  <si>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</si>
  <si>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</si>
  <si>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</si>
  <si>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</si>
  <si>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</si>
  <si>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</si>
  <si>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0202010204</t>
  </si>
  <si>
    <t>BEBIDAS</t>
  </si>
  <si>
    <t>020201020402</t>
  </si>
  <si>
    <t>VINOS</t>
  </si>
  <si>
    <t>0202010208</t>
  </si>
  <si>
    <t>DOTACIÓN PRENDAS DE VESTIR Y CALZADO</t>
  </si>
  <si>
    <t>02020103</t>
  </si>
  <si>
    <t>OTROS BIENES TRANSPORTABLES EXCEPTO PRODUCTOS METÁLICOS MAQUINARIA Y EQUIPO</t>
  </si>
  <si>
    <t>0202010301</t>
  </si>
  <si>
    <t>PRODUCTOS DE MADERA CORCHO CESTERÍA Y ESPARTERÍA</t>
  </si>
  <si>
    <t>0202010302</t>
  </si>
  <si>
    <t>PASTA O PULPA PAPEL Y PRODUCTOS DE PAPEL IMPRESOS Y ARTÍCULOS RELACIONADOS</t>
  </si>
  <si>
    <t>020201030201</t>
  </si>
  <si>
    <t>PASTA DE PAPEL PAPEL Y CARTÓN</t>
  </si>
  <si>
    <t>020201030202</t>
  </si>
  <si>
    <t xml:space="preserve">LIBROS IMPRESOS </t>
  </si>
  <si>
    <t>020201030206</t>
  </si>
  <si>
    <t>SELLOS CHEQUERAS BILLETES DE BANCO TÍTULOS DE ACCIONES</t>
  </si>
  <si>
    <t>020201030207</t>
  </si>
  <si>
    <t>LIBROS DE REGISTROS LIBROS DE CONTABILIDAD</t>
  </si>
  <si>
    <t>0202010303</t>
  </si>
  <si>
    <t>PRODUCTOS DE HORNOS DE COQUE PRODUCTOS DE REFINACIÓN DE PETRÓLEO Y COMBUSTIBLE NUCLEAR</t>
  </si>
  <si>
    <t>020201030303</t>
  </si>
  <si>
    <t>ACEITES DE PETRÓLEO O ACEITES OBTENIDOS DE MINERALES BITUMINOSOS</t>
  </si>
  <si>
    <t>020201030304</t>
  </si>
  <si>
    <t>GAS DE PETRÓLEO Y OTROS HIDROCARBUROS GASEOSOS EXCEPTO GAS NATURAL</t>
  </si>
  <si>
    <t>0202010304</t>
  </si>
  <si>
    <t>QUÍMICOS BÁSICOS</t>
  </si>
  <si>
    <t>020201030401</t>
  </si>
  <si>
    <t xml:space="preserve">QUÍMICOS ORGÁNICOS BÁSICOS </t>
  </si>
  <si>
    <t>020201030402</t>
  </si>
  <si>
    <t>PRODUCTOS QUÍMICOS INORGÁNICOS BÁSICOS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</si>
  <si>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</si>
  <si>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</si>
  <si>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</si>
  <si>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</si>
  <si>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</si>
  <si>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 FIBRAS ARTIFICIALES O FIBRAS INDUSTRIALES HECHAS POR EL HOMBRE</t>
  </si>
  <si>
    <t>020201030501</t>
  </si>
  <si>
    <t>PINTURAS Y BARNICES Y PRODUCTOS RELACIONADOS</t>
  </si>
  <si>
    <t>020201030502</t>
  </si>
  <si>
    <t>PRODUCTOS FARMACÉUTICOS</t>
  </si>
  <si>
    <t>020201030503</t>
  </si>
  <si>
    <t>JABÓN PREPARADOS PARA LIMPIEZA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</si>
  <si>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</si>
  <si>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</si>
  <si>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</si>
  <si>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</si>
  <si>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</si>
  <si>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</si>
  <si>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</si>
  <si>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CÁMARAS DE AIRE</t>
  </si>
  <si>
    <t>020201030602</t>
  </si>
  <si>
    <t>OTROS PRODUCTOS DE CAUCHO</t>
  </si>
  <si>
    <t>020201030604</t>
  </si>
  <si>
    <t>PRODUCTOS DE EMPAQUE Y ENVASADO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</si>
  <si>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</si>
  <si>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</si>
  <si>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</si>
  <si>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</si>
  <si>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</si>
  <si>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</si>
  <si>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0202010308</t>
  </si>
  <si>
    <t>OTROS BIENES TRANSPORTABLES N.C.P.no clasificados en otra parte</t>
  </si>
  <si>
    <t>020201030801</t>
  </si>
  <si>
    <t>MUEBLES</t>
  </si>
  <si>
    <t>0202010308012</t>
  </si>
  <si>
    <t>MUEBLES DEL TIPO UTILIZADO EN OFICINAS</t>
  </si>
  <si>
    <t>020201030809</t>
  </si>
  <si>
    <t>OTROS ARTÍCULOS MANUFACTURADOS N.C.P.</t>
  </si>
  <si>
    <t>02020104</t>
  </si>
  <si>
    <t>PRODUCTOS METÁLICOS Y PAQUETES DE SOFTWARE</t>
  </si>
  <si>
    <t>0202010404</t>
  </si>
  <si>
    <t>020201040409</t>
  </si>
  <si>
    <t>OTRA MAQUINARIA PARA USOS ESPECIALES Y SUS PARTES Y PIEZAS</t>
  </si>
  <si>
    <t>0202010405</t>
  </si>
  <si>
    <t>020201040501</t>
  </si>
  <si>
    <t>020201040502</t>
  </si>
  <si>
    <t>0202010406</t>
  </si>
  <si>
    <t>020201040609</t>
  </si>
  <si>
    <t>0202010407</t>
  </si>
  <si>
    <t>020201040708</t>
  </si>
  <si>
    <t xml:space="preserve">PAQUETES DE SOFTWARE </t>
  </si>
  <si>
    <t>020202</t>
  </si>
  <si>
    <t>ADQUISICIÓN DE SERVICIOS</t>
  </si>
  <si>
    <t>02020206</t>
  </si>
  <si>
    <t>SERVICIOS DE ALOJAMIENTO DE SUMINISTRO DE COMIDAS DE BEBIDAS DE TRANSPORTE</t>
  </si>
  <si>
    <t>0202020603</t>
  </si>
  <si>
    <t>ALOJAMIENTO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</si>
  <si>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</si>
  <si>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</si>
  <si>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</si>
  <si>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</si>
  <si>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</si>
  <si>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</si>
  <si>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</si>
  <si>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</si>
  <si>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</si>
  <si>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</si>
  <si>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</si>
  <si>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</si>
  <si>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</si>
  <si>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</si>
  <si>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</si>
  <si>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</si>
  <si>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</si>
  <si>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</si>
  <si>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</si>
  <si>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 GAS Y AGUA POR CUENTA PROPIA</t>
  </si>
  <si>
    <t>020202060901</t>
  </si>
  <si>
    <t>SERVICIOS DE DISTRIBUCIÓN DE ELECTRICIDAD Y SERVICIOS</t>
  </si>
  <si>
    <t>020202060902</t>
  </si>
  <si>
    <t>SERVICIOS DE DISTRIBUCIÓN DE AGUA POR CUENTA PROPIA</t>
  </si>
  <si>
    <t>02020207</t>
  </si>
  <si>
    <t>SERVICIOS FINANCIEROS Y SERVICIOS CONEXOS SERVICIOS INMOBILIARIOS Y SERVICIOS DE LEASING</t>
  </si>
  <si>
    <t>0202020701</t>
  </si>
  <si>
    <t>SERVICIOSS FINANCIEROS Y SERVICIOS CONEXOS</t>
  </si>
  <si>
    <t>020202070101</t>
  </si>
  <si>
    <t>SERVICIOSSS FINANCRS EXCEPTO DE LA BANCA DE INVERSIÓN</t>
  </si>
  <si>
    <t>0202020701011</t>
  </si>
  <si>
    <t>SERVI FINANCIEROS EXCEPTO DE LA BANCA DE INVERSIÓN</t>
  </si>
  <si>
    <t>0202020701019</t>
  </si>
  <si>
    <t>OTROS SERVICIOS FINANCIEROS EXCEPTO LOS SERVICIOS DE LA BANCA</t>
  </si>
  <si>
    <t>020202070103</t>
  </si>
  <si>
    <t>SERVICIOS DE SEGUROS Y PENSIONES CON EXCLUSIÓN DE SERVICIOS</t>
  </si>
  <si>
    <t>0202020701031</t>
  </si>
  <si>
    <t>SERVICIOS DE SEGUROS VIDA CON EXCLUSIÓN DE LOS SERVICIOS DE REASEGURO</t>
  </si>
  <si>
    <t>0202020701035</t>
  </si>
  <si>
    <t>OTROS SERVICIOS DE SEGUROS DISTINTOS A LOS SEGUROS DE VIDA</t>
  </si>
  <si>
    <t>020202070103501</t>
  </si>
  <si>
    <t>SERVICIOS DE SEGUROS DE VEHÍCULOS AUTOMOTORES</t>
  </si>
  <si>
    <t>020202070103507</t>
  </si>
  <si>
    <t>SERVICIOS DE SEGURO OBLIGATORIO DE ACCIDENTES DE TRÁNSITO SOAT</t>
  </si>
  <si>
    <t>020202070103509</t>
  </si>
  <si>
    <t>OTROS SERVICIOS DE SEGUROS DISTINTOS DE LOS SEGUROS DE VIDA N.C.P.</t>
  </si>
  <si>
    <t>0202020702</t>
  </si>
  <si>
    <t xml:space="preserve">SERVICIOS INMOBILIARIOS </t>
  </si>
  <si>
    <t>020202070201</t>
  </si>
  <si>
    <t>SERVICIOS INMOBILIARIOS RELATIVOS A BIENES RAÍCES PROPIOS O ARRENDADOS</t>
  </si>
  <si>
    <t>0202020702011</t>
  </si>
  <si>
    <t>SERVICIOS DE ALQUILER O ARRENDAMIENTO CON O SIN OPCIÓN DE COMPRA</t>
  </si>
  <si>
    <t>020202070202</t>
  </si>
  <si>
    <t>SERVICIOS INMOBILIARIOS A COMISIÓN O POR CONTRATO</t>
  </si>
  <si>
    <t>0202020702022</t>
  </si>
  <si>
    <t xml:space="preserve">SERVICIO DE ARRENDAMIENTO DE BIENES INMUEBLES A COMISIÓN O POR CONTRATA 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</si>
  <si>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</si>
  <si>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</si>
  <si>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</si>
  <si>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</si>
  <si>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</si>
  <si>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 xml:space="preserve">SERVICIOS PRESTADOS A LAS EMPRESAS Y SERVICIOS DE PRODUCCIÓN </t>
  </si>
  <si>
    <t>0202020802</t>
  </si>
  <si>
    <t>SERVICIOS JURÍDICOS Y CONTABLES</t>
  </si>
  <si>
    <t>020202080201</t>
  </si>
  <si>
    <t>SERVICIOS JURÍDICOS</t>
  </si>
  <si>
    <t>0202020803</t>
  </si>
  <si>
    <t>OTROS SERVICIOS PROFESIONALES CIENTÍFICOS Y TÉCNICOS</t>
  </si>
  <si>
    <t>020202080301</t>
  </si>
  <si>
    <t>SERVICIOS DE CONSULTORÍA EN ADMINISTRACIÓN Y SERVICIOS DE GESTIÓN</t>
  </si>
  <si>
    <t>0202020803019</t>
  </si>
  <si>
    <t>OTROS SERVICIOS DE GESTIÓN EXCEPTO LOS SERVICIOS DE ADMON</t>
  </si>
  <si>
    <t>020202080303</t>
  </si>
  <si>
    <t xml:space="preserve">SERVICIOS DE INGENIERÍA 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</si>
  <si>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</si>
  <si>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</si>
  <si>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</si>
  <si>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</si>
  <si>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</si>
  <si>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</si>
  <si>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</si>
  <si>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</si>
  <si>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</si>
  <si>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</si>
  <si>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</si>
  <si>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</si>
  <si>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</si>
  <si>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</si>
  <si>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</si>
  <si>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</si>
  <si>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</si>
  <si>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</si>
  <si>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0202020806</t>
  </si>
  <si>
    <t>SERVICIOS DE APOYO A LA AGRICULTURA LA CAZA LA SILVICULTURA</t>
  </si>
  <si>
    <t>020202080601</t>
  </si>
  <si>
    <t xml:space="preserve">SERVICIOS DE APOYO A LA AGRICULTURA LA CAZA LA SILVICULTURA Y LA PESCA </t>
  </si>
  <si>
    <t>020202080603</t>
  </si>
  <si>
    <t>SERVICIOS DE APOYO A LA DISTRIBUCIÓN DE ELECTRICIDAD GAS Y AGUA</t>
  </si>
  <si>
    <t>0202020807</t>
  </si>
  <si>
    <t>SERVICIOS DE MANTENIMIENTO REPARACIÓN E INSTALACIÓN</t>
  </si>
  <si>
    <t>020202080701</t>
  </si>
  <si>
    <t>SERVICIOS DE MANTENIMIENTO Y REPARACIÓN DE PRODUCTOS METÁLICOS</t>
  </si>
  <si>
    <t>0202020807011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</si>
  <si>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</si>
  <si>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</si>
  <si>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</si>
  <si>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</si>
  <si>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</si>
  <si>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</si>
  <si>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</si>
  <si>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</si>
  <si>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</si>
  <si>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</si>
  <si>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</si>
  <si>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</si>
  <si>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</si>
  <si>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</si>
  <si>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</si>
  <si>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DISTINTOS DE LOS SERVICIOS DE CONSTRUCCIÓN</t>
  </si>
  <si>
    <t>0202020807036</t>
  </si>
  <si>
    <t>SERVICIOS DE INSTALACIÓN DE MAQUINARIA Y APARATOS ELÉCTRICOS N.C.P.</t>
  </si>
  <si>
    <t>0202020809</t>
  </si>
  <si>
    <t>OTROS SERVICIOS DE FABRICACIÓN SERVICIOS DE EDICIÓN IMPRESIÓN Y REPRODUCCIÓN</t>
  </si>
  <si>
    <t>020202080901</t>
  </si>
  <si>
    <t xml:space="preserve">SERVICIOS DE EDICIÓN IMPRESIÓN Y REPRODUCCIÓN </t>
  </si>
  <si>
    <t>02020209</t>
  </si>
  <si>
    <t>SERVICIOS PARA LA COMUNIDAD SOCIALES Y PERSONALES</t>
  </si>
  <si>
    <t>0202020902</t>
  </si>
  <si>
    <t>SERVICIOS DE EDUCACIÓN</t>
  </si>
  <si>
    <t>020202090205</t>
  </si>
  <si>
    <t xml:space="preserve">SERVICIOS DE EDUCACIÓN SUPERIOR TERCIARIA </t>
  </si>
  <si>
    <t>020202090209</t>
  </si>
  <si>
    <t>OTROS TIPOS DE EDUCACIÓN Y SERVICIOS DE APOYO EDUCATIVO</t>
  </si>
  <si>
    <t>0202020904</t>
  </si>
  <si>
    <t>SERVICIOS DE ALCANTARILLADO RECOLECCIÓN TRATAMIENTO Y DISPOSICIÓN DE DESECHOS</t>
  </si>
  <si>
    <t>020202090401</t>
  </si>
  <si>
    <t>SERVICIOS DE ALC SERVICIOS DE LIMPIEZA TRATAMIENTO DE AGUAS RESIDUALES Y TANQUES SÉPTICOS</t>
  </si>
  <si>
    <t>020202090402</t>
  </si>
  <si>
    <t>SERVICIOS DE RECOLECCIÓN DE DESECHOS</t>
  </si>
  <si>
    <t>0202020905</t>
  </si>
  <si>
    <t>SERVICIOS DE ASOCIACIONES</t>
  </si>
  <si>
    <t>020202090509</t>
  </si>
  <si>
    <t>SERVICIOS PROPORCIONADOS POR OTRAS ASOCIACIONES</t>
  </si>
  <si>
    <t>0202021001</t>
  </si>
  <si>
    <t>08</t>
  </si>
  <si>
    <t>GASTOS POR TRIBUTOS MULTAS SANCIONES E INTERESES DE MORA</t>
  </si>
  <si>
    <t>0801</t>
  </si>
  <si>
    <t xml:space="preserve">IMPUESTOS </t>
  </si>
  <si>
    <t>080102</t>
  </si>
  <si>
    <t>IMPUESTOS TERRITORIALES</t>
  </si>
  <si>
    <t>0801020101</t>
  </si>
  <si>
    <t>IMPUESTO PREDIAL Y SOBRETASA AMBIENTAL</t>
  </si>
  <si>
    <t>0803</t>
  </si>
  <si>
    <t>TASAS Y DERECHOS ADMINISTRATIVOS</t>
  </si>
  <si>
    <t>0803010101</t>
  </si>
  <si>
    <t>0804</t>
  </si>
  <si>
    <t>CONTRIBUCIONES</t>
  </si>
  <si>
    <t>0804010101</t>
  </si>
  <si>
    <t>CUOTA DE FISCALIZACIÓN Y AUDITAJE</t>
  </si>
  <si>
    <t>GASTOS DE INVERSION</t>
  </si>
  <si>
    <t>EJE 1. EXCELENCIA ACADEMICA</t>
  </si>
  <si>
    <t>PROGRAMA- FORTALECIMIENTO DE LA FORMACIÓN DOCENTE</t>
  </si>
  <si>
    <t>AMPLIACIÓN PLANTA DOCENTE (CONVOCATORIA)-PROPIOS</t>
  </si>
  <si>
    <t>ESTÍMULO A LA FORMACIÓN</t>
  </si>
  <si>
    <t>ESTIMULOS A LA FORMACIÓN DISCIPLINAR</t>
  </si>
  <si>
    <t>ESTIMULOS A LA FORMACIÓN DISCIPLINAR-PFC</t>
  </si>
  <si>
    <t>ESTIMULOS A LA FORMACIÓN EDUCATIVA</t>
  </si>
  <si>
    <t>ESTIMULOS A LA FORMACIÓN EDUCATIVA-PROUNAL</t>
  </si>
  <si>
    <t>ESTIMULOS A LA FORMACIÓN (LINEAMIENTOS PEDAGÓGICOS)</t>
  </si>
  <si>
    <t>ESTIMULOS A LA FORMACIÓN (LINEAMIENTOS PEDAGÓGICOS)-PROPIOS</t>
  </si>
  <si>
    <t xml:space="preserve">PROGRAMA-MODERNIZACIÓN CURRICULAR. </t>
  </si>
  <si>
    <t>ESTRUCTURACIÓN CURRICULAR FORMATIVA</t>
  </si>
  <si>
    <t>PRACTICAS ACADEMICAS</t>
  </si>
  <si>
    <t>PRACTICAS ACADEMICAS-PFC</t>
  </si>
  <si>
    <t>PRACTICAS ACADEMICAS-PROUNAL</t>
  </si>
  <si>
    <t>PRUEBAS SABER PRO</t>
  </si>
  <si>
    <t>PRUEBAS SABER PRO-PFC</t>
  </si>
  <si>
    <t>ACREDITACIÓN DE ALTA CALIDAD DE PROGRAMAS ACADÉMICOS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</si>
  <si>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</si>
  <si>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</si>
  <si>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</si>
  <si>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INVESTIGACIÓN CON PERTINENCIA REGIONAL</t>
  </si>
  <si>
    <t>PROMOCIÓN PARA DEL DESARROLLO DE PROYECTOS DE INV. CON PERTINENCIA REGIONAL-PFC</t>
  </si>
  <si>
    <t>PROMOCIÓN PARA DEL DESARROLLO DE PROYECTOS DE INV. CON PERTINENCIA REGIONAL-PROUNAL</t>
  </si>
  <si>
    <t>PROGRAMA-MODERNIZACIÓN Y VISIBILIZACIÓN DE FUENTES DOC. Y COLECCIONES MUSEOLÓGICAS DE LA U</t>
  </si>
  <si>
    <t>BIBLIOTECA</t>
  </si>
  <si>
    <t>DOTACION EQUIPOS, MAT.BIBLIOGRAFICO Y BASES DE DATOS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</si>
  <si>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</si>
  <si>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</si>
  <si>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</si>
  <si>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</t>
  </si>
  <si>
    <t>MOVILIDAD ACADÉMICA E INVESTIGATIVA-PROUNAL</t>
  </si>
  <si>
    <t>EJE 2. COMPROMISO SOCIAL.</t>
  </si>
  <si>
    <t>PROGRAMA-DESARROLLO HUMANO</t>
  </si>
  <si>
    <t>BIENESTAR INSTITUCIONAL</t>
  </si>
  <si>
    <t>INVERSIONES BIENESTAR</t>
  </si>
  <si>
    <t>INVERSIONES BIENESTAR-PFC</t>
  </si>
  <si>
    <t>INVERSIONES BIENESTAR-PROUNAL</t>
  </si>
  <si>
    <t>BIENESTA UNIVERSITARIO INTERPRETES</t>
  </si>
  <si>
    <t>BIENESTA UNIVERSITARIO INTERPRETES-PFC</t>
  </si>
  <si>
    <t>BIENESTA UNIVERSITARIO INTERPRETES-PROUNAL</t>
  </si>
  <si>
    <t>RESTAURANTE UNIVERSITARIO</t>
  </si>
  <si>
    <t>RESTAURANTE UNIVERSITARIO-PFC</t>
  </si>
  <si>
    <t>RESTAURANTE UNIVERSITARIO-PROUNAL</t>
  </si>
  <si>
    <t>RESIDENCIAS MASCULINAS Y FEMENINAS</t>
  </si>
  <si>
    <t>RESIDENCIAS MASCULINAS Y FEMENINAS-PFC</t>
  </si>
  <si>
    <t>RESIDENCIAS MASCULINAS Y FEMENINAS-PROUNAL</t>
  </si>
  <si>
    <t>BECAS ESTUDIANTILES</t>
  </si>
  <si>
    <t>Becas Estudiantiles-PFC</t>
  </si>
  <si>
    <t>APYO ACTIVIDADES ESTUDIANTILES PREGRADO Y POSGRADO</t>
  </si>
  <si>
    <t>APYO ACTIVIDADES ESTUDIANTILES PREGRADO Y POSGRADO-PFC</t>
  </si>
  <si>
    <t>APYO ACTIVIDADES ESTUDIANTILES PREGRADO Y POSGRADO-PROUNAL</t>
  </si>
  <si>
    <t>ACTIVIDADES Y DOTACION DEPORTIVAS</t>
  </si>
  <si>
    <t>ACTIVIDADES Y DOTACION DEPORTIVAS-PFC</t>
  </si>
  <si>
    <t>ACTIVIDADES Y DOTACION DEPORTIVAS-PROUNAL</t>
  </si>
  <si>
    <t>ACTIVIDADES DE INTEGRACION Y RECREACION</t>
  </si>
  <si>
    <t>ACTIVIDADES DE INTEGRACION Y RECREACION-PROUNAL</t>
  </si>
  <si>
    <t>PROGRAMA INT. ABORDAJE DEL CONSUMO DE ADICTIVOS-PICA</t>
  </si>
  <si>
    <t>PROGRAMA INT. ABORDAJE DEL CONSUMO DE ADICTIVOS-PICA-PROUNAL</t>
  </si>
  <si>
    <t>LIBRERIA UNIVERSITARIA</t>
  </si>
  <si>
    <t>LIBRERIA UNIVERSITARIA-PROPIOS</t>
  </si>
  <si>
    <t>SEGURIDAD Y SALUD EN EL TRABAJO</t>
  </si>
  <si>
    <t>SEGURIDAD Y SALUD EN EL TRABAJO-PFC</t>
  </si>
  <si>
    <t>SEGURIDAD Y SALUD EN EL TRABAJO-PROUNAL</t>
  </si>
  <si>
    <t>SECCION ASISTENCIAL</t>
  </si>
  <si>
    <t>SECCION ASISTENCIAL-PFC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</si>
  <si>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</si>
  <si>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</si>
  <si>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</si>
  <si>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ACADEMICAS-PFC</t>
  </si>
  <si>
    <t>ASISTENCIAS ADMINISTRATIVAS Y MONITORIAS ACADEMICAS-PROPIOS</t>
  </si>
  <si>
    <t>CURSOS NIVELATORIOS</t>
  </si>
  <si>
    <t>CURSOS NIVELATORIOS-PROPIOS</t>
  </si>
  <si>
    <t>TIENDAS UNIVERSITARIOS</t>
  </si>
  <si>
    <t>TIENDAS UNIVERSITARIOS-PROUNAL</t>
  </si>
  <si>
    <t>FORMACIÓN POLÍTICA Y CIUDADANÍA</t>
  </si>
  <si>
    <t>POLITICAS INSTITUCIONALES DE GENERO</t>
  </si>
  <si>
    <t>POLITICAS INSTITUCIONALES DE GENERO-PROPIOS</t>
  </si>
  <si>
    <t>POLITICAS INSTITUCIONALES DE INCLUSION</t>
  </si>
  <si>
    <t>POLITICAS INSTITUCIONALES DE INCLUSION-PROPIOS</t>
  </si>
  <si>
    <t>ACTUALIZACION ESTATUTO ESTUDIANTIL</t>
  </si>
  <si>
    <t>ACTUALIZACION ESTATUTO ESTUDIANTIL-PROPIOS</t>
  </si>
  <si>
    <t>POLITICA INSTITUCIONAL DE DERECHOS HUMANOS</t>
  </si>
  <si>
    <t>POLITICA INSTITUCIONAL DE DERECHOS HUMANOS-PROPIOS</t>
  </si>
  <si>
    <t>DESARROLLO CULTURAL</t>
  </si>
  <si>
    <t>TALLERISTAS CENTRO CULTURAL</t>
  </si>
  <si>
    <t>TALLERISTAS CENTRO CULTURAL-PFC</t>
  </si>
  <si>
    <t>INSTRUMENTISTAS ORQUESTA SINFONICA</t>
  </si>
  <si>
    <t>INSTRUMENTISTAS ORQUESTA SINFONICA-PFC</t>
  </si>
  <si>
    <t>CENTRO CULTURAL</t>
  </si>
  <si>
    <t>CENTRO CULTURAL-PFC</t>
  </si>
  <si>
    <t>ORQUESTA SINFONICA</t>
  </si>
  <si>
    <t>ORQUESTA SINFONICA-PFC</t>
  </si>
  <si>
    <t xml:space="preserve">PROGRAMA-PROYECCIÓN SOCIAL. </t>
  </si>
  <si>
    <t>REGIONALIZACION</t>
  </si>
  <si>
    <t>REGIONALIZACION-PFC</t>
  </si>
  <si>
    <t>REGIONALIZACION-PROUNAL</t>
  </si>
  <si>
    <t>UT SOLIDARIA</t>
  </si>
  <si>
    <t>UT SOLIDARIA-PFC</t>
  </si>
  <si>
    <t>PROGRAMA DE GRADUADOS</t>
  </si>
  <si>
    <t>FORTALECIMIENTO VINCULOS CON LOS GRADUADOS</t>
  </si>
  <si>
    <t>FORTALECIMIENTO VINCULOS CON LOS GRADUADOS-PFC</t>
  </si>
  <si>
    <t>PROGRAMA ESPECIAL DE BIENESTAR UNIVERSITARIO</t>
  </si>
  <si>
    <t>PROGRAMA ESPECIAL E BIENESTAR-PROPIOS</t>
  </si>
  <si>
    <t>EJE 3. COMPROMISO AMBIENTAL</t>
  </si>
  <si>
    <t>PROGRAMA-UNIVERSIDAD TERRITORIO VERDE.</t>
  </si>
  <si>
    <t>CATEDRA AMBIENTAL</t>
  </si>
  <si>
    <t>CATEDRA AMBIENTAL-PROUNAL</t>
  </si>
  <si>
    <t>PROGRAMA-HACIA UN TOLIMA SUSTENTABLE</t>
  </si>
  <si>
    <t>ACOMPAÑAMIENTO A ACT.SOCIALES PARA GESTIÓN DE CONFLICTOS AMB.</t>
  </si>
  <si>
    <t>ACOMPAÑAMIENTO A ACT.SOCIALES PARA GESTIÓN DE CONFLICTOS AMB.-PROPIOS</t>
  </si>
  <si>
    <t>EJE 4. EFICIENCIA Y TRANSPARENCIA ADMINISTRATIVA</t>
  </si>
  <si>
    <t>PROGRAMA-MODELO INTEGRADO DE PLANEACIÓN Y GESTIÓN.</t>
  </si>
  <si>
    <t>SISTEMA DE PLANIFICACIÓN INSTITUCIONAL-PROPIOS</t>
  </si>
  <si>
    <t>SISTEMA DE COMUNICACIÓN Y MEDIOS</t>
  </si>
  <si>
    <t>SISTEMA DE COMUNICACIÓN Y MEDIOS-PFC</t>
  </si>
  <si>
    <t>PLAN ESTRATÉGICO DE GESTIÓN DE TIC</t>
  </si>
  <si>
    <t xml:space="preserve"> PLAN ESTRATÉGICO DE GESTIÓN DE TIC-PROPIOS</t>
  </si>
  <si>
    <t>SISTEMA DE GESTIÓN INTEGRADO</t>
  </si>
  <si>
    <t>SISTEMA DE GESTIÓN INTEGRADA-PROUNAL</t>
  </si>
  <si>
    <t xml:space="preserve"> SISTEMA DE GESTION INTEGRADO-PROPIOS</t>
  </si>
  <si>
    <t>ADECUACIÓN PLANTA FÍSICA</t>
  </si>
  <si>
    <t>ADECUACIÓN PLANTA FÍSICA-PFC</t>
  </si>
  <si>
    <t>ADECUACIÓN PLANTA FÍSICA-PROUNAL</t>
  </si>
  <si>
    <t>ADQUISICIÓN DE EQUIPOS O DISPOSITIVOS TECNOLÓGICOS</t>
  </si>
  <si>
    <t>ADQUISICIÓN DE EQUIPOS O DISPOSITIVOS TECNOLÓGICOS-PROUNAL</t>
  </si>
  <si>
    <t>PROGRAMA-REGIONALIZACIÓN.</t>
  </si>
  <si>
    <t>PLAN ESTRATÉGICO DE EXPANSIÓN DEL CAMPUS UNIVERSITARIO SIGLO XXI</t>
  </si>
  <si>
    <t>PLAN ESTRATÉGICO DE EXPANSIÓN DEL CAMPUS UNIVERSITARIO SIGLO XXI-PROUT</t>
  </si>
  <si>
    <t>GASTOS E INVERSION</t>
  </si>
  <si>
    <t>GASTOS</t>
  </si>
  <si>
    <t>SERVICIOS PARA EL CUIDADO DE LA SALUD HUMANA Y SERVICIOS SOCIALES</t>
  </si>
  <si>
    <t>SERVICIOS DE SALUD HUMANA</t>
  </si>
  <si>
    <t>TRANSFERENCIAS CORRIENTES</t>
  </si>
  <si>
    <t>INVERSIÓN</t>
  </si>
  <si>
    <t>EJE 1 Excelencia Academica</t>
  </si>
  <si>
    <t>EJE 2 Compromiso Social</t>
  </si>
  <si>
    <t>EJE 3 Compromiso Ambiental</t>
  </si>
  <si>
    <t>EJE 4 Eficiencia Administrativa</t>
  </si>
  <si>
    <t>PPTO DEFINITIVO</t>
  </si>
  <si>
    <t>COMPROMISO MES</t>
  </si>
  <si>
    <t>TOTAL COMPROMISOS</t>
  </si>
  <si>
    <t>SALDO POR COMPROMETER</t>
  </si>
  <si>
    <t>GIROS MES</t>
  </si>
  <si>
    <t>TOTAL GIROS</t>
  </si>
  <si>
    <t>CDP MES</t>
  </si>
  <si>
    <t>TOTAL CDPS</t>
  </si>
  <si>
    <t>CDPS X COMPROMETER</t>
  </si>
  <si>
    <t>SALDO DISPONIBLE</t>
  </si>
  <si>
    <t>PAC ACUMULADO</t>
  </si>
  <si>
    <t>PRESUPUESTO INICIAL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</si>
  <si>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</si>
  <si>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</si>
  <si>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</si>
  <si>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</si>
  <si>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</si>
  <si>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</si>
  <si>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</si>
  <si>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</si>
  <si>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</si>
  <si>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</si>
  <si>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</si>
  <si>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</si>
  <si>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</si>
  <si>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</si>
  <si>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</si>
  <si>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</si>
  <si>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</si>
  <si>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</si>
  <si>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ESTAMPILLA PROUNAL</t>
  </si>
  <si>
    <t>1021020110102</t>
  </si>
  <si>
    <t>ESTAMPILLA PRO UT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</si>
  <si>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</si>
  <si>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</si>
  <si>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</si>
  <si>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</si>
  <si>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</si>
  <si>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</si>
  <si>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</si>
  <si>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</si>
  <si>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</si>
  <si>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</si>
  <si>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>102202011</t>
  </si>
  <si>
    <t>SERVICIOS DE EDUC SUPERIOR TERC NIVEL PREGRADO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</si>
  <si>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</si>
  <si>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</si>
  <si>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</si>
  <si>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</si>
  <si>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</si>
  <si>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</si>
  <si>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</si>
  <si>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</si>
  <si>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10220201202</t>
  </si>
  <si>
    <t>10220201203</t>
  </si>
  <si>
    <t>10220201204</t>
  </si>
  <si>
    <t>CERTIFICACIONES CONSTANCIAS ACAD Y DERECHOS COMPLEM</t>
  </si>
  <si>
    <t>1025</t>
  </si>
  <si>
    <t>VENTA DE BIENES Y SERVICIOS</t>
  </si>
  <si>
    <t>102501</t>
  </si>
  <si>
    <t>VENTAS DE ESTABLECIMIENTO DE MERCADO</t>
  </si>
  <si>
    <t>10250108</t>
  </si>
  <si>
    <t>SERVICIOS PRESTADOS A LAS EMPRESAS Y SERVICIOS DE PRODUCCIÓN</t>
  </si>
  <si>
    <t>102501083</t>
  </si>
  <si>
    <t>OTROS SERVICIOS PROFESIONALES CIENTÍFICOS Y TÉCNICO</t>
  </si>
  <si>
    <t>10250109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</si>
  <si>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</si>
  <si>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</si>
  <si>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</si>
  <si>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</si>
  <si>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</si>
  <si>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</si>
  <si>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</si>
  <si>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VENTAS INCIDENTALES DE ESTABLECIMIENTO NO DE MERCADO</t>
  </si>
  <si>
    <t>10250200</t>
  </si>
  <si>
    <t>102502001</t>
  </si>
  <si>
    <t>10250200101</t>
  </si>
  <si>
    <t>CEREALES</t>
  </si>
  <si>
    <t>10250200102</t>
  </si>
  <si>
    <t>HORTALIZAS</t>
  </si>
  <si>
    <t>10250200104</t>
  </si>
  <si>
    <t>10250200109</t>
  </si>
  <si>
    <t>PRODC DE  FIBRAS PLNTAS VIVAS FLORES Y CAP DE FLORES TAB EN RAMA Y CAUCHO NATURAL</t>
  </si>
  <si>
    <t>102502002</t>
  </si>
  <si>
    <t>10250200201</t>
  </si>
  <si>
    <t>10250200202</t>
  </si>
  <si>
    <t>10250200203</t>
  </si>
  <si>
    <t>HUEVOS DE GALLINA O DE OTRAS AVES CON CÁSCARA FRESCOS</t>
  </si>
  <si>
    <t>10250206</t>
  </si>
  <si>
    <t>SERVICIOS DE VENTA Y DE DISTRIBUCIÓN ALOJAMIENTO</t>
  </si>
  <si>
    <t>102502067</t>
  </si>
  <si>
    <t>10250206709</t>
  </si>
  <si>
    <t>OTROS SERVICIOS DE APOYO AL TRANSPORTE</t>
  </si>
  <si>
    <t>10250207</t>
  </si>
  <si>
    <t>SERVICIOS FINANCROS Y SERVICIOS CONEXOS SERVICIOS INMOBILI Y SERVICIOS DE LEASING</t>
  </si>
  <si>
    <t>102502072</t>
  </si>
  <si>
    <t>SERVICIOS INMOBILIARIOS</t>
  </si>
  <si>
    <t>10250207201</t>
  </si>
  <si>
    <t>10250207202</t>
  </si>
  <si>
    <t>SERVICIOS CIENTÍFICOS Y OTROS TÉCNICOS</t>
  </si>
  <si>
    <t>1026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</si>
  <si>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</si>
  <si>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</si>
  <si>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</si>
  <si>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</si>
  <si>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</si>
  <si>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</si>
  <si>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</si>
  <si>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</si>
  <si>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APORTES NACIÓN</t>
  </si>
  <si>
    <t>102605011</t>
  </si>
  <si>
    <t>10260501101</t>
  </si>
  <si>
    <t>LEY 30 ART 86</t>
  </si>
  <si>
    <t>10260501103</t>
  </si>
  <si>
    <t>DEVOLUCIÓN VOTACIONES</t>
  </si>
  <si>
    <t>10260501104</t>
  </si>
  <si>
    <t>LEY 1819 COOPERATIVAS</t>
  </si>
  <si>
    <t>10260501106</t>
  </si>
  <si>
    <t>PLAN DE FOMENTO A LA CALIDAD</t>
  </si>
  <si>
    <t>2</t>
  </si>
  <si>
    <t>RECURSOS DE CAPITAL</t>
  </si>
  <si>
    <t>205</t>
  </si>
  <si>
    <t>RENDIMIENTOS FINANCIEROS</t>
  </si>
  <si>
    <t>2051</t>
  </si>
  <si>
    <t>RECURSOS DE LA ENTIDAD</t>
  </si>
  <si>
    <t>205102</t>
  </si>
  <si>
    <t>DEPÓSITOS</t>
  </si>
  <si>
    <t>20510201</t>
  </si>
  <si>
    <t>205102011</t>
  </si>
  <si>
    <t>20510201101</t>
  </si>
  <si>
    <t>2051020110101</t>
  </si>
  <si>
    <t>DEPOSITOS-PROPIOS</t>
  </si>
  <si>
    <t>2051020110102</t>
  </si>
  <si>
    <t>INTERESES OF. DE INVESTIGACIONES</t>
  </si>
  <si>
    <t>2051020110103</t>
  </si>
  <si>
    <t>INTERESES INV. CREE</t>
  </si>
  <si>
    <t>2051020110104</t>
  </si>
  <si>
    <t>CONVENIO INVESTIGACIONES</t>
  </si>
  <si>
    <t>2051020110105</t>
  </si>
  <si>
    <t>INTERESES FONDOS COMUNES</t>
  </si>
  <si>
    <t>2051020110106</t>
  </si>
  <si>
    <t>70620-CONVENIO INTERADMINSITRATIVO 0501- CORTOLIMA- UT</t>
  </si>
  <si>
    <t>2051020110107</t>
  </si>
  <si>
    <t>INTERESES PROYECTOS ESPECIALES</t>
  </si>
  <si>
    <t>2051020110108</t>
  </si>
  <si>
    <t>INTERESES CREE</t>
  </si>
  <si>
    <t>2051020110109</t>
  </si>
  <si>
    <t>INTERESES PRO-UNAL</t>
  </si>
  <si>
    <t>20510201101010</t>
  </si>
  <si>
    <t>INTERESES PRO-UT</t>
  </si>
  <si>
    <t>20510201101011</t>
  </si>
  <si>
    <t>INTERESES INVERSION PFC</t>
  </si>
  <si>
    <t>20510201101012</t>
  </si>
  <si>
    <t>INTERESES COOPERATIVAS</t>
  </si>
  <si>
    <t>20510201101013</t>
  </si>
  <si>
    <t>INTERESES CONVENIOS SEDE CENTRAL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</si>
  <si>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</si>
  <si>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</si>
  <si>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</si>
  <si>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</si>
  <si>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</si>
  <si>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</si>
  <si>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</si>
  <si>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RENDIMIENTOS RECURSOS DE TERCEROS</t>
  </si>
  <si>
    <t>205301</t>
  </si>
  <si>
    <t>20530101</t>
  </si>
  <si>
    <t>205301011</t>
  </si>
  <si>
    <t>20530101101</t>
  </si>
  <si>
    <t>RECURSOS DE TERCEROS EN ADMINISTRACIÓN</t>
  </si>
  <si>
    <t>2124010110101</t>
  </si>
  <si>
    <t>90620-CONVENIO INTERADMINSITRATIVO 0516 CORTOLIMA-UT</t>
  </si>
  <si>
    <t>2124010110102</t>
  </si>
  <si>
    <t>10620-CONTRATO 002-2020 ENTRE ALURA ANIMAL HELATH &amp; NUTRITION SA-UT</t>
  </si>
  <si>
    <t>2124010110103</t>
  </si>
  <si>
    <t>50619-CONVENIO 398 JUNIO 2019-CORTOLIMA-UT</t>
  </si>
  <si>
    <t>2124010110104</t>
  </si>
  <si>
    <t>50620-CONVENIO INTERADMINISTRATIVO 00495 CORTOLIMA-UT</t>
  </si>
  <si>
    <t>2124010110105</t>
  </si>
  <si>
    <t>80620-CONVENIO INTERADMINISTRATIVO 0517-10-12-2020 CORTOLIMA-UT</t>
  </si>
  <si>
    <t>2124010110106</t>
  </si>
  <si>
    <t>2124010110112</t>
  </si>
  <si>
    <t>280113 REGALIAS-PROYECTO DE TALENTO HUMANO MINISTERIO DE HACIENDA-UT</t>
  </si>
  <si>
    <t>2124010110113</t>
  </si>
  <si>
    <t>820113-REGALIAS PROYECTO DE APROPIACION SOCIAL</t>
  </si>
  <si>
    <t>2124010110114</t>
  </si>
  <si>
    <t>EGALIAS-CONVENIO 0856 GOBERNACION DEL TOLIMA - UT</t>
  </si>
  <si>
    <t>2124010110115</t>
  </si>
  <si>
    <t>120617 REGALIAS CONVENIO 2077 NOV-2017 GOBERNACION DEL TOLIMA-UT</t>
  </si>
  <si>
    <t>2124010110116</t>
  </si>
  <si>
    <t>110617 REGALIAS CONVENIO 2076 NOV-2017 GOBERNACION DEL TOLIMA-UT</t>
  </si>
  <si>
    <t>2124010110117</t>
  </si>
  <si>
    <t>130617 REGALIAS CONVENIO 2078 NOV-2017 GOBERNACION DEL TOLIMA-UT</t>
  </si>
  <si>
    <t>2124010110118</t>
  </si>
  <si>
    <t>50618 REGALIAS CONTRATO 1509-2018 GOBERNACION DEL TOLIMA-UT</t>
  </si>
  <si>
    <t>2124010110119</t>
  </si>
  <si>
    <t>REGALIAS-CONTRATO 398-619 COLFUTURO-UT</t>
  </si>
  <si>
    <t>2124010110120</t>
  </si>
  <si>
    <t>20516-REGALIAS CAPACIDADES CIENTIFICAS</t>
  </si>
  <si>
    <t>GASTOS DE FUNCIONAMIENTO</t>
  </si>
  <si>
    <t>PLANTA TEMPORAL Y CATEDRAS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</si>
  <si>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</si>
  <si>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</si>
  <si>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</si>
  <si>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</si>
  <si>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</si>
  <si>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</si>
  <si>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</si>
  <si>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</si>
  <si>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</si>
  <si>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</si>
  <si>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</si>
  <si>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</si>
  <si>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</t>
  </si>
  <si>
    <t>IMPUESTOS, TASAS Y CUOTAS DE FISCALIZACIÓN.</t>
  </si>
  <si>
    <t>RESUMEN EJECUCION PPTAL DE GASTOS ENERO 2021</t>
  </si>
  <si>
    <t>20510201101014</t>
  </si>
  <si>
    <t>INTERESES CURD</t>
  </si>
  <si>
    <t>RECURSOS DEL BALANCE</t>
  </si>
  <si>
    <t>2124010110121</t>
  </si>
  <si>
    <t>MINCIENCIAS</t>
  </si>
  <si>
    <t>2124010110122</t>
  </si>
  <si>
    <t>120620 - CONVENIO ENTRE LA UNIVERSIDAD DE LOS ANDES Y LA UT</t>
  </si>
  <si>
    <t>2124010110123</t>
  </si>
  <si>
    <t>100620 - CONVENIO INTERADMINISTRATIVO 0496 ENTRE CORTOLIMA Y LA UT</t>
  </si>
  <si>
    <t>2124010110124</t>
  </si>
  <si>
    <t>110620-CONVENIO INTERADMINSITRATIVO 0496 ENTRE CORTOLIMA Y LA UT</t>
  </si>
  <si>
    <t>2124010110125</t>
  </si>
  <si>
    <t>CONVENIO INTERADMINISTRATIVO 1677 DE 2020</t>
  </si>
  <si>
    <t>2124010110126</t>
  </si>
  <si>
    <t>CONVENIO INTERADMINISTRATIVO 1694 DE 2020</t>
  </si>
  <si>
    <t>2124010110128</t>
  </si>
  <si>
    <t>CONVENIO INTERADMINISTRATIVO 1536 DE 2020</t>
  </si>
  <si>
    <t>2124010110129</t>
  </si>
  <si>
    <t>CONVENIO 1293 DE 2020</t>
  </si>
  <si>
    <t>APLAZAMIENTOS</t>
  </si>
  <si>
    <t>DEFINITIVO</t>
  </si>
  <si>
    <t>COMPROMES</t>
  </si>
  <si>
    <t>NETOCOMPROMETIDO</t>
  </si>
  <si>
    <t>PORCOMPROMETER</t>
  </si>
  <si>
    <t>GIROSMES</t>
  </si>
  <si>
    <t>GIROS</t>
  </si>
  <si>
    <t>NETOCDP</t>
  </si>
  <si>
    <t>CDPXCOMPROMETER</t>
  </si>
  <si>
    <t>PORCOMPROMXCDP</t>
  </si>
  <si>
    <t>VALORPAC</t>
  </si>
  <si>
    <t>020101040701</t>
  </si>
  <si>
    <t>VÁLVULAS Y TUBOS ELECTRÓNICOS COMPONENTES ELECTRÓNICOS SUS PARTES Y PIEZAS</t>
  </si>
  <si>
    <t>020201000109</t>
  </si>
  <si>
    <t>PRODUCTOS DE FORRAJE FIBRAS PLANTAS VIVAS FLORES Y CAPULLOS DE FLORES ETC</t>
  </si>
  <si>
    <t>020201030208</t>
  </si>
  <si>
    <t>TIPOS DE IMPRENTA PLANCHAS O CILINDROS PREPARADOS</t>
  </si>
  <si>
    <t>020201030704</t>
  </si>
  <si>
    <t>YESO CAL Y CEMENTO</t>
  </si>
  <si>
    <t>0202020604</t>
  </si>
  <si>
    <t>SERVICIOS DE TRANSPORTE DE PASAJEROS</t>
  </si>
  <si>
    <t>02020211</t>
  </si>
  <si>
    <t>SERVICIOS PRESTADOS POR ESTUDIANTES</t>
  </si>
  <si>
    <t>0202021101</t>
  </si>
  <si>
    <t>03</t>
  </si>
  <si>
    <t>0302</t>
  </si>
  <si>
    <t xml:space="preserve">A ORGANIZACIONES NACIONALES E INTERNACIONALES </t>
  </si>
  <si>
    <t>0302020101</t>
  </si>
  <si>
    <t>MEMBRESIAS AFILIACIONES Y CUOTAS DE SOSTENIMIENTO</t>
  </si>
  <si>
    <t>0310</t>
  </si>
  <si>
    <t>SENTENCIAS Y CONCILIACIONES</t>
  </si>
  <si>
    <t>031001</t>
  </si>
  <si>
    <t>FALLOS NACIONALES</t>
  </si>
  <si>
    <t>0310010101</t>
  </si>
  <si>
    <t>SENTENCIAS</t>
  </si>
  <si>
    <t>ACREDITACIÓN DE ALTA CALIDAD DE PROGRAMAS ACADÉMICOS-PROPIOS</t>
  </si>
  <si>
    <t>DOTACION EQUIPOS, MAT.BIBLIOGRAFICO Y BASES DE DATOS-PROPIOS</t>
  </si>
  <si>
    <t>RESTAURANTE UNIVERSITARIO-PROPIOS</t>
  </si>
  <si>
    <t>Residencias Masculinas y Femenicas - PROPIOS</t>
  </si>
  <si>
    <t>Becas Estudiantiles-PROPIOS</t>
  </si>
  <si>
    <t>ACTIVIDADES Y DOTACION DEPORTIVA-PROPIOS</t>
  </si>
  <si>
    <t>SEGURIDAD Y SALUD EN EL TRABAJO-PROPIOS</t>
  </si>
  <si>
    <t>SECCION ASISTENCIAL-PROPIOS</t>
  </si>
  <si>
    <t>TALLERISTAS CENTRO CULTURAL-PROPIOS</t>
  </si>
  <si>
    <t>INSTRUMENTISTAS ORQUESTA SINFONICA-PROPIOS</t>
  </si>
  <si>
    <t>ORQUESTA SINFONICA-PROPIOS</t>
  </si>
  <si>
    <t>SISTEMA DE COMUNICACIÓN Y MEDIOS-PROPIOS</t>
  </si>
  <si>
    <t>EQUIPOS DE LAB. INFRAESTRUCTURA TECNOLOGICA INSTITUCIONA-PROPIOS</t>
  </si>
  <si>
    <t>CONVENIOS INTERADMINISTRATIVOS</t>
  </si>
  <si>
    <t>RENDIMIENTOS CREE-ACREDITACION DE ALTA CALIDAD</t>
  </si>
  <si>
    <t>RENDIMIENTOS CREE-GASTOS DE PRACTICAS DE PREGRADO</t>
  </si>
  <si>
    <t>RECURSOS CREE-SISTEMA DE INFORMACION FINANCIERO</t>
  </si>
  <si>
    <t>RECURSOS CREE-ADUECUACION CUARTO BIOSANITARIO (POSCOSECHA)</t>
  </si>
  <si>
    <t>RECURSOS CREE-PROYECCION SOCIAL</t>
  </si>
  <si>
    <t>RECURSOS CREE 2014-DOTACION HOSPITAL VETERINARIO</t>
  </si>
  <si>
    <t>RECURSOS CREE 2015-CONSTRUCCION CHUT DE  BASURAS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</si>
  <si>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</si>
  <si>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</si>
  <si>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</si>
  <si>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</si>
  <si>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CREE-FASE II INFRAESTRUCTURA FISICA</t>
  </si>
  <si>
    <t>RECURSOS CREE-PROGRAMA ESPECIAL DE BIENESTAR UNIVERSITARIO</t>
  </si>
  <si>
    <t>RECURSOS INVERSIONES ESTAMPILLA PRO UT 2018</t>
  </si>
  <si>
    <t>RECURSOS INVERSIONES ESTAMPILLA PRO UT 2017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</si>
  <si>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</si>
  <si>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</si>
  <si>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</si>
  <si>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</si>
  <si>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PROUNAL-PRACTICAS ACADEMICAS</t>
  </si>
  <si>
    <t>PROUNAL-ACREDITACION DE ALTA CALIDAD</t>
  </si>
  <si>
    <t>PROUNAL-MOVILIDAD ACADEMICA E INVESTIGATIVA</t>
  </si>
  <si>
    <t>PROUNAL-BIENESTAR UNIVERSITARIO  (INTERPRETES)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</si>
  <si>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</si>
  <si>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</si>
  <si>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</si>
  <si>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</si>
  <si>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</si>
  <si>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</si>
  <si>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PROUNAL-SISTEMA DE COMUNICACION Y MEDIOS</t>
  </si>
  <si>
    <t>PROUNAL-PLAN ESTRATEGICO DE GESTION DE TIC</t>
  </si>
  <si>
    <t>PROUNAL-DOTACION MODERNIZACION TECNOLOGICA</t>
  </si>
  <si>
    <t>PROUNAL-RESTAURANTE UNIVERSITARIO</t>
  </si>
  <si>
    <t>PROUNAL-DOTACION BIBLIOTECA</t>
  </si>
  <si>
    <t>PROUNAL-DOTACION LIBROS BIBLIOTECA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</si>
  <si>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</si>
  <si>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</si>
  <si>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</si>
  <si>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</si>
  <si>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</si>
  <si>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</si>
  <si>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PFC-RESTAURANTE UIVERSITARIO</t>
  </si>
  <si>
    <t>INVERSION  2018 PFC-PRACTICAS PEDAGOGICAS</t>
  </si>
  <si>
    <t>INVERSION  2018 PFC-INTERNACIONALIZACION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</si>
  <si>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</si>
  <si>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</si>
  <si>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</si>
  <si>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PFC-GASTOS GENERALES EXTENSION CULTURAL</t>
  </si>
  <si>
    <t>INVERSION  2019 PFC-ACTIVIDADES Y DOTACIONES DEPORTIVAS</t>
  </si>
  <si>
    <t>INVERSION  2019 PFC-RESIDENCIAS MASCULINAS Y FEMENINAS</t>
  </si>
  <si>
    <t>INVERSION  2019 PFC-MONITORES ACADEMICOS Y ADMINISTRATIVOS</t>
  </si>
  <si>
    <t>INVERSION  2019 PFC-INFRAESTRUCTURA FISICA Y TECNOLOGICA</t>
  </si>
  <si>
    <t>INVERSION  2020 PFC-PRACTICAS ACADEMICAS</t>
  </si>
  <si>
    <t>INVERSION  2020 PFC-ESTIMULOS A LA FORMACION</t>
  </si>
  <si>
    <t>INVERSION  2020 PFC-MOVILIDAD ACADEMICA E IVESTIGATIVA</t>
  </si>
  <si>
    <t>INVERSION  2020 PFC-DOTACION DE EQUIPOS MATERIAL BIBLIOGRAFICO BASES DE DATOS</t>
  </si>
  <si>
    <t>INVERSION  2020 PFC-INVERSIONES BIENESTAR</t>
  </si>
  <si>
    <t>INVERSION  2020 PFC-BIENESTAR UNIVERSITARIO (INTERPRETES)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</si>
  <si>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</si>
  <si>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</si>
  <si>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</si>
  <si>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PFC-ACTIVIDADES Y DOTACION DEPORTIVA</t>
  </si>
  <si>
    <t>INVERSION  2020 PFC-PROGRAMA INTEGRAL DE ABORDAJE AL CONSUMO-PICA</t>
  </si>
  <si>
    <t>INVERSION  2020 PFC-SEGURIDAD Y SALUD EN EL TRABAJO</t>
  </si>
  <si>
    <t>INVERSION  2020 PFC-ASISTENCIAS ADTIVAS Y MONITORIAS ACADEMICAS</t>
  </si>
  <si>
    <t>INVERSION  2020 PFC-BIENESTAR UNIVERSITARIO INTERPRETES</t>
  </si>
  <si>
    <t>INVERSION  2020 PFC-MEJORAMIENTO PRUEBAS SABER PRO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</si>
  <si>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</si>
  <si>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</si>
  <si>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</si>
  <si>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</si>
  <si>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COOPERATIVAS 2019-JARDIN BOTANICO</t>
  </si>
  <si>
    <t>COOPERATIVAS 2019-INFRAESTRUCTURA TECNOLOGICA</t>
  </si>
  <si>
    <t>COOPERATIVAS 2019--ASIGNACION DE BECAS</t>
  </si>
  <si>
    <t>DONACIONES Y LEGADOS</t>
  </si>
  <si>
    <t>CENTRO OUNIVERSITARIO REGIONAL DEL NORTE-CURDN</t>
  </si>
  <si>
    <t>PROYECTOS ESPECIALES FACULTAD DE MVZ</t>
  </si>
  <si>
    <t>PROYECTOS ESPECIALES FACULTAD DE ING.FORESTAL</t>
  </si>
  <si>
    <t>PROYECTOS ESPECIALES FACULTAD DE ING.AGRONOMICA</t>
  </si>
  <si>
    <t>PROYECTOS ESPECIALES FACEA</t>
  </si>
  <si>
    <t>PROYECTOS ESPECIALES FACULTAD DE EDUCACION</t>
  </si>
  <si>
    <t>PROYECTOS ESPECIALES FACULTAD DE TECNOLOGIAS</t>
  </si>
  <si>
    <t>PROYECTOS ESPECIALES FACULTAD DE CIENCIAS BASICAS</t>
  </si>
  <si>
    <t>HOSPITAL VETERINARIO</t>
  </si>
  <si>
    <t>CONVENIOS INTERADMINSITRATIVOS</t>
  </si>
  <si>
    <t>Convenio Interadministrtivo 1536 de 2020</t>
  </si>
  <si>
    <t>RUBRO</t>
  </si>
  <si>
    <t>NOMBR</t>
  </si>
  <si>
    <t>VALOR</t>
  </si>
  <si>
    <t>Recursos del Balance</t>
  </si>
  <si>
    <t>Convenios Interadministrativos</t>
  </si>
  <si>
    <t>Código</t>
  </si>
  <si>
    <t>Nombre</t>
  </si>
  <si>
    <t>Valor</t>
  </si>
  <si>
    <t>Saldo</t>
  </si>
  <si>
    <t>TOTAL</t>
  </si>
  <si>
    <t>CERTIFICACIONES, CONSTANCIAS ACADEMICAS Y DERECHOS COMPLEMENTARIOS</t>
  </si>
  <si>
    <t>SERVICIOS DE EDUCACIÓN SUPERIOR (TERCIARIA)</t>
  </si>
  <si>
    <t>PRODUCTOS DE FORRAJE, FIBRAS, PLANTAS VIVAS, FLORES Y CAPULLOS DE FLORES, TABACO EN RAMA Y CAUCHO NATURAL</t>
  </si>
  <si>
    <t>HUEVOS DE GALLINA O DE OTRAS AVES, CON CÁSCARA, FRESCOS</t>
  </si>
  <si>
    <t>ESTAMPILLAS PRO UNAL</t>
  </si>
  <si>
    <t>RECURSOS PROPIOS</t>
  </si>
  <si>
    <t>GOBERNACION DEL TOLIMA</t>
  </si>
  <si>
    <t>general</t>
  </si>
  <si>
    <t>Pac Enero-Proyectado</t>
  </si>
  <si>
    <t>Pac Febrero-Proyectado</t>
  </si>
  <si>
    <t>Pac Marzo-Proyectado</t>
  </si>
  <si>
    <t>Pac Abril-Proyectado</t>
  </si>
  <si>
    <t>Pac Mayo-Proyectado</t>
  </si>
  <si>
    <t>Pac Junio-Proyectado</t>
  </si>
  <si>
    <t>Pac Julio-Proyectado</t>
  </si>
  <si>
    <t>Pac Agosto-Proyectado</t>
  </si>
  <si>
    <t>Pac Septiembre-Proyectado</t>
  </si>
  <si>
    <t>Pac Octubre-Proyectado</t>
  </si>
  <si>
    <t>Pac Noviembre-Proyectado</t>
  </si>
  <si>
    <t>Pac Diciembre-Proyectado</t>
  </si>
  <si>
    <t>Pac Enero-Ejecutado</t>
  </si>
  <si>
    <t>Pac Febrero-Ejecutado</t>
  </si>
  <si>
    <t>Pac Marzo-Ejecutado</t>
  </si>
  <si>
    <t>Pac Abril-Ejecutado</t>
  </si>
  <si>
    <t>Pac Mayo-Ejecutado</t>
  </si>
  <si>
    <t>Pac Junio-Ejecutado</t>
  </si>
  <si>
    <t>Pac Julio-Ejecutado</t>
  </si>
  <si>
    <t>Pac Agosto-Ejecutado</t>
  </si>
  <si>
    <t>Pac Septiembre-Ejecutado</t>
  </si>
  <si>
    <t>Pac Octubre-Ejecutado</t>
  </si>
  <si>
    <t>Pac Noviembre-Ejecutado</t>
  </si>
  <si>
    <t>Pac Diciembre-Ejecutado</t>
  </si>
  <si>
    <t>TOTAL PAC PROYECTADO A FEBRERO</t>
  </si>
  <si>
    <t>VARIACION % ENERO</t>
  </si>
  <si>
    <t>VARIACION %  FEBRERO</t>
  </si>
  <si>
    <t>VARIACION % MARZO</t>
  </si>
  <si>
    <t>VARIACION % ABRIL</t>
  </si>
  <si>
    <t>VARIACION % MAYO</t>
  </si>
  <si>
    <t>VARIACION % JUNIO</t>
  </si>
  <si>
    <t>VARIACION % JULIO</t>
  </si>
  <si>
    <t>VARIACION % AGOSTO</t>
  </si>
  <si>
    <t>VARIACION % SEPTIEMBRE</t>
  </si>
  <si>
    <t>VARIACION % OCTUBRE</t>
  </si>
  <si>
    <t>VARIACION % NOVIEMBRE</t>
  </si>
  <si>
    <t>VARIACION % DICIEMBRE</t>
  </si>
  <si>
    <t>VARIACION % TOTAL A FEBRERO</t>
  </si>
  <si>
    <t>ESTIMULOS A LA FORMACIÓN DISCIPLINAR-PROPIOS</t>
  </si>
  <si>
    <t>SISTEMA DE PLANIFICACIÓN INSTITUCIONAL</t>
  </si>
  <si>
    <t>ACTIVIDADES DE INTEGRACION Y RECREACION-PROPIOS</t>
  </si>
  <si>
    <t>PROGRAMA INT. ABORDAJE DEL CONSUMO DE ADICTIVOS-PICA-PROPIOS</t>
  </si>
  <si>
    <t>CATEDRA AMBIENTAL-PROPIOS</t>
  </si>
  <si>
    <t>TOTAL PAC PROYECTADO ENERO A FEBRERO</t>
  </si>
  <si>
    <t>TOTAL PAC EJECUTADO ENERO A FEBRERO</t>
  </si>
  <si>
    <t>PAC PROYECTADO DE GASTOS 2021</t>
  </si>
  <si>
    <t>PAC EJECUTADO DE GASTOS 2021</t>
  </si>
  <si>
    <t>VARIACIÓN PAC DE INGRESOS 2021</t>
  </si>
  <si>
    <t>PAC EJECUTADO DE INGRESOS 2021</t>
  </si>
  <si>
    <t>PAC PROYECTADO DE INGRESOS 2021</t>
  </si>
  <si>
    <t>RESUMEN PAC DE INGRESOS 2021</t>
  </si>
  <si>
    <t>RESUMEN PAC DE  GASTOS  2021</t>
  </si>
  <si>
    <t xml:space="preserve">PAC EJECUTADO DE GASTOS 2021 </t>
  </si>
  <si>
    <t>VARIACIÓN PAC DE GASTOS 2021</t>
  </si>
  <si>
    <t>RESUMEN PAC DE INGRESOS POR FUENTES DE FINANCIACIÓN</t>
  </si>
  <si>
    <t>FUENTE DE FINANCIACIÓN</t>
  </si>
  <si>
    <t>FONDOS COMUNES</t>
  </si>
  <si>
    <t>Recursos Propios</t>
  </si>
  <si>
    <t>Transferencias Nación Funcionamiento</t>
  </si>
  <si>
    <t>Rendimientos Financieros</t>
  </si>
  <si>
    <t>DESTINACIÓN ESPECIFICA</t>
  </si>
  <si>
    <t>Recursos del Balance con Recursos Propios</t>
  </si>
  <si>
    <t>Transferencias Nación Inversión</t>
  </si>
  <si>
    <t>Estampillas</t>
  </si>
  <si>
    <t>Convenios</t>
  </si>
  <si>
    <t>TOTAL INGRESOS</t>
  </si>
  <si>
    <t>PAC ENERO-PROYECTADO</t>
  </si>
  <si>
    <t>PAC FEBRERO-PROYECTADO</t>
  </si>
  <si>
    <t>PAC ENERO-EJECUTADO</t>
  </si>
  <si>
    <t>PAC FEBRERO-EJECUTADO</t>
  </si>
  <si>
    <t>RESUMEN PAC DE GASTOS POR FUENTES DE FINANCIACIÓN</t>
  </si>
  <si>
    <t>TOTAL GASTOS E INVERSIÓN</t>
  </si>
  <si>
    <t>COMPARATIVO PAC INGRESOS VS PAC DE GASTOS POR FUENTES DE FINANCIACIÓN A FEBRERO DE 2021</t>
  </si>
  <si>
    <t>VAR. ABSOLUTA</t>
  </si>
  <si>
    <t>VAR.RELATIVA</t>
  </si>
  <si>
    <t>CDPMES</t>
  </si>
  <si>
    <t>ADECUACIÓN PLANTA FÍSICA-PROPIOS</t>
  </si>
  <si>
    <t xml:space="preserve">INVERSION  2018 PFC-INFRAESTRUCTURA FISICA Y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</si>
</sst>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#,##0_ ;[Red]\-#,##0\ "/>
    <numFmt numFmtId="169" formatCode="_-* #,##0_-;\-* #,##0_-;_-* &quot;-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,serif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,serif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9">
    <xf numFmtId="0" fontId="0" fillId="0" borderId="0" xfId="0"/>
    <xf numFmtId="165" fontId="0" fillId="0" borderId="0" xfId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4" borderId="1" xfId="0" quotePrefix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65" fontId="3" fillId="4" borderId="1" xfId="1" applyFont="1" applyFill="1" applyBorder="1"/>
    <xf numFmtId="0" fontId="3" fillId="5" borderId="1" xfId="0" quotePrefix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5" fontId="3" fillId="5" borderId="1" xfId="1" applyFont="1" applyFill="1" applyBorder="1"/>
    <xf numFmtId="0" fontId="3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Font="1" applyFill="1" applyBorder="1"/>
    <xf numFmtId="0" fontId="3" fillId="7" borderId="1" xfId="0" quotePrefix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1" xfId="1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1" applyFont="1" applyFill="1" applyBorder="1"/>
    <xf numFmtId="0" fontId="0" fillId="0" borderId="0" xfId="0"/>
    <xf numFmtId="167" fontId="1" fillId="8" borderId="1" xfId="7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left" vertical="center" wrapText="1"/>
    </xf>
    <xf numFmtId="0" fontId="5" fillId="10" borderId="1" xfId="5" applyFont="1" applyFill="1" applyBorder="1" applyAlignment="1">
      <alignment horizontal="left"/>
    </xf>
    <xf numFmtId="0" fontId="6" fillId="4" borderId="1" xfId="5" applyFont="1" applyFill="1" applyBorder="1" applyAlignment="1">
      <alignment horizontal="left"/>
    </xf>
    <xf numFmtId="165" fontId="6" fillId="4" borderId="1" xfId="1" applyFont="1" applyFill="1" applyBorder="1" applyAlignment="1">
      <alignment horizontal="right"/>
    </xf>
    <xf numFmtId="0" fontId="6" fillId="3" borderId="1" xfId="5" applyFont="1" applyFill="1" applyBorder="1" applyAlignment="1">
      <alignment horizontal="left"/>
    </xf>
    <xf numFmtId="165" fontId="2" fillId="9" borderId="1" xfId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1" fillId="0" borderId="0" xfId="15"/>
    <xf numFmtId="165" fontId="1" fillId="0" borderId="0" xfId="16" applyFont="1" applyFill="1" applyBorder="1"/>
    <xf numFmtId="165" fontId="1" fillId="0" borderId="0" xfId="15" applyNumberFormat="1" applyFont="1" applyFill="1" applyBorder="1"/>
    <xf numFmtId="0" fontId="2" fillId="0" borderId="3" xfId="15" applyFont="1" applyFill="1" applyBorder="1" applyAlignment="1">
      <alignment horizontal="left" vertical="center" wrapText="1"/>
    </xf>
    <xf numFmtId="0" fontId="1" fillId="0" borderId="0" xfId="15" applyFont="1" applyFill="1" applyBorder="1" applyAlignment="1">
      <alignment horizontal="center"/>
    </xf>
    <xf numFmtId="0" fontId="2" fillId="9" borderId="5" xfId="15" applyFont="1" applyFill="1" applyBorder="1" applyAlignment="1">
      <alignment horizontal="left" vertical="center" wrapText="1"/>
    </xf>
    <xf numFmtId="0" fontId="2" fillId="9" borderId="5" xfId="15" applyFont="1" applyFill="1" applyBorder="1" applyAlignment="1">
      <alignment horizontal="center" vertical="center" wrapText="1"/>
    </xf>
    <xf numFmtId="9" fontId="2" fillId="9" borderId="5" xfId="17" applyFont="1" applyFill="1" applyBorder="1" applyAlignment="1">
      <alignment horizontal="center" vertical="center" wrapText="1"/>
    </xf>
    <xf numFmtId="43" fontId="1" fillId="0" borderId="0" xfId="15" applyNumberFormat="1" applyFont="1" applyFill="1" applyBorder="1"/>
    <xf numFmtId="0" fontId="3" fillId="4" borderId="1" xfId="10" quotePrefix="1" applyFont="1" applyFill="1" applyBorder="1" applyAlignment="1">
      <alignment horizontal="left"/>
    </xf>
    <xf numFmtId="0" fontId="3" fillId="4" borderId="1" xfId="10" quotePrefix="1" applyFont="1" applyFill="1" applyBorder="1"/>
    <xf numFmtId="165" fontId="3" fillId="4" borderId="1" xfId="18" applyFont="1" applyFill="1" applyBorder="1"/>
    <xf numFmtId="0" fontId="1" fillId="4" borderId="1" xfId="10" quotePrefix="1" applyFill="1" applyBorder="1"/>
    <xf numFmtId="165" fontId="1" fillId="4" borderId="1" xfId="18" applyFont="1" applyFill="1" applyBorder="1"/>
    <xf numFmtId="0" fontId="3" fillId="3" borderId="1" xfId="10" quotePrefix="1" applyFont="1" applyFill="1" applyBorder="1"/>
    <xf numFmtId="165" fontId="3" fillId="3" borderId="1" xfId="18" applyFont="1" applyFill="1" applyBorder="1"/>
    <xf numFmtId="0" fontId="3" fillId="6" borderId="1" xfId="10" quotePrefix="1" applyFont="1" applyFill="1" applyBorder="1"/>
    <xf numFmtId="165" fontId="3" fillId="6" borderId="1" xfId="18" applyFont="1" applyFill="1" applyBorder="1"/>
    <xf numFmtId="0" fontId="1" fillId="0" borderId="1" xfId="10" quotePrefix="1" applyFill="1" applyBorder="1"/>
    <xf numFmtId="165" fontId="1" fillId="0" borderId="1" xfId="18" applyFont="1" applyFill="1" applyBorder="1"/>
    <xf numFmtId="165" fontId="3" fillId="8" borderId="1" xfId="18" applyFont="1" applyFill="1" applyBorder="1"/>
    <xf numFmtId="165" fontId="3" fillId="0" borderId="1" xfId="18" applyFont="1" applyFill="1" applyBorder="1"/>
    <xf numFmtId="9" fontId="3" fillId="8" borderId="1" xfId="11" applyFont="1" applyFill="1" applyBorder="1" applyAlignment="1">
      <alignment horizontal="center"/>
    </xf>
    <xf numFmtId="165" fontId="1" fillId="8" borderId="1" xfId="18" applyFont="1" applyFill="1" applyBorder="1"/>
    <xf numFmtId="42" fontId="1" fillId="8" borderId="1" xfId="7" applyNumberFormat="1" applyFont="1" applyFill="1" applyBorder="1" applyAlignment="1">
      <alignment vertical="center"/>
    </xf>
    <xf numFmtId="9" fontId="1" fillId="8" borderId="1" xfId="1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5" fontId="0" fillId="0" borderId="1" xfId="19" applyFont="1" applyBorder="1" applyAlignment="1">
      <alignment horizontal="left"/>
    </xf>
    <xf numFmtId="165" fontId="3" fillId="8" borderId="1" xfId="11" applyNumberFormat="1" applyFont="1" applyFill="1" applyBorder="1" applyAlignment="1">
      <alignment horizontal="center" vertical="center"/>
    </xf>
    <xf numFmtId="165" fontId="1" fillId="8" borderId="1" xfId="18" applyFont="1" applyFill="1" applyBorder="1" applyAlignment="1">
      <alignment vertical="center"/>
    </xf>
    <xf numFmtId="165" fontId="3" fillId="8" borderId="1" xfId="18" applyFont="1" applyFill="1" applyBorder="1" applyAlignment="1">
      <alignment horizontal="center" vertical="center"/>
    </xf>
    <xf numFmtId="0" fontId="3" fillId="3" borderId="1" xfId="10" quotePrefix="1" applyFont="1" applyFill="1" applyBorder="1" applyAlignment="1">
      <alignment horizontal="left"/>
    </xf>
    <xf numFmtId="165" fontId="3" fillId="3" borderId="1" xfId="18" applyFont="1" applyFill="1" applyBorder="1" applyAlignment="1">
      <alignment horizontal="left"/>
    </xf>
    <xf numFmtId="0" fontId="3" fillId="6" borderId="1" xfId="10" quotePrefix="1" applyFont="1" applyFill="1" applyBorder="1" applyAlignment="1">
      <alignment horizontal="left"/>
    </xf>
    <xf numFmtId="165" fontId="3" fillId="6" borderId="1" xfId="18" applyFont="1" applyFill="1" applyBorder="1" applyAlignment="1">
      <alignment horizontal="left"/>
    </xf>
    <xf numFmtId="0" fontId="1" fillId="8" borderId="1" xfId="10" quotePrefix="1" applyFill="1" applyBorder="1"/>
    <xf numFmtId="0" fontId="1" fillId="8" borderId="1" xfId="10" quotePrefix="1" applyFont="1" applyFill="1" applyBorder="1"/>
    <xf numFmtId="165" fontId="1" fillId="8" borderId="1" xfId="20" applyFont="1" applyFill="1" applyBorder="1"/>
    <xf numFmtId="165" fontId="1" fillId="8" borderId="1" xfId="20" applyFont="1" applyFill="1" applyBorder="1" applyAlignment="1">
      <alignment vertical="center"/>
    </xf>
    <xf numFmtId="165" fontId="3" fillId="8" borderId="1" xfId="20" applyFont="1" applyFill="1" applyBorder="1" applyAlignment="1">
      <alignment horizontal="center" vertical="center"/>
    </xf>
    <xf numFmtId="0" fontId="1" fillId="8" borderId="0" xfId="10" applyFont="1" applyFill="1" applyBorder="1" applyAlignment="1">
      <alignment horizontal="left"/>
    </xf>
    <xf numFmtId="0" fontId="1" fillId="8" borderId="0" xfId="10" applyFont="1" applyFill="1" applyBorder="1"/>
    <xf numFmtId="165" fontId="3" fillId="8" borderId="1" xfId="20" applyFont="1" applyFill="1" applyBorder="1"/>
    <xf numFmtId="0" fontId="1" fillId="8" borderId="0" xfId="15" applyFont="1" applyFill="1" applyBorder="1" applyAlignment="1">
      <alignment horizontal="left"/>
    </xf>
    <xf numFmtId="0" fontId="1" fillId="8" borderId="0" xfId="15" applyFont="1" applyFill="1" applyBorder="1"/>
    <xf numFmtId="43" fontId="1" fillId="8" borderId="0" xfId="15" applyNumberFormat="1" applyFont="1" applyFill="1" applyBorder="1"/>
    <xf numFmtId="165" fontId="1" fillId="8" borderId="0" xfId="16" applyFont="1" applyFill="1" applyBorder="1"/>
    <xf numFmtId="9" fontId="1" fillId="8" borderId="0" xfId="17" applyFont="1" applyFill="1" applyBorder="1" applyAlignment="1">
      <alignment horizontal="center"/>
    </xf>
    <xf numFmtId="164" fontId="1" fillId="8" borderId="0" xfId="21" applyFont="1" applyFill="1" applyBorder="1"/>
    <xf numFmtId="165" fontId="1" fillId="8" borderId="0" xfId="15" applyNumberFormat="1" applyFont="1" applyFill="1" applyBorder="1"/>
    <xf numFmtId="0" fontId="0" fillId="0" borderId="1" xfId="10" quotePrefix="1" applyFont="1" applyFill="1" applyBorder="1"/>
    <xf numFmtId="43" fontId="1" fillId="0" borderId="0" xfId="15" applyNumberFormat="1" applyFont="1" applyFill="1" applyBorder="1" applyAlignment="1">
      <alignment horizontal="left"/>
    </xf>
    <xf numFmtId="0" fontId="1" fillId="0" borderId="1" xfId="10" quotePrefix="1" applyFill="1" applyBorder="1" applyAlignment="1">
      <alignment horizontal="left"/>
    </xf>
    <xf numFmtId="165" fontId="1" fillId="0" borderId="1" xfId="18" applyFont="1" applyFill="1" applyBorder="1" applyAlignment="1">
      <alignment horizontal="left"/>
    </xf>
    <xf numFmtId="165" fontId="1" fillId="8" borderId="1" xfId="18" applyFont="1" applyFill="1" applyBorder="1" applyAlignment="1">
      <alignment horizontal="left"/>
    </xf>
    <xf numFmtId="0" fontId="0" fillId="0" borderId="0" xfId="0"/>
    <xf numFmtId="41" fontId="9" fillId="11" borderId="0" xfId="24" applyFont="1" applyFill="1" applyAlignment="1">
      <alignment horizontal="left"/>
    </xf>
    <xf numFmtId="41" fontId="9" fillId="0" borderId="2" xfId="24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1" applyFont="1" applyFill="1" applyBorder="1"/>
    <xf numFmtId="3" fontId="0" fillId="0" borderId="2" xfId="0" applyNumberFormat="1" applyFill="1" applyBorder="1"/>
    <xf numFmtId="1" fontId="3" fillId="12" borderId="2" xfId="0" applyNumberFormat="1" applyFont="1" applyFill="1" applyBorder="1"/>
    <xf numFmtId="0" fontId="0" fillId="0" borderId="0" xfId="0"/>
    <xf numFmtId="0" fontId="0" fillId="11" borderId="0" xfId="0" applyFill="1"/>
    <xf numFmtId="0" fontId="0" fillId="0" borderId="2" xfId="0" applyFill="1" applyBorder="1"/>
    <xf numFmtId="41" fontId="0" fillId="11" borderId="0" xfId="24" applyFont="1" applyFill="1"/>
    <xf numFmtId="41" fontId="0" fillId="0" borderId="2" xfId="24" applyFont="1" applyFill="1" applyBorder="1"/>
    <xf numFmtId="0" fontId="0" fillId="0" borderId="0" xfId="0" applyFill="1" applyBorder="1"/>
    <xf numFmtId="41" fontId="0" fillId="0" borderId="0" xfId="24" applyFont="1" applyFill="1" applyBorder="1"/>
    <xf numFmtId="1" fontId="0" fillId="11" borderId="0" xfId="0" applyNumberFormat="1" applyFill="1"/>
    <xf numFmtId="1" fontId="3" fillId="0" borderId="2" xfId="0" applyNumberFormat="1" applyFont="1" applyFill="1" applyBorder="1"/>
    <xf numFmtId="1" fontId="3" fillId="0" borderId="0" xfId="0" applyNumberFormat="1" applyFont="1" applyFill="1" applyBorder="1"/>
    <xf numFmtId="3" fontId="0" fillId="12" borderId="2" xfId="0" applyNumberFormat="1" applyFill="1" applyBorder="1"/>
    <xf numFmtId="41" fontId="0" fillId="12" borderId="2" xfId="24" applyFont="1" applyFill="1" applyBorder="1"/>
    <xf numFmtId="3" fontId="0" fillId="0" borderId="0" xfId="0" applyNumberFormat="1" applyFill="1" applyBorder="1"/>
    <xf numFmtId="41" fontId="0" fillId="0" borderId="1" xfId="22" applyFont="1" applyBorder="1" applyAlignment="1">
      <alignment horizontal="left"/>
    </xf>
    <xf numFmtId="0" fontId="5" fillId="0" borderId="7" xfId="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1" fontId="5" fillId="0" borderId="1" xfId="22" applyFont="1" applyFill="1" applyBorder="1" applyAlignment="1">
      <alignment horizontal="right"/>
    </xf>
    <xf numFmtId="41" fontId="6" fillId="4" borderId="1" xfId="22" applyFont="1" applyFill="1" applyBorder="1" applyAlignment="1">
      <alignment horizontal="right"/>
    </xf>
    <xf numFmtId="41" fontId="6" fillId="3" borderId="1" xfId="22" applyFont="1" applyFill="1" applyBorder="1" applyAlignment="1">
      <alignment horizontal="right"/>
    </xf>
    <xf numFmtId="41" fontId="5" fillId="10" borderId="1" xfId="22" applyFont="1" applyFill="1" applyBorder="1" applyAlignment="1">
      <alignment horizontal="right"/>
    </xf>
    <xf numFmtId="1" fontId="10" fillId="6" borderId="8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165" fontId="10" fillId="6" borderId="8" xfId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65" fontId="12" fillId="0" borderId="1" xfId="1" applyFont="1" applyFill="1" applyBorder="1" applyAlignment="1">
      <alignment horizontal="right"/>
    </xf>
    <xf numFmtId="43" fontId="0" fillId="0" borderId="0" xfId="0" applyNumberFormat="1"/>
    <xf numFmtId="9" fontId="3" fillId="8" borderId="1" xfId="23" applyFont="1" applyFill="1" applyBorder="1" applyAlignment="1">
      <alignment horizontal="center" vertical="center"/>
    </xf>
    <xf numFmtId="9" fontId="3" fillId="4" borderId="1" xfId="23" applyFont="1" applyFill="1" applyBorder="1" applyAlignment="1">
      <alignment horizontal="center"/>
    </xf>
    <xf numFmtId="9" fontId="1" fillId="4" borderId="1" xfId="23" applyFont="1" applyFill="1" applyBorder="1" applyAlignment="1">
      <alignment horizontal="center"/>
    </xf>
    <xf numFmtId="9" fontId="3" fillId="3" borderId="1" xfId="23" applyFont="1" applyFill="1" applyBorder="1" applyAlignment="1">
      <alignment horizontal="center"/>
    </xf>
    <xf numFmtId="9" fontId="3" fillId="6" borderId="1" xfId="23" applyFont="1" applyFill="1" applyBorder="1" applyAlignment="1">
      <alignment horizontal="center"/>
    </xf>
    <xf numFmtId="9" fontId="1" fillId="0" borderId="1" xfId="23" applyFont="1" applyFill="1" applyBorder="1" applyAlignment="1">
      <alignment horizontal="center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165" fontId="2" fillId="9" borderId="1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1" applyFont="1" applyAlignment="1">
      <alignment horizontal="center"/>
    </xf>
    <xf numFmtId="9" fontId="3" fillId="5" borderId="1" xfId="23" applyFont="1" applyFill="1" applyBorder="1" applyAlignment="1">
      <alignment horizontal="center"/>
    </xf>
    <xf numFmtId="9" fontId="3" fillId="2" borderId="1" xfId="23" applyFont="1" applyFill="1" applyBorder="1" applyAlignment="1">
      <alignment horizontal="center"/>
    </xf>
    <xf numFmtId="9" fontId="3" fillId="7" borderId="1" xfId="23" applyFont="1" applyFill="1" applyBorder="1" applyAlignment="1">
      <alignment horizontal="center"/>
    </xf>
    <xf numFmtId="9" fontId="0" fillId="0" borderId="1" xfId="23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0" fontId="2" fillId="0" borderId="5" xfId="15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center" vertical="center"/>
    </xf>
    <xf numFmtId="0" fontId="0" fillId="9" borderId="0" xfId="0" applyFill="1" applyAlignment="1">
      <alignment horizontal="left"/>
    </xf>
    <xf numFmtId="0" fontId="1" fillId="14" borderId="1" xfId="15" applyFont="1" applyFill="1" applyBorder="1" applyAlignment="1">
      <alignment horizontal="left"/>
    </xf>
    <xf numFmtId="41" fontId="1" fillId="14" borderId="1" xfId="22" applyFont="1" applyFill="1" applyBorder="1" applyAlignment="1">
      <alignment horizontal="left"/>
    </xf>
    <xf numFmtId="9" fontId="1" fillId="14" borderId="1" xfId="23" applyFont="1" applyFill="1" applyBorder="1" applyAlignment="1">
      <alignment horizontal="center"/>
    </xf>
    <xf numFmtId="0" fontId="1" fillId="2" borderId="1" xfId="15" applyFont="1" applyFill="1" applyBorder="1" applyAlignment="1">
      <alignment horizontal="left"/>
    </xf>
    <xf numFmtId="41" fontId="1" fillId="2" borderId="1" xfId="22" applyFont="1" applyFill="1" applyBorder="1" applyAlignment="1">
      <alignment horizontal="left"/>
    </xf>
    <xf numFmtId="9" fontId="1" fillId="2" borderId="1" xfId="23" applyFont="1" applyFill="1" applyBorder="1" applyAlignment="1">
      <alignment horizontal="center"/>
    </xf>
    <xf numFmtId="0" fontId="3" fillId="13" borderId="1" xfId="15" applyFont="1" applyFill="1" applyBorder="1" applyAlignment="1">
      <alignment horizontal="left"/>
    </xf>
    <xf numFmtId="41" fontId="3" fillId="13" borderId="1" xfId="22" applyFont="1" applyFill="1" applyBorder="1" applyAlignment="1">
      <alignment horizontal="left"/>
    </xf>
    <xf numFmtId="0" fontId="3" fillId="9" borderId="0" xfId="0" applyFont="1" applyFill="1"/>
    <xf numFmtId="9" fontId="3" fillId="13" borderId="1" xfId="23" applyFont="1" applyFill="1" applyBorder="1" applyAlignment="1">
      <alignment horizontal="center"/>
    </xf>
    <xf numFmtId="0" fontId="3" fillId="0" borderId="0" xfId="0" applyFont="1"/>
    <xf numFmtId="0" fontId="3" fillId="14" borderId="1" xfId="15" applyFont="1" applyFill="1" applyBorder="1" applyAlignment="1">
      <alignment horizontal="left"/>
    </xf>
    <xf numFmtId="41" fontId="3" fillId="14" borderId="1" xfId="22" applyFont="1" applyFill="1" applyBorder="1" applyAlignment="1">
      <alignment horizontal="left"/>
    </xf>
    <xf numFmtId="9" fontId="3" fillId="14" borderId="1" xfId="23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165" fontId="2" fillId="9" borderId="8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41" fontId="0" fillId="6" borderId="1" xfId="22" applyFont="1" applyFill="1" applyBorder="1" applyAlignment="1">
      <alignment horizontal="left"/>
    </xf>
    <xf numFmtId="9" fontId="0" fillId="6" borderId="1" xfId="23" applyFont="1" applyFill="1" applyBorder="1" applyAlignment="1">
      <alignment horizontal="center"/>
    </xf>
    <xf numFmtId="41" fontId="3" fillId="4" borderId="1" xfId="22" applyFont="1" applyFill="1" applyBorder="1" applyAlignment="1">
      <alignment horizontal="left"/>
    </xf>
    <xf numFmtId="165" fontId="3" fillId="0" borderId="0" xfId="1" applyFont="1"/>
    <xf numFmtId="9" fontId="6" fillId="4" borderId="1" xfId="23" applyFont="1" applyFill="1" applyBorder="1" applyAlignment="1">
      <alignment horizontal="center"/>
    </xf>
    <xf numFmtId="9" fontId="6" fillId="3" borderId="1" xfId="23" applyFont="1" applyFill="1" applyBorder="1" applyAlignment="1">
      <alignment horizontal="center"/>
    </xf>
    <xf numFmtId="9" fontId="0" fillId="0" borderId="1" xfId="23" applyFont="1" applyBorder="1" applyAlignment="1">
      <alignment horizontal="center"/>
    </xf>
    <xf numFmtId="0" fontId="5" fillId="15" borderId="1" xfId="5" applyFont="1" applyFill="1" applyBorder="1" applyAlignment="1">
      <alignment horizontal="left"/>
    </xf>
    <xf numFmtId="41" fontId="5" fillId="15" borderId="1" xfId="22" applyFont="1" applyFill="1" applyBorder="1" applyAlignment="1">
      <alignment horizontal="right"/>
    </xf>
    <xf numFmtId="0" fontId="5" fillId="15" borderId="2" xfId="5" applyFont="1" applyFill="1" applyBorder="1" applyAlignment="1">
      <alignment horizontal="left" vertical="center" wrapText="1"/>
    </xf>
    <xf numFmtId="0" fontId="5" fillId="15" borderId="7" xfId="5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left"/>
    </xf>
    <xf numFmtId="41" fontId="0" fillId="15" borderId="1" xfId="22" applyFont="1" applyFill="1" applyBorder="1" applyAlignment="1">
      <alignment horizontal="left"/>
    </xf>
    <xf numFmtId="9" fontId="5" fillId="15" borderId="1" xfId="23" applyFont="1" applyFill="1" applyBorder="1" applyAlignment="1">
      <alignment horizontal="center"/>
    </xf>
    <xf numFmtId="9" fontId="0" fillId="15" borderId="1" xfId="23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41" fontId="0" fillId="0" borderId="0" xfId="0" applyNumberFormat="1"/>
    <xf numFmtId="0" fontId="9" fillId="8" borderId="0" xfId="15" applyFont="1" applyFill="1" applyBorder="1" applyAlignment="1">
      <alignment horizontal="left"/>
    </xf>
    <xf numFmtId="0" fontId="14" fillId="9" borderId="5" xfId="15" applyFont="1" applyFill="1" applyBorder="1" applyAlignment="1">
      <alignment horizontal="center" vertical="center" wrapText="1"/>
    </xf>
    <xf numFmtId="0" fontId="9" fillId="8" borderId="0" xfId="15" applyFont="1" applyFill="1" applyBorder="1"/>
    <xf numFmtId="0" fontId="15" fillId="6" borderId="8" xfId="0" applyFont="1" applyFill="1" applyBorder="1" applyAlignment="1">
      <alignment horizontal="center"/>
    </xf>
    <xf numFmtId="165" fontId="15" fillId="6" borderId="8" xfId="1" applyFont="1" applyFill="1" applyBorder="1" applyAlignment="1">
      <alignment horizontal="center"/>
    </xf>
    <xf numFmtId="0" fontId="9" fillId="0" borderId="0" xfId="0" applyFont="1"/>
    <xf numFmtId="0" fontId="0" fillId="8" borderId="1" xfId="15" applyFont="1" applyFill="1" applyBorder="1"/>
    <xf numFmtId="0" fontId="1" fillId="8" borderId="1" xfId="15" applyFont="1" applyFill="1" applyBorder="1"/>
    <xf numFmtId="0" fontId="0" fillId="0" borderId="1" xfId="0" applyBorder="1"/>
    <xf numFmtId="41" fontId="1" fillId="8" borderId="1" xfId="22" applyFont="1" applyFill="1" applyBorder="1"/>
    <xf numFmtId="0" fontId="3" fillId="4" borderId="1" xfId="15" applyFont="1" applyFill="1" applyBorder="1"/>
    <xf numFmtId="41" fontId="3" fillId="4" borderId="1" xfId="15" applyNumberFormat="1" applyFont="1" applyFill="1" applyBorder="1"/>
    <xf numFmtId="0" fontId="3" fillId="4" borderId="1" xfId="0" applyFont="1" applyFill="1" applyBorder="1"/>
    <xf numFmtId="41" fontId="0" fillId="0" borderId="1" xfId="22" applyFont="1" applyBorder="1"/>
    <xf numFmtId="41" fontId="3" fillId="4" borderId="1" xfId="22" applyFont="1" applyFill="1" applyBorder="1"/>
    <xf numFmtId="9" fontId="14" fillId="9" borderId="9" xfId="17" applyFont="1" applyFill="1" applyBorder="1" applyAlignment="1">
      <alignment horizontal="center" vertical="center" wrapText="1"/>
    </xf>
    <xf numFmtId="9" fontId="3" fillId="4" borderId="10" xfId="17" applyFont="1" applyFill="1" applyBorder="1" applyAlignment="1">
      <alignment horizontal="center"/>
    </xf>
    <xf numFmtId="41" fontId="1" fillId="8" borderId="10" xfId="22" applyFont="1" applyFill="1" applyBorder="1" applyAlignment="1">
      <alignment horizontal="center"/>
    </xf>
    <xf numFmtId="41" fontId="3" fillId="4" borderId="10" xfId="22" applyFont="1" applyFill="1" applyBorder="1" applyAlignment="1">
      <alignment horizontal="center"/>
    </xf>
    <xf numFmtId="41" fontId="0" fillId="0" borderId="10" xfId="22" applyFont="1" applyBorder="1"/>
    <xf numFmtId="1" fontId="15" fillId="6" borderId="11" xfId="0" applyNumberFormat="1" applyFont="1" applyFill="1" applyBorder="1" applyAlignment="1">
      <alignment horizontal="center"/>
    </xf>
    <xf numFmtId="0" fontId="3" fillId="4" borderId="12" xfId="0" applyFont="1" applyFill="1" applyBorder="1"/>
    <xf numFmtId="41" fontId="0" fillId="0" borderId="12" xfId="22" applyFont="1" applyBorder="1"/>
    <xf numFmtId="41" fontId="3" fillId="4" borderId="12" xfId="22" applyFont="1" applyFill="1" applyBorder="1"/>
    <xf numFmtId="0" fontId="9" fillId="9" borderId="0" xfId="0" applyFont="1" applyFill="1" applyBorder="1"/>
    <xf numFmtId="0" fontId="3" fillId="9" borderId="0" xfId="0" applyFont="1" applyFill="1" applyBorder="1"/>
    <xf numFmtId="41" fontId="0" fillId="9" borderId="0" xfId="22" applyFont="1" applyFill="1" applyBorder="1"/>
    <xf numFmtId="41" fontId="3" fillId="9" borderId="0" xfId="22" applyFont="1" applyFill="1" applyBorder="1"/>
    <xf numFmtId="0" fontId="16" fillId="4" borderId="0" xfId="15" applyFont="1" applyFill="1" applyBorder="1" applyAlignment="1">
      <alignment horizontal="center" vertical="center" wrapText="1"/>
    </xf>
    <xf numFmtId="0" fontId="16" fillId="4" borderId="1" xfId="15" applyFont="1" applyFill="1" applyBorder="1" applyAlignment="1">
      <alignment horizontal="left" vertical="center" wrapText="1"/>
    </xf>
    <xf numFmtId="41" fontId="16" fillId="4" borderId="1" xfId="22" applyFont="1" applyFill="1" applyBorder="1" applyAlignment="1">
      <alignment horizontal="left" vertical="center" wrapText="1"/>
    </xf>
    <xf numFmtId="0" fontId="17" fillId="9" borderId="5" xfId="15" applyFont="1" applyFill="1" applyBorder="1" applyAlignment="1">
      <alignment horizontal="center" vertical="center" wrapText="1"/>
    </xf>
    <xf numFmtId="9" fontId="16" fillId="4" borderId="1" xfId="23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left" vertical="center" wrapText="1"/>
    </xf>
    <xf numFmtId="0" fontId="17" fillId="9" borderId="13" xfId="15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4" borderId="13" xfId="15" applyFont="1" applyFill="1" applyBorder="1"/>
    <xf numFmtId="41" fontId="3" fillId="4" borderId="13" xfId="22" applyFont="1" applyFill="1" applyBorder="1"/>
    <xf numFmtId="41" fontId="3" fillId="4" borderId="13" xfId="0" applyNumberFormat="1" applyFont="1" applyFill="1" applyBorder="1"/>
    <xf numFmtId="9" fontId="3" fillId="4" borderId="13" xfId="23" applyFont="1" applyFill="1" applyBorder="1" applyAlignment="1">
      <alignment horizontal="center"/>
    </xf>
    <xf numFmtId="0" fontId="0" fillId="6" borderId="13" xfId="15" applyFont="1" applyFill="1" applyBorder="1"/>
    <xf numFmtId="41" fontId="0" fillId="6" borderId="13" xfId="22" applyFont="1" applyFill="1" applyBorder="1"/>
    <xf numFmtId="41" fontId="0" fillId="6" borderId="13" xfId="0" applyNumberFormat="1" applyFill="1" applyBorder="1"/>
    <xf numFmtId="9" fontId="0" fillId="6" borderId="13" xfId="23" applyFont="1" applyFill="1" applyBorder="1" applyAlignment="1">
      <alignment horizontal="center"/>
    </xf>
    <xf numFmtId="0" fontId="7" fillId="0" borderId="4" xfId="15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15" applyFont="1" applyFill="1" applyBorder="1" applyAlignment="1">
      <alignment horizontal="left" vertical="center" wrapText="1"/>
    </xf>
    <xf numFmtId="165" fontId="8" fillId="4" borderId="1" xfId="1" applyFont="1" applyFill="1" applyBorder="1" applyAlignment="1">
      <alignment horizontal="center" vertical="center" wrapText="1"/>
    </xf>
    <xf numFmtId="165" fontId="8" fillId="4" borderId="4" xfId="1" applyFont="1" applyFill="1" applyBorder="1" applyAlignment="1">
      <alignment horizontal="center" vertical="center" wrapText="1"/>
    </xf>
    <xf numFmtId="165" fontId="13" fillId="4" borderId="6" xfId="1" applyFont="1" applyFill="1" applyBorder="1" applyAlignment="1">
      <alignment horizontal="center" vertical="center" wrapText="1"/>
    </xf>
    <xf numFmtId="165" fontId="13" fillId="4" borderId="4" xfId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1" borderId="0" xfId="0" applyFill="1" applyAlignment="1">
      <alignment horizontal="left"/>
    </xf>
    <xf numFmtId="0" fontId="0" fillId="0" borderId="0" xfId="0"/>
    <xf numFmtId="0" fontId="0" fillId="11" borderId="0" xfId="0" applyFill="1"/>
    <xf numFmtId="0" fontId="0" fillId="0" borderId="2" xfId="0" applyFill="1" applyBorder="1"/>
    <xf numFmtId="169" fontId="0" fillId="11" borderId="0" xfId="25" applyFont="1" applyFill="1"/>
    <xf numFmtId="169" fontId="0" fillId="0" borderId="2" xfId="25" applyFont="1" applyFill="1" applyBorder="1"/>
    <xf numFmtId="0" fontId="0" fillId="0" borderId="2" xfId="0" quotePrefix="1" applyFill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6">
    <cellStyle name="Millares" xfId="1" builtinId="3"/>
    <cellStyle name="Millares [0]" xfId="22" builtinId="6"/>
    <cellStyle name="Millares [0] 2" xfId="4"/>
    <cellStyle name="Millares [0] 2 2" xfId="13"/>
    <cellStyle name="Millares [0] 3" xfId="21"/>
    <cellStyle name="Millares [0] 4" xfId="24"/>
    <cellStyle name="Millares [0] 5" xfId="25"/>
    <cellStyle name="Millares 2" xfId="3"/>
    <cellStyle name="Millares 2 2" xfId="19"/>
    <cellStyle name="Millares 3" xfId="6"/>
    <cellStyle name="Millares 4" xfId="16"/>
    <cellStyle name="Millares 6" xfId="20"/>
    <cellStyle name="Millares 7" xfId="18"/>
    <cellStyle name="Moneda [0] 2" xfId="7"/>
    <cellStyle name="Moneda [0] 2 2" xfId="12"/>
    <cellStyle name="Moneda [0] 3" xfId="8"/>
    <cellStyle name="Normal" xfId="0" builtinId="0"/>
    <cellStyle name="Normal 2" xfId="2"/>
    <cellStyle name="Normal 2 2" xfId="10"/>
    <cellStyle name="Normal 3" xfId="14"/>
    <cellStyle name="Normal 4" xfId="5"/>
    <cellStyle name="Normal 5" xfId="15"/>
    <cellStyle name="Porcentaje" xfId="23" builtinId="5"/>
    <cellStyle name="Porcentaje 2" xfId="11"/>
    <cellStyle name="Porcentaje 3" xfId="9"/>
    <cellStyle name="Porcentaje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1555914</xdr:colOff>
      <xdr:row>0</xdr:row>
      <xdr:rowOff>122639</xdr:rowOff>
    </xdr:from>
    <xdr:to>
      <xdr:col>10</xdr:col>
      <xdr:colOff>352424</xdr:colOff>
      <xdr:row>2</xdr:row>
      <xdr:rowOff>240336</xdr:rowOff>
    </xdr:to>
    <xdr:sp macro="" textlink="">
      <xdr:nvSpPr>
        <xdr:cNvPr id="2" name="Rectángulo 1"/>
        <xdr:cNvSpPr/>
      </xdr:nvSpPr>
      <xdr:spPr>
        <a:xfrm>
          <a:off x="2556039" y="122639"/>
          <a:ext cx="11941010" cy="50822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INGRESOS DE FEBRERO </a:t>
          </a:r>
          <a:r>
            <a:rPr lang="es-E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2021</a:t>
          </a:r>
          <a:endParaRPr lang="es-E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2</xdr:row>
      <xdr:rowOff>685800</xdr:rowOff>
    </xdr:to>
    <xdr:pic>
      <xdr:nvPicPr>
        <xdr:cNvPr id="4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0"/>
          <a:ext cx="2000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1392624</xdr:colOff>
      <xdr:row>3</xdr:row>
      <xdr:rowOff>48683</xdr:rowOff>
    </xdr:from>
    <xdr:to>
      <xdr:col>11</xdr:col>
      <xdr:colOff>1019175</xdr:colOff>
      <xdr:row>7</xdr:row>
      <xdr:rowOff>142875</xdr:rowOff>
    </xdr:to>
    <xdr:sp macro="" textlink="">
      <xdr:nvSpPr>
        <xdr:cNvPr id="2" name="Rectángulo 1"/>
        <xdr:cNvSpPr/>
      </xdr:nvSpPr>
      <xdr:spPr>
        <a:xfrm>
          <a:off x="2468949" y="620183"/>
          <a:ext cx="13637826" cy="11895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VICERRECTORIA ADMINISTRATIVA</a:t>
          </a:r>
        </a:p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DIVISION CONTABLE Y FINANCIERA</a:t>
          </a:r>
        </a:p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EJECUCIÓN PRESUPUESTAL DE GASTOS DE FEBRERO 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2021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38101</xdr:colOff>
      <xdr:row>3</xdr:row>
      <xdr:rowOff>76200</xdr:rowOff>
    </xdr:from>
    <xdr:to>
      <xdr:col>1</xdr:col>
      <xdr:colOff>962026</xdr:colOff>
      <xdr:row>6</xdr:row>
      <xdr:rowOff>435861</xdr:rowOff>
    </xdr:to>
    <xdr:pic>
      <xdr:nvPicPr>
        <xdr:cNvPr id="5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38101" y="647700"/>
          <a:ext cx="2000250" cy="1064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1304925</xdr:colOff>
      <xdr:row>3</xdr:row>
      <xdr:rowOff>180975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0"/>
          <a:ext cx="23050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923925</xdr:colOff>
      <xdr:row>5</xdr:row>
      <xdr:rowOff>112011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19050"/>
          <a:ext cx="2000250" cy="1045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123824</xdr:rowOff>
    </xdr:from>
    <xdr:to>
      <xdr:col>16</xdr:col>
      <xdr:colOff>600075</xdr:colOff>
      <xdr:row>33</xdr:row>
      <xdr:rowOff>152399</xdr:rowOff>
    </xdr:to>
    <xdr:sp macro="" textlink="">
      <xdr:nvSpPr>
        <xdr:cNvPr id="2" name="CuadroTexto 1"/>
        <xdr:cNvSpPr txBox="1"/>
      </xdr:nvSpPr>
      <xdr:spPr>
        <a:xfrm>
          <a:off x="9544050" y="695324"/>
          <a:ext cx="6381750" cy="650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análisis comparativo del PAC de Ingresos y Gastos por fuentes de financiación con corte al mes de febrero de 2021, nos indica lo siguiente: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Los recursos proyectados por fondos comunes a febrero están por el orden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$19.859.815.471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el recaudo acumulado fue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$20.378.477.406,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dando una variación positiva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$518.661.935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correspondiente al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3%.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conformación general del recaudo de estos recursos es la siguiente: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propios de pregrado y posgrado 		$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1.783.212.910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propios Venta de Bienes y Servicios	$      743.109.078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Transferencias para Funcionamiento		$ 13.114.799.790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del balance			$   4.482.747.160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Rendimientos financieros			$         34.368.307	           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Los gastos proyectados a financiar con fondos comunes a febrero de 2021 ascienden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$23.932.990.946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los gastos ejecutados fueron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$17.653.248.718,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dando una variación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$6.279.742.228,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correspondiente al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26%.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conformación general de la ejecución de estos gastos es la siguiente: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nómina personal de Planta		$      9.737.970.580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Cesantías personal de Planta		$      4.864.717.203 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nómina personal Temporal		$       1.926.775.728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Adquisición de Bienes y Servicios, Transf. e Impuestos 	$       1.044.983.559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Inversión			$            78.801.647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Los recursos recaudados por fondos comunes para financiar los gastos de funcionamiento de la Universidad ascienden 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$20.378.477.406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los gastos de funcionamiento ejecutados ascienden 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$17.653.248.718,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positivo de los recursos de fondos comunes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$ 2.725.228.688.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333375</xdr:colOff>
      <xdr:row>1</xdr:row>
      <xdr:rowOff>19050</xdr:rowOff>
    </xdr:from>
    <xdr:to>
      <xdr:col>16</xdr:col>
      <xdr:colOff>581025</xdr:colOff>
      <xdr:row>2</xdr:row>
      <xdr:rowOff>133350</xdr:rowOff>
    </xdr:to>
    <xdr:sp macro="" textlink="">
      <xdr:nvSpPr>
        <xdr:cNvPr id="3" name="CuadroTexto 2"/>
        <xdr:cNvSpPr txBox="1"/>
      </xdr:nvSpPr>
      <xdr:spPr>
        <a:xfrm>
          <a:off x="9563100" y="209550"/>
          <a:ext cx="63436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ANALISIS</a:t>
          </a:r>
          <a:r>
            <a:rPr lang="es-CO" sz="1400" b="1" baseline="0"/>
            <a:t> COMPARATIVO PAC DE INGRESOS Y GASTOS A FEBRERO DE 2021</a:t>
          </a:r>
          <a:endParaRPr lang="es-CO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showGridLines="0" workbookViewId="0">
      <pane xSplit="2" ySplit="4" topLeftCell="C51" activePane="bottomRight" state="frozen"/>
      <selection pane="topRight" activeCell="C1" sqref="C1"/>
      <selection pane="bottomLeft" activeCell="A5" sqref="A5"/>
      <selection pane="bottomRight" activeCell="B144" sqref="B144"/>
    </sheetView>
  </sheetViews>
  <sheetFormatPr baseColWidth="10" defaultColWidth="40.140625" defaultRowHeight="15"/>
  <cols>
    <col min="1" max="1" width="19.7109375" style="19" customWidth="1"/>
    <col min="2" max="2" width="40.140625" style="19"/>
    <col min="3" max="3" width="20.7109375" style="19" bestFit="1" customWidth="1"/>
    <col min="4" max="4" width="17.85546875" style="19" bestFit="1" customWidth="1"/>
    <col min="5" max="5" width="13.5703125" style="19" bestFit="1" customWidth="1"/>
    <col min="6" max="6" width="24.5703125" style="19" bestFit="1" customWidth="1"/>
    <col min="7" max="7" width="19.5703125" style="19" bestFit="1" customWidth="1"/>
    <col min="8" max="8" width="17.85546875" style="19" bestFit="1" customWidth="1"/>
    <col min="9" max="9" width="23.42578125" style="19" bestFit="1" customWidth="1"/>
    <col min="10" max="10" width="23.5703125" style="19" bestFit="1" customWidth="1"/>
    <col min="11" max="11" width="10.5703125" style="19" bestFit="1" customWidth="1"/>
    <col min="12" max="16384" width="40.140625" style="19"/>
  </cols>
  <sheetData>
    <row r="1" spans="1:12">
      <c r="A1" s="28"/>
      <c r="B1" s="28"/>
      <c r="C1" s="28"/>
      <c r="D1" s="28"/>
      <c r="E1" s="28"/>
      <c r="F1" s="28"/>
      <c r="G1" s="29"/>
      <c r="H1" s="28"/>
      <c r="I1" s="28"/>
      <c r="J1" s="30"/>
      <c r="K1" s="28"/>
      <c r="L1" s="28"/>
    </row>
    <row r="2" spans="1:12" ht="15.75" thickBot="1">
      <c r="A2" s="28"/>
      <c r="B2" s="28"/>
      <c r="C2" s="28"/>
      <c r="D2" s="28"/>
      <c r="E2" s="28"/>
      <c r="F2" s="30"/>
      <c r="G2" s="30"/>
      <c r="H2" s="28"/>
      <c r="I2" s="28"/>
      <c r="J2" s="30"/>
      <c r="K2" s="28"/>
      <c r="L2" s="28"/>
    </row>
    <row r="3" spans="1:12" ht="55.5" customHeight="1" thickBot="1">
      <c r="A3" s="31"/>
      <c r="B3" s="28"/>
      <c r="C3" s="216"/>
      <c r="D3" s="216"/>
      <c r="E3" s="216"/>
      <c r="F3" s="216"/>
      <c r="G3" s="216"/>
      <c r="H3" s="216"/>
      <c r="I3" s="216"/>
      <c r="J3" s="216"/>
      <c r="K3" s="216"/>
      <c r="L3" s="32"/>
    </row>
    <row r="4" spans="1:12">
      <c r="A4" s="33" t="s">
        <v>0</v>
      </c>
      <c r="B4" s="34" t="s">
        <v>1</v>
      </c>
      <c r="C4" s="34" t="s">
        <v>618</v>
      </c>
      <c r="D4" s="34" t="s">
        <v>6</v>
      </c>
      <c r="E4" s="34" t="s">
        <v>5</v>
      </c>
      <c r="F4" s="34" t="s">
        <v>619</v>
      </c>
      <c r="G4" s="34" t="s">
        <v>620</v>
      </c>
      <c r="H4" s="34" t="s">
        <v>621</v>
      </c>
      <c r="I4" s="34" t="s">
        <v>622</v>
      </c>
      <c r="J4" s="34" t="s">
        <v>623</v>
      </c>
      <c r="K4" s="35" t="s">
        <v>624</v>
      </c>
      <c r="L4" s="36"/>
    </row>
    <row r="5" spans="1:12">
      <c r="A5" s="37"/>
      <c r="B5" s="38" t="s">
        <v>625</v>
      </c>
      <c r="C5" s="39">
        <f>+C6+C72</f>
        <v>129818642105</v>
      </c>
      <c r="D5" s="39">
        <f t="shared" ref="D5:I5" si="0">+D6+D72</f>
        <v>17762151738</v>
      </c>
      <c r="E5" s="39">
        <f t="shared" si="0"/>
        <v>0</v>
      </c>
      <c r="F5" s="39">
        <f t="shared" ref="F5:F12" si="1">+C5+D5</f>
        <v>147580793843</v>
      </c>
      <c r="G5" s="39">
        <v>34064455665.84</v>
      </c>
      <c r="H5" s="39">
        <f t="shared" si="0"/>
        <v>28730172661.810001</v>
      </c>
      <c r="I5" s="39">
        <f t="shared" si="0"/>
        <v>34064455665.84</v>
      </c>
      <c r="J5" s="39">
        <f t="shared" ref="J5:J68" si="2">+F5-I5</f>
        <v>113516338177.16</v>
      </c>
      <c r="K5" s="39">
        <v>0</v>
      </c>
      <c r="L5" s="36"/>
    </row>
    <row r="6" spans="1:12">
      <c r="A6" s="37">
        <v>1</v>
      </c>
      <c r="B6" s="38" t="s">
        <v>626</v>
      </c>
      <c r="C6" s="39">
        <f>+C7</f>
        <v>129306421569</v>
      </c>
      <c r="D6" s="39">
        <f t="shared" ref="D6:I6" si="3">+D7</f>
        <v>0</v>
      </c>
      <c r="E6" s="39">
        <f t="shared" si="3"/>
        <v>0</v>
      </c>
      <c r="F6" s="39">
        <f t="shared" si="1"/>
        <v>129306421569</v>
      </c>
      <c r="G6" s="39">
        <v>15833146489</v>
      </c>
      <c r="H6" s="39">
        <f t="shared" si="3"/>
        <v>11289055921</v>
      </c>
      <c r="I6" s="39">
        <f t="shared" si="3"/>
        <v>15833146489</v>
      </c>
      <c r="J6" s="39">
        <f t="shared" si="2"/>
        <v>113473275080</v>
      </c>
      <c r="K6" s="39">
        <v>0</v>
      </c>
      <c r="L6" s="36"/>
    </row>
    <row r="7" spans="1:12">
      <c r="A7" s="40" t="s">
        <v>627</v>
      </c>
      <c r="B7" s="40" t="s">
        <v>628</v>
      </c>
      <c r="C7" s="41">
        <f>+C8+C15+C30+C60</f>
        <v>129306421569</v>
      </c>
      <c r="D7" s="41">
        <f t="shared" ref="D7:I7" si="4">+D8+D15+D30+D60</f>
        <v>0</v>
      </c>
      <c r="E7" s="41">
        <f t="shared" si="4"/>
        <v>0</v>
      </c>
      <c r="F7" s="41">
        <f t="shared" si="1"/>
        <v>129306421569</v>
      </c>
      <c r="G7" s="41">
        <v>15833146489</v>
      </c>
      <c r="H7" s="41">
        <f t="shared" si="4"/>
        <v>11289055921</v>
      </c>
      <c r="I7" s="41">
        <f t="shared" si="4"/>
        <v>15833146489</v>
      </c>
      <c r="J7" s="41">
        <f t="shared" si="2"/>
        <v>113473275080</v>
      </c>
      <c r="K7" s="41">
        <v>0</v>
      </c>
      <c r="L7" s="36"/>
    </row>
    <row r="8" spans="1:12">
      <c r="A8" s="42" t="s">
        <v>629</v>
      </c>
      <c r="B8" s="42" t="s">
        <v>464</v>
      </c>
      <c r="C8" s="43">
        <f>+C9</f>
        <v>3590000000</v>
      </c>
      <c r="D8" s="43">
        <f t="shared" ref="D8:I11" si="5">+D9</f>
        <v>0</v>
      </c>
      <c r="E8" s="43">
        <f t="shared" si="5"/>
        <v>0</v>
      </c>
      <c r="F8" s="43">
        <f t="shared" si="1"/>
        <v>3590000000</v>
      </c>
      <c r="G8" s="43">
        <v>0</v>
      </c>
      <c r="H8" s="43">
        <f t="shared" si="5"/>
        <v>0</v>
      </c>
      <c r="I8" s="43">
        <f t="shared" si="5"/>
        <v>0</v>
      </c>
      <c r="J8" s="43">
        <f t="shared" si="2"/>
        <v>3590000000</v>
      </c>
      <c r="K8" s="43">
        <v>0</v>
      </c>
      <c r="L8" s="36"/>
    </row>
    <row r="9" spans="1:12">
      <c r="A9" s="42" t="s">
        <v>630</v>
      </c>
      <c r="B9" s="42" t="s">
        <v>631</v>
      </c>
      <c r="C9" s="43">
        <f>+C10</f>
        <v>3590000000</v>
      </c>
      <c r="D9" s="43">
        <f t="shared" si="5"/>
        <v>0</v>
      </c>
      <c r="E9" s="43">
        <f t="shared" si="5"/>
        <v>0</v>
      </c>
      <c r="F9" s="43">
        <f t="shared" si="1"/>
        <v>3590000000</v>
      </c>
      <c r="G9" s="43">
        <v>0</v>
      </c>
      <c r="H9" s="43">
        <f t="shared" si="5"/>
        <v>0</v>
      </c>
      <c r="I9" s="43">
        <f t="shared" si="5"/>
        <v>0</v>
      </c>
      <c r="J9" s="43">
        <f t="shared" si="2"/>
        <v>3590000000</v>
      </c>
      <c r="K9" s="43">
        <v>0</v>
      </c>
      <c r="L9" s="36"/>
    </row>
    <row r="10" spans="1:12">
      <c r="A10" s="42" t="s">
        <v>632</v>
      </c>
      <c r="B10" s="42" t="s">
        <v>633</v>
      </c>
      <c r="C10" s="43">
        <f>+C11</f>
        <v>3590000000</v>
      </c>
      <c r="D10" s="43">
        <f t="shared" si="5"/>
        <v>0</v>
      </c>
      <c r="E10" s="43">
        <f t="shared" si="5"/>
        <v>0</v>
      </c>
      <c r="F10" s="43">
        <f t="shared" si="1"/>
        <v>3590000000</v>
      </c>
      <c r="G10" s="43">
        <v>0</v>
      </c>
      <c r="H10" s="43">
        <f t="shared" si="5"/>
        <v>0</v>
      </c>
      <c r="I10" s="43">
        <f t="shared" si="5"/>
        <v>0</v>
      </c>
      <c r="J10" s="43">
        <f t="shared" si="2"/>
        <v>3590000000</v>
      </c>
      <c r="K10" s="43">
        <v>0</v>
      </c>
      <c r="L10" s="36"/>
    </row>
    <row r="11" spans="1:12">
      <c r="A11" s="42" t="s">
        <v>634</v>
      </c>
      <c r="B11" s="42" t="s">
        <v>633</v>
      </c>
      <c r="C11" s="43">
        <f>+C12</f>
        <v>3590000000</v>
      </c>
      <c r="D11" s="43">
        <f t="shared" si="5"/>
        <v>0</v>
      </c>
      <c r="E11" s="43">
        <f t="shared" si="5"/>
        <v>0</v>
      </c>
      <c r="F11" s="43">
        <f t="shared" si="1"/>
        <v>3590000000</v>
      </c>
      <c r="G11" s="43">
        <v>0</v>
      </c>
      <c r="H11" s="43">
        <f t="shared" si="5"/>
        <v>0</v>
      </c>
      <c r="I11" s="43">
        <f t="shared" si="5"/>
        <v>0</v>
      </c>
      <c r="J11" s="43">
        <f t="shared" si="2"/>
        <v>3590000000</v>
      </c>
      <c r="K11" s="43">
        <v>0</v>
      </c>
      <c r="L11" s="36"/>
    </row>
    <row r="12" spans="1:12">
      <c r="A12" s="44" t="s">
        <v>635</v>
      </c>
      <c r="B12" s="44" t="s">
        <v>633</v>
      </c>
      <c r="C12" s="45">
        <f>+C13+C14</f>
        <v>3590000000</v>
      </c>
      <c r="D12" s="45">
        <f t="shared" ref="D12:I12" si="6">+D13+D14</f>
        <v>0</v>
      </c>
      <c r="E12" s="45">
        <f t="shared" si="6"/>
        <v>0</v>
      </c>
      <c r="F12" s="45">
        <f t="shared" si="1"/>
        <v>3590000000</v>
      </c>
      <c r="G12" s="45">
        <v>0</v>
      </c>
      <c r="H12" s="45">
        <f t="shared" si="6"/>
        <v>0</v>
      </c>
      <c r="I12" s="45">
        <f t="shared" si="6"/>
        <v>0</v>
      </c>
      <c r="J12" s="45">
        <f t="shared" si="2"/>
        <v>3590000000</v>
      </c>
      <c r="K12" s="45">
        <v>0</v>
      </c>
      <c r="L12" s="36"/>
    </row>
    <row r="13" spans="1:12">
      <c r="A13" s="46" t="s">
        <v>636</v>
      </c>
      <c r="B13" s="46" t="s">
        <v>637</v>
      </c>
      <c r="C13" s="47">
        <v>3090000000</v>
      </c>
      <c r="D13" s="48"/>
      <c r="E13" s="49"/>
      <c r="F13" s="47">
        <f t="shared" ref="F13:F76" si="7">+C13+D13</f>
        <v>3090000000</v>
      </c>
      <c r="G13" s="49"/>
      <c r="H13" s="49"/>
      <c r="I13" s="49"/>
      <c r="J13" s="47">
        <f t="shared" si="2"/>
        <v>3090000000</v>
      </c>
      <c r="K13" s="49"/>
      <c r="L13" s="36"/>
    </row>
    <row r="14" spans="1:12">
      <c r="A14" s="46" t="s">
        <v>638</v>
      </c>
      <c r="B14" s="46" t="s">
        <v>639</v>
      </c>
      <c r="C14" s="47">
        <v>500000000</v>
      </c>
      <c r="D14" s="48"/>
      <c r="E14" s="48"/>
      <c r="F14" s="47">
        <f t="shared" si="7"/>
        <v>500000000</v>
      </c>
      <c r="G14" s="48"/>
      <c r="H14" s="48"/>
      <c r="I14" s="48"/>
      <c r="J14" s="47">
        <f t="shared" si="2"/>
        <v>500000000</v>
      </c>
      <c r="K14" s="50"/>
      <c r="L14" s="36"/>
    </row>
    <row r="15" spans="1:12">
      <c r="A15" s="42" t="s">
        <v>640</v>
      </c>
      <c r="B15" s="42" t="s">
        <v>461</v>
      </c>
      <c r="C15" s="43">
        <f>+C16+C20</f>
        <v>39018467904</v>
      </c>
      <c r="D15" s="43">
        <f t="shared" ref="D15:I15" si="8">+D16+D20</f>
        <v>0</v>
      </c>
      <c r="E15" s="43">
        <f t="shared" si="8"/>
        <v>0</v>
      </c>
      <c r="F15" s="43">
        <f t="shared" si="7"/>
        <v>39018467904</v>
      </c>
      <c r="G15" s="43">
        <v>1871616712</v>
      </c>
      <c r="H15" s="43">
        <f t="shared" si="8"/>
        <v>1850670170</v>
      </c>
      <c r="I15" s="43">
        <f t="shared" si="8"/>
        <v>1871616712</v>
      </c>
      <c r="J15" s="43">
        <f t="shared" si="2"/>
        <v>37146851192</v>
      </c>
      <c r="K15" s="43">
        <v>0</v>
      </c>
      <c r="L15" s="36"/>
    </row>
    <row r="16" spans="1:12">
      <c r="A16" s="42" t="s">
        <v>641</v>
      </c>
      <c r="B16" s="42" t="s">
        <v>642</v>
      </c>
      <c r="C16" s="43">
        <f>+C17</f>
        <v>5462904</v>
      </c>
      <c r="D16" s="43">
        <f t="shared" ref="D16:I18" si="9">+D17</f>
        <v>0</v>
      </c>
      <c r="E16" s="43">
        <f t="shared" si="9"/>
        <v>0</v>
      </c>
      <c r="F16" s="43">
        <f t="shared" si="7"/>
        <v>5462904</v>
      </c>
      <c r="G16" s="43">
        <v>5400</v>
      </c>
      <c r="H16" s="43">
        <f t="shared" si="9"/>
        <v>0</v>
      </c>
      <c r="I16" s="43">
        <f t="shared" si="9"/>
        <v>5400</v>
      </c>
      <c r="J16" s="43">
        <f t="shared" si="2"/>
        <v>5457504</v>
      </c>
      <c r="K16" s="43">
        <v>0</v>
      </c>
      <c r="L16" s="36"/>
    </row>
    <row r="17" spans="1:12">
      <c r="A17" s="42" t="s">
        <v>643</v>
      </c>
      <c r="B17" s="42" t="s">
        <v>642</v>
      </c>
      <c r="C17" s="43">
        <f>+C18</f>
        <v>5462904</v>
      </c>
      <c r="D17" s="43">
        <f t="shared" si="9"/>
        <v>0</v>
      </c>
      <c r="E17" s="43">
        <f t="shared" si="9"/>
        <v>0</v>
      </c>
      <c r="F17" s="43">
        <f t="shared" si="7"/>
        <v>5462904</v>
      </c>
      <c r="G17" s="43">
        <v>5400</v>
      </c>
      <c r="H17" s="43">
        <f t="shared" si="9"/>
        <v>0</v>
      </c>
      <c r="I17" s="43">
        <f t="shared" si="9"/>
        <v>5400</v>
      </c>
      <c r="J17" s="43">
        <f t="shared" si="2"/>
        <v>5457504</v>
      </c>
      <c r="K17" s="43">
        <v>0</v>
      </c>
      <c r="L17" s="36"/>
    </row>
    <row r="18" spans="1:12">
      <c r="A18" s="44" t="s">
        <v>644</v>
      </c>
      <c r="B18" s="44" t="s">
        <v>642</v>
      </c>
      <c r="C18" s="45">
        <f>+C19</f>
        <v>5462904</v>
      </c>
      <c r="D18" s="45">
        <f t="shared" si="9"/>
        <v>0</v>
      </c>
      <c r="E18" s="45">
        <f t="shared" si="9"/>
        <v>0</v>
      </c>
      <c r="F18" s="45">
        <f t="shared" si="7"/>
        <v>5462904</v>
      </c>
      <c r="G18" s="45">
        <v>5400</v>
      </c>
      <c r="H18" s="45">
        <f t="shared" si="9"/>
        <v>0</v>
      </c>
      <c r="I18" s="45">
        <f t="shared" si="9"/>
        <v>5400</v>
      </c>
      <c r="J18" s="45">
        <f t="shared" si="2"/>
        <v>5457504</v>
      </c>
      <c r="K18" s="45">
        <v>0</v>
      </c>
      <c r="L18" s="36"/>
    </row>
    <row r="19" spans="1:12">
      <c r="A19" s="46" t="s">
        <v>645</v>
      </c>
      <c r="B19" s="46" t="s">
        <v>646</v>
      </c>
      <c r="C19" s="47">
        <v>5462904</v>
      </c>
      <c r="D19" s="51"/>
      <c r="E19" s="52"/>
      <c r="F19" s="47">
        <f t="shared" si="7"/>
        <v>5462904</v>
      </c>
      <c r="G19" s="20">
        <v>5400</v>
      </c>
      <c r="H19" s="51"/>
      <c r="I19" s="20">
        <v>5400</v>
      </c>
      <c r="J19" s="47">
        <f t="shared" si="2"/>
        <v>5457504</v>
      </c>
      <c r="K19" s="53"/>
      <c r="L19" s="36"/>
    </row>
    <row r="20" spans="1:12">
      <c r="A20" s="42" t="s">
        <v>647</v>
      </c>
      <c r="B20" s="42" t="s">
        <v>648</v>
      </c>
      <c r="C20" s="43">
        <f>+C21</f>
        <v>39013005000</v>
      </c>
      <c r="D20" s="43">
        <f t="shared" ref="D20:I20" si="10">+D21</f>
        <v>0</v>
      </c>
      <c r="E20" s="43">
        <f t="shared" si="10"/>
        <v>0</v>
      </c>
      <c r="F20" s="43">
        <f t="shared" si="7"/>
        <v>39013005000</v>
      </c>
      <c r="G20" s="43">
        <v>1871611312</v>
      </c>
      <c r="H20" s="43">
        <f t="shared" si="10"/>
        <v>1850670170</v>
      </c>
      <c r="I20" s="43">
        <f t="shared" si="10"/>
        <v>1871611312</v>
      </c>
      <c r="J20" s="43">
        <f t="shared" si="2"/>
        <v>37141393688</v>
      </c>
      <c r="K20" s="43">
        <v>0</v>
      </c>
      <c r="L20" s="36"/>
    </row>
    <row r="21" spans="1:12">
      <c r="A21" s="42" t="s">
        <v>649</v>
      </c>
      <c r="B21" s="42" t="s">
        <v>438</v>
      </c>
      <c r="C21" s="43">
        <f>+C22+C26</f>
        <v>39013005000</v>
      </c>
      <c r="D21" s="43">
        <f t="shared" ref="D21:I21" si="11">+D22+D26</f>
        <v>0</v>
      </c>
      <c r="E21" s="43">
        <f t="shared" si="11"/>
        <v>0</v>
      </c>
      <c r="F21" s="43">
        <f t="shared" si="7"/>
        <v>39013005000</v>
      </c>
      <c r="G21" s="43">
        <v>1871611312</v>
      </c>
      <c r="H21" s="43">
        <f t="shared" si="11"/>
        <v>1850670170</v>
      </c>
      <c r="I21" s="43">
        <f t="shared" si="11"/>
        <v>1871611312</v>
      </c>
      <c r="J21" s="43">
        <f t="shared" si="2"/>
        <v>37141393688</v>
      </c>
      <c r="K21" s="43">
        <v>0</v>
      </c>
      <c r="L21" s="36"/>
    </row>
    <row r="22" spans="1:12">
      <c r="A22" s="44" t="s">
        <v>650</v>
      </c>
      <c r="B22" s="44" t="s">
        <v>651</v>
      </c>
      <c r="C22" s="45">
        <f>+C23+C24+C25</f>
        <v>29280272471</v>
      </c>
      <c r="D22" s="45">
        <f t="shared" ref="D22:I22" si="12">+D23+D24+D25</f>
        <v>0</v>
      </c>
      <c r="E22" s="45">
        <f t="shared" si="12"/>
        <v>0</v>
      </c>
      <c r="F22" s="45">
        <f t="shared" si="7"/>
        <v>29280272471</v>
      </c>
      <c r="G22" s="45">
        <v>774212836</v>
      </c>
      <c r="H22" s="45">
        <f t="shared" si="12"/>
        <v>759223276</v>
      </c>
      <c r="I22" s="45">
        <f t="shared" si="12"/>
        <v>774212836</v>
      </c>
      <c r="J22" s="45">
        <f t="shared" si="2"/>
        <v>28506059635</v>
      </c>
      <c r="K22" s="45"/>
      <c r="L22" s="36"/>
    </row>
    <row r="23" spans="1:12">
      <c r="A23" s="46" t="s">
        <v>652</v>
      </c>
      <c r="B23" s="46" t="s">
        <v>653</v>
      </c>
      <c r="C23" s="47">
        <v>887881656</v>
      </c>
      <c r="D23" s="51"/>
      <c r="E23" s="52"/>
      <c r="F23" s="47">
        <f t="shared" si="7"/>
        <v>887881656</v>
      </c>
      <c r="G23" s="20">
        <v>21498598</v>
      </c>
      <c r="H23" s="51">
        <v>12096398</v>
      </c>
      <c r="I23" s="20">
        <v>21498598</v>
      </c>
      <c r="J23" s="47">
        <f t="shared" si="2"/>
        <v>866383058</v>
      </c>
      <c r="K23" s="53"/>
      <c r="L23" s="36"/>
    </row>
    <row r="24" spans="1:12">
      <c r="A24" s="46" t="s">
        <v>654</v>
      </c>
      <c r="B24" s="46" t="s">
        <v>655</v>
      </c>
      <c r="C24" s="47">
        <v>27604059420</v>
      </c>
      <c r="D24" s="51"/>
      <c r="E24" s="52"/>
      <c r="F24" s="47">
        <f t="shared" si="7"/>
        <v>27604059420</v>
      </c>
      <c r="G24" s="20">
        <v>747196292</v>
      </c>
      <c r="H24" s="51">
        <v>743146232</v>
      </c>
      <c r="I24" s="20">
        <v>747196292</v>
      </c>
      <c r="J24" s="47">
        <f t="shared" si="2"/>
        <v>26856863128</v>
      </c>
      <c r="K24" s="53"/>
      <c r="L24" s="36"/>
    </row>
    <row r="25" spans="1:12">
      <c r="A25" s="46" t="s">
        <v>656</v>
      </c>
      <c r="B25" s="46" t="s">
        <v>657</v>
      </c>
      <c r="C25" s="47">
        <v>788331395</v>
      </c>
      <c r="D25" s="51"/>
      <c r="E25" s="52"/>
      <c r="F25" s="47">
        <f t="shared" si="7"/>
        <v>788331395</v>
      </c>
      <c r="G25" s="20">
        <v>5517946</v>
      </c>
      <c r="H25" s="51">
        <v>3980646</v>
      </c>
      <c r="I25" s="20">
        <v>5517946</v>
      </c>
      <c r="J25" s="47">
        <f t="shared" si="2"/>
        <v>782813449</v>
      </c>
      <c r="K25" s="53"/>
      <c r="L25" s="36"/>
    </row>
    <row r="26" spans="1:12">
      <c r="A26" s="44" t="s">
        <v>658</v>
      </c>
      <c r="B26" s="44" t="s">
        <v>659</v>
      </c>
      <c r="C26" s="45">
        <f>SUM(C27:C29)</f>
        <v>9732732529</v>
      </c>
      <c r="D26" s="45">
        <f t="shared" ref="D26:I26" si="13">SUM(D27:D29)</f>
        <v>0</v>
      </c>
      <c r="E26" s="45">
        <f t="shared" si="13"/>
        <v>0</v>
      </c>
      <c r="F26" s="45">
        <f t="shared" si="7"/>
        <v>9732732529</v>
      </c>
      <c r="G26" s="45">
        <v>1097398476</v>
      </c>
      <c r="H26" s="45">
        <f t="shared" si="13"/>
        <v>1091446894</v>
      </c>
      <c r="I26" s="45">
        <f t="shared" si="13"/>
        <v>1097398476</v>
      </c>
      <c r="J26" s="45">
        <f t="shared" si="2"/>
        <v>8635334053</v>
      </c>
      <c r="K26" s="45"/>
      <c r="L26" s="36"/>
    </row>
    <row r="27" spans="1:12">
      <c r="A27" s="46" t="s">
        <v>660</v>
      </c>
      <c r="B27" s="46" t="s">
        <v>653</v>
      </c>
      <c r="C27" s="47">
        <v>340287404</v>
      </c>
      <c r="D27" s="51"/>
      <c r="E27" s="52"/>
      <c r="F27" s="47">
        <f t="shared" si="7"/>
        <v>340287404</v>
      </c>
      <c r="G27" s="20">
        <v>5398040</v>
      </c>
      <c r="H27" s="51">
        <v>5398040</v>
      </c>
      <c r="I27" s="20">
        <v>5398040</v>
      </c>
      <c r="J27" s="47">
        <f t="shared" si="2"/>
        <v>334889364</v>
      </c>
      <c r="K27" s="53"/>
      <c r="L27" s="36"/>
    </row>
    <row r="28" spans="1:12">
      <c r="A28" s="46" t="s">
        <v>661</v>
      </c>
      <c r="B28" s="46" t="s">
        <v>655</v>
      </c>
      <c r="C28" s="47">
        <v>9089449399</v>
      </c>
      <c r="D28" s="51"/>
      <c r="E28" s="52"/>
      <c r="F28" s="47">
        <f t="shared" si="7"/>
        <v>9089449399</v>
      </c>
      <c r="G28" s="20">
        <v>1084395722</v>
      </c>
      <c r="H28" s="51">
        <v>1078444140</v>
      </c>
      <c r="I28" s="20">
        <v>1084395722</v>
      </c>
      <c r="J28" s="47">
        <f t="shared" si="2"/>
        <v>8005053677</v>
      </c>
      <c r="K28" s="53"/>
      <c r="L28" s="36"/>
    </row>
    <row r="29" spans="1:12">
      <c r="A29" s="46" t="s">
        <v>662</v>
      </c>
      <c r="B29" s="46" t="s">
        <v>663</v>
      </c>
      <c r="C29" s="47">
        <v>302995726</v>
      </c>
      <c r="D29" s="48"/>
      <c r="E29" s="48"/>
      <c r="F29" s="47">
        <f t="shared" si="7"/>
        <v>302995726</v>
      </c>
      <c r="G29" s="20">
        <v>7604714</v>
      </c>
      <c r="H29" s="48">
        <v>7604714</v>
      </c>
      <c r="I29" s="20">
        <v>7604714</v>
      </c>
      <c r="J29" s="47">
        <f t="shared" si="2"/>
        <v>295391012</v>
      </c>
      <c r="K29" s="50"/>
      <c r="L29" s="36"/>
    </row>
    <row r="30" spans="1:12">
      <c r="A30" s="42" t="s">
        <v>664</v>
      </c>
      <c r="B30" s="42" t="s">
        <v>665</v>
      </c>
      <c r="C30" s="43">
        <f>+C31+C42</f>
        <v>4642148824</v>
      </c>
      <c r="D30" s="43">
        <f t="shared" ref="D30:I30" si="14">+D31+D42</f>
        <v>0</v>
      </c>
      <c r="E30" s="43">
        <f t="shared" si="14"/>
        <v>0</v>
      </c>
      <c r="F30" s="43">
        <f t="shared" si="7"/>
        <v>4642148824</v>
      </c>
      <c r="G30" s="43">
        <v>846729987</v>
      </c>
      <c r="H30" s="43">
        <f t="shared" si="14"/>
        <v>564590441</v>
      </c>
      <c r="I30" s="43">
        <f t="shared" si="14"/>
        <v>846729987</v>
      </c>
      <c r="J30" s="43">
        <f t="shared" si="2"/>
        <v>3795418837</v>
      </c>
      <c r="K30" s="43">
        <v>0</v>
      </c>
      <c r="L30" s="36"/>
    </row>
    <row r="31" spans="1:12">
      <c r="A31" s="42" t="s">
        <v>666</v>
      </c>
      <c r="B31" s="42" t="s">
        <v>667</v>
      </c>
      <c r="C31" s="43">
        <f>+C32+C36</f>
        <v>3954239871</v>
      </c>
      <c r="D31" s="43">
        <f t="shared" ref="D31:I31" si="15">+D32+D36</f>
        <v>0</v>
      </c>
      <c r="E31" s="43">
        <f t="shared" si="15"/>
        <v>0</v>
      </c>
      <c r="F31" s="43">
        <f t="shared" si="7"/>
        <v>3954239871</v>
      </c>
      <c r="G31" s="43">
        <v>821300826</v>
      </c>
      <c r="H31" s="43">
        <f t="shared" si="15"/>
        <v>549879180</v>
      </c>
      <c r="I31" s="43">
        <f t="shared" si="15"/>
        <v>821300826</v>
      </c>
      <c r="J31" s="43">
        <f t="shared" si="2"/>
        <v>3132939045</v>
      </c>
      <c r="K31" s="43"/>
      <c r="L31" s="36"/>
    </row>
    <row r="32" spans="1:12">
      <c r="A32" s="42" t="s">
        <v>668</v>
      </c>
      <c r="B32" s="42" t="s">
        <v>669</v>
      </c>
      <c r="C32" s="43">
        <f>+C33</f>
        <v>1331404001</v>
      </c>
      <c r="D32" s="43">
        <f t="shared" ref="D32:I32" si="16">+D33</f>
        <v>0</v>
      </c>
      <c r="E32" s="43">
        <f t="shared" si="16"/>
        <v>0</v>
      </c>
      <c r="F32" s="43">
        <f t="shared" si="7"/>
        <v>1331404001</v>
      </c>
      <c r="G32" s="43">
        <v>159465929</v>
      </c>
      <c r="H32" s="43">
        <f t="shared" si="16"/>
        <v>82313415</v>
      </c>
      <c r="I32" s="43">
        <f t="shared" si="16"/>
        <v>159465929</v>
      </c>
      <c r="J32" s="43">
        <f t="shared" si="2"/>
        <v>1171938072</v>
      </c>
      <c r="K32" s="43"/>
      <c r="L32" s="36"/>
    </row>
    <row r="33" spans="1:12">
      <c r="A33" s="44" t="s">
        <v>670</v>
      </c>
      <c r="B33" s="44" t="s">
        <v>671</v>
      </c>
      <c r="C33" s="45">
        <f>+C34+C35</f>
        <v>1331404001</v>
      </c>
      <c r="D33" s="45">
        <f t="shared" ref="D33:I33" si="17">+D34+D35</f>
        <v>0</v>
      </c>
      <c r="E33" s="45">
        <f t="shared" si="17"/>
        <v>0</v>
      </c>
      <c r="F33" s="45">
        <f t="shared" si="7"/>
        <v>1331404001</v>
      </c>
      <c r="G33" s="45">
        <v>159465929</v>
      </c>
      <c r="H33" s="45">
        <f t="shared" si="17"/>
        <v>82313415</v>
      </c>
      <c r="I33" s="45">
        <f t="shared" si="17"/>
        <v>159465929</v>
      </c>
      <c r="J33" s="45">
        <f t="shared" si="2"/>
        <v>1171938072</v>
      </c>
      <c r="K33" s="45">
        <v>0</v>
      </c>
      <c r="L33" s="36"/>
    </row>
    <row r="34" spans="1:12">
      <c r="A34" s="54">
        <v>10250108304</v>
      </c>
      <c r="B34" s="55" t="s">
        <v>706</v>
      </c>
      <c r="C34" s="47">
        <v>235804001</v>
      </c>
      <c r="D34" s="51"/>
      <c r="E34" s="52"/>
      <c r="F34" s="47">
        <f t="shared" si="7"/>
        <v>235804001</v>
      </c>
      <c r="G34" s="20">
        <v>13920000</v>
      </c>
      <c r="H34" s="51">
        <v>13920000</v>
      </c>
      <c r="I34" s="20">
        <v>13920000</v>
      </c>
      <c r="J34" s="47">
        <f t="shared" si="2"/>
        <v>221884001</v>
      </c>
      <c r="K34" s="53"/>
      <c r="L34" s="36"/>
    </row>
    <row r="35" spans="1:12">
      <c r="A35" s="54">
        <v>10250108305</v>
      </c>
      <c r="B35" s="55" t="s">
        <v>383</v>
      </c>
      <c r="C35" s="47">
        <v>1095600000</v>
      </c>
      <c r="D35" s="51"/>
      <c r="E35" s="52"/>
      <c r="F35" s="47">
        <f t="shared" si="7"/>
        <v>1095600000</v>
      </c>
      <c r="G35" s="20">
        <v>145545929</v>
      </c>
      <c r="H35" s="51">
        <v>68393415</v>
      </c>
      <c r="I35" s="20">
        <v>145545929</v>
      </c>
      <c r="J35" s="47">
        <f t="shared" si="2"/>
        <v>950054071</v>
      </c>
      <c r="K35" s="53"/>
      <c r="L35" s="36"/>
    </row>
    <row r="36" spans="1:12">
      <c r="A36" s="42" t="s">
        <v>672</v>
      </c>
      <c r="B36" s="42" t="s">
        <v>434</v>
      </c>
      <c r="C36" s="43">
        <f>+C37+C40</f>
        <v>2622835870</v>
      </c>
      <c r="D36" s="43">
        <f t="shared" ref="D36:I36" si="18">+D37+D40</f>
        <v>0</v>
      </c>
      <c r="E36" s="43">
        <f t="shared" si="18"/>
        <v>0</v>
      </c>
      <c r="F36" s="43">
        <f t="shared" si="7"/>
        <v>2622835870</v>
      </c>
      <c r="G36" s="43">
        <v>661834897</v>
      </c>
      <c r="H36" s="43">
        <f t="shared" si="18"/>
        <v>467565765</v>
      </c>
      <c r="I36" s="43">
        <f t="shared" si="18"/>
        <v>661834897</v>
      </c>
      <c r="J36" s="43">
        <f t="shared" si="2"/>
        <v>1961000973</v>
      </c>
      <c r="K36" s="43"/>
      <c r="L36" s="36"/>
    </row>
    <row r="37" spans="1:12">
      <c r="A37" s="44" t="s">
        <v>673</v>
      </c>
      <c r="B37" s="44" t="s">
        <v>436</v>
      </c>
      <c r="C37" s="45">
        <f>+C38+C39</f>
        <v>2472835870</v>
      </c>
      <c r="D37" s="45">
        <f t="shared" ref="D37:I37" si="19">+D38+D39</f>
        <v>0</v>
      </c>
      <c r="E37" s="45">
        <f t="shared" si="19"/>
        <v>0</v>
      </c>
      <c r="F37" s="45">
        <f t="shared" si="7"/>
        <v>2472835870</v>
      </c>
      <c r="G37" s="45">
        <v>661834897</v>
      </c>
      <c r="H37" s="45">
        <f t="shared" si="19"/>
        <v>467565765</v>
      </c>
      <c r="I37" s="45">
        <f t="shared" si="19"/>
        <v>661834897</v>
      </c>
      <c r="J37" s="45">
        <f t="shared" si="2"/>
        <v>1811000973</v>
      </c>
      <c r="K37" s="45">
        <v>0</v>
      </c>
      <c r="L37" s="36"/>
    </row>
    <row r="38" spans="1:12">
      <c r="A38" s="46" t="s">
        <v>674</v>
      </c>
      <c r="B38" s="46" t="s">
        <v>675</v>
      </c>
      <c r="C38" s="56">
        <v>311376450</v>
      </c>
      <c r="D38" s="51"/>
      <c r="E38" s="52"/>
      <c r="F38" s="47">
        <f t="shared" si="7"/>
        <v>311376450</v>
      </c>
      <c r="G38" s="20">
        <v>661834897</v>
      </c>
      <c r="H38" s="51">
        <v>467565765</v>
      </c>
      <c r="I38" s="20">
        <v>661834897</v>
      </c>
      <c r="J38" s="47">
        <f t="shared" si="2"/>
        <v>-350458447</v>
      </c>
      <c r="K38" s="53"/>
      <c r="L38" s="36"/>
    </row>
    <row r="39" spans="1:12">
      <c r="A39" s="46" t="s">
        <v>676</v>
      </c>
      <c r="B39" s="46" t="s">
        <v>440</v>
      </c>
      <c r="C39" s="56">
        <v>2161459420</v>
      </c>
      <c r="D39" s="51"/>
      <c r="E39" s="52"/>
      <c r="F39" s="47">
        <f t="shared" si="7"/>
        <v>2161459420</v>
      </c>
      <c r="G39" s="20">
        <v>0</v>
      </c>
      <c r="H39" s="51"/>
      <c r="I39" s="20">
        <v>0</v>
      </c>
      <c r="J39" s="47">
        <f t="shared" si="2"/>
        <v>2161459420</v>
      </c>
      <c r="K39" s="53"/>
      <c r="L39" s="36"/>
    </row>
    <row r="40" spans="1:12">
      <c r="A40" s="44" t="s">
        <v>677</v>
      </c>
      <c r="B40" s="44" t="s">
        <v>599</v>
      </c>
      <c r="C40" s="45">
        <f>+C41</f>
        <v>150000000</v>
      </c>
      <c r="D40" s="45">
        <f t="shared" ref="D40:I40" si="20">+D41</f>
        <v>0</v>
      </c>
      <c r="E40" s="45">
        <f t="shared" si="20"/>
        <v>0</v>
      </c>
      <c r="F40" s="45">
        <f t="shared" si="7"/>
        <v>150000000</v>
      </c>
      <c r="G40" s="45">
        <v>0</v>
      </c>
      <c r="H40" s="45">
        <f t="shared" si="20"/>
        <v>0</v>
      </c>
      <c r="I40" s="45">
        <f t="shared" si="20"/>
        <v>0</v>
      </c>
      <c r="J40" s="45">
        <f t="shared" si="2"/>
        <v>150000000</v>
      </c>
      <c r="K40" s="45"/>
      <c r="L40" s="36"/>
    </row>
    <row r="41" spans="1:12">
      <c r="A41" s="46" t="s">
        <v>678</v>
      </c>
      <c r="B41" s="46" t="s">
        <v>600</v>
      </c>
      <c r="C41" s="47">
        <v>150000000</v>
      </c>
      <c r="D41" s="51"/>
      <c r="E41" s="52"/>
      <c r="F41" s="47">
        <f t="shared" si="7"/>
        <v>150000000</v>
      </c>
      <c r="G41" s="20">
        <v>0</v>
      </c>
      <c r="H41" s="51"/>
      <c r="I41" s="20">
        <v>0</v>
      </c>
      <c r="J41" s="47">
        <f t="shared" si="2"/>
        <v>150000000</v>
      </c>
      <c r="K41" s="53"/>
      <c r="L41" s="36"/>
    </row>
    <row r="42" spans="1:12">
      <c r="A42" s="42" t="s">
        <v>679</v>
      </c>
      <c r="B42" s="42" t="s">
        <v>680</v>
      </c>
      <c r="C42" s="43">
        <f>+C43+C53+C56</f>
        <v>687908953</v>
      </c>
      <c r="D42" s="43">
        <f t="shared" ref="D42:I42" si="21">+D43+D53+D56</f>
        <v>0</v>
      </c>
      <c r="E42" s="43">
        <f t="shared" si="21"/>
        <v>0</v>
      </c>
      <c r="F42" s="43">
        <f t="shared" si="7"/>
        <v>687908953</v>
      </c>
      <c r="G42" s="43">
        <v>25429161</v>
      </c>
      <c r="H42" s="43">
        <f t="shared" si="21"/>
        <v>14711261</v>
      </c>
      <c r="I42" s="43">
        <f t="shared" si="21"/>
        <v>25429161</v>
      </c>
      <c r="J42" s="43">
        <f t="shared" si="2"/>
        <v>662479792</v>
      </c>
      <c r="K42" s="43">
        <v>0</v>
      </c>
      <c r="L42" s="36"/>
    </row>
    <row r="43" spans="1:12">
      <c r="A43" s="42" t="s">
        <v>681</v>
      </c>
      <c r="B43" s="42" t="s">
        <v>168</v>
      </c>
      <c r="C43" s="43">
        <f>+C44+C49</f>
        <v>615812953</v>
      </c>
      <c r="D43" s="43">
        <f t="shared" ref="D43:I43" si="22">+D44+D49</f>
        <v>0</v>
      </c>
      <c r="E43" s="43">
        <f t="shared" si="22"/>
        <v>0</v>
      </c>
      <c r="F43" s="43">
        <f t="shared" si="7"/>
        <v>615812953</v>
      </c>
      <c r="G43" s="43">
        <v>23346150</v>
      </c>
      <c r="H43" s="43">
        <f t="shared" si="22"/>
        <v>12287750</v>
      </c>
      <c r="I43" s="43">
        <f t="shared" si="22"/>
        <v>23346150</v>
      </c>
      <c r="J43" s="43">
        <f t="shared" si="2"/>
        <v>592466803</v>
      </c>
      <c r="K43" s="43">
        <v>0</v>
      </c>
      <c r="L43" s="36"/>
    </row>
    <row r="44" spans="1:12">
      <c r="A44" s="44" t="s">
        <v>682</v>
      </c>
      <c r="B44" s="44" t="s">
        <v>170</v>
      </c>
      <c r="C44" s="45">
        <f>SUM(C45:C48)</f>
        <v>464895412</v>
      </c>
      <c r="D44" s="45">
        <f t="shared" ref="D44:I44" si="23">SUM(D45:D48)</f>
        <v>0</v>
      </c>
      <c r="E44" s="45">
        <f t="shared" si="23"/>
        <v>0</v>
      </c>
      <c r="F44" s="45">
        <f t="shared" si="7"/>
        <v>464895412</v>
      </c>
      <c r="G44" s="45">
        <v>58000</v>
      </c>
      <c r="H44" s="45">
        <f t="shared" si="23"/>
        <v>0</v>
      </c>
      <c r="I44" s="45">
        <f t="shared" si="23"/>
        <v>58000</v>
      </c>
      <c r="J44" s="45">
        <f t="shared" si="2"/>
        <v>464837412</v>
      </c>
      <c r="K44" s="45">
        <v>0</v>
      </c>
      <c r="L44" s="36"/>
    </row>
    <row r="45" spans="1:12">
      <c r="A45" s="46" t="s">
        <v>683</v>
      </c>
      <c r="B45" s="46" t="s">
        <v>684</v>
      </c>
      <c r="C45" s="47">
        <v>381630562</v>
      </c>
      <c r="D45" s="51"/>
      <c r="E45" s="52"/>
      <c r="F45" s="47">
        <f t="shared" si="7"/>
        <v>381630562</v>
      </c>
      <c r="G45" s="20">
        <v>0</v>
      </c>
      <c r="H45" s="51"/>
      <c r="I45" s="20">
        <v>0</v>
      </c>
      <c r="J45" s="47">
        <f t="shared" si="2"/>
        <v>381630562</v>
      </c>
      <c r="K45" s="53"/>
      <c r="L45" s="36"/>
    </row>
    <row r="46" spans="1:12">
      <c r="A46" s="46" t="s">
        <v>685</v>
      </c>
      <c r="B46" s="46" t="s">
        <v>686</v>
      </c>
      <c r="C46" s="47">
        <v>346937</v>
      </c>
      <c r="D46" s="51"/>
      <c r="E46" s="52"/>
      <c r="F46" s="47">
        <f t="shared" si="7"/>
        <v>346937</v>
      </c>
      <c r="G46" s="20">
        <v>0</v>
      </c>
      <c r="H46" s="51"/>
      <c r="I46" s="20">
        <v>0</v>
      </c>
      <c r="J46" s="47">
        <f t="shared" si="2"/>
        <v>346937</v>
      </c>
      <c r="K46" s="53"/>
      <c r="L46" s="36"/>
    </row>
    <row r="47" spans="1:12">
      <c r="A47" s="46" t="s">
        <v>687</v>
      </c>
      <c r="B47" s="46" t="s">
        <v>172</v>
      </c>
      <c r="C47" s="47">
        <v>52040531</v>
      </c>
      <c r="D47" s="51"/>
      <c r="E47" s="52"/>
      <c r="F47" s="47">
        <f t="shared" si="7"/>
        <v>52040531</v>
      </c>
      <c r="G47" s="20">
        <v>10000</v>
      </c>
      <c r="H47" s="51"/>
      <c r="I47" s="20">
        <v>10000</v>
      </c>
      <c r="J47" s="47">
        <f t="shared" si="2"/>
        <v>52030531</v>
      </c>
      <c r="K47" s="53"/>
      <c r="L47" s="36"/>
    </row>
    <row r="48" spans="1:12">
      <c r="A48" s="46" t="s">
        <v>688</v>
      </c>
      <c r="B48" s="46" t="s">
        <v>689</v>
      </c>
      <c r="C48" s="47">
        <v>30877382</v>
      </c>
      <c r="D48" s="48"/>
      <c r="E48" s="48"/>
      <c r="F48" s="47">
        <f t="shared" si="7"/>
        <v>30877382</v>
      </c>
      <c r="G48" s="20">
        <v>48000</v>
      </c>
      <c r="H48" s="51"/>
      <c r="I48" s="20">
        <v>48000</v>
      </c>
      <c r="J48" s="47">
        <f t="shared" si="2"/>
        <v>30829382</v>
      </c>
      <c r="K48" s="53"/>
      <c r="L48" s="36"/>
    </row>
    <row r="49" spans="1:12">
      <c r="A49" s="44" t="s">
        <v>690</v>
      </c>
      <c r="B49" s="44" t="s">
        <v>176</v>
      </c>
      <c r="C49" s="45">
        <f>SUM(C50:C52)</f>
        <v>150917541</v>
      </c>
      <c r="D49" s="45">
        <f t="shared" ref="D49:I49" si="24">SUM(D50:D52)</f>
        <v>0</v>
      </c>
      <c r="E49" s="45">
        <f t="shared" si="24"/>
        <v>0</v>
      </c>
      <c r="F49" s="45">
        <f t="shared" si="7"/>
        <v>150917541</v>
      </c>
      <c r="G49" s="45">
        <v>23288150</v>
      </c>
      <c r="H49" s="45">
        <f t="shared" si="24"/>
        <v>12287750</v>
      </c>
      <c r="I49" s="45">
        <f t="shared" si="24"/>
        <v>23288150</v>
      </c>
      <c r="J49" s="45">
        <f t="shared" si="2"/>
        <v>127629391</v>
      </c>
      <c r="K49" s="45">
        <v>0</v>
      </c>
      <c r="L49" s="36"/>
    </row>
    <row r="50" spans="1:12">
      <c r="A50" s="46" t="s">
        <v>691</v>
      </c>
      <c r="B50" s="46" t="s">
        <v>178</v>
      </c>
      <c r="C50" s="47">
        <v>78060797</v>
      </c>
      <c r="D50" s="51"/>
      <c r="E50" s="52"/>
      <c r="F50" s="47">
        <f t="shared" si="7"/>
        <v>78060797</v>
      </c>
      <c r="G50" s="20">
        <v>12352250</v>
      </c>
      <c r="H50" s="51">
        <v>10553250</v>
      </c>
      <c r="I50" s="20">
        <v>12352250</v>
      </c>
      <c r="J50" s="47">
        <f t="shared" si="2"/>
        <v>65708547</v>
      </c>
      <c r="K50" s="53"/>
      <c r="L50" s="36"/>
    </row>
    <row r="51" spans="1:12">
      <c r="A51" s="46" t="s">
        <v>692</v>
      </c>
      <c r="B51" s="46" t="s">
        <v>184</v>
      </c>
      <c r="C51" s="47">
        <v>20816213</v>
      </c>
      <c r="D51" s="51"/>
      <c r="E51" s="52"/>
      <c r="F51" s="47">
        <f t="shared" si="7"/>
        <v>20816213</v>
      </c>
      <c r="G51" s="20">
        <v>2095000</v>
      </c>
      <c r="H51" s="51">
        <v>854000</v>
      </c>
      <c r="I51" s="20">
        <v>2095000</v>
      </c>
      <c r="J51" s="47">
        <f t="shared" si="2"/>
        <v>18721213</v>
      </c>
      <c r="K51" s="53"/>
      <c r="L51" s="36"/>
    </row>
    <row r="52" spans="1:12">
      <c r="A52" s="46" t="s">
        <v>693</v>
      </c>
      <c r="B52" s="46" t="s">
        <v>694</v>
      </c>
      <c r="C52" s="47">
        <v>52040531</v>
      </c>
      <c r="D52" s="51"/>
      <c r="E52" s="52"/>
      <c r="F52" s="47">
        <f t="shared" si="7"/>
        <v>52040531</v>
      </c>
      <c r="G52" s="20">
        <v>8840900</v>
      </c>
      <c r="H52" s="51">
        <v>880500</v>
      </c>
      <c r="I52" s="20">
        <v>8840900</v>
      </c>
      <c r="J52" s="47">
        <f t="shared" si="2"/>
        <v>43199631</v>
      </c>
      <c r="K52" s="53"/>
      <c r="L52" s="36"/>
    </row>
    <row r="53" spans="1:12">
      <c r="A53" s="42" t="s">
        <v>695</v>
      </c>
      <c r="B53" s="42" t="s">
        <v>696</v>
      </c>
      <c r="C53" s="43">
        <f>+C54</f>
        <v>12096000</v>
      </c>
      <c r="D53" s="43">
        <f t="shared" ref="D53:I54" si="25">+D54</f>
        <v>0</v>
      </c>
      <c r="E53" s="43">
        <f t="shared" si="25"/>
        <v>0</v>
      </c>
      <c r="F53" s="43">
        <f t="shared" si="7"/>
        <v>12096000</v>
      </c>
      <c r="G53" s="43">
        <v>0</v>
      </c>
      <c r="H53" s="43">
        <f t="shared" si="25"/>
        <v>340500</v>
      </c>
      <c r="I53" s="43">
        <f t="shared" si="25"/>
        <v>0</v>
      </c>
      <c r="J53" s="43">
        <f t="shared" si="2"/>
        <v>12096000</v>
      </c>
      <c r="K53" s="43">
        <v>0</v>
      </c>
      <c r="L53" s="36"/>
    </row>
    <row r="54" spans="1:12">
      <c r="A54" s="44" t="s">
        <v>697</v>
      </c>
      <c r="B54" s="44" t="s">
        <v>321</v>
      </c>
      <c r="C54" s="45">
        <f>+C55</f>
        <v>12096000</v>
      </c>
      <c r="D54" s="45">
        <f t="shared" si="25"/>
        <v>0</v>
      </c>
      <c r="E54" s="45">
        <f t="shared" si="25"/>
        <v>0</v>
      </c>
      <c r="F54" s="45">
        <f t="shared" si="7"/>
        <v>12096000</v>
      </c>
      <c r="G54" s="45">
        <v>0</v>
      </c>
      <c r="H54" s="45">
        <f t="shared" si="25"/>
        <v>340500</v>
      </c>
      <c r="I54" s="45">
        <f t="shared" si="25"/>
        <v>0</v>
      </c>
      <c r="J54" s="45">
        <f t="shared" si="2"/>
        <v>12096000</v>
      </c>
      <c r="K54" s="45">
        <v>0</v>
      </c>
      <c r="L54" s="36"/>
    </row>
    <row r="55" spans="1:12">
      <c r="A55" s="46" t="s">
        <v>698</v>
      </c>
      <c r="B55" s="46" t="s">
        <v>699</v>
      </c>
      <c r="C55" s="47">
        <v>12096000</v>
      </c>
      <c r="D55" s="51"/>
      <c r="E55" s="52"/>
      <c r="F55" s="47">
        <f t="shared" si="7"/>
        <v>12096000</v>
      </c>
      <c r="G55" s="20">
        <v>0</v>
      </c>
      <c r="H55" s="51">
        <v>340500</v>
      </c>
      <c r="I55" s="20">
        <v>0</v>
      </c>
      <c r="J55" s="47">
        <f t="shared" si="2"/>
        <v>12096000</v>
      </c>
      <c r="K55" s="53"/>
      <c r="L55" s="36"/>
    </row>
    <row r="56" spans="1:12">
      <c r="A56" s="42" t="s">
        <v>700</v>
      </c>
      <c r="B56" s="42" t="s">
        <v>701</v>
      </c>
      <c r="C56" s="43">
        <f>+C57</f>
        <v>60000000</v>
      </c>
      <c r="D56" s="43">
        <f t="shared" ref="D56:I56" si="26">+D57</f>
        <v>0</v>
      </c>
      <c r="E56" s="43">
        <f t="shared" si="26"/>
        <v>0</v>
      </c>
      <c r="F56" s="43">
        <f t="shared" si="7"/>
        <v>60000000</v>
      </c>
      <c r="G56" s="43">
        <v>2083011</v>
      </c>
      <c r="H56" s="43">
        <f t="shared" si="26"/>
        <v>2083011</v>
      </c>
      <c r="I56" s="43">
        <f t="shared" si="26"/>
        <v>2083011</v>
      </c>
      <c r="J56" s="43">
        <f t="shared" si="2"/>
        <v>57916989</v>
      </c>
      <c r="K56" s="43">
        <v>0</v>
      </c>
      <c r="L56" s="36"/>
    </row>
    <row r="57" spans="1:12">
      <c r="A57" s="44" t="s">
        <v>702</v>
      </c>
      <c r="B57" s="44" t="s">
        <v>703</v>
      </c>
      <c r="C57" s="45">
        <f>+C58+C59</f>
        <v>60000000</v>
      </c>
      <c r="D57" s="45">
        <f t="shared" ref="D57:I57" si="27">+D58+D59</f>
        <v>0</v>
      </c>
      <c r="E57" s="45">
        <f t="shared" si="27"/>
        <v>0</v>
      </c>
      <c r="F57" s="45">
        <f t="shared" si="7"/>
        <v>60000000</v>
      </c>
      <c r="G57" s="45">
        <v>2083011</v>
      </c>
      <c r="H57" s="45">
        <f t="shared" si="27"/>
        <v>2083011</v>
      </c>
      <c r="I57" s="45">
        <f t="shared" si="27"/>
        <v>2083011</v>
      </c>
      <c r="J57" s="45">
        <f t="shared" si="2"/>
        <v>57916989</v>
      </c>
      <c r="K57" s="45">
        <v>0</v>
      </c>
      <c r="L57" s="36"/>
    </row>
    <row r="58" spans="1:12">
      <c r="A58" s="46" t="s">
        <v>704</v>
      </c>
      <c r="B58" s="46" t="s">
        <v>357</v>
      </c>
      <c r="C58" s="47">
        <v>0</v>
      </c>
      <c r="D58" s="51"/>
      <c r="E58" s="52"/>
      <c r="F58" s="47">
        <f t="shared" si="7"/>
        <v>0</v>
      </c>
      <c r="G58" s="20">
        <v>2083011</v>
      </c>
      <c r="H58" s="51">
        <v>2083011</v>
      </c>
      <c r="I58" s="20">
        <v>2083011</v>
      </c>
      <c r="J58" s="47">
        <f t="shared" si="2"/>
        <v>-2083011</v>
      </c>
      <c r="K58" s="53"/>
      <c r="L58" s="36"/>
    </row>
    <row r="59" spans="1:12">
      <c r="A59" s="46" t="s">
        <v>705</v>
      </c>
      <c r="B59" s="46" t="s">
        <v>361</v>
      </c>
      <c r="C59" s="47">
        <v>60000000</v>
      </c>
      <c r="D59" s="51"/>
      <c r="E59" s="52"/>
      <c r="F59" s="47">
        <f t="shared" si="7"/>
        <v>60000000</v>
      </c>
      <c r="G59" s="20">
        <v>0</v>
      </c>
      <c r="H59" s="51"/>
      <c r="I59" s="20">
        <v>0</v>
      </c>
      <c r="J59" s="47">
        <f t="shared" si="2"/>
        <v>60000000</v>
      </c>
      <c r="K59" s="53"/>
      <c r="L59" s="36"/>
    </row>
    <row r="60" spans="1:12">
      <c r="A60" s="42" t="s">
        <v>707</v>
      </c>
      <c r="B60" s="42" t="s">
        <v>601</v>
      </c>
      <c r="C60" s="43">
        <f>+C61+C65</f>
        <v>82055804841</v>
      </c>
      <c r="D60" s="43">
        <f t="shared" ref="D60:I60" si="28">+D61+D65</f>
        <v>0</v>
      </c>
      <c r="E60" s="43">
        <f t="shared" si="28"/>
        <v>0</v>
      </c>
      <c r="F60" s="43">
        <f t="shared" si="7"/>
        <v>82055804841</v>
      </c>
      <c r="G60" s="43">
        <v>13114799790</v>
      </c>
      <c r="H60" s="43">
        <f t="shared" si="28"/>
        <v>8873795310</v>
      </c>
      <c r="I60" s="43">
        <f t="shared" si="28"/>
        <v>13114799790</v>
      </c>
      <c r="J60" s="43">
        <f t="shared" si="2"/>
        <v>68941005051</v>
      </c>
      <c r="K60" s="43">
        <v>0</v>
      </c>
      <c r="L60" s="36"/>
    </row>
    <row r="61" spans="1:12">
      <c r="A61" s="42" t="s">
        <v>708</v>
      </c>
      <c r="B61" s="42" t="s">
        <v>709</v>
      </c>
      <c r="C61" s="43">
        <f>+C62</f>
        <v>1707284156</v>
      </c>
      <c r="D61" s="43">
        <f t="shared" ref="D61:I63" si="29">+D62</f>
        <v>0</v>
      </c>
      <c r="E61" s="43">
        <f t="shared" si="29"/>
        <v>0</v>
      </c>
      <c r="F61" s="43">
        <f t="shared" si="7"/>
        <v>1707284156</v>
      </c>
      <c r="G61" s="43">
        <v>277862000</v>
      </c>
      <c r="H61" s="43">
        <f t="shared" si="29"/>
        <v>277862000</v>
      </c>
      <c r="I61" s="43">
        <f t="shared" si="29"/>
        <v>277862000</v>
      </c>
      <c r="J61" s="43">
        <f t="shared" si="2"/>
        <v>1429422156</v>
      </c>
      <c r="K61" s="43">
        <v>0</v>
      </c>
      <c r="L61" s="36"/>
    </row>
    <row r="62" spans="1:12">
      <c r="A62" s="42" t="s">
        <v>710</v>
      </c>
      <c r="B62" s="42" t="s">
        <v>709</v>
      </c>
      <c r="C62" s="43">
        <f>+C63</f>
        <v>1707284156</v>
      </c>
      <c r="D62" s="43">
        <f t="shared" si="29"/>
        <v>0</v>
      </c>
      <c r="E62" s="43">
        <f t="shared" si="29"/>
        <v>0</v>
      </c>
      <c r="F62" s="43">
        <f t="shared" si="7"/>
        <v>1707284156</v>
      </c>
      <c r="G62" s="43">
        <v>277862000</v>
      </c>
      <c r="H62" s="43">
        <f t="shared" si="29"/>
        <v>277862000</v>
      </c>
      <c r="I62" s="43">
        <f t="shared" si="29"/>
        <v>277862000</v>
      </c>
      <c r="J62" s="43">
        <f t="shared" si="2"/>
        <v>1429422156</v>
      </c>
      <c r="K62" s="43">
        <v>0</v>
      </c>
      <c r="L62" s="36"/>
    </row>
    <row r="63" spans="1:12">
      <c r="A63" s="44" t="s">
        <v>711</v>
      </c>
      <c r="B63" s="44" t="s">
        <v>709</v>
      </c>
      <c r="C63" s="45">
        <f>+C64</f>
        <v>1707284156</v>
      </c>
      <c r="D63" s="45">
        <f t="shared" si="29"/>
        <v>0</v>
      </c>
      <c r="E63" s="45">
        <f t="shared" si="29"/>
        <v>0</v>
      </c>
      <c r="F63" s="45">
        <f t="shared" si="7"/>
        <v>1707284156</v>
      </c>
      <c r="G63" s="45">
        <v>277862000</v>
      </c>
      <c r="H63" s="45">
        <f t="shared" si="29"/>
        <v>277862000</v>
      </c>
      <c r="I63" s="45">
        <f t="shared" si="29"/>
        <v>277862000</v>
      </c>
      <c r="J63" s="45">
        <f t="shared" si="2"/>
        <v>1429422156</v>
      </c>
      <c r="K63" s="45">
        <v>0</v>
      </c>
      <c r="L63" s="36"/>
    </row>
    <row r="64" spans="1:12">
      <c r="A64" s="46" t="s">
        <v>712</v>
      </c>
      <c r="B64" s="46" t="s">
        <v>709</v>
      </c>
      <c r="C64" s="47">
        <v>1707284156</v>
      </c>
      <c r="D64" s="51"/>
      <c r="E64" s="52"/>
      <c r="F64" s="47">
        <f t="shared" si="7"/>
        <v>1707284156</v>
      </c>
      <c r="G64" s="20">
        <v>277862000</v>
      </c>
      <c r="H64" s="51">
        <v>277862000</v>
      </c>
      <c r="I64" s="20">
        <v>277862000</v>
      </c>
      <c r="J64" s="57">
        <f t="shared" si="2"/>
        <v>1429422156</v>
      </c>
      <c r="K64" s="53"/>
      <c r="L64" s="36"/>
    </row>
    <row r="65" spans="1:12">
      <c r="A65" s="42" t="s">
        <v>713</v>
      </c>
      <c r="B65" s="42" t="s">
        <v>714</v>
      </c>
      <c r="C65" s="43">
        <f>+C66</f>
        <v>80348520685</v>
      </c>
      <c r="D65" s="43">
        <f t="shared" ref="D65:I66" si="30">+D66</f>
        <v>0</v>
      </c>
      <c r="E65" s="43">
        <f t="shared" si="30"/>
        <v>0</v>
      </c>
      <c r="F65" s="43">
        <f t="shared" si="7"/>
        <v>80348520685</v>
      </c>
      <c r="G65" s="43">
        <v>12836937790</v>
      </c>
      <c r="H65" s="43">
        <f t="shared" si="30"/>
        <v>8595933310</v>
      </c>
      <c r="I65" s="43">
        <f t="shared" si="30"/>
        <v>12836937790</v>
      </c>
      <c r="J65" s="43">
        <f t="shared" si="2"/>
        <v>67511582895</v>
      </c>
      <c r="K65" s="43">
        <v>0</v>
      </c>
      <c r="L65" s="36"/>
    </row>
    <row r="66" spans="1:12">
      <c r="A66" s="42" t="s">
        <v>715</v>
      </c>
      <c r="B66" s="42" t="s">
        <v>716</v>
      </c>
      <c r="C66" s="43">
        <f>+C67</f>
        <v>80348520685</v>
      </c>
      <c r="D66" s="43">
        <f t="shared" si="30"/>
        <v>0</v>
      </c>
      <c r="E66" s="43">
        <f t="shared" si="30"/>
        <v>0</v>
      </c>
      <c r="F66" s="43">
        <f t="shared" si="7"/>
        <v>80348520685</v>
      </c>
      <c r="G66" s="43">
        <v>12836937790</v>
      </c>
      <c r="H66" s="43">
        <f t="shared" si="30"/>
        <v>8595933310</v>
      </c>
      <c r="I66" s="43">
        <f t="shared" si="30"/>
        <v>12836937790</v>
      </c>
      <c r="J66" s="43">
        <f t="shared" si="2"/>
        <v>67511582895</v>
      </c>
      <c r="K66" s="43">
        <v>0</v>
      </c>
      <c r="L66" s="36"/>
    </row>
    <row r="67" spans="1:12">
      <c r="A67" s="44" t="s">
        <v>717</v>
      </c>
      <c r="B67" s="44" t="s">
        <v>716</v>
      </c>
      <c r="C67" s="45">
        <f>SUM(C68:C71)</f>
        <v>80348520685</v>
      </c>
      <c r="D67" s="45">
        <f t="shared" ref="D67:I67" si="31">SUM(D68:D71)</f>
        <v>0</v>
      </c>
      <c r="E67" s="45">
        <f t="shared" si="31"/>
        <v>0</v>
      </c>
      <c r="F67" s="45">
        <f t="shared" si="7"/>
        <v>80348520685</v>
      </c>
      <c r="G67" s="45">
        <v>12836937790</v>
      </c>
      <c r="H67" s="45">
        <f t="shared" si="31"/>
        <v>8595933310</v>
      </c>
      <c r="I67" s="45">
        <f t="shared" si="31"/>
        <v>12836937790</v>
      </c>
      <c r="J67" s="45">
        <f t="shared" si="2"/>
        <v>67511582895</v>
      </c>
      <c r="K67" s="45">
        <v>0</v>
      </c>
      <c r="L67" s="36"/>
    </row>
    <row r="68" spans="1:12">
      <c r="A68" s="46" t="s">
        <v>718</v>
      </c>
      <c r="B68" s="46" t="s">
        <v>719</v>
      </c>
      <c r="C68" s="47">
        <v>73380307775</v>
      </c>
      <c r="D68" s="51"/>
      <c r="E68" s="52"/>
      <c r="F68" s="47">
        <f t="shared" si="7"/>
        <v>73380307775</v>
      </c>
      <c r="G68" s="20">
        <v>12836937790</v>
      </c>
      <c r="H68" s="51">
        <v>8595933310</v>
      </c>
      <c r="I68" s="20">
        <v>12836937790</v>
      </c>
      <c r="J68" s="47">
        <f t="shared" si="2"/>
        <v>60543369985</v>
      </c>
      <c r="K68" s="53"/>
      <c r="L68" s="36"/>
    </row>
    <row r="69" spans="1:12">
      <c r="A69" s="46" t="s">
        <v>720</v>
      </c>
      <c r="B69" s="46" t="s">
        <v>721</v>
      </c>
      <c r="C69" s="47">
        <v>2117736252</v>
      </c>
      <c r="D69" s="51"/>
      <c r="E69" s="52"/>
      <c r="F69" s="47">
        <f t="shared" si="7"/>
        <v>2117736252</v>
      </c>
      <c r="G69" s="20">
        <v>0</v>
      </c>
      <c r="H69" s="51"/>
      <c r="I69" s="20">
        <v>0</v>
      </c>
      <c r="J69" s="47">
        <f t="shared" ref="J69:J132" si="32">+F69-I69</f>
        <v>2117736252</v>
      </c>
      <c r="K69" s="53"/>
      <c r="L69" s="36"/>
    </row>
    <row r="70" spans="1:12">
      <c r="A70" s="46" t="s">
        <v>722</v>
      </c>
      <c r="B70" s="46" t="s">
        <v>723</v>
      </c>
      <c r="C70" s="47">
        <v>1030476658</v>
      </c>
      <c r="D70" s="51"/>
      <c r="E70" s="52"/>
      <c r="F70" s="47">
        <f t="shared" si="7"/>
        <v>1030476658</v>
      </c>
      <c r="G70" s="20">
        <v>0</v>
      </c>
      <c r="H70" s="51"/>
      <c r="I70" s="20">
        <v>0</v>
      </c>
      <c r="J70" s="47">
        <f t="shared" si="32"/>
        <v>1030476658</v>
      </c>
      <c r="K70" s="53"/>
      <c r="L70" s="36"/>
    </row>
    <row r="71" spans="1:12">
      <c r="A71" s="46" t="s">
        <v>724</v>
      </c>
      <c r="B71" s="46" t="s">
        <v>725</v>
      </c>
      <c r="C71" s="47">
        <v>3820000000</v>
      </c>
      <c r="D71" s="51"/>
      <c r="E71" s="52"/>
      <c r="F71" s="47">
        <f t="shared" si="7"/>
        <v>3820000000</v>
      </c>
      <c r="G71" s="20">
        <v>0</v>
      </c>
      <c r="H71" s="51"/>
      <c r="I71" s="20">
        <v>0</v>
      </c>
      <c r="J71" s="47">
        <f t="shared" si="32"/>
        <v>3820000000</v>
      </c>
      <c r="K71" s="53"/>
      <c r="L71" s="36"/>
    </row>
    <row r="72" spans="1:12">
      <c r="A72" s="42" t="s">
        <v>726</v>
      </c>
      <c r="B72" s="42" t="s">
        <v>727</v>
      </c>
      <c r="C72" s="43">
        <f>+C73+C103+C108</f>
        <v>512220536</v>
      </c>
      <c r="D72" s="43">
        <f t="shared" ref="D72:I72" si="33">+D73+D103+D108</f>
        <v>17762151738</v>
      </c>
      <c r="E72" s="43">
        <f t="shared" si="33"/>
        <v>0</v>
      </c>
      <c r="F72" s="43">
        <f t="shared" si="7"/>
        <v>18274372274</v>
      </c>
      <c r="G72" s="43">
        <v>18231309176.84</v>
      </c>
      <c r="H72" s="43">
        <f t="shared" si="33"/>
        <v>17441116740.810001</v>
      </c>
      <c r="I72" s="43">
        <f t="shared" si="33"/>
        <v>18231309176.84</v>
      </c>
      <c r="J72" s="43">
        <f t="shared" si="32"/>
        <v>43063097.159999847</v>
      </c>
      <c r="K72" s="43">
        <v>0</v>
      </c>
      <c r="L72" s="36"/>
    </row>
    <row r="73" spans="1:12">
      <c r="A73" s="42" t="s">
        <v>728</v>
      </c>
      <c r="B73" s="42" t="s">
        <v>729</v>
      </c>
      <c r="C73" s="43">
        <f>+C74+C93+C98</f>
        <v>512220536</v>
      </c>
      <c r="D73" s="43">
        <f t="shared" ref="D73:I73" si="34">+D74+D93+D98</f>
        <v>0</v>
      </c>
      <c r="E73" s="43">
        <f t="shared" si="34"/>
        <v>0</v>
      </c>
      <c r="F73" s="43">
        <f t="shared" si="7"/>
        <v>512220536</v>
      </c>
      <c r="G73" s="43">
        <v>34445371.939999998</v>
      </c>
      <c r="H73" s="43">
        <f t="shared" si="34"/>
        <v>10979047</v>
      </c>
      <c r="I73" s="43">
        <f t="shared" si="34"/>
        <v>34445371.939999998</v>
      </c>
      <c r="J73" s="43">
        <f t="shared" si="32"/>
        <v>477775164.06</v>
      </c>
      <c r="K73" s="43">
        <v>0</v>
      </c>
      <c r="L73" s="36"/>
    </row>
    <row r="74" spans="1:12">
      <c r="A74" s="42" t="s">
        <v>730</v>
      </c>
      <c r="B74" s="42" t="s">
        <v>731</v>
      </c>
      <c r="C74" s="43">
        <f>+C75</f>
        <v>512220536</v>
      </c>
      <c r="D74" s="43">
        <f t="shared" ref="D74:I77" si="35">+D75</f>
        <v>0</v>
      </c>
      <c r="E74" s="43">
        <f t="shared" si="35"/>
        <v>0</v>
      </c>
      <c r="F74" s="43">
        <f t="shared" si="7"/>
        <v>512220536</v>
      </c>
      <c r="G74" s="43">
        <v>34445371.939999998</v>
      </c>
      <c r="H74" s="43">
        <f t="shared" si="35"/>
        <v>10979047</v>
      </c>
      <c r="I74" s="43">
        <f t="shared" si="35"/>
        <v>34445371.939999998</v>
      </c>
      <c r="J74" s="43">
        <f t="shared" si="32"/>
        <v>477775164.06</v>
      </c>
      <c r="K74" s="43">
        <v>0</v>
      </c>
      <c r="L74" s="36"/>
    </row>
    <row r="75" spans="1:12">
      <c r="A75" s="42" t="s">
        <v>732</v>
      </c>
      <c r="B75" s="42" t="s">
        <v>733</v>
      </c>
      <c r="C75" s="43">
        <f>+C76</f>
        <v>512220536</v>
      </c>
      <c r="D75" s="43">
        <f t="shared" si="35"/>
        <v>0</v>
      </c>
      <c r="E75" s="43">
        <f t="shared" si="35"/>
        <v>0</v>
      </c>
      <c r="F75" s="43">
        <f t="shared" si="7"/>
        <v>512220536</v>
      </c>
      <c r="G75" s="43">
        <v>34445371.939999998</v>
      </c>
      <c r="H75" s="43">
        <f t="shared" si="35"/>
        <v>10979047</v>
      </c>
      <c r="I75" s="43">
        <f t="shared" si="35"/>
        <v>34445371.939999998</v>
      </c>
      <c r="J75" s="43">
        <f t="shared" si="32"/>
        <v>477775164.06</v>
      </c>
      <c r="K75" s="43">
        <v>0</v>
      </c>
      <c r="L75" s="36"/>
    </row>
    <row r="76" spans="1:12">
      <c r="A76" s="42" t="s">
        <v>734</v>
      </c>
      <c r="B76" s="42" t="s">
        <v>733</v>
      </c>
      <c r="C76" s="43">
        <f>+C77</f>
        <v>512220536</v>
      </c>
      <c r="D76" s="43">
        <f t="shared" si="35"/>
        <v>0</v>
      </c>
      <c r="E76" s="43">
        <f t="shared" si="35"/>
        <v>0</v>
      </c>
      <c r="F76" s="43">
        <f t="shared" si="7"/>
        <v>512220536</v>
      </c>
      <c r="G76" s="43">
        <v>34445371.939999998</v>
      </c>
      <c r="H76" s="43">
        <f t="shared" si="35"/>
        <v>10979047</v>
      </c>
      <c r="I76" s="43">
        <f t="shared" si="35"/>
        <v>34445371.939999998</v>
      </c>
      <c r="J76" s="43">
        <f t="shared" si="32"/>
        <v>477775164.06</v>
      </c>
      <c r="K76" s="43">
        <v>0</v>
      </c>
      <c r="L76" s="36"/>
    </row>
    <row r="77" spans="1:12">
      <c r="A77" s="42" t="s">
        <v>735</v>
      </c>
      <c r="B77" s="42" t="s">
        <v>733</v>
      </c>
      <c r="C77" s="43">
        <f>+C78</f>
        <v>512220536</v>
      </c>
      <c r="D77" s="43">
        <f t="shared" si="35"/>
        <v>0</v>
      </c>
      <c r="E77" s="43">
        <f t="shared" si="35"/>
        <v>0</v>
      </c>
      <c r="F77" s="43">
        <f t="shared" ref="F77:F135" si="36">+C77+D77</f>
        <v>512220536</v>
      </c>
      <c r="G77" s="43">
        <v>34445371.939999998</v>
      </c>
      <c r="H77" s="43">
        <f t="shared" si="35"/>
        <v>10979047</v>
      </c>
      <c r="I77" s="43">
        <f t="shared" si="35"/>
        <v>34445371.939999998</v>
      </c>
      <c r="J77" s="43">
        <f t="shared" si="32"/>
        <v>477775164.06</v>
      </c>
      <c r="K77" s="43">
        <v>0</v>
      </c>
      <c r="L77" s="36"/>
    </row>
    <row r="78" spans="1:12">
      <c r="A78" s="44" t="s">
        <v>736</v>
      </c>
      <c r="B78" s="44" t="s">
        <v>733</v>
      </c>
      <c r="C78" s="45">
        <f>SUM(C79:C92)</f>
        <v>512220536</v>
      </c>
      <c r="D78" s="45">
        <f t="shared" ref="D78:I78" si="37">SUM(D79:D92)</f>
        <v>0</v>
      </c>
      <c r="E78" s="45">
        <f t="shared" si="37"/>
        <v>0</v>
      </c>
      <c r="F78" s="45">
        <f t="shared" si="36"/>
        <v>512220536</v>
      </c>
      <c r="G78" s="45">
        <v>34445371.939999998</v>
      </c>
      <c r="H78" s="45">
        <f t="shared" si="37"/>
        <v>10979047</v>
      </c>
      <c r="I78" s="45">
        <f t="shared" si="37"/>
        <v>34445371.939999998</v>
      </c>
      <c r="J78" s="45">
        <f t="shared" si="32"/>
        <v>477775164.06</v>
      </c>
      <c r="K78" s="45">
        <v>0</v>
      </c>
      <c r="L78" s="36"/>
    </row>
    <row r="79" spans="1:12">
      <c r="A79" s="46" t="s">
        <v>737</v>
      </c>
      <c r="B79" s="46" t="s">
        <v>738</v>
      </c>
      <c r="C79" s="47">
        <v>512220536</v>
      </c>
      <c r="D79" s="48"/>
      <c r="E79" s="47"/>
      <c r="F79" s="47">
        <f t="shared" si="36"/>
        <v>512220536</v>
      </c>
      <c r="G79" s="20">
        <v>4287849.8600000003</v>
      </c>
      <c r="H79" s="47">
        <v>1397281</v>
      </c>
      <c r="I79" s="20">
        <v>4287849.8600000003</v>
      </c>
      <c r="J79" s="47">
        <f t="shared" si="32"/>
        <v>507932686.13999999</v>
      </c>
      <c r="K79" s="47"/>
      <c r="L79" s="36"/>
    </row>
    <row r="80" spans="1:12">
      <c r="A80" s="46" t="s">
        <v>739</v>
      </c>
      <c r="B80" s="46" t="s">
        <v>740</v>
      </c>
      <c r="C80" s="47"/>
      <c r="D80" s="48"/>
      <c r="E80" s="48"/>
      <c r="F80" s="47">
        <f t="shared" si="36"/>
        <v>0</v>
      </c>
      <c r="G80" s="20">
        <v>5698763</v>
      </c>
      <c r="H80" s="51">
        <v>2966150</v>
      </c>
      <c r="I80" s="20">
        <v>5698763</v>
      </c>
      <c r="J80" s="47">
        <f t="shared" si="32"/>
        <v>-5698763</v>
      </c>
      <c r="K80" s="48"/>
      <c r="L80" s="36"/>
    </row>
    <row r="81" spans="1:12">
      <c r="A81" s="46" t="s">
        <v>741</v>
      </c>
      <c r="B81" s="46" t="s">
        <v>742</v>
      </c>
      <c r="C81" s="47"/>
      <c r="D81" s="51"/>
      <c r="E81" s="52"/>
      <c r="F81" s="47">
        <f t="shared" si="36"/>
        <v>0</v>
      </c>
      <c r="G81" s="20">
        <v>1519009</v>
      </c>
      <c r="H81" s="51">
        <v>853917</v>
      </c>
      <c r="I81" s="20">
        <v>1519009</v>
      </c>
      <c r="J81" s="47">
        <f t="shared" si="32"/>
        <v>-1519009</v>
      </c>
      <c r="K81" s="53"/>
      <c r="L81" s="36"/>
    </row>
    <row r="82" spans="1:12">
      <c r="A82" s="46" t="s">
        <v>743</v>
      </c>
      <c r="B82" s="46" t="s">
        <v>744</v>
      </c>
      <c r="C82" s="47"/>
      <c r="D82" s="51"/>
      <c r="E82" s="52"/>
      <c r="F82" s="47">
        <f t="shared" si="36"/>
        <v>0</v>
      </c>
      <c r="G82" s="20"/>
      <c r="H82" s="51"/>
      <c r="I82" s="20"/>
      <c r="J82" s="47">
        <f t="shared" si="32"/>
        <v>0</v>
      </c>
      <c r="K82" s="53"/>
      <c r="L82" s="36"/>
    </row>
    <row r="83" spans="1:12">
      <c r="A83" s="46" t="s">
        <v>745</v>
      </c>
      <c r="B83" s="46" t="s">
        <v>746</v>
      </c>
      <c r="C83" s="47"/>
      <c r="D83" s="48"/>
      <c r="E83" s="48"/>
      <c r="F83" s="47">
        <f t="shared" si="36"/>
        <v>0</v>
      </c>
      <c r="G83" s="58">
        <v>3479670.98</v>
      </c>
      <c r="H83" s="51">
        <v>887734</v>
      </c>
      <c r="I83" s="58">
        <v>3479670.98</v>
      </c>
      <c r="J83" s="47">
        <f t="shared" si="32"/>
        <v>-3479670.98</v>
      </c>
      <c r="K83" s="50"/>
      <c r="L83" s="36"/>
    </row>
    <row r="84" spans="1:12">
      <c r="A84" s="46" t="s">
        <v>747</v>
      </c>
      <c r="B84" s="46" t="s">
        <v>748</v>
      </c>
      <c r="C84" s="47"/>
      <c r="D84" s="48"/>
      <c r="E84" s="48"/>
      <c r="F84" s="47">
        <f t="shared" si="36"/>
        <v>0</v>
      </c>
      <c r="G84" s="58">
        <v>168156.39</v>
      </c>
      <c r="H84" s="51"/>
      <c r="I84" s="58">
        <v>168156.39</v>
      </c>
      <c r="J84" s="47">
        <f t="shared" si="32"/>
        <v>-168156.39</v>
      </c>
      <c r="K84" s="50"/>
      <c r="L84" s="36"/>
    </row>
    <row r="85" spans="1:12">
      <c r="A85" s="46" t="s">
        <v>749</v>
      </c>
      <c r="B85" s="46" t="s">
        <v>750</v>
      </c>
      <c r="C85" s="47"/>
      <c r="D85" s="48"/>
      <c r="E85" s="48"/>
      <c r="F85" s="47">
        <f t="shared" si="36"/>
        <v>0</v>
      </c>
      <c r="G85" s="58">
        <v>308116</v>
      </c>
      <c r="H85" s="51">
        <v>308116</v>
      </c>
      <c r="I85" s="58">
        <v>308116</v>
      </c>
      <c r="J85" s="47">
        <f t="shared" si="32"/>
        <v>-308116</v>
      </c>
      <c r="K85" s="50"/>
      <c r="L85" s="36"/>
    </row>
    <row r="86" spans="1:12">
      <c r="A86" s="46" t="s">
        <v>751</v>
      </c>
      <c r="B86" s="46" t="s">
        <v>752</v>
      </c>
      <c r="C86" s="47"/>
      <c r="D86" s="48"/>
      <c r="E86" s="48"/>
      <c r="F86" s="47">
        <f t="shared" si="36"/>
        <v>0</v>
      </c>
      <c r="G86" s="58">
        <v>1035894.54</v>
      </c>
      <c r="H86" s="51"/>
      <c r="I86" s="58">
        <v>1035894.54</v>
      </c>
      <c r="J86" s="47">
        <f t="shared" si="32"/>
        <v>-1035894.54</v>
      </c>
      <c r="K86" s="50"/>
      <c r="L86" s="36"/>
    </row>
    <row r="87" spans="1:12">
      <c r="A87" s="46" t="s">
        <v>753</v>
      </c>
      <c r="B87" s="46" t="s">
        <v>754</v>
      </c>
      <c r="C87" s="47"/>
      <c r="D87" s="48"/>
      <c r="E87" s="48"/>
      <c r="F87" s="47">
        <f t="shared" si="36"/>
        <v>0</v>
      </c>
      <c r="G87" s="58">
        <v>743606.99</v>
      </c>
      <c r="H87" s="51"/>
      <c r="I87" s="58">
        <v>743606.99</v>
      </c>
      <c r="J87" s="47">
        <f t="shared" si="32"/>
        <v>-743606.99</v>
      </c>
      <c r="K87" s="50"/>
      <c r="L87" s="36"/>
    </row>
    <row r="88" spans="1:12">
      <c r="A88" s="46" t="s">
        <v>755</v>
      </c>
      <c r="B88" s="46" t="s">
        <v>756</v>
      </c>
      <c r="C88" s="47"/>
      <c r="D88" s="48"/>
      <c r="E88" s="48"/>
      <c r="F88" s="47">
        <f t="shared" si="36"/>
        <v>0</v>
      </c>
      <c r="G88" s="58">
        <v>9982962</v>
      </c>
      <c r="H88" s="51">
        <v>4344840</v>
      </c>
      <c r="I88" s="58">
        <v>9982962</v>
      </c>
      <c r="J88" s="47">
        <f t="shared" si="32"/>
        <v>-9982962</v>
      </c>
      <c r="K88" s="50"/>
      <c r="L88" s="36"/>
    </row>
    <row r="89" spans="1:12">
      <c r="A89" s="46" t="s">
        <v>757</v>
      </c>
      <c r="B89" s="46" t="s">
        <v>758</v>
      </c>
      <c r="C89" s="47"/>
      <c r="D89" s="48"/>
      <c r="E89" s="48"/>
      <c r="F89" s="47">
        <f t="shared" si="36"/>
        <v>0</v>
      </c>
      <c r="G89" s="58">
        <v>6684610.2999999998</v>
      </c>
      <c r="H89" s="51"/>
      <c r="I89" s="58">
        <v>6684610.2999999998</v>
      </c>
      <c r="J89" s="47">
        <f t="shared" si="32"/>
        <v>-6684610.2999999998</v>
      </c>
      <c r="K89" s="50"/>
      <c r="L89" s="36"/>
    </row>
    <row r="90" spans="1:12">
      <c r="A90" s="46" t="s">
        <v>759</v>
      </c>
      <c r="B90" s="46" t="s">
        <v>760</v>
      </c>
      <c r="C90" s="47"/>
      <c r="D90" s="48"/>
      <c r="E90" s="48"/>
      <c r="F90" s="47">
        <f t="shared" si="36"/>
        <v>0</v>
      </c>
      <c r="G90" s="58">
        <v>36670</v>
      </c>
      <c r="H90" s="51">
        <v>19578</v>
      </c>
      <c r="I90" s="58">
        <v>36670</v>
      </c>
      <c r="J90" s="47">
        <f t="shared" si="32"/>
        <v>-36670</v>
      </c>
      <c r="K90" s="50"/>
      <c r="L90" s="36"/>
    </row>
    <row r="91" spans="1:12">
      <c r="A91" s="46" t="s">
        <v>761</v>
      </c>
      <c r="B91" s="46" t="s">
        <v>762</v>
      </c>
      <c r="C91" s="47"/>
      <c r="D91" s="48"/>
      <c r="E91" s="48"/>
      <c r="F91" s="47">
        <f t="shared" si="36"/>
        <v>0</v>
      </c>
      <c r="G91" s="58">
        <v>298631.88</v>
      </c>
      <c r="H91" s="51"/>
      <c r="I91" s="58">
        <v>298631.88</v>
      </c>
      <c r="J91" s="47">
        <f t="shared" si="32"/>
        <v>-298631.88</v>
      </c>
      <c r="K91" s="50"/>
      <c r="L91" s="36"/>
    </row>
    <row r="92" spans="1:12">
      <c r="A92" s="79" t="s">
        <v>822</v>
      </c>
      <c r="B92" s="79" t="s">
        <v>823</v>
      </c>
      <c r="C92" s="47"/>
      <c r="D92" s="48"/>
      <c r="E92" s="48"/>
      <c r="F92" s="47">
        <f t="shared" si="36"/>
        <v>0</v>
      </c>
      <c r="G92" s="58">
        <v>201431</v>
      </c>
      <c r="H92" s="51">
        <v>201431</v>
      </c>
      <c r="I92" s="58">
        <v>201431</v>
      </c>
      <c r="J92" s="47">
        <f t="shared" si="32"/>
        <v>-201431</v>
      </c>
      <c r="K92" s="50"/>
      <c r="L92" s="36"/>
    </row>
    <row r="93" spans="1:12">
      <c r="A93" s="42" t="s">
        <v>763</v>
      </c>
      <c r="B93" s="42" t="s">
        <v>764</v>
      </c>
      <c r="C93" s="43">
        <f>+C94</f>
        <v>0</v>
      </c>
      <c r="D93" s="43">
        <f t="shared" ref="D93:I96" si="38">+D94</f>
        <v>0</v>
      </c>
      <c r="E93" s="43">
        <f t="shared" si="38"/>
        <v>0</v>
      </c>
      <c r="F93" s="43">
        <f t="shared" si="36"/>
        <v>0</v>
      </c>
      <c r="G93" s="43">
        <v>0</v>
      </c>
      <c r="H93" s="43">
        <f t="shared" si="38"/>
        <v>0</v>
      </c>
      <c r="I93" s="43">
        <f t="shared" si="38"/>
        <v>0</v>
      </c>
      <c r="J93" s="43">
        <f t="shared" si="32"/>
        <v>0</v>
      </c>
      <c r="K93" s="43">
        <v>0</v>
      </c>
      <c r="L93" s="36"/>
    </row>
    <row r="94" spans="1:12">
      <c r="A94" s="42" t="s">
        <v>765</v>
      </c>
      <c r="B94" s="42" t="s">
        <v>764</v>
      </c>
      <c r="C94" s="43">
        <f>+C95</f>
        <v>0</v>
      </c>
      <c r="D94" s="43">
        <f t="shared" si="38"/>
        <v>0</v>
      </c>
      <c r="E94" s="43">
        <f t="shared" si="38"/>
        <v>0</v>
      </c>
      <c r="F94" s="43">
        <f t="shared" si="36"/>
        <v>0</v>
      </c>
      <c r="G94" s="43">
        <v>0</v>
      </c>
      <c r="H94" s="43">
        <f t="shared" si="38"/>
        <v>0</v>
      </c>
      <c r="I94" s="43">
        <f t="shared" si="38"/>
        <v>0</v>
      </c>
      <c r="J94" s="43">
        <f t="shared" si="32"/>
        <v>0</v>
      </c>
      <c r="K94" s="43">
        <v>0</v>
      </c>
      <c r="L94" s="36"/>
    </row>
    <row r="95" spans="1:12">
      <c r="A95" s="42" t="s">
        <v>766</v>
      </c>
      <c r="B95" s="42" t="s">
        <v>764</v>
      </c>
      <c r="C95" s="43">
        <f>+C96</f>
        <v>0</v>
      </c>
      <c r="D95" s="43">
        <f t="shared" si="38"/>
        <v>0</v>
      </c>
      <c r="E95" s="43">
        <f t="shared" si="38"/>
        <v>0</v>
      </c>
      <c r="F95" s="43">
        <f t="shared" si="36"/>
        <v>0</v>
      </c>
      <c r="G95" s="43">
        <v>0</v>
      </c>
      <c r="H95" s="43">
        <f t="shared" si="38"/>
        <v>0</v>
      </c>
      <c r="I95" s="43">
        <f t="shared" si="38"/>
        <v>0</v>
      </c>
      <c r="J95" s="43">
        <f t="shared" si="32"/>
        <v>0</v>
      </c>
      <c r="K95" s="43">
        <v>0</v>
      </c>
      <c r="L95" s="36"/>
    </row>
    <row r="96" spans="1:12">
      <c r="A96" s="44" t="s">
        <v>767</v>
      </c>
      <c r="B96" s="44" t="s">
        <v>764</v>
      </c>
      <c r="C96" s="45">
        <f>+C97</f>
        <v>0</v>
      </c>
      <c r="D96" s="45">
        <f t="shared" si="38"/>
        <v>0</v>
      </c>
      <c r="E96" s="45">
        <f t="shared" si="38"/>
        <v>0</v>
      </c>
      <c r="F96" s="45">
        <f t="shared" si="36"/>
        <v>0</v>
      </c>
      <c r="G96" s="45">
        <v>0</v>
      </c>
      <c r="H96" s="45">
        <f t="shared" si="38"/>
        <v>0</v>
      </c>
      <c r="I96" s="45">
        <f t="shared" si="38"/>
        <v>0</v>
      </c>
      <c r="J96" s="45">
        <f t="shared" si="32"/>
        <v>0</v>
      </c>
      <c r="K96" s="45">
        <v>0</v>
      </c>
      <c r="L96" s="36"/>
    </row>
    <row r="97" spans="1:12">
      <c r="A97" s="46" t="s">
        <v>768</v>
      </c>
      <c r="B97" s="46" t="s">
        <v>764</v>
      </c>
      <c r="C97" s="47"/>
      <c r="D97" s="51"/>
      <c r="E97" s="47"/>
      <c r="F97" s="47">
        <f t="shared" si="36"/>
        <v>0</v>
      </c>
      <c r="G97" s="47"/>
      <c r="H97" s="47"/>
      <c r="I97" s="47"/>
      <c r="J97" s="47">
        <f t="shared" si="32"/>
        <v>0</v>
      </c>
      <c r="K97" s="47"/>
      <c r="L97" s="36"/>
    </row>
    <row r="98" spans="1:12">
      <c r="A98" s="42" t="s">
        <v>769</v>
      </c>
      <c r="B98" s="42" t="s">
        <v>770</v>
      </c>
      <c r="C98" s="43">
        <f>+C99</f>
        <v>0</v>
      </c>
      <c r="D98" s="43">
        <f t="shared" ref="D98:I101" si="39">+D99</f>
        <v>0</v>
      </c>
      <c r="E98" s="43">
        <f t="shared" si="39"/>
        <v>0</v>
      </c>
      <c r="F98" s="43">
        <f t="shared" si="36"/>
        <v>0</v>
      </c>
      <c r="G98" s="43">
        <v>0</v>
      </c>
      <c r="H98" s="43">
        <f t="shared" si="39"/>
        <v>0</v>
      </c>
      <c r="I98" s="43">
        <f t="shared" si="39"/>
        <v>0</v>
      </c>
      <c r="J98" s="43">
        <f t="shared" si="32"/>
        <v>0</v>
      </c>
      <c r="K98" s="43">
        <v>0</v>
      </c>
      <c r="L98" s="36"/>
    </row>
    <row r="99" spans="1:12">
      <c r="A99" s="42" t="s">
        <v>771</v>
      </c>
      <c r="B99" s="42" t="s">
        <v>770</v>
      </c>
      <c r="C99" s="43">
        <f>+C100</f>
        <v>0</v>
      </c>
      <c r="D99" s="43">
        <f t="shared" si="39"/>
        <v>0</v>
      </c>
      <c r="E99" s="43">
        <f t="shared" si="39"/>
        <v>0</v>
      </c>
      <c r="F99" s="43">
        <f t="shared" si="36"/>
        <v>0</v>
      </c>
      <c r="G99" s="43">
        <v>0</v>
      </c>
      <c r="H99" s="43">
        <f t="shared" si="39"/>
        <v>0</v>
      </c>
      <c r="I99" s="43">
        <f t="shared" si="39"/>
        <v>0</v>
      </c>
      <c r="J99" s="43">
        <f t="shared" si="32"/>
        <v>0</v>
      </c>
      <c r="K99" s="43">
        <v>0</v>
      </c>
      <c r="L99" s="36"/>
    </row>
    <row r="100" spans="1:12">
      <c r="A100" s="42" t="s">
        <v>772</v>
      </c>
      <c r="B100" s="42" t="s">
        <v>770</v>
      </c>
      <c r="C100" s="43">
        <f>+C101</f>
        <v>0</v>
      </c>
      <c r="D100" s="43">
        <f t="shared" si="39"/>
        <v>0</v>
      </c>
      <c r="E100" s="43">
        <f t="shared" si="39"/>
        <v>0</v>
      </c>
      <c r="F100" s="43">
        <f t="shared" si="36"/>
        <v>0</v>
      </c>
      <c r="G100" s="43">
        <v>0</v>
      </c>
      <c r="H100" s="43">
        <f t="shared" si="39"/>
        <v>0</v>
      </c>
      <c r="I100" s="43">
        <f t="shared" si="39"/>
        <v>0</v>
      </c>
      <c r="J100" s="43">
        <f t="shared" si="32"/>
        <v>0</v>
      </c>
      <c r="K100" s="43">
        <v>0</v>
      </c>
      <c r="L100" s="36"/>
    </row>
    <row r="101" spans="1:12">
      <c r="A101" s="46" t="s">
        <v>773</v>
      </c>
      <c r="B101" s="46" t="s">
        <v>770</v>
      </c>
      <c r="C101" s="47">
        <f>+C102</f>
        <v>0</v>
      </c>
      <c r="D101" s="47">
        <f t="shared" si="39"/>
        <v>0</v>
      </c>
      <c r="E101" s="47">
        <f t="shared" si="39"/>
        <v>0</v>
      </c>
      <c r="F101" s="47">
        <f t="shared" si="36"/>
        <v>0</v>
      </c>
      <c r="G101" s="47">
        <v>0</v>
      </c>
      <c r="H101" s="47">
        <f t="shared" si="39"/>
        <v>0</v>
      </c>
      <c r="I101" s="47">
        <f t="shared" si="39"/>
        <v>0</v>
      </c>
      <c r="J101" s="47">
        <f t="shared" si="32"/>
        <v>0</v>
      </c>
      <c r="K101" s="47">
        <v>0</v>
      </c>
      <c r="L101" s="36"/>
    </row>
    <row r="102" spans="1:12">
      <c r="A102" s="46" t="s">
        <v>774</v>
      </c>
      <c r="B102" s="46" t="s">
        <v>770</v>
      </c>
      <c r="C102" s="47"/>
      <c r="D102" s="51"/>
      <c r="E102" s="52"/>
      <c r="F102" s="47">
        <f t="shared" si="36"/>
        <v>0</v>
      </c>
      <c r="G102" s="58">
        <v>0</v>
      </c>
      <c r="H102" s="51"/>
      <c r="I102" s="58">
        <v>0</v>
      </c>
      <c r="J102" s="59">
        <f t="shared" si="32"/>
        <v>0</v>
      </c>
      <c r="K102" s="53"/>
      <c r="L102" s="36"/>
    </row>
    <row r="103" spans="1:12" s="2" customFormat="1">
      <c r="A103" s="60">
        <v>210</v>
      </c>
      <c r="B103" s="60" t="s">
        <v>824</v>
      </c>
      <c r="C103" s="61">
        <f>+C104</f>
        <v>0</v>
      </c>
      <c r="D103" s="61">
        <f t="shared" ref="D103:I106" si="40">+D104</f>
        <v>16811151738</v>
      </c>
      <c r="E103" s="61">
        <f t="shared" si="40"/>
        <v>0</v>
      </c>
      <c r="F103" s="61">
        <f t="shared" si="36"/>
        <v>16811151738</v>
      </c>
      <c r="G103" s="61">
        <v>16811151738</v>
      </c>
      <c r="H103" s="61">
        <f t="shared" si="40"/>
        <v>16811151738</v>
      </c>
      <c r="I103" s="61">
        <f t="shared" si="40"/>
        <v>16811151738</v>
      </c>
      <c r="J103" s="61">
        <f t="shared" si="32"/>
        <v>0</v>
      </c>
      <c r="K103" s="61"/>
      <c r="L103" s="80"/>
    </row>
    <row r="104" spans="1:12" s="2" customFormat="1">
      <c r="A104" s="60">
        <v>2101</v>
      </c>
      <c r="B104" s="60" t="s">
        <v>824</v>
      </c>
      <c r="C104" s="61">
        <f>+C105</f>
        <v>0</v>
      </c>
      <c r="D104" s="61">
        <f t="shared" si="40"/>
        <v>16811151738</v>
      </c>
      <c r="E104" s="61">
        <f t="shared" si="40"/>
        <v>0</v>
      </c>
      <c r="F104" s="61">
        <f t="shared" si="36"/>
        <v>16811151738</v>
      </c>
      <c r="G104" s="61">
        <v>16811151738</v>
      </c>
      <c r="H104" s="61">
        <f t="shared" si="40"/>
        <v>16811151738</v>
      </c>
      <c r="I104" s="61">
        <f t="shared" si="40"/>
        <v>16811151738</v>
      </c>
      <c r="J104" s="61">
        <f t="shared" si="32"/>
        <v>0</v>
      </c>
      <c r="K104" s="61"/>
      <c r="L104" s="80"/>
    </row>
    <row r="105" spans="1:12" s="2" customFormat="1">
      <c r="A105" s="60">
        <v>210101</v>
      </c>
      <c r="B105" s="60" t="s">
        <v>824</v>
      </c>
      <c r="C105" s="61">
        <f>+C106</f>
        <v>0</v>
      </c>
      <c r="D105" s="61">
        <f t="shared" si="40"/>
        <v>16811151738</v>
      </c>
      <c r="E105" s="61">
        <f t="shared" si="40"/>
        <v>0</v>
      </c>
      <c r="F105" s="61">
        <f t="shared" si="36"/>
        <v>16811151738</v>
      </c>
      <c r="G105" s="61">
        <v>16811151738</v>
      </c>
      <c r="H105" s="61">
        <f t="shared" si="40"/>
        <v>16811151738</v>
      </c>
      <c r="I105" s="61">
        <f t="shared" si="40"/>
        <v>16811151738</v>
      </c>
      <c r="J105" s="61">
        <f t="shared" si="32"/>
        <v>0</v>
      </c>
      <c r="K105" s="61"/>
      <c r="L105" s="80"/>
    </row>
    <row r="106" spans="1:12" s="2" customFormat="1">
      <c r="A106" s="62">
        <v>2101011</v>
      </c>
      <c r="B106" s="62" t="s">
        <v>824</v>
      </c>
      <c r="C106" s="63">
        <f>+C107</f>
        <v>0</v>
      </c>
      <c r="D106" s="63">
        <f t="shared" si="40"/>
        <v>16811151738</v>
      </c>
      <c r="E106" s="63">
        <f t="shared" si="40"/>
        <v>0</v>
      </c>
      <c r="F106" s="63">
        <f t="shared" si="36"/>
        <v>16811151738</v>
      </c>
      <c r="G106" s="63">
        <v>16811151738</v>
      </c>
      <c r="H106" s="63">
        <f t="shared" si="40"/>
        <v>16811151738</v>
      </c>
      <c r="I106" s="63">
        <f t="shared" si="40"/>
        <v>16811151738</v>
      </c>
      <c r="J106" s="63">
        <f t="shared" si="32"/>
        <v>0</v>
      </c>
      <c r="K106" s="63"/>
      <c r="L106" s="80"/>
    </row>
    <row r="107" spans="1:12" s="2" customFormat="1">
      <c r="A107" s="81">
        <v>210101101</v>
      </c>
      <c r="B107" s="81" t="s">
        <v>824</v>
      </c>
      <c r="C107" s="82"/>
      <c r="D107" s="83">
        <v>16811151738</v>
      </c>
      <c r="E107" s="82"/>
      <c r="F107" s="82">
        <f t="shared" si="36"/>
        <v>16811151738</v>
      </c>
      <c r="G107" s="82">
        <v>16811151738</v>
      </c>
      <c r="H107" s="82">
        <v>16811151738</v>
      </c>
      <c r="I107" s="82">
        <v>16811151738</v>
      </c>
      <c r="J107" s="82">
        <f t="shared" si="32"/>
        <v>0</v>
      </c>
      <c r="K107" s="82"/>
      <c r="L107" s="80"/>
    </row>
    <row r="108" spans="1:12">
      <c r="A108" s="60">
        <v>212</v>
      </c>
      <c r="B108" s="60" t="s">
        <v>775</v>
      </c>
      <c r="C108" s="61">
        <f>+C109</f>
        <v>0</v>
      </c>
      <c r="D108" s="61">
        <f t="shared" ref="D108:I111" si="41">+D109</f>
        <v>951000000</v>
      </c>
      <c r="E108" s="61">
        <f t="shared" si="41"/>
        <v>0</v>
      </c>
      <c r="F108" s="61">
        <f t="shared" si="36"/>
        <v>951000000</v>
      </c>
      <c r="G108" s="61">
        <v>1385712066.9000001</v>
      </c>
      <c r="H108" s="61">
        <f t="shared" si="41"/>
        <v>618985955.80999994</v>
      </c>
      <c r="I108" s="61">
        <f t="shared" si="41"/>
        <v>1385712066.9000001</v>
      </c>
      <c r="J108" s="61">
        <f t="shared" si="32"/>
        <v>-434712066.9000001</v>
      </c>
      <c r="K108" s="61">
        <v>0</v>
      </c>
      <c r="L108" s="36"/>
    </row>
    <row r="109" spans="1:12">
      <c r="A109" s="60">
        <v>2124</v>
      </c>
      <c r="B109" s="60" t="s">
        <v>775</v>
      </c>
      <c r="C109" s="61">
        <f>+C110</f>
        <v>0</v>
      </c>
      <c r="D109" s="61">
        <f t="shared" si="41"/>
        <v>951000000</v>
      </c>
      <c r="E109" s="61">
        <f t="shared" si="41"/>
        <v>0</v>
      </c>
      <c r="F109" s="61">
        <f t="shared" si="36"/>
        <v>951000000</v>
      </c>
      <c r="G109" s="61">
        <v>1385712066.9000001</v>
      </c>
      <c r="H109" s="61">
        <f t="shared" si="41"/>
        <v>618985955.80999994</v>
      </c>
      <c r="I109" s="61">
        <f t="shared" si="41"/>
        <v>1385712066.9000001</v>
      </c>
      <c r="J109" s="61">
        <f t="shared" si="32"/>
        <v>-434712066.9000001</v>
      </c>
      <c r="K109" s="61">
        <v>0</v>
      </c>
      <c r="L109" s="36"/>
    </row>
    <row r="110" spans="1:12">
      <c r="A110" s="60">
        <v>212401</v>
      </c>
      <c r="B110" s="60" t="s">
        <v>775</v>
      </c>
      <c r="C110" s="61">
        <f>+C111</f>
        <v>0</v>
      </c>
      <c r="D110" s="61">
        <f t="shared" si="41"/>
        <v>951000000</v>
      </c>
      <c r="E110" s="61">
        <f t="shared" si="41"/>
        <v>0</v>
      </c>
      <c r="F110" s="61">
        <f t="shared" si="36"/>
        <v>951000000</v>
      </c>
      <c r="G110" s="61">
        <v>1385712066.9000001</v>
      </c>
      <c r="H110" s="61">
        <f t="shared" si="41"/>
        <v>618985955.80999994</v>
      </c>
      <c r="I110" s="61">
        <f t="shared" si="41"/>
        <v>1385712066.9000001</v>
      </c>
      <c r="J110" s="61">
        <f t="shared" si="32"/>
        <v>-434712066.9000001</v>
      </c>
      <c r="K110" s="61">
        <v>0</v>
      </c>
      <c r="L110" s="36"/>
    </row>
    <row r="111" spans="1:12">
      <c r="A111" s="60">
        <v>2124011</v>
      </c>
      <c r="B111" s="60" t="s">
        <v>775</v>
      </c>
      <c r="C111" s="61">
        <f>+C112</f>
        <v>0</v>
      </c>
      <c r="D111" s="61">
        <f t="shared" si="41"/>
        <v>951000000</v>
      </c>
      <c r="E111" s="61">
        <f t="shared" si="41"/>
        <v>0</v>
      </c>
      <c r="F111" s="61">
        <f t="shared" si="36"/>
        <v>951000000</v>
      </c>
      <c r="G111" s="61">
        <v>1385712066.9000001</v>
      </c>
      <c r="H111" s="61">
        <f t="shared" si="41"/>
        <v>618985955.80999994</v>
      </c>
      <c r="I111" s="61">
        <f t="shared" si="41"/>
        <v>1385712066.9000001</v>
      </c>
      <c r="J111" s="61">
        <f t="shared" si="32"/>
        <v>-434712066.9000001</v>
      </c>
      <c r="K111" s="61">
        <v>0</v>
      </c>
      <c r="L111" s="36"/>
    </row>
    <row r="112" spans="1:12">
      <c r="A112" s="62">
        <v>212401101</v>
      </c>
      <c r="B112" s="62" t="s">
        <v>775</v>
      </c>
      <c r="C112" s="63">
        <f>SUM(C113:C135)</f>
        <v>0</v>
      </c>
      <c r="D112" s="63">
        <f t="shared" ref="D112:I112" si="42">SUM(D113:D135)</f>
        <v>951000000</v>
      </c>
      <c r="E112" s="63">
        <f t="shared" si="42"/>
        <v>0</v>
      </c>
      <c r="F112" s="63">
        <f t="shared" si="36"/>
        <v>951000000</v>
      </c>
      <c r="G112" s="63">
        <v>1385712066.9000001</v>
      </c>
      <c r="H112" s="63">
        <f t="shared" si="42"/>
        <v>618985955.80999994</v>
      </c>
      <c r="I112" s="63">
        <f t="shared" si="42"/>
        <v>1385712066.9000001</v>
      </c>
      <c r="J112" s="63">
        <f t="shared" si="32"/>
        <v>-434712066.9000001</v>
      </c>
      <c r="K112" s="63">
        <v>0</v>
      </c>
      <c r="L112" s="36"/>
    </row>
    <row r="113" spans="1:12">
      <c r="A113" s="46" t="s">
        <v>776</v>
      </c>
      <c r="B113" s="64" t="s">
        <v>777</v>
      </c>
      <c r="C113" s="51"/>
      <c r="D113" s="51"/>
      <c r="E113" s="52"/>
      <c r="F113" s="20">
        <f t="shared" si="36"/>
        <v>0</v>
      </c>
      <c r="G113" s="20">
        <v>64928500</v>
      </c>
      <c r="H113" s="51"/>
      <c r="I113" s="20">
        <v>64928500</v>
      </c>
      <c r="J113" s="47">
        <f t="shared" si="32"/>
        <v>-64928500</v>
      </c>
      <c r="K113" s="53"/>
      <c r="L113" s="36"/>
    </row>
    <row r="114" spans="1:12">
      <c r="A114" s="46" t="s">
        <v>778</v>
      </c>
      <c r="B114" s="64" t="s">
        <v>779</v>
      </c>
      <c r="C114" s="51"/>
      <c r="D114" s="51"/>
      <c r="E114" s="52"/>
      <c r="F114" s="20">
        <f t="shared" si="36"/>
        <v>0</v>
      </c>
      <c r="G114" s="20">
        <v>50000000</v>
      </c>
      <c r="H114" s="51"/>
      <c r="I114" s="20">
        <v>50000000</v>
      </c>
      <c r="J114" s="47">
        <f t="shared" si="32"/>
        <v>-50000000</v>
      </c>
      <c r="K114" s="53"/>
      <c r="L114" s="36"/>
    </row>
    <row r="115" spans="1:12">
      <c r="A115" s="46" t="s">
        <v>780</v>
      </c>
      <c r="B115" s="64" t="s">
        <v>781</v>
      </c>
      <c r="C115" s="51"/>
      <c r="D115" s="51"/>
      <c r="E115" s="52"/>
      <c r="F115" s="20">
        <f t="shared" si="36"/>
        <v>0</v>
      </c>
      <c r="G115" s="20">
        <v>24693859.5</v>
      </c>
      <c r="H115" s="51"/>
      <c r="I115" s="20">
        <v>24693859.5</v>
      </c>
      <c r="J115" s="47">
        <f t="shared" si="32"/>
        <v>-24693859.5</v>
      </c>
      <c r="K115" s="53"/>
      <c r="L115" s="36"/>
    </row>
    <row r="116" spans="1:12">
      <c r="A116" s="46" t="s">
        <v>782</v>
      </c>
      <c r="B116" s="64" t="s">
        <v>783</v>
      </c>
      <c r="C116" s="51"/>
      <c r="D116" s="51"/>
      <c r="E116" s="52"/>
      <c r="F116" s="20">
        <f t="shared" si="36"/>
        <v>0</v>
      </c>
      <c r="G116" s="20">
        <v>449148062.39999998</v>
      </c>
      <c r="H116" s="51"/>
      <c r="I116" s="20">
        <v>449148062.39999998</v>
      </c>
      <c r="J116" s="47">
        <f t="shared" si="32"/>
        <v>-449148062.39999998</v>
      </c>
      <c r="K116" s="53"/>
      <c r="L116" s="36"/>
    </row>
    <row r="117" spans="1:12">
      <c r="A117" s="46" t="s">
        <v>784</v>
      </c>
      <c r="B117" s="65" t="s">
        <v>785</v>
      </c>
      <c r="C117" s="48"/>
      <c r="D117" s="48"/>
      <c r="E117" s="48"/>
      <c r="F117" s="48">
        <f t="shared" si="36"/>
        <v>0</v>
      </c>
      <c r="G117" s="20">
        <v>44775000</v>
      </c>
      <c r="H117" s="51"/>
      <c r="I117" s="20">
        <v>44775000</v>
      </c>
      <c r="J117" s="47">
        <f t="shared" si="32"/>
        <v>-44775000</v>
      </c>
      <c r="K117" s="53"/>
      <c r="L117" s="36"/>
    </row>
    <row r="118" spans="1:12">
      <c r="A118" s="46" t="s">
        <v>786</v>
      </c>
      <c r="B118" s="64" t="s">
        <v>748</v>
      </c>
      <c r="C118" s="51"/>
      <c r="D118" s="51"/>
      <c r="E118" s="52"/>
      <c r="F118" s="20">
        <f t="shared" si="36"/>
        <v>0</v>
      </c>
      <c r="G118" s="20">
        <v>124988102</v>
      </c>
      <c r="H118" s="51"/>
      <c r="I118" s="20">
        <v>124988102</v>
      </c>
      <c r="J118" s="47">
        <f t="shared" si="32"/>
        <v>-124988102</v>
      </c>
      <c r="K118" s="53"/>
      <c r="L118" s="36"/>
    </row>
    <row r="119" spans="1:12">
      <c r="A119" s="46" t="s">
        <v>787</v>
      </c>
      <c r="B119" s="65" t="s">
        <v>788</v>
      </c>
      <c r="C119" s="48"/>
      <c r="D119" s="48"/>
      <c r="E119" s="48"/>
      <c r="F119" s="48">
        <f t="shared" si="36"/>
        <v>0</v>
      </c>
      <c r="G119" s="20">
        <v>15588596</v>
      </c>
      <c r="H119" s="51">
        <v>7758525</v>
      </c>
      <c r="I119" s="20">
        <v>15588596</v>
      </c>
      <c r="J119" s="47">
        <f t="shared" si="32"/>
        <v>-15588596</v>
      </c>
      <c r="K119" s="53"/>
      <c r="L119" s="36"/>
    </row>
    <row r="120" spans="1:12">
      <c r="A120" s="46" t="s">
        <v>789</v>
      </c>
      <c r="B120" s="64" t="s">
        <v>790</v>
      </c>
      <c r="C120" s="51"/>
      <c r="D120" s="51"/>
      <c r="E120" s="52"/>
      <c r="F120" s="20">
        <f t="shared" si="36"/>
        <v>0</v>
      </c>
      <c r="G120" s="20">
        <v>147090</v>
      </c>
      <c r="H120" s="51">
        <v>34030.81</v>
      </c>
      <c r="I120" s="20">
        <v>147090</v>
      </c>
      <c r="J120" s="47">
        <f t="shared" si="32"/>
        <v>-147090</v>
      </c>
      <c r="K120" s="53"/>
      <c r="L120" s="36"/>
    </row>
    <row r="121" spans="1:12">
      <c r="A121" s="46" t="s">
        <v>791</v>
      </c>
      <c r="B121" s="64" t="s">
        <v>792</v>
      </c>
      <c r="C121" s="51"/>
      <c r="D121" s="51"/>
      <c r="E121" s="52"/>
      <c r="F121" s="20">
        <f t="shared" si="36"/>
        <v>0</v>
      </c>
      <c r="G121" s="20">
        <v>838</v>
      </c>
      <c r="H121" s="51">
        <v>418</v>
      </c>
      <c r="I121" s="20">
        <v>838</v>
      </c>
      <c r="J121" s="47">
        <f t="shared" si="32"/>
        <v>-838</v>
      </c>
      <c r="K121" s="53"/>
      <c r="L121" s="36"/>
    </row>
    <row r="122" spans="1:12">
      <c r="A122" s="46" t="s">
        <v>793</v>
      </c>
      <c r="B122" s="65" t="s">
        <v>794</v>
      </c>
      <c r="C122" s="48"/>
      <c r="D122" s="48"/>
      <c r="E122" s="48"/>
      <c r="F122" s="48">
        <f t="shared" si="36"/>
        <v>0</v>
      </c>
      <c r="G122" s="20">
        <v>22551</v>
      </c>
      <c r="H122" s="51">
        <v>7846</v>
      </c>
      <c r="I122" s="20">
        <v>22551</v>
      </c>
      <c r="J122" s="47">
        <f t="shared" si="32"/>
        <v>-22551</v>
      </c>
      <c r="K122" s="50"/>
      <c r="L122" s="36"/>
    </row>
    <row r="123" spans="1:12">
      <c r="A123" s="46" t="s">
        <v>795</v>
      </c>
      <c r="B123" s="64" t="s">
        <v>796</v>
      </c>
      <c r="C123" s="51"/>
      <c r="D123" s="51"/>
      <c r="E123" s="52"/>
      <c r="F123" s="20">
        <f t="shared" si="36"/>
        <v>0</v>
      </c>
      <c r="G123" s="20">
        <v>317</v>
      </c>
      <c r="H123" s="51">
        <v>110</v>
      </c>
      <c r="I123" s="20">
        <v>317</v>
      </c>
      <c r="J123" s="47">
        <f t="shared" si="32"/>
        <v>-317</v>
      </c>
      <c r="K123" s="53"/>
      <c r="L123" s="36"/>
    </row>
    <row r="124" spans="1:12">
      <c r="A124" s="46" t="s">
        <v>797</v>
      </c>
      <c r="B124" s="65" t="s">
        <v>798</v>
      </c>
      <c r="C124" s="48"/>
      <c r="D124" s="48"/>
      <c r="E124" s="48"/>
      <c r="F124" s="48">
        <f t="shared" si="36"/>
        <v>0</v>
      </c>
      <c r="G124" s="20">
        <v>286</v>
      </c>
      <c r="H124" s="51"/>
      <c r="I124" s="20">
        <v>286</v>
      </c>
      <c r="J124" s="47">
        <f t="shared" si="32"/>
        <v>-286</v>
      </c>
      <c r="K124" s="50"/>
      <c r="L124" s="36"/>
    </row>
    <row r="125" spans="1:12">
      <c r="A125" s="46" t="s">
        <v>799</v>
      </c>
      <c r="B125" s="65" t="s">
        <v>800</v>
      </c>
      <c r="C125" s="48"/>
      <c r="D125" s="48"/>
      <c r="E125" s="48"/>
      <c r="F125" s="48">
        <f t="shared" si="36"/>
        <v>0</v>
      </c>
      <c r="G125" s="20">
        <v>26429</v>
      </c>
      <c r="H125" s="51">
        <v>10398</v>
      </c>
      <c r="I125" s="20">
        <v>26429</v>
      </c>
      <c r="J125" s="47">
        <f t="shared" si="32"/>
        <v>-26429</v>
      </c>
      <c r="K125" s="53"/>
      <c r="L125" s="36"/>
    </row>
    <row r="126" spans="1:12">
      <c r="A126" s="46" t="s">
        <v>801</v>
      </c>
      <c r="B126" s="64" t="s">
        <v>802</v>
      </c>
      <c r="C126" s="51"/>
      <c r="D126" s="51"/>
      <c r="E126" s="52"/>
      <c r="F126" s="20">
        <f t="shared" si="36"/>
        <v>0</v>
      </c>
      <c r="G126" s="20">
        <v>327357</v>
      </c>
      <c r="H126" s="51">
        <v>112781</v>
      </c>
      <c r="I126" s="20">
        <v>327357</v>
      </c>
      <c r="J126" s="47">
        <f t="shared" si="32"/>
        <v>-327357</v>
      </c>
      <c r="K126" s="53"/>
      <c r="L126" s="36"/>
    </row>
    <row r="127" spans="1:12">
      <c r="A127" s="46" t="s">
        <v>803</v>
      </c>
      <c r="B127" s="65" t="s">
        <v>804</v>
      </c>
      <c r="C127" s="48"/>
      <c r="D127" s="48"/>
      <c r="E127" s="48"/>
      <c r="F127" s="48">
        <f t="shared" si="36"/>
        <v>0</v>
      </c>
      <c r="G127" s="20">
        <v>3232</v>
      </c>
      <c r="H127" s="51"/>
      <c r="I127" s="20">
        <v>3232</v>
      </c>
      <c r="J127" s="47">
        <f t="shared" si="32"/>
        <v>-3232</v>
      </c>
      <c r="K127" s="53"/>
      <c r="L127" s="28"/>
    </row>
    <row r="128" spans="1:12">
      <c r="A128" s="79" t="s">
        <v>825</v>
      </c>
      <c r="B128" s="65" t="s">
        <v>826</v>
      </c>
      <c r="C128" s="48"/>
      <c r="D128" s="48"/>
      <c r="E128" s="48"/>
      <c r="F128" s="48">
        <f t="shared" si="36"/>
        <v>0</v>
      </c>
      <c r="G128" s="20"/>
      <c r="H128" s="51"/>
      <c r="I128" s="20"/>
      <c r="J128" s="47">
        <f t="shared" si="32"/>
        <v>0</v>
      </c>
      <c r="K128" s="53"/>
      <c r="L128" s="28"/>
    </row>
    <row r="129" spans="1:12">
      <c r="A129" s="79" t="s">
        <v>827</v>
      </c>
      <c r="B129" s="64" t="s">
        <v>828</v>
      </c>
      <c r="C129" s="48"/>
      <c r="D129" s="48">
        <v>826000000</v>
      </c>
      <c r="E129" s="48"/>
      <c r="F129" s="48">
        <f t="shared" si="36"/>
        <v>826000000</v>
      </c>
      <c r="G129" s="20">
        <v>303432227</v>
      </c>
      <c r="H129" s="51">
        <v>303432227</v>
      </c>
      <c r="I129" s="20">
        <v>303432227</v>
      </c>
      <c r="J129" s="47">
        <f t="shared" si="32"/>
        <v>522567773</v>
      </c>
      <c r="K129" s="53"/>
      <c r="L129" s="28"/>
    </row>
    <row r="130" spans="1:12">
      <c r="A130" s="79" t="s">
        <v>829</v>
      </c>
      <c r="B130" s="64" t="s">
        <v>830</v>
      </c>
      <c r="C130" s="48"/>
      <c r="D130" s="48"/>
      <c r="E130" s="48"/>
      <c r="F130" s="48">
        <f t="shared" si="36"/>
        <v>0</v>
      </c>
      <c r="G130" s="20">
        <v>55330851</v>
      </c>
      <c r="H130" s="51">
        <v>55330851</v>
      </c>
      <c r="I130" s="20">
        <v>55330851</v>
      </c>
      <c r="J130" s="47">
        <f t="shared" si="32"/>
        <v>-55330851</v>
      </c>
      <c r="K130" s="53"/>
      <c r="L130" s="28"/>
    </row>
    <row r="131" spans="1:12">
      <c r="A131" s="79" t="s">
        <v>831</v>
      </c>
      <c r="B131" s="64" t="s">
        <v>832</v>
      </c>
      <c r="C131" s="48"/>
      <c r="D131" s="48"/>
      <c r="E131" s="48"/>
      <c r="F131" s="48">
        <f t="shared" si="36"/>
        <v>0</v>
      </c>
      <c r="G131" s="20">
        <v>35000000</v>
      </c>
      <c r="H131" s="51">
        <v>35000000</v>
      </c>
      <c r="I131" s="20">
        <v>35000000</v>
      </c>
      <c r="J131" s="47">
        <f t="shared" si="32"/>
        <v>-35000000</v>
      </c>
      <c r="K131" s="53"/>
      <c r="L131" s="28"/>
    </row>
    <row r="132" spans="1:12">
      <c r="A132" s="79" t="s">
        <v>833</v>
      </c>
      <c r="B132" s="64" t="s">
        <v>834</v>
      </c>
      <c r="C132" s="48"/>
      <c r="D132" s="48">
        <v>40000000</v>
      </c>
      <c r="E132" s="48"/>
      <c r="F132" s="48">
        <f t="shared" si="36"/>
        <v>40000000</v>
      </c>
      <c r="G132" s="20"/>
      <c r="H132" s="51"/>
      <c r="I132" s="20"/>
      <c r="J132" s="47">
        <f t="shared" si="32"/>
        <v>40000000</v>
      </c>
      <c r="K132" s="53"/>
      <c r="L132" s="28"/>
    </row>
    <row r="133" spans="1:12">
      <c r="A133" s="79" t="s">
        <v>835</v>
      </c>
      <c r="B133" s="64" t="s">
        <v>836</v>
      </c>
      <c r="C133" s="48"/>
      <c r="D133" s="48">
        <v>30000000</v>
      </c>
      <c r="E133" s="48"/>
      <c r="F133" s="48">
        <f t="shared" si="36"/>
        <v>30000000</v>
      </c>
      <c r="G133" s="20"/>
      <c r="H133" s="51"/>
      <c r="I133" s="20"/>
      <c r="J133" s="47">
        <f t="shared" ref="J133:J135" si="43">+F133-I133</f>
        <v>30000000</v>
      </c>
      <c r="K133" s="53"/>
      <c r="L133" s="28"/>
    </row>
    <row r="134" spans="1:12">
      <c r="A134" s="79" t="s">
        <v>837</v>
      </c>
      <c r="B134" s="64" t="s">
        <v>838</v>
      </c>
      <c r="C134" s="66"/>
      <c r="D134" s="66">
        <v>55000000</v>
      </c>
      <c r="E134" s="52"/>
      <c r="F134" s="20">
        <f t="shared" si="36"/>
        <v>55000000</v>
      </c>
      <c r="G134" s="20"/>
      <c r="H134" s="66"/>
      <c r="I134" s="67"/>
      <c r="J134" s="68">
        <f t="shared" si="43"/>
        <v>55000000</v>
      </c>
      <c r="K134" s="53"/>
      <c r="L134" s="28"/>
    </row>
    <row r="135" spans="1:12">
      <c r="A135" s="79" t="s">
        <v>839</v>
      </c>
      <c r="B135" s="64" t="s">
        <v>840</v>
      </c>
      <c r="C135" s="52"/>
      <c r="D135" s="52"/>
      <c r="E135" s="52"/>
      <c r="F135" s="20">
        <f t="shared" si="36"/>
        <v>0</v>
      </c>
      <c r="G135" s="20">
        <v>217298769</v>
      </c>
      <c r="H135" s="66">
        <v>217298769</v>
      </c>
      <c r="I135" s="67">
        <v>217298769</v>
      </c>
      <c r="J135" s="68">
        <f t="shared" si="43"/>
        <v>-217298769</v>
      </c>
      <c r="K135" s="53"/>
      <c r="L135" s="28"/>
    </row>
    <row r="136" spans="1:12" hidden="1">
      <c r="A136" s="69"/>
      <c r="B136" s="70"/>
      <c r="C136" s="71">
        <f>+'EJEC-GASTOS FEBRERO -2021'!C9</f>
        <v>129818642105.92</v>
      </c>
      <c r="D136" s="71">
        <f>+'EJEC-GASTOS FEBRERO -2021'!F9</f>
        <v>17762151737.5</v>
      </c>
      <c r="E136" s="71">
        <v>0</v>
      </c>
      <c r="F136" s="71">
        <f>+'EJEC-GASTOS FEBRERO -2021'!G9</f>
        <v>147580793843.41998</v>
      </c>
      <c r="G136" s="71">
        <f>+'EJEC-GASTOS FEBRERO -2021'!G9</f>
        <v>147580793843.41998</v>
      </c>
      <c r="H136" s="71">
        <v>5936452003.2600002</v>
      </c>
      <c r="I136" s="71">
        <v>5924236259.1400003</v>
      </c>
      <c r="J136" s="71">
        <v>122953847799.14999</v>
      </c>
      <c r="K136" s="71">
        <v>0</v>
      </c>
      <c r="L136" s="28"/>
    </row>
    <row r="137" spans="1:12" hidden="1">
      <c r="A137" s="72"/>
      <c r="B137" s="73"/>
      <c r="C137" s="74">
        <f>+C5</f>
        <v>129818642105</v>
      </c>
      <c r="D137" s="74">
        <f>+D5</f>
        <v>17762151738</v>
      </c>
      <c r="E137" s="73"/>
      <c r="F137" s="74">
        <f>+F5</f>
        <v>147580793843</v>
      </c>
      <c r="G137" s="75"/>
      <c r="H137" s="75"/>
      <c r="I137" s="75"/>
      <c r="J137" s="75"/>
      <c r="K137" s="76"/>
      <c r="L137" s="28"/>
    </row>
    <row r="138" spans="1:12" hidden="1">
      <c r="A138" s="72"/>
      <c r="B138" s="73"/>
      <c r="C138" s="78">
        <f t="shared" ref="C138:D138" si="44">+C137-C136</f>
        <v>-0.9199981689453125</v>
      </c>
      <c r="D138" s="78">
        <f t="shared" si="44"/>
        <v>0.5</v>
      </c>
      <c r="E138" s="73"/>
      <c r="F138" s="78">
        <f>+F137-F136</f>
        <v>-0.41998291015625</v>
      </c>
      <c r="G138" s="78"/>
      <c r="H138" s="75"/>
      <c r="I138" s="75"/>
      <c r="J138" s="75"/>
      <c r="K138" s="76"/>
      <c r="L138" s="28"/>
    </row>
    <row r="139" spans="1:12">
      <c r="A139" s="72"/>
      <c r="B139" s="73"/>
      <c r="C139" s="73"/>
      <c r="D139" s="77"/>
      <c r="E139" s="73"/>
      <c r="F139" s="77"/>
      <c r="G139" s="75"/>
      <c r="H139" s="75"/>
      <c r="I139" s="75"/>
      <c r="J139" s="75"/>
      <c r="K139" s="76"/>
      <c r="L139" s="28"/>
    </row>
    <row r="140" spans="1:12">
      <c r="A140" s="72"/>
      <c r="B140" s="73"/>
      <c r="C140" s="73"/>
      <c r="D140" s="77"/>
      <c r="E140" s="73"/>
      <c r="F140" s="74"/>
      <c r="G140" s="75"/>
      <c r="H140" s="75"/>
      <c r="I140" s="75"/>
      <c r="J140" s="75"/>
      <c r="K140" s="76"/>
      <c r="L140" s="28"/>
    </row>
    <row r="141" spans="1:12">
      <c r="A141" s="72"/>
      <c r="B141" s="73"/>
      <c r="C141" s="73"/>
      <c r="D141" s="73"/>
      <c r="E141" s="73"/>
      <c r="F141" s="73"/>
      <c r="G141" s="78"/>
      <c r="H141" s="75"/>
      <c r="I141" s="75"/>
      <c r="J141" s="75"/>
      <c r="K141" s="76"/>
      <c r="L141" s="28"/>
    </row>
    <row r="142" spans="1:12">
      <c r="A142" s="72"/>
      <c r="B142" s="73"/>
      <c r="C142" s="73"/>
      <c r="D142" s="73"/>
      <c r="E142" s="73"/>
      <c r="F142" s="73"/>
      <c r="G142" s="73"/>
      <c r="H142" s="75"/>
      <c r="I142" s="75"/>
      <c r="J142" s="75"/>
      <c r="K142" s="76"/>
      <c r="L142" s="28"/>
    </row>
    <row r="143" spans="1:12">
      <c r="A143" s="72"/>
      <c r="B143" s="73"/>
      <c r="C143" s="73"/>
      <c r="D143" s="73"/>
      <c r="E143" s="73"/>
      <c r="F143" s="73"/>
      <c r="G143" s="73"/>
      <c r="H143" s="75"/>
      <c r="I143" s="75"/>
      <c r="J143" s="75"/>
      <c r="K143" s="76"/>
      <c r="L143" s="28"/>
    </row>
    <row r="144" spans="1:12">
      <c r="A144" s="72"/>
      <c r="B144" s="73"/>
      <c r="C144" s="73"/>
      <c r="D144" s="73"/>
      <c r="E144" s="73"/>
      <c r="F144" s="73"/>
      <c r="G144" s="73"/>
      <c r="H144" s="75"/>
      <c r="I144" s="75"/>
      <c r="J144" s="75"/>
      <c r="K144" s="76"/>
      <c r="L144" s="28"/>
    </row>
    <row r="145" spans="1:12">
      <c r="A145" s="72"/>
      <c r="B145" s="73"/>
      <c r="C145" s="73"/>
      <c r="D145" s="73"/>
      <c r="E145" s="73"/>
      <c r="F145" s="73"/>
      <c r="G145" s="73"/>
      <c r="H145" s="75"/>
      <c r="I145" s="75"/>
      <c r="J145" s="75"/>
      <c r="K145" s="76"/>
      <c r="L145" s="28"/>
    </row>
    <row r="146" spans="1:12">
      <c r="A146" s="72"/>
      <c r="B146" s="73"/>
      <c r="C146" s="73"/>
      <c r="D146" s="73"/>
      <c r="E146" s="73"/>
      <c r="F146" s="73"/>
      <c r="G146" s="73"/>
      <c r="H146" s="75"/>
      <c r="I146" s="75"/>
      <c r="J146" s="75"/>
      <c r="K146" s="76"/>
      <c r="L146" s="28"/>
    </row>
    <row r="147" spans="1:12">
      <c r="A147" s="72"/>
      <c r="B147" s="73"/>
      <c r="C147" s="73"/>
      <c r="D147" s="73"/>
      <c r="E147" s="73"/>
      <c r="F147" s="73"/>
      <c r="G147" s="73"/>
      <c r="H147" s="75"/>
      <c r="I147" s="75"/>
      <c r="J147" s="75"/>
      <c r="K147" s="76"/>
      <c r="L147" s="28"/>
    </row>
    <row r="148" spans="1:12">
      <c r="A148" s="72"/>
      <c r="B148" s="73"/>
      <c r="C148" s="73"/>
      <c r="D148" s="73"/>
      <c r="E148" s="73"/>
      <c r="F148" s="73"/>
      <c r="G148" s="73"/>
      <c r="H148" s="75"/>
      <c r="I148" s="75"/>
      <c r="J148" s="75"/>
      <c r="K148" s="76"/>
      <c r="L148" s="28"/>
    </row>
    <row r="149" spans="1:12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6"/>
    </row>
    <row r="150" spans="1:12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6"/>
    </row>
    <row r="151" spans="1:12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6"/>
    </row>
    <row r="152" spans="1:12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6"/>
    </row>
    <row r="153" spans="1:12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6"/>
    </row>
    <row r="154" spans="1:12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6"/>
    </row>
    <row r="155" spans="1:12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6"/>
    </row>
    <row r="156" spans="1:12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6"/>
    </row>
    <row r="157" spans="1:12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6"/>
    </row>
    <row r="158" spans="1:12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6"/>
    </row>
    <row r="159" spans="1:12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6"/>
    </row>
    <row r="160" spans="1:1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6"/>
    </row>
    <row r="161" spans="1:11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6"/>
    </row>
    <row r="162" spans="1:11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6"/>
    </row>
    <row r="163" spans="1:11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6"/>
    </row>
    <row r="164" spans="1:11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6"/>
    </row>
    <row r="165" spans="1:11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6"/>
    </row>
    <row r="166" spans="1:11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6"/>
    </row>
    <row r="167" spans="1:11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6"/>
    </row>
    <row r="168" spans="1:11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6"/>
    </row>
    <row r="169" spans="1:11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6"/>
    </row>
  </sheetData>
  <mergeCells count="1">
    <mergeCell ref="C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943"/>
  <sheetViews>
    <sheetView showGridLines="0" tabSelected="1" topLeftCell="A4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T4" sqref="T1:AL1048576"/>
    </sheetView>
  </sheetViews>
  <sheetFormatPr baseColWidth="10" defaultRowHeight="15"/>
  <cols>
    <col min="1" max="1" width="16.140625" style="2" bestFit="1" customWidth="1"/>
    <col min="2" max="2" width="54.7109375" style="2" customWidth="1"/>
    <col min="3" max="3" width="18.85546875" style="1" bestFit="1" customWidth="1"/>
    <col min="4" max="4" width="16.85546875" style="1" bestFit="1" customWidth="1"/>
    <col min="5" max="5" width="18.5703125" style="1" bestFit="1" customWidth="1"/>
    <col min="6" max="6" width="17.85546875" style="1" bestFit="1" customWidth="1"/>
    <col min="7" max="7" width="21.42578125" style="1" bestFit="1" customWidth="1"/>
    <col min="8" max="8" width="19" style="1" bestFit="1" customWidth="1"/>
    <col min="9" max="9" width="19.28515625" style="1" customWidth="1"/>
    <col min="10" max="10" width="19.7109375" style="1" bestFit="1" customWidth="1"/>
    <col min="11" max="11" width="17.85546875" style="1" bestFit="1" customWidth="1"/>
    <col min="12" max="12" width="17.5703125" style="1" bestFit="1" customWidth="1"/>
    <col min="13" max="13" width="16.85546875" style="1" bestFit="1" customWidth="1"/>
    <col min="14" max="15" width="17.85546875" style="1" bestFit="1" customWidth="1"/>
    <col min="16" max="16" width="19.7109375" style="1" bestFit="1" customWidth="1"/>
    <col min="17" max="17" width="22.85546875" style="1" bestFit="1" customWidth="1"/>
    <col min="18" max="18" width="22.140625" style="1" bestFit="1" customWidth="1"/>
    <col min="19" max="19" width="5" customWidth="1"/>
    <col min="20" max="20" width="16.140625" style="2" hidden="1" customWidth="1"/>
    <col min="21" max="21" width="50.28515625" hidden="1" customWidth="1"/>
    <col min="22" max="22" width="15.42578125" hidden="1" customWidth="1"/>
    <col min="23" max="23" width="13.42578125" hidden="1" customWidth="1"/>
    <col min="24" max="24" width="16.140625" hidden="1" customWidth="1"/>
    <col min="25" max="25" width="14.85546875" hidden="1" customWidth="1"/>
    <col min="26" max="26" width="13" hidden="1" customWidth="1"/>
    <col min="27" max="27" width="14.42578125" hidden="1" customWidth="1"/>
    <col min="28" max="28" width="16.28515625" hidden="1" customWidth="1"/>
    <col min="29" max="29" width="14.140625" hidden="1" customWidth="1"/>
    <col min="30" max="30" width="19.85546875" hidden="1" customWidth="1"/>
    <col min="31" max="31" width="17.85546875" hidden="1" customWidth="1"/>
    <col min="32" max="33" width="14.42578125" hidden="1" customWidth="1"/>
    <col min="34" max="34" width="14.140625" hidden="1" customWidth="1"/>
    <col min="35" max="35" width="15.140625" hidden="1" customWidth="1"/>
    <col min="36" max="36" width="18.7109375" hidden="1" customWidth="1"/>
    <col min="37" max="37" width="18.42578125" hidden="1" customWidth="1"/>
    <col min="38" max="38" width="10.140625" hidden="1" customWidth="1"/>
    <col min="39" max="39" width="13" bestFit="1" customWidth="1"/>
    <col min="40" max="40" width="39.5703125" bestFit="1" customWidth="1"/>
    <col min="41" max="41" width="12.5703125" bestFit="1" customWidth="1"/>
  </cols>
  <sheetData>
    <row r="6" spans="1:38" ht="25.5" customHeight="1"/>
    <row r="7" spans="1:38" ht="33" customHeight="1"/>
    <row r="8" spans="1:38" s="3" customFormat="1" ht="30">
      <c r="A8" s="27" t="s">
        <v>0</v>
      </c>
      <c r="B8" s="27" t="s">
        <v>1</v>
      </c>
      <c r="C8" s="26" t="s">
        <v>2</v>
      </c>
      <c r="D8" s="26" t="s">
        <v>3</v>
      </c>
      <c r="E8" s="26" t="s">
        <v>4</v>
      </c>
      <c r="F8" s="26" t="s">
        <v>6</v>
      </c>
      <c r="G8" s="26" t="s">
        <v>607</v>
      </c>
      <c r="H8" s="26" t="s">
        <v>608</v>
      </c>
      <c r="I8" s="26" t="s">
        <v>609</v>
      </c>
      <c r="J8" s="26" t="s">
        <v>610</v>
      </c>
      <c r="K8" s="26" t="s">
        <v>611</v>
      </c>
      <c r="L8" s="26" t="s">
        <v>612</v>
      </c>
      <c r="M8" s="26" t="s">
        <v>7</v>
      </c>
      <c r="N8" s="26" t="s">
        <v>613</v>
      </c>
      <c r="O8" s="26" t="s">
        <v>614</v>
      </c>
      <c r="P8" s="26" t="s">
        <v>615</v>
      </c>
      <c r="Q8" s="26" t="s">
        <v>616</v>
      </c>
      <c r="R8" s="26" t="s">
        <v>617</v>
      </c>
      <c r="T8" s="231" t="s">
        <v>0</v>
      </c>
      <c r="U8" s="233" t="s">
        <v>1</v>
      </c>
      <c r="V8" s="235" t="s">
        <v>2</v>
      </c>
      <c r="W8" s="235" t="s">
        <v>3</v>
      </c>
      <c r="X8" s="235" t="s">
        <v>4</v>
      </c>
      <c r="Y8" s="235" t="s">
        <v>841</v>
      </c>
      <c r="Z8" s="235" t="s">
        <v>5</v>
      </c>
      <c r="AA8" s="235" t="s">
        <v>6</v>
      </c>
      <c r="AB8" s="235" t="s">
        <v>842</v>
      </c>
      <c r="AC8" s="235" t="s">
        <v>843</v>
      </c>
      <c r="AD8" s="235" t="s">
        <v>844</v>
      </c>
      <c r="AE8" s="235" t="s">
        <v>845</v>
      </c>
      <c r="AF8" s="235" t="s">
        <v>846</v>
      </c>
      <c r="AG8" s="235" t="s">
        <v>847</v>
      </c>
      <c r="AH8" s="235" t="s">
        <v>1069</v>
      </c>
      <c r="AI8" s="235" t="s">
        <v>848</v>
      </c>
      <c r="AJ8" s="235" t="s">
        <v>849</v>
      </c>
      <c r="AK8" s="235" t="s">
        <v>850</v>
      </c>
      <c r="AL8" s="85" t="s">
        <v>851</v>
      </c>
    </row>
    <row r="9" spans="1:38">
      <c r="A9" s="4"/>
      <c r="B9" s="5" t="s">
        <v>597</v>
      </c>
      <c r="C9" s="6">
        <f>+C10+C74+C265+C273+C259</f>
        <v>129818642105.92</v>
      </c>
      <c r="D9" s="6">
        <f t="shared" ref="D9:R9" si="0">+D10+D74+D265+D273+D259</f>
        <v>1326909770</v>
      </c>
      <c r="E9" s="6">
        <f t="shared" si="0"/>
        <v>1326909770</v>
      </c>
      <c r="F9" s="6">
        <f t="shared" si="0"/>
        <v>17762151737.5</v>
      </c>
      <c r="G9" s="6">
        <f t="shared" si="0"/>
        <v>147580793843.41998</v>
      </c>
      <c r="H9" s="6">
        <f t="shared" si="0"/>
        <v>12590174556.310001</v>
      </c>
      <c r="I9" s="6">
        <f t="shared" si="0"/>
        <v>23604788606.34</v>
      </c>
      <c r="J9" s="6">
        <f t="shared" si="0"/>
        <v>123976005237.08</v>
      </c>
      <c r="K9" s="6">
        <f t="shared" si="0"/>
        <v>11566190459.25</v>
      </c>
      <c r="L9" s="6">
        <f t="shared" si="0"/>
        <v>17529058699.230003</v>
      </c>
      <c r="M9" s="6">
        <f t="shared" si="0"/>
        <v>4052613039.02</v>
      </c>
      <c r="N9" s="6">
        <f t="shared" si="0"/>
        <v>8140545468.3099995</v>
      </c>
      <c r="O9" s="6">
        <f t="shared" si="0"/>
        <v>26933762951.310001</v>
      </c>
      <c r="P9" s="6">
        <f t="shared" si="0"/>
        <v>3328974344.9700007</v>
      </c>
      <c r="Q9" s="6">
        <f t="shared" si="0"/>
        <v>120647030892.11</v>
      </c>
      <c r="R9" s="6">
        <f t="shared" si="0"/>
        <v>17529058699.230003</v>
      </c>
      <c r="T9" s="231"/>
      <c r="U9" s="233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85"/>
    </row>
    <row r="10" spans="1:38">
      <c r="A10" s="4" t="s">
        <v>8</v>
      </c>
      <c r="B10" s="5" t="s">
        <v>9</v>
      </c>
      <c r="C10" s="6">
        <f>+C11+C47</f>
        <v>112548080482</v>
      </c>
      <c r="D10" s="6">
        <f t="shared" ref="D10:R10" si="1">+D11+D47</f>
        <v>50000000</v>
      </c>
      <c r="E10" s="6">
        <f t="shared" si="1"/>
        <v>1326909770</v>
      </c>
      <c r="F10" s="6">
        <f t="shared" si="1"/>
        <v>300382733.82999998</v>
      </c>
      <c r="G10" s="6">
        <f t="shared" si="1"/>
        <v>111571553445.83</v>
      </c>
      <c r="H10" s="6">
        <v>9950458394.3400002</v>
      </c>
      <c r="I10" s="6">
        <v>20679538346.34</v>
      </c>
      <c r="J10" s="6">
        <f t="shared" si="1"/>
        <v>90892015099.490005</v>
      </c>
      <c r="K10" s="6">
        <v>10955074930.34</v>
      </c>
      <c r="L10" s="6">
        <v>16529463511.34</v>
      </c>
      <c r="M10" s="6">
        <f t="shared" si="1"/>
        <v>3745350988</v>
      </c>
      <c r="N10" s="6">
        <v>4982270172.3400002</v>
      </c>
      <c r="O10" s="6">
        <v>20910491254.34</v>
      </c>
      <c r="P10" s="6">
        <f t="shared" si="1"/>
        <v>230952908</v>
      </c>
      <c r="Q10" s="6">
        <f t="shared" si="1"/>
        <v>90661062191.490005</v>
      </c>
      <c r="R10" s="6">
        <f t="shared" si="1"/>
        <v>16529463511.34</v>
      </c>
      <c r="T10" s="237" t="s">
        <v>8</v>
      </c>
      <c r="U10" s="234" t="s">
        <v>9</v>
      </c>
      <c r="V10" s="236">
        <v>112548080483</v>
      </c>
      <c r="W10" s="236">
        <v>50000000</v>
      </c>
      <c r="X10" s="236">
        <v>1326909770</v>
      </c>
      <c r="Y10" s="236">
        <v>0</v>
      </c>
      <c r="Z10" s="236">
        <v>0</v>
      </c>
      <c r="AA10" s="236">
        <v>300382733.82999998</v>
      </c>
      <c r="AB10" s="236">
        <v>111571553446.83</v>
      </c>
      <c r="AC10" s="236">
        <v>9950458394.3400002</v>
      </c>
      <c r="AD10" s="236">
        <v>20679538346.34</v>
      </c>
      <c r="AE10" s="236">
        <v>90892015100.490005</v>
      </c>
      <c r="AF10" s="236">
        <v>10955074930.34</v>
      </c>
      <c r="AG10" s="236">
        <v>16529463511.34</v>
      </c>
      <c r="AH10" s="236">
        <v>4982270172.3400002</v>
      </c>
      <c r="AI10" s="236">
        <v>20910491254.34</v>
      </c>
      <c r="AJ10" s="236">
        <v>230952908</v>
      </c>
      <c r="AK10" s="236">
        <v>90661062192.490005</v>
      </c>
      <c r="AL10" s="85"/>
    </row>
    <row r="11" spans="1:38">
      <c r="A11" s="7" t="s">
        <v>10</v>
      </c>
      <c r="B11" s="8" t="s">
        <v>11</v>
      </c>
      <c r="C11" s="9">
        <f>+C12+C25+C38</f>
        <v>81510886902</v>
      </c>
      <c r="D11" s="9">
        <f t="shared" ref="D11:R11" si="2">+D12+D25+D38</f>
        <v>50000000</v>
      </c>
      <c r="E11" s="9">
        <f t="shared" si="2"/>
        <v>1326909770</v>
      </c>
      <c r="F11" s="9">
        <f t="shared" si="2"/>
        <v>300382733.82999998</v>
      </c>
      <c r="G11" s="9">
        <f t="shared" si="2"/>
        <v>80534359865.830002</v>
      </c>
      <c r="H11" s="9">
        <v>9207551562.3400002</v>
      </c>
      <c r="I11" s="9">
        <v>14680325021.34</v>
      </c>
      <c r="J11" s="9">
        <f t="shared" si="2"/>
        <v>65854034844.490005</v>
      </c>
      <c r="K11" s="9">
        <v>9131940364.3400002</v>
      </c>
      <c r="L11" s="9">
        <v>14602687783.34</v>
      </c>
      <c r="M11" s="9">
        <f t="shared" si="2"/>
        <v>11100160</v>
      </c>
      <c r="N11" s="9">
        <v>4862695168.3400002</v>
      </c>
      <c r="O11" s="9">
        <v>14702075947.34</v>
      </c>
      <c r="P11" s="9">
        <f t="shared" si="2"/>
        <v>21750926</v>
      </c>
      <c r="Q11" s="9">
        <f t="shared" si="2"/>
        <v>65832283918.490005</v>
      </c>
      <c r="R11" s="9">
        <f t="shared" si="2"/>
        <v>14602687783.34</v>
      </c>
      <c r="T11" s="237" t="s">
        <v>10</v>
      </c>
      <c r="U11" s="234" t="s">
        <v>11</v>
      </c>
      <c r="V11" s="236">
        <v>81510886903</v>
      </c>
      <c r="W11" s="236">
        <v>50000000</v>
      </c>
      <c r="X11" s="236">
        <v>1326909770</v>
      </c>
      <c r="Y11" s="236">
        <v>0</v>
      </c>
      <c r="Z11" s="236">
        <v>0</v>
      </c>
      <c r="AA11" s="236">
        <v>300382733.82999998</v>
      </c>
      <c r="AB11" s="236">
        <v>80534359866.830002</v>
      </c>
      <c r="AC11" s="236">
        <v>9207551562.3400002</v>
      </c>
      <c r="AD11" s="236">
        <v>14680325021.34</v>
      </c>
      <c r="AE11" s="236">
        <v>65854034845.490005</v>
      </c>
      <c r="AF11" s="236">
        <v>9131940364.3400002</v>
      </c>
      <c r="AG11" s="236">
        <v>14602687783.34</v>
      </c>
      <c r="AH11" s="236">
        <v>4862695168.3400002</v>
      </c>
      <c r="AI11" s="236">
        <v>14702075947.34</v>
      </c>
      <c r="AJ11" s="236">
        <v>21750926</v>
      </c>
      <c r="AK11" s="236">
        <v>65832283919.490005</v>
      </c>
      <c r="AL11" s="86">
        <v>0</v>
      </c>
    </row>
    <row r="12" spans="1:38">
      <c r="A12" s="10" t="s">
        <v>12</v>
      </c>
      <c r="B12" s="11" t="s">
        <v>13</v>
      </c>
      <c r="C12" s="12">
        <f>+C13+C23</f>
        <v>61238540364</v>
      </c>
      <c r="D12" s="12">
        <f t="shared" ref="D12:R12" si="3">+D13+D23</f>
        <v>0</v>
      </c>
      <c r="E12" s="12">
        <f t="shared" si="3"/>
        <v>1326909770</v>
      </c>
      <c r="F12" s="12">
        <f t="shared" si="3"/>
        <v>300382733.82999998</v>
      </c>
      <c r="G12" s="12">
        <f t="shared" si="3"/>
        <v>60212013327.830002</v>
      </c>
      <c r="H12" s="12">
        <v>3675367714</v>
      </c>
      <c r="I12" s="12">
        <v>7445972807</v>
      </c>
      <c r="J12" s="12">
        <f t="shared" si="3"/>
        <v>52766040520.830002</v>
      </c>
      <c r="K12" s="12">
        <v>3642418689</v>
      </c>
      <c r="L12" s="12">
        <v>7411016714</v>
      </c>
      <c r="M12" s="12">
        <f t="shared" si="3"/>
        <v>2007068</v>
      </c>
      <c r="N12" s="12">
        <v>3675627648</v>
      </c>
      <c r="O12" s="12">
        <v>7446232741</v>
      </c>
      <c r="P12" s="12">
        <f t="shared" si="3"/>
        <v>259934</v>
      </c>
      <c r="Q12" s="12">
        <f t="shared" si="3"/>
        <v>52765780586.830002</v>
      </c>
      <c r="R12" s="12">
        <f t="shared" si="3"/>
        <v>7411016714</v>
      </c>
      <c r="T12" s="237" t="s">
        <v>12</v>
      </c>
      <c r="U12" s="234" t="s">
        <v>13</v>
      </c>
      <c r="V12" s="236">
        <v>61238540365</v>
      </c>
      <c r="W12" s="236">
        <v>0</v>
      </c>
      <c r="X12" s="236">
        <v>1326909770</v>
      </c>
      <c r="Y12" s="236">
        <v>0</v>
      </c>
      <c r="Z12" s="236">
        <v>0</v>
      </c>
      <c r="AA12" s="236">
        <v>300382733.82999998</v>
      </c>
      <c r="AB12" s="236">
        <v>60212013328.830002</v>
      </c>
      <c r="AC12" s="236">
        <v>3675367714</v>
      </c>
      <c r="AD12" s="236">
        <v>7445972807</v>
      </c>
      <c r="AE12" s="236">
        <v>52766040521.830002</v>
      </c>
      <c r="AF12" s="236">
        <v>3642418689</v>
      </c>
      <c r="AG12" s="236">
        <v>7411016714</v>
      </c>
      <c r="AH12" s="236">
        <v>3675627648</v>
      </c>
      <c r="AI12" s="236">
        <v>7446232741</v>
      </c>
      <c r="AJ12" s="236">
        <v>259934</v>
      </c>
      <c r="AK12" s="236">
        <v>52765780587.830002</v>
      </c>
      <c r="AL12" s="86">
        <v>0</v>
      </c>
    </row>
    <row r="13" spans="1:38">
      <c r="A13" s="13" t="s">
        <v>14</v>
      </c>
      <c r="B13" s="14" t="s">
        <v>15</v>
      </c>
      <c r="C13" s="15">
        <f>SUM(C14:C22)</f>
        <v>61160091864</v>
      </c>
      <c r="D13" s="15">
        <f t="shared" ref="D13:R13" si="4">SUM(D14:D22)</f>
        <v>0</v>
      </c>
      <c r="E13" s="15">
        <f t="shared" si="4"/>
        <v>1326909770</v>
      </c>
      <c r="F13" s="15">
        <f t="shared" si="4"/>
        <v>300382733.82999998</v>
      </c>
      <c r="G13" s="15">
        <f t="shared" si="4"/>
        <v>60133564827.830002</v>
      </c>
      <c r="H13" s="15">
        <v>3668919954</v>
      </c>
      <c r="I13" s="15">
        <v>7433077287</v>
      </c>
      <c r="J13" s="15">
        <f t="shared" si="4"/>
        <v>52700487540.830002</v>
      </c>
      <c r="K13" s="15">
        <v>3635970929</v>
      </c>
      <c r="L13" s="15">
        <v>7398121194</v>
      </c>
      <c r="M13" s="15">
        <f t="shared" si="4"/>
        <v>2007068</v>
      </c>
      <c r="N13" s="15">
        <v>3669179888</v>
      </c>
      <c r="O13" s="15">
        <v>7433337221</v>
      </c>
      <c r="P13" s="15">
        <f t="shared" si="4"/>
        <v>259934</v>
      </c>
      <c r="Q13" s="15">
        <f t="shared" si="4"/>
        <v>52700227606.830002</v>
      </c>
      <c r="R13" s="15">
        <f t="shared" si="4"/>
        <v>7398121194</v>
      </c>
      <c r="T13" s="237" t="s">
        <v>14</v>
      </c>
      <c r="U13" s="234" t="s">
        <v>15</v>
      </c>
      <c r="V13" s="236">
        <v>61160091865</v>
      </c>
      <c r="W13" s="236">
        <v>0</v>
      </c>
      <c r="X13" s="236">
        <v>1326909770</v>
      </c>
      <c r="Y13" s="236">
        <v>0</v>
      </c>
      <c r="Z13" s="236">
        <v>0</v>
      </c>
      <c r="AA13" s="236">
        <v>300382733.82999998</v>
      </c>
      <c r="AB13" s="236">
        <v>60133564828.830002</v>
      </c>
      <c r="AC13" s="236">
        <v>3668919954</v>
      </c>
      <c r="AD13" s="236">
        <v>7433077287</v>
      </c>
      <c r="AE13" s="236">
        <v>52700487541.830002</v>
      </c>
      <c r="AF13" s="236">
        <v>3635970929</v>
      </c>
      <c r="AG13" s="236">
        <v>7398121194</v>
      </c>
      <c r="AH13" s="236">
        <v>3669179888</v>
      </c>
      <c r="AI13" s="236">
        <v>7433337221</v>
      </c>
      <c r="AJ13" s="236">
        <v>259934</v>
      </c>
      <c r="AK13" s="236">
        <v>52700227607.830002</v>
      </c>
      <c r="AL13" s="86">
        <v>0</v>
      </c>
    </row>
    <row r="14" spans="1:38">
      <c r="A14" s="16" t="s">
        <v>16</v>
      </c>
      <c r="B14" s="17" t="s">
        <v>17</v>
      </c>
      <c r="C14" s="18">
        <v>35665102864</v>
      </c>
      <c r="D14" s="18"/>
      <c r="E14" s="18">
        <f>563109770+763800000</f>
        <v>1326909770</v>
      </c>
      <c r="F14" s="18">
        <v>300382733.82999998</v>
      </c>
      <c r="G14" s="18">
        <f>+C14+D14-E14+F14</f>
        <v>34638575827.830002</v>
      </c>
      <c r="H14" s="18">
        <v>2348559540</v>
      </c>
      <c r="I14" s="18">
        <v>4683955747</v>
      </c>
      <c r="J14" s="18">
        <f t="shared" ref="J14:J77" si="5">+G14-I14</f>
        <v>29954620080.830002</v>
      </c>
      <c r="K14" s="18">
        <v>2334996881</v>
      </c>
      <c r="L14" s="18">
        <v>4670393088</v>
      </c>
      <c r="M14" s="18">
        <v>0</v>
      </c>
      <c r="N14" s="18">
        <v>2348559540</v>
      </c>
      <c r="O14" s="18">
        <v>4683955747</v>
      </c>
      <c r="P14" s="18">
        <f>+O14-I14</f>
        <v>0</v>
      </c>
      <c r="Q14" s="18">
        <f t="shared" ref="Q14:Q77" si="6">+G14-O14</f>
        <v>29954620080.830002</v>
      </c>
      <c r="R14" s="18">
        <f>+L14</f>
        <v>4670393088</v>
      </c>
      <c r="T14" s="237" t="s">
        <v>16</v>
      </c>
      <c r="U14" s="234" t="s">
        <v>17</v>
      </c>
      <c r="V14" s="236">
        <v>35665102865</v>
      </c>
      <c r="W14" s="236">
        <v>0</v>
      </c>
      <c r="X14" s="236">
        <v>1326909770</v>
      </c>
      <c r="Y14" s="236">
        <v>0</v>
      </c>
      <c r="Z14" s="236">
        <v>0</v>
      </c>
      <c r="AA14" s="236">
        <v>300382733.82999998</v>
      </c>
      <c r="AB14" s="236">
        <v>34638575828.830002</v>
      </c>
      <c r="AC14" s="236">
        <v>2348559540</v>
      </c>
      <c r="AD14" s="236">
        <v>4683955747</v>
      </c>
      <c r="AE14" s="236">
        <v>29954620081.830002</v>
      </c>
      <c r="AF14" s="236">
        <v>2334996881</v>
      </c>
      <c r="AG14" s="236">
        <v>4670393088</v>
      </c>
      <c r="AH14" s="236">
        <v>2348559540</v>
      </c>
      <c r="AI14" s="236">
        <v>4683955747</v>
      </c>
      <c r="AJ14" s="236">
        <v>0</v>
      </c>
      <c r="AK14" s="236">
        <v>29954620081.830002</v>
      </c>
      <c r="AL14" s="86">
        <v>0</v>
      </c>
    </row>
    <row r="15" spans="1:38">
      <c r="A15" s="16" t="s">
        <v>18</v>
      </c>
      <c r="B15" s="17" t="s">
        <v>19</v>
      </c>
      <c r="C15" s="18">
        <v>12354000000</v>
      </c>
      <c r="D15" s="18">
        <v>0</v>
      </c>
      <c r="E15" s="18">
        <v>0</v>
      </c>
      <c r="F15" s="18">
        <v>0</v>
      </c>
      <c r="G15" s="18">
        <f t="shared" ref="G15:G78" si="7">+C15+D15-E15+F15</f>
        <v>12354000000</v>
      </c>
      <c r="H15" s="18">
        <v>1099523046</v>
      </c>
      <c r="I15" s="18">
        <v>2204306193</v>
      </c>
      <c r="J15" s="18">
        <f t="shared" si="5"/>
        <v>10149693807</v>
      </c>
      <c r="K15" s="18">
        <v>1099523046</v>
      </c>
      <c r="L15" s="18">
        <v>2204306193</v>
      </c>
      <c r="M15" s="18">
        <v>0</v>
      </c>
      <c r="N15" s="18">
        <v>1099523046</v>
      </c>
      <c r="O15" s="18">
        <v>2204306193</v>
      </c>
      <c r="P15" s="18">
        <f t="shared" ref="P15:P78" si="8">+O15-I15</f>
        <v>0</v>
      </c>
      <c r="Q15" s="18">
        <f t="shared" si="6"/>
        <v>10149693807</v>
      </c>
      <c r="R15" s="18">
        <f t="shared" ref="R15:R78" si="9">+L15</f>
        <v>2204306193</v>
      </c>
      <c r="T15" s="237" t="s">
        <v>18</v>
      </c>
      <c r="U15" s="234" t="s">
        <v>19</v>
      </c>
      <c r="V15" s="236">
        <v>12354000000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v>12354000000</v>
      </c>
      <c r="AC15" s="236">
        <v>1099523046</v>
      </c>
      <c r="AD15" s="236">
        <v>2204306193</v>
      </c>
      <c r="AE15" s="236">
        <v>10149693807</v>
      </c>
      <c r="AF15" s="236">
        <v>1099523046</v>
      </c>
      <c r="AG15" s="236">
        <v>2204306193</v>
      </c>
      <c r="AH15" s="236">
        <v>1099523046</v>
      </c>
      <c r="AI15" s="236">
        <v>2204306193</v>
      </c>
      <c r="AJ15" s="236">
        <v>0</v>
      </c>
      <c r="AK15" s="236">
        <v>10149693807</v>
      </c>
      <c r="AL15" s="86">
        <v>0</v>
      </c>
    </row>
    <row r="16" spans="1:38">
      <c r="A16" s="16" t="s">
        <v>20</v>
      </c>
      <c r="B16" s="17" t="s">
        <v>21</v>
      </c>
      <c r="C16" s="18">
        <v>328125000</v>
      </c>
      <c r="D16" s="18">
        <v>0</v>
      </c>
      <c r="E16" s="18">
        <v>0</v>
      </c>
      <c r="F16" s="18">
        <v>0</v>
      </c>
      <c r="G16" s="18">
        <f t="shared" si="7"/>
        <v>328125000</v>
      </c>
      <c r="H16" s="18">
        <v>23868470</v>
      </c>
      <c r="I16" s="18">
        <v>45795816</v>
      </c>
      <c r="J16" s="18">
        <f t="shared" si="5"/>
        <v>282329184</v>
      </c>
      <c r="K16" s="18">
        <v>21830402</v>
      </c>
      <c r="L16" s="18">
        <v>43757748</v>
      </c>
      <c r="M16" s="18">
        <v>0</v>
      </c>
      <c r="N16" s="18">
        <v>23868470</v>
      </c>
      <c r="O16" s="18">
        <v>45795816</v>
      </c>
      <c r="P16" s="18">
        <f t="shared" si="8"/>
        <v>0</v>
      </c>
      <c r="Q16" s="18">
        <f t="shared" si="6"/>
        <v>282329184</v>
      </c>
      <c r="R16" s="18">
        <f t="shared" si="9"/>
        <v>43757748</v>
      </c>
      <c r="T16" s="237" t="s">
        <v>20</v>
      </c>
      <c r="U16" s="234" t="s">
        <v>21</v>
      </c>
      <c r="V16" s="236">
        <v>328125000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v>328125000</v>
      </c>
      <c r="AC16" s="236">
        <v>23868470</v>
      </c>
      <c r="AD16" s="236">
        <v>45795816</v>
      </c>
      <c r="AE16" s="236">
        <v>282329184</v>
      </c>
      <c r="AF16" s="236">
        <v>21830402</v>
      </c>
      <c r="AG16" s="236">
        <v>43757748</v>
      </c>
      <c r="AH16" s="236">
        <v>23868470</v>
      </c>
      <c r="AI16" s="236">
        <v>45795816</v>
      </c>
      <c r="AJ16" s="236">
        <v>0</v>
      </c>
      <c r="AK16" s="236">
        <v>282329184</v>
      </c>
      <c r="AL16" s="86">
        <v>0</v>
      </c>
    </row>
    <row r="17" spans="1:38">
      <c r="A17" s="16" t="s">
        <v>22</v>
      </c>
      <c r="B17" s="17" t="s">
        <v>23</v>
      </c>
      <c r="C17" s="18">
        <v>361998000</v>
      </c>
      <c r="D17" s="18">
        <v>0</v>
      </c>
      <c r="E17" s="18">
        <v>0</v>
      </c>
      <c r="F17" s="18">
        <v>0</v>
      </c>
      <c r="G17" s="18">
        <f t="shared" si="7"/>
        <v>361998000</v>
      </c>
      <c r="H17" s="18">
        <v>21880928</v>
      </c>
      <c r="I17" s="18">
        <v>43868310</v>
      </c>
      <c r="J17" s="18">
        <f t="shared" si="5"/>
        <v>318129690</v>
      </c>
      <c r="K17" s="18">
        <v>21880928</v>
      </c>
      <c r="L17" s="18">
        <v>43868310</v>
      </c>
      <c r="M17" s="18">
        <v>0</v>
      </c>
      <c r="N17" s="18">
        <v>21880928</v>
      </c>
      <c r="O17" s="18">
        <v>43868310</v>
      </c>
      <c r="P17" s="18">
        <f t="shared" si="8"/>
        <v>0</v>
      </c>
      <c r="Q17" s="18">
        <f t="shared" si="6"/>
        <v>318129690</v>
      </c>
      <c r="R17" s="18">
        <f t="shared" si="9"/>
        <v>43868310</v>
      </c>
      <c r="T17" s="237" t="s">
        <v>22</v>
      </c>
      <c r="U17" s="234" t="s">
        <v>23</v>
      </c>
      <c r="V17" s="236">
        <v>361998000</v>
      </c>
      <c r="W17" s="236">
        <v>0</v>
      </c>
      <c r="X17" s="236">
        <v>0</v>
      </c>
      <c r="Y17" s="236">
        <v>0</v>
      </c>
      <c r="Z17" s="236">
        <v>0</v>
      </c>
      <c r="AA17" s="236">
        <v>0</v>
      </c>
      <c r="AB17" s="236">
        <v>361998000</v>
      </c>
      <c r="AC17" s="236">
        <v>21880928</v>
      </c>
      <c r="AD17" s="236">
        <v>43868310</v>
      </c>
      <c r="AE17" s="236">
        <v>318129690</v>
      </c>
      <c r="AF17" s="236">
        <v>21880928</v>
      </c>
      <c r="AG17" s="236">
        <v>43868310</v>
      </c>
      <c r="AH17" s="236">
        <v>21880928</v>
      </c>
      <c r="AI17" s="236">
        <v>43868310</v>
      </c>
      <c r="AJ17" s="236">
        <v>0</v>
      </c>
      <c r="AK17" s="236">
        <v>318129690</v>
      </c>
      <c r="AL17" s="86">
        <v>0</v>
      </c>
    </row>
    <row r="18" spans="1:38">
      <c r="A18" s="16" t="s">
        <v>24</v>
      </c>
      <c r="B18" s="17" t="s">
        <v>25</v>
      </c>
      <c r="C18" s="18">
        <v>3778000000</v>
      </c>
      <c r="D18" s="18">
        <v>0</v>
      </c>
      <c r="E18" s="18">
        <v>0</v>
      </c>
      <c r="F18" s="18">
        <v>0</v>
      </c>
      <c r="G18" s="18">
        <f t="shared" si="7"/>
        <v>3778000000</v>
      </c>
      <c r="H18" s="18">
        <v>8600506</v>
      </c>
      <c r="I18" s="18">
        <v>8688253</v>
      </c>
      <c r="J18" s="18">
        <f t="shared" si="5"/>
        <v>3769311747</v>
      </c>
      <c r="K18" s="18">
        <v>0</v>
      </c>
      <c r="L18" s="18">
        <v>87747</v>
      </c>
      <c r="M18" s="18">
        <v>0</v>
      </c>
      <c r="N18" s="18">
        <v>8600506</v>
      </c>
      <c r="O18" s="18">
        <v>8688253</v>
      </c>
      <c r="P18" s="18">
        <f t="shared" si="8"/>
        <v>0</v>
      </c>
      <c r="Q18" s="18">
        <f t="shared" si="6"/>
        <v>3769311747</v>
      </c>
      <c r="R18" s="18">
        <f t="shared" si="9"/>
        <v>87747</v>
      </c>
      <c r="T18" s="237" t="s">
        <v>24</v>
      </c>
      <c r="U18" s="234" t="s">
        <v>25</v>
      </c>
      <c r="V18" s="236">
        <v>3778000000</v>
      </c>
      <c r="W18" s="236">
        <v>0</v>
      </c>
      <c r="X18" s="236">
        <v>0</v>
      </c>
      <c r="Y18" s="236">
        <v>0</v>
      </c>
      <c r="Z18" s="236">
        <v>0</v>
      </c>
      <c r="AA18" s="236">
        <v>0</v>
      </c>
      <c r="AB18" s="236">
        <v>3778000000</v>
      </c>
      <c r="AC18" s="236">
        <v>8600506</v>
      </c>
      <c r="AD18" s="236">
        <v>8688253</v>
      </c>
      <c r="AE18" s="236">
        <v>3769311747</v>
      </c>
      <c r="AF18" s="236">
        <v>0</v>
      </c>
      <c r="AG18" s="236">
        <v>87747</v>
      </c>
      <c r="AH18" s="236">
        <v>8600506</v>
      </c>
      <c r="AI18" s="236">
        <v>8688253</v>
      </c>
      <c r="AJ18" s="236">
        <v>0</v>
      </c>
      <c r="AK18" s="236">
        <v>3769311747</v>
      </c>
      <c r="AL18" s="86">
        <v>0</v>
      </c>
    </row>
    <row r="19" spans="1:38">
      <c r="A19" s="16" t="s">
        <v>26</v>
      </c>
      <c r="B19" s="17" t="s">
        <v>27</v>
      </c>
      <c r="C19" s="18">
        <v>1473000000</v>
      </c>
      <c r="D19" s="18">
        <v>0</v>
      </c>
      <c r="E19" s="18">
        <v>0</v>
      </c>
      <c r="F19" s="18">
        <v>0</v>
      </c>
      <c r="G19" s="18">
        <f t="shared" si="7"/>
        <v>1473000000</v>
      </c>
      <c r="H19" s="18">
        <v>120227211</v>
      </c>
      <c r="I19" s="18">
        <v>356778481</v>
      </c>
      <c r="J19" s="18">
        <f t="shared" si="5"/>
        <v>1116221519</v>
      </c>
      <c r="K19" s="18">
        <v>118532103</v>
      </c>
      <c r="L19" s="18">
        <v>355083373</v>
      </c>
      <c r="M19" s="18">
        <v>0</v>
      </c>
      <c r="N19" s="18">
        <v>120227211</v>
      </c>
      <c r="O19" s="18">
        <v>356778481</v>
      </c>
      <c r="P19" s="18">
        <f t="shared" si="8"/>
        <v>0</v>
      </c>
      <c r="Q19" s="18">
        <f t="shared" si="6"/>
        <v>1116221519</v>
      </c>
      <c r="R19" s="18">
        <f t="shared" si="9"/>
        <v>355083373</v>
      </c>
      <c r="T19" s="237" t="s">
        <v>26</v>
      </c>
      <c r="U19" s="234" t="s">
        <v>27</v>
      </c>
      <c r="V19" s="236">
        <v>1473000000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v>1473000000</v>
      </c>
      <c r="AC19" s="236">
        <v>120227211</v>
      </c>
      <c r="AD19" s="236">
        <v>356778481</v>
      </c>
      <c r="AE19" s="236">
        <v>1116221519</v>
      </c>
      <c r="AF19" s="236">
        <v>118532103</v>
      </c>
      <c r="AG19" s="236">
        <v>355083373</v>
      </c>
      <c r="AH19" s="236">
        <v>120227211</v>
      </c>
      <c r="AI19" s="236">
        <v>356778481</v>
      </c>
      <c r="AJ19" s="236">
        <v>0</v>
      </c>
      <c r="AK19" s="236">
        <v>1116221519</v>
      </c>
      <c r="AL19" s="86">
        <v>0</v>
      </c>
    </row>
    <row r="20" spans="1:38">
      <c r="A20" s="16" t="s">
        <v>28</v>
      </c>
      <c r="B20" s="17" t="s">
        <v>29</v>
      </c>
      <c r="C20" s="18">
        <v>578385000</v>
      </c>
      <c r="D20" s="18">
        <v>0</v>
      </c>
      <c r="E20" s="18">
        <v>0</v>
      </c>
      <c r="F20" s="18">
        <v>0</v>
      </c>
      <c r="G20" s="18">
        <f t="shared" si="7"/>
        <v>578385000</v>
      </c>
      <c r="H20" s="18">
        <v>33201165</v>
      </c>
      <c r="I20" s="18">
        <v>74618331</v>
      </c>
      <c r="J20" s="18">
        <f t="shared" si="5"/>
        <v>503766669</v>
      </c>
      <c r="K20" s="18">
        <v>33201165</v>
      </c>
      <c r="L20" s="18">
        <v>74618331</v>
      </c>
      <c r="M20" s="18">
        <v>0</v>
      </c>
      <c r="N20" s="18">
        <v>33201165</v>
      </c>
      <c r="O20" s="18">
        <v>74618331</v>
      </c>
      <c r="P20" s="18">
        <f t="shared" si="8"/>
        <v>0</v>
      </c>
      <c r="Q20" s="18">
        <f t="shared" si="6"/>
        <v>503766669</v>
      </c>
      <c r="R20" s="18">
        <f t="shared" si="9"/>
        <v>74618331</v>
      </c>
      <c r="T20" s="237" t="s">
        <v>28</v>
      </c>
      <c r="U20" s="234" t="s">
        <v>29</v>
      </c>
      <c r="V20" s="236">
        <v>578385000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v>578385000</v>
      </c>
      <c r="AC20" s="236">
        <v>33201165</v>
      </c>
      <c r="AD20" s="236">
        <v>74618331</v>
      </c>
      <c r="AE20" s="236">
        <v>503766669</v>
      </c>
      <c r="AF20" s="236">
        <v>33201165</v>
      </c>
      <c r="AG20" s="236">
        <v>74618331</v>
      </c>
      <c r="AH20" s="236">
        <v>33201165</v>
      </c>
      <c r="AI20" s="236">
        <v>74618331</v>
      </c>
      <c r="AJ20" s="236">
        <v>0</v>
      </c>
      <c r="AK20" s="236">
        <v>503766669</v>
      </c>
      <c r="AL20" s="86">
        <v>0</v>
      </c>
    </row>
    <row r="21" spans="1:38">
      <c r="A21" s="16" t="s">
        <v>30</v>
      </c>
      <c r="B21" s="17" t="s">
        <v>31</v>
      </c>
      <c r="C21" s="18">
        <v>4080214000</v>
      </c>
      <c r="D21" s="18">
        <v>0</v>
      </c>
      <c r="E21" s="18">
        <v>0</v>
      </c>
      <c r="F21" s="18">
        <v>0</v>
      </c>
      <c r="G21" s="18">
        <f t="shared" si="7"/>
        <v>4080214000</v>
      </c>
      <c r="H21" s="18">
        <v>360852</v>
      </c>
      <c r="I21" s="18">
        <v>360852</v>
      </c>
      <c r="J21" s="18">
        <f t="shared" si="5"/>
        <v>4079853148</v>
      </c>
      <c r="K21" s="18">
        <v>0</v>
      </c>
      <c r="L21" s="18">
        <v>0</v>
      </c>
      <c r="M21" s="18">
        <v>0</v>
      </c>
      <c r="N21" s="18">
        <v>360852</v>
      </c>
      <c r="O21" s="18">
        <v>360852</v>
      </c>
      <c r="P21" s="18">
        <f t="shared" si="8"/>
        <v>0</v>
      </c>
      <c r="Q21" s="18">
        <f t="shared" si="6"/>
        <v>4079853148</v>
      </c>
      <c r="R21" s="18">
        <f t="shared" si="9"/>
        <v>0</v>
      </c>
      <c r="T21" s="237" t="s">
        <v>30</v>
      </c>
      <c r="U21" s="234" t="s">
        <v>31</v>
      </c>
      <c r="V21" s="236">
        <v>4080214000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v>4080214000</v>
      </c>
      <c r="AC21" s="236">
        <v>360852</v>
      </c>
      <c r="AD21" s="236">
        <v>360852</v>
      </c>
      <c r="AE21" s="236">
        <v>4079853148</v>
      </c>
      <c r="AF21" s="236">
        <v>0</v>
      </c>
      <c r="AG21" s="236">
        <v>0</v>
      </c>
      <c r="AH21" s="236">
        <v>360852</v>
      </c>
      <c r="AI21" s="236">
        <v>360852</v>
      </c>
      <c r="AJ21" s="236">
        <v>0</v>
      </c>
      <c r="AK21" s="236">
        <v>4079853148</v>
      </c>
      <c r="AL21" s="86">
        <v>0</v>
      </c>
    </row>
    <row r="22" spans="1:38">
      <c r="A22" s="16" t="s">
        <v>32</v>
      </c>
      <c r="B22" s="17" t="s">
        <v>33</v>
      </c>
      <c r="C22" s="18">
        <v>2541267000</v>
      </c>
      <c r="D22" s="18">
        <v>0</v>
      </c>
      <c r="E22" s="18">
        <v>0</v>
      </c>
      <c r="F22" s="18">
        <v>0</v>
      </c>
      <c r="G22" s="18">
        <f t="shared" si="7"/>
        <v>2541267000</v>
      </c>
      <c r="H22" s="18">
        <v>12698236</v>
      </c>
      <c r="I22" s="18">
        <v>14705304</v>
      </c>
      <c r="J22" s="18">
        <f t="shared" si="5"/>
        <v>2526561696</v>
      </c>
      <c r="K22" s="18">
        <v>6006404</v>
      </c>
      <c r="L22" s="18">
        <v>6006404</v>
      </c>
      <c r="M22" s="18">
        <v>2007068</v>
      </c>
      <c r="N22" s="18">
        <v>12958170</v>
      </c>
      <c r="O22" s="18">
        <v>14965238</v>
      </c>
      <c r="P22" s="18">
        <f t="shared" si="8"/>
        <v>259934</v>
      </c>
      <c r="Q22" s="18">
        <f t="shared" si="6"/>
        <v>2526301762</v>
      </c>
      <c r="R22" s="18">
        <f t="shared" si="9"/>
        <v>6006404</v>
      </c>
      <c r="T22" s="237" t="s">
        <v>32</v>
      </c>
      <c r="U22" s="234" t="s">
        <v>33</v>
      </c>
      <c r="V22" s="236">
        <v>2541267000</v>
      </c>
      <c r="W22" s="236">
        <v>0</v>
      </c>
      <c r="X22" s="236">
        <v>0</v>
      </c>
      <c r="Y22" s="236">
        <v>0</v>
      </c>
      <c r="Z22" s="236">
        <v>0</v>
      </c>
      <c r="AA22" s="236">
        <v>0</v>
      </c>
      <c r="AB22" s="236">
        <v>2541267000</v>
      </c>
      <c r="AC22" s="236">
        <v>12698236</v>
      </c>
      <c r="AD22" s="236">
        <v>14705304</v>
      </c>
      <c r="AE22" s="236">
        <v>2526561696</v>
      </c>
      <c r="AF22" s="236">
        <v>6006404</v>
      </c>
      <c r="AG22" s="236">
        <v>6006404</v>
      </c>
      <c r="AH22" s="236">
        <v>12958170</v>
      </c>
      <c r="AI22" s="236">
        <v>14965238</v>
      </c>
      <c r="AJ22" s="236">
        <v>259934</v>
      </c>
      <c r="AK22" s="236">
        <v>2526301762</v>
      </c>
      <c r="AL22" s="86">
        <v>0</v>
      </c>
    </row>
    <row r="23" spans="1:38">
      <c r="A23" s="13" t="s">
        <v>34</v>
      </c>
      <c r="B23" s="14" t="s">
        <v>35</v>
      </c>
      <c r="C23" s="15">
        <f>+C24</f>
        <v>78448500</v>
      </c>
      <c r="D23" s="15">
        <f t="shared" ref="D23:N23" si="10">+D24</f>
        <v>0</v>
      </c>
      <c r="E23" s="15">
        <f t="shared" si="10"/>
        <v>0</v>
      </c>
      <c r="F23" s="15">
        <v>0</v>
      </c>
      <c r="G23" s="15">
        <f t="shared" si="7"/>
        <v>78448500</v>
      </c>
      <c r="H23" s="15">
        <v>6447760</v>
      </c>
      <c r="I23" s="15">
        <v>12895520</v>
      </c>
      <c r="J23" s="15">
        <f t="shared" si="5"/>
        <v>65552980</v>
      </c>
      <c r="K23" s="15">
        <v>6447760</v>
      </c>
      <c r="L23" s="15">
        <v>12895520</v>
      </c>
      <c r="M23" s="15">
        <f t="shared" si="10"/>
        <v>0</v>
      </c>
      <c r="N23" s="15">
        <v>6447760</v>
      </c>
      <c r="O23" s="15">
        <v>12895520</v>
      </c>
      <c r="P23" s="15">
        <f t="shared" si="8"/>
        <v>0</v>
      </c>
      <c r="Q23" s="15">
        <f t="shared" si="6"/>
        <v>65552980</v>
      </c>
      <c r="R23" s="15">
        <f t="shared" si="9"/>
        <v>12895520</v>
      </c>
      <c r="T23" s="237" t="s">
        <v>34</v>
      </c>
      <c r="U23" s="234" t="s">
        <v>35</v>
      </c>
      <c r="V23" s="236">
        <v>78448500</v>
      </c>
      <c r="W23" s="236">
        <v>0</v>
      </c>
      <c r="X23" s="236">
        <v>0</v>
      </c>
      <c r="Y23" s="236">
        <v>0</v>
      </c>
      <c r="Z23" s="236">
        <v>0</v>
      </c>
      <c r="AA23" s="236">
        <v>0</v>
      </c>
      <c r="AB23" s="236">
        <v>78448500</v>
      </c>
      <c r="AC23" s="236">
        <v>6447760</v>
      </c>
      <c r="AD23" s="236">
        <v>12895520</v>
      </c>
      <c r="AE23" s="236">
        <v>65552980</v>
      </c>
      <c r="AF23" s="236">
        <v>6447760</v>
      </c>
      <c r="AG23" s="236">
        <v>12895520</v>
      </c>
      <c r="AH23" s="236">
        <v>6447760</v>
      </c>
      <c r="AI23" s="236">
        <v>12895520</v>
      </c>
      <c r="AJ23" s="236">
        <v>0</v>
      </c>
      <c r="AK23" s="236">
        <v>65552980</v>
      </c>
      <c r="AL23" s="86">
        <v>0</v>
      </c>
    </row>
    <row r="24" spans="1:38">
      <c r="A24" s="16" t="s">
        <v>36</v>
      </c>
      <c r="B24" s="17" t="s">
        <v>37</v>
      </c>
      <c r="C24" s="18">
        <v>78448500</v>
      </c>
      <c r="D24" s="18">
        <v>0</v>
      </c>
      <c r="E24" s="18">
        <v>0</v>
      </c>
      <c r="F24" s="18">
        <v>0</v>
      </c>
      <c r="G24" s="18">
        <f t="shared" si="7"/>
        <v>78448500</v>
      </c>
      <c r="H24" s="18">
        <v>6447760</v>
      </c>
      <c r="I24" s="18">
        <v>12895520</v>
      </c>
      <c r="J24" s="18">
        <f t="shared" si="5"/>
        <v>65552980</v>
      </c>
      <c r="K24" s="18">
        <v>6447760</v>
      </c>
      <c r="L24" s="18">
        <v>12895520</v>
      </c>
      <c r="M24" s="18">
        <v>0</v>
      </c>
      <c r="N24" s="18">
        <v>6447760</v>
      </c>
      <c r="O24" s="18">
        <v>12895520</v>
      </c>
      <c r="P24" s="18">
        <f t="shared" si="8"/>
        <v>0</v>
      </c>
      <c r="Q24" s="18">
        <f t="shared" si="6"/>
        <v>65552980</v>
      </c>
      <c r="R24" s="18">
        <f t="shared" si="9"/>
        <v>12895520</v>
      </c>
      <c r="T24" s="237" t="s">
        <v>36</v>
      </c>
      <c r="U24" s="234" t="s">
        <v>37</v>
      </c>
      <c r="V24" s="236">
        <v>78448500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v>78448500</v>
      </c>
      <c r="AC24" s="236">
        <v>6447760</v>
      </c>
      <c r="AD24" s="236">
        <v>12895520</v>
      </c>
      <c r="AE24" s="236">
        <v>65552980</v>
      </c>
      <c r="AF24" s="236">
        <v>6447760</v>
      </c>
      <c r="AG24" s="236">
        <v>12895520</v>
      </c>
      <c r="AH24" s="236">
        <v>6447760</v>
      </c>
      <c r="AI24" s="236">
        <v>12895520</v>
      </c>
      <c r="AJ24" s="236">
        <v>0</v>
      </c>
      <c r="AK24" s="236">
        <v>65552980</v>
      </c>
      <c r="AL24" s="86">
        <v>0</v>
      </c>
    </row>
    <row r="25" spans="1:38">
      <c r="A25" s="10" t="s">
        <v>38</v>
      </c>
      <c r="B25" s="11" t="s">
        <v>39</v>
      </c>
      <c r="C25" s="12">
        <f>+C26+C28+C30+C32+C34+C36</f>
        <v>19119665908</v>
      </c>
      <c r="D25" s="12">
        <f t="shared" ref="D25:N25" si="11">+D26+D28+D30+D32+D34+D36</f>
        <v>0</v>
      </c>
      <c r="E25" s="12">
        <f t="shared" si="11"/>
        <v>0</v>
      </c>
      <c r="F25" s="12">
        <v>0</v>
      </c>
      <c r="G25" s="12">
        <f t="shared" si="7"/>
        <v>19119665908</v>
      </c>
      <c r="H25" s="12">
        <v>5461166982.3400002</v>
      </c>
      <c r="I25" s="12">
        <v>7099954643.3400002</v>
      </c>
      <c r="J25" s="12">
        <f t="shared" si="5"/>
        <v>12019711264.66</v>
      </c>
      <c r="K25" s="12">
        <v>5418504809.3400002</v>
      </c>
      <c r="L25" s="12">
        <v>7057273498.3400002</v>
      </c>
      <c r="M25" s="12">
        <f t="shared" si="11"/>
        <v>9093092</v>
      </c>
      <c r="N25" s="12">
        <v>1116050654.3399999</v>
      </c>
      <c r="O25" s="12">
        <v>7119946566.3400002</v>
      </c>
      <c r="P25" s="12">
        <f t="shared" si="8"/>
        <v>19991923</v>
      </c>
      <c r="Q25" s="12">
        <f t="shared" si="6"/>
        <v>11999719341.66</v>
      </c>
      <c r="R25" s="12">
        <f t="shared" si="9"/>
        <v>7057273498.3400002</v>
      </c>
      <c r="T25" s="237" t="s">
        <v>38</v>
      </c>
      <c r="U25" s="234" t="s">
        <v>39</v>
      </c>
      <c r="V25" s="236">
        <v>19119665908</v>
      </c>
      <c r="W25" s="236">
        <v>0</v>
      </c>
      <c r="X25" s="236">
        <v>0</v>
      </c>
      <c r="Y25" s="236">
        <v>0</v>
      </c>
      <c r="Z25" s="236">
        <v>0</v>
      </c>
      <c r="AA25" s="236">
        <v>0</v>
      </c>
      <c r="AB25" s="236">
        <v>19119665908</v>
      </c>
      <c r="AC25" s="236">
        <v>5461166982.3400002</v>
      </c>
      <c r="AD25" s="236">
        <v>7099954643.3400002</v>
      </c>
      <c r="AE25" s="236">
        <v>12019711264.66</v>
      </c>
      <c r="AF25" s="236">
        <v>5418504809.3400002</v>
      </c>
      <c r="AG25" s="236">
        <v>7057273498.3400002</v>
      </c>
      <c r="AH25" s="236">
        <v>1116050654.3399999</v>
      </c>
      <c r="AI25" s="236">
        <v>7119946566.3400002</v>
      </c>
      <c r="AJ25" s="236">
        <v>19991923</v>
      </c>
      <c r="AK25" s="236">
        <v>11999719341.66</v>
      </c>
      <c r="AL25" s="86">
        <v>0</v>
      </c>
    </row>
    <row r="26" spans="1:38">
      <c r="A26" s="13" t="s">
        <v>40</v>
      </c>
      <c r="B26" s="14" t="s">
        <v>41</v>
      </c>
      <c r="C26" s="15">
        <f>+C27</f>
        <v>5744178507</v>
      </c>
      <c r="D26" s="15">
        <f t="shared" ref="D26:N26" si="12">+D27</f>
        <v>0</v>
      </c>
      <c r="E26" s="15">
        <f t="shared" si="12"/>
        <v>0</v>
      </c>
      <c r="F26" s="15">
        <v>0</v>
      </c>
      <c r="G26" s="15">
        <f t="shared" si="7"/>
        <v>5744178507</v>
      </c>
      <c r="H26" s="15">
        <v>477779091.33999997</v>
      </c>
      <c r="I26" s="15">
        <v>908797583.09000003</v>
      </c>
      <c r="J26" s="15">
        <f t="shared" si="5"/>
        <v>4835380923.9099998</v>
      </c>
      <c r="K26" s="15">
        <v>477779091.33999997</v>
      </c>
      <c r="L26" s="15">
        <v>908797583.09000003</v>
      </c>
      <c r="M26" s="15">
        <f t="shared" si="12"/>
        <v>0</v>
      </c>
      <c r="N26" s="15">
        <v>477779091.33999997</v>
      </c>
      <c r="O26" s="15">
        <v>908797583.09000003</v>
      </c>
      <c r="P26" s="15">
        <f t="shared" si="8"/>
        <v>0</v>
      </c>
      <c r="Q26" s="15">
        <f t="shared" si="6"/>
        <v>4835380923.9099998</v>
      </c>
      <c r="R26" s="15">
        <f t="shared" si="9"/>
        <v>908797583.09000003</v>
      </c>
      <c r="T26" s="237" t="s">
        <v>40</v>
      </c>
      <c r="U26" s="234" t="s">
        <v>41</v>
      </c>
      <c r="V26" s="236">
        <v>5744178507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v>5744178507</v>
      </c>
      <c r="AC26" s="236">
        <v>477779091.33999997</v>
      </c>
      <c r="AD26" s="236">
        <v>908797583.09000003</v>
      </c>
      <c r="AE26" s="236">
        <v>4835380923.9099998</v>
      </c>
      <c r="AF26" s="236">
        <v>477779091.33999997</v>
      </c>
      <c r="AG26" s="236">
        <v>908797583.09000003</v>
      </c>
      <c r="AH26" s="236">
        <v>477779091.33999997</v>
      </c>
      <c r="AI26" s="236">
        <v>908797583.09000003</v>
      </c>
      <c r="AJ26" s="236">
        <v>0</v>
      </c>
      <c r="AK26" s="236">
        <v>4835380923.9099998</v>
      </c>
      <c r="AL26" s="86">
        <v>0</v>
      </c>
    </row>
    <row r="27" spans="1:38">
      <c r="A27" s="16" t="s">
        <v>42</v>
      </c>
      <c r="B27" s="17" t="s">
        <v>41</v>
      </c>
      <c r="C27" s="18">
        <v>5744178507</v>
      </c>
      <c r="D27" s="18">
        <v>0</v>
      </c>
      <c r="E27" s="18">
        <v>0</v>
      </c>
      <c r="F27" s="18">
        <v>0</v>
      </c>
      <c r="G27" s="18">
        <f t="shared" si="7"/>
        <v>5744178507</v>
      </c>
      <c r="H27" s="18">
        <v>477779091.33999997</v>
      </c>
      <c r="I27" s="18">
        <v>908797583.09000003</v>
      </c>
      <c r="J27" s="18">
        <f t="shared" si="5"/>
        <v>4835380923.9099998</v>
      </c>
      <c r="K27" s="18">
        <v>477779091.33999997</v>
      </c>
      <c r="L27" s="18">
        <v>908797583.09000003</v>
      </c>
      <c r="M27" s="18">
        <v>0</v>
      </c>
      <c r="N27" s="18">
        <v>477779091.33999997</v>
      </c>
      <c r="O27" s="18">
        <v>908797583.09000003</v>
      </c>
      <c r="P27" s="18">
        <f t="shared" si="8"/>
        <v>0</v>
      </c>
      <c r="Q27" s="18">
        <f t="shared" si="6"/>
        <v>4835380923.9099998</v>
      </c>
      <c r="R27" s="18">
        <f t="shared" si="9"/>
        <v>908797583.09000003</v>
      </c>
      <c r="T27" s="237" t="s">
        <v>42</v>
      </c>
      <c r="U27" s="234" t="s">
        <v>41</v>
      </c>
      <c r="V27" s="236">
        <v>5744178507</v>
      </c>
      <c r="W27" s="236">
        <v>0</v>
      </c>
      <c r="X27" s="236">
        <v>0</v>
      </c>
      <c r="Y27" s="236">
        <v>0</v>
      </c>
      <c r="Z27" s="236">
        <v>0</v>
      </c>
      <c r="AA27" s="236">
        <v>0</v>
      </c>
      <c r="AB27" s="236">
        <v>5744178507</v>
      </c>
      <c r="AC27" s="236">
        <v>477779091.33999997</v>
      </c>
      <c r="AD27" s="236">
        <v>908797583.09000003</v>
      </c>
      <c r="AE27" s="236">
        <v>4835380923.9099998</v>
      </c>
      <c r="AF27" s="236">
        <v>477779091.33999997</v>
      </c>
      <c r="AG27" s="236">
        <v>908797583.09000003</v>
      </c>
      <c r="AH27" s="236">
        <v>477779091.33999997</v>
      </c>
      <c r="AI27" s="236">
        <v>908797583.09000003</v>
      </c>
      <c r="AJ27" s="236">
        <v>0</v>
      </c>
      <c r="AK27" s="236">
        <v>4835380923.9099998</v>
      </c>
      <c r="AL27" s="86">
        <v>0</v>
      </c>
    </row>
    <row r="28" spans="1:38">
      <c r="A28" s="13" t="s">
        <v>43</v>
      </c>
      <c r="B28" s="14" t="s">
        <v>44</v>
      </c>
      <c r="C28" s="15">
        <f>+C29</f>
        <v>4159000000</v>
      </c>
      <c r="D28" s="15">
        <f t="shared" ref="D28:N28" si="13">+D29</f>
        <v>0</v>
      </c>
      <c r="E28" s="15">
        <f t="shared" si="13"/>
        <v>0</v>
      </c>
      <c r="F28" s="15">
        <v>0</v>
      </c>
      <c r="G28" s="15">
        <f t="shared" si="7"/>
        <v>4159000000</v>
      </c>
      <c r="H28" s="15">
        <v>313042692</v>
      </c>
      <c r="I28" s="15">
        <v>665694185.25</v>
      </c>
      <c r="J28" s="15">
        <f t="shared" si="5"/>
        <v>3493305814.75</v>
      </c>
      <c r="K28" s="15">
        <v>313042692</v>
      </c>
      <c r="L28" s="15">
        <v>665694185.25</v>
      </c>
      <c r="M28" s="15">
        <f t="shared" si="13"/>
        <v>0</v>
      </c>
      <c r="N28" s="15">
        <v>313042692</v>
      </c>
      <c r="O28" s="15">
        <v>665694185.25</v>
      </c>
      <c r="P28" s="15">
        <f t="shared" si="8"/>
        <v>0</v>
      </c>
      <c r="Q28" s="15">
        <f t="shared" si="6"/>
        <v>3493305814.75</v>
      </c>
      <c r="R28" s="15">
        <f t="shared" si="9"/>
        <v>665694185.25</v>
      </c>
      <c r="T28" s="237" t="s">
        <v>43</v>
      </c>
      <c r="U28" s="234" t="s">
        <v>44</v>
      </c>
      <c r="V28" s="236">
        <v>4159000000</v>
      </c>
      <c r="W28" s="236">
        <v>0</v>
      </c>
      <c r="X28" s="236">
        <v>0</v>
      </c>
      <c r="Y28" s="236">
        <v>0</v>
      </c>
      <c r="Z28" s="236">
        <v>0</v>
      </c>
      <c r="AA28" s="236">
        <v>0</v>
      </c>
      <c r="AB28" s="236">
        <v>4159000000</v>
      </c>
      <c r="AC28" s="236">
        <v>313042692</v>
      </c>
      <c r="AD28" s="236">
        <v>665694185.25</v>
      </c>
      <c r="AE28" s="236">
        <v>3493305814.75</v>
      </c>
      <c r="AF28" s="236">
        <v>313042692</v>
      </c>
      <c r="AG28" s="236">
        <v>665694185.25</v>
      </c>
      <c r="AH28" s="236">
        <v>313042692</v>
      </c>
      <c r="AI28" s="236">
        <v>665694185.25</v>
      </c>
      <c r="AJ28" s="236">
        <v>0</v>
      </c>
      <c r="AK28" s="236">
        <v>3493305814.75</v>
      </c>
      <c r="AL28" s="86">
        <v>0</v>
      </c>
    </row>
    <row r="29" spans="1:38">
      <c r="A29" s="16" t="s">
        <v>45</v>
      </c>
      <c r="B29" s="17" t="s">
        <v>44</v>
      </c>
      <c r="C29" s="18">
        <v>4159000000</v>
      </c>
      <c r="D29" s="18">
        <v>0</v>
      </c>
      <c r="E29" s="18">
        <v>0</v>
      </c>
      <c r="F29" s="18">
        <v>0</v>
      </c>
      <c r="G29" s="18">
        <f t="shared" si="7"/>
        <v>4159000000</v>
      </c>
      <c r="H29" s="18">
        <v>313042692</v>
      </c>
      <c r="I29" s="18">
        <v>665694185.25</v>
      </c>
      <c r="J29" s="18">
        <f t="shared" si="5"/>
        <v>3493305814.75</v>
      </c>
      <c r="K29" s="18">
        <v>313042692</v>
      </c>
      <c r="L29" s="18">
        <v>665694185.25</v>
      </c>
      <c r="M29" s="18">
        <v>0</v>
      </c>
      <c r="N29" s="18">
        <v>313042692</v>
      </c>
      <c r="O29" s="18">
        <v>665694185.25</v>
      </c>
      <c r="P29" s="18">
        <f t="shared" si="8"/>
        <v>0</v>
      </c>
      <c r="Q29" s="18">
        <f t="shared" si="6"/>
        <v>3493305814.75</v>
      </c>
      <c r="R29" s="18">
        <f t="shared" si="9"/>
        <v>665694185.25</v>
      </c>
      <c r="T29" s="237" t="s">
        <v>45</v>
      </c>
      <c r="U29" s="234" t="s">
        <v>44</v>
      </c>
      <c r="V29" s="236">
        <v>4159000000</v>
      </c>
      <c r="W29" s="236">
        <v>0</v>
      </c>
      <c r="X29" s="236">
        <v>0</v>
      </c>
      <c r="Y29" s="236">
        <v>0</v>
      </c>
      <c r="Z29" s="236">
        <v>0</v>
      </c>
      <c r="AA29" s="236">
        <v>0</v>
      </c>
      <c r="AB29" s="236">
        <v>4159000000</v>
      </c>
      <c r="AC29" s="236">
        <v>313042692</v>
      </c>
      <c r="AD29" s="236">
        <v>665694185.25</v>
      </c>
      <c r="AE29" s="236">
        <v>3493305814.75</v>
      </c>
      <c r="AF29" s="236">
        <v>313042692</v>
      </c>
      <c r="AG29" s="236">
        <v>665694185.25</v>
      </c>
      <c r="AH29" s="236">
        <v>313042692</v>
      </c>
      <c r="AI29" s="236">
        <v>665694185.25</v>
      </c>
      <c r="AJ29" s="236">
        <v>0</v>
      </c>
      <c r="AK29" s="236">
        <v>3493305814.75</v>
      </c>
      <c r="AL29" s="86">
        <v>0</v>
      </c>
    </row>
    <row r="30" spans="1:38">
      <c r="A30" s="13" t="s">
        <v>46</v>
      </c>
      <c r="B30" s="14" t="s">
        <v>47</v>
      </c>
      <c r="C30" s="15">
        <f>+C31</f>
        <v>5354000000</v>
      </c>
      <c r="D30" s="15">
        <f t="shared" ref="D30:N30" si="14">+D31</f>
        <v>0</v>
      </c>
      <c r="E30" s="15">
        <f t="shared" si="14"/>
        <v>0</v>
      </c>
      <c r="F30" s="15">
        <v>0</v>
      </c>
      <c r="G30" s="15">
        <f t="shared" si="7"/>
        <v>5354000000</v>
      </c>
      <c r="H30" s="15">
        <v>4383472560</v>
      </c>
      <c r="I30" s="15">
        <v>4906301216</v>
      </c>
      <c r="J30" s="15">
        <f t="shared" si="5"/>
        <v>447698784</v>
      </c>
      <c r="K30" s="15">
        <v>4341888547</v>
      </c>
      <c r="L30" s="15">
        <v>4864717203</v>
      </c>
      <c r="M30" s="15">
        <f t="shared" si="14"/>
        <v>0</v>
      </c>
      <c r="N30" s="15">
        <v>38356232</v>
      </c>
      <c r="O30" s="15">
        <v>4926307368</v>
      </c>
      <c r="P30" s="15">
        <f t="shared" si="8"/>
        <v>20006152</v>
      </c>
      <c r="Q30" s="15">
        <f t="shared" si="6"/>
        <v>427692632</v>
      </c>
      <c r="R30" s="15">
        <f t="shared" si="9"/>
        <v>4864717203</v>
      </c>
      <c r="T30" s="237" t="s">
        <v>46</v>
      </c>
      <c r="U30" s="234" t="s">
        <v>47</v>
      </c>
      <c r="V30" s="236">
        <v>5354000000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v>5354000000</v>
      </c>
      <c r="AC30" s="236">
        <v>4383472560</v>
      </c>
      <c r="AD30" s="236">
        <v>4906301216</v>
      </c>
      <c r="AE30" s="236">
        <v>447698784</v>
      </c>
      <c r="AF30" s="236">
        <v>4341888547</v>
      </c>
      <c r="AG30" s="236">
        <v>4864717203</v>
      </c>
      <c r="AH30" s="236">
        <v>38356232</v>
      </c>
      <c r="AI30" s="236">
        <v>4926307368</v>
      </c>
      <c r="AJ30" s="236">
        <v>20006152</v>
      </c>
      <c r="AK30" s="236">
        <v>427692632</v>
      </c>
      <c r="AL30" s="86">
        <v>0</v>
      </c>
    </row>
    <row r="31" spans="1:38">
      <c r="A31" s="16" t="s">
        <v>48</v>
      </c>
      <c r="B31" s="17" t="s">
        <v>47</v>
      </c>
      <c r="C31" s="18">
        <v>5354000000</v>
      </c>
      <c r="D31" s="18">
        <v>0</v>
      </c>
      <c r="E31" s="18">
        <v>0</v>
      </c>
      <c r="F31" s="18">
        <v>0</v>
      </c>
      <c r="G31" s="18">
        <f t="shared" si="7"/>
        <v>5354000000</v>
      </c>
      <c r="H31" s="18">
        <v>4383472560</v>
      </c>
      <c r="I31" s="18">
        <v>4906301216</v>
      </c>
      <c r="J31" s="18">
        <f t="shared" si="5"/>
        <v>447698784</v>
      </c>
      <c r="K31" s="18">
        <v>4341888547</v>
      </c>
      <c r="L31" s="18">
        <v>4864717203</v>
      </c>
      <c r="M31" s="18">
        <v>0</v>
      </c>
      <c r="N31" s="18">
        <v>38356232</v>
      </c>
      <c r="O31" s="18">
        <v>4926307368</v>
      </c>
      <c r="P31" s="18">
        <f t="shared" si="8"/>
        <v>20006152</v>
      </c>
      <c r="Q31" s="18">
        <f t="shared" si="6"/>
        <v>427692632</v>
      </c>
      <c r="R31" s="18">
        <f t="shared" si="9"/>
        <v>4864717203</v>
      </c>
      <c r="T31" s="237" t="s">
        <v>48</v>
      </c>
      <c r="U31" s="234" t="s">
        <v>47</v>
      </c>
      <c r="V31" s="236">
        <v>5354000000</v>
      </c>
      <c r="W31" s="236">
        <v>0</v>
      </c>
      <c r="X31" s="236">
        <v>0</v>
      </c>
      <c r="Y31" s="236">
        <v>0</v>
      </c>
      <c r="Z31" s="236">
        <v>0</v>
      </c>
      <c r="AA31" s="236">
        <v>0</v>
      </c>
      <c r="AB31" s="236">
        <v>5354000000</v>
      </c>
      <c r="AC31" s="236">
        <v>4383472560</v>
      </c>
      <c r="AD31" s="236">
        <v>4906301216</v>
      </c>
      <c r="AE31" s="236">
        <v>447698784</v>
      </c>
      <c r="AF31" s="236">
        <v>4341888547</v>
      </c>
      <c r="AG31" s="236">
        <v>4864717203</v>
      </c>
      <c r="AH31" s="236">
        <v>38356232</v>
      </c>
      <c r="AI31" s="236">
        <v>4926307368</v>
      </c>
      <c r="AJ31" s="236">
        <v>20006152</v>
      </c>
      <c r="AK31" s="236">
        <v>427692632</v>
      </c>
      <c r="AL31" s="86">
        <v>0</v>
      </c>
    </row>
    <row r="32" spans="1:38">
      <c r="A32" s="13" t="s">
        <v>49</v>
      </c>
      <c r="B32" s="14" t="s">
        <v>50</v>
      </c>
      <c r="C32" s="15">
        <f>+C33</f>
        <v>2007965289</v>
      </c>
      <c r="D32" s="15">
        <f t="shared" ref="D32:N32" si="15">+D33</f>
        <v>0</v>
      </c>
      <c r="E32" s="15">
        <f t="shared" si="15"/>
        <v>0</v>
      </c>
      <c r="F32" s="15">
        <v>0</v>
      </c>
      <c r="G32" s="15">
        <f t="shared" si="7"/>
        <v>2007965289</v>
      </c>
      <c r="H32" s="15">
        <v>156564107.40000001</v>
      </c>
      <c r="I32" s="15">
        <v>324831738.80000001</v>
      </c>
      <c r="J32" s="15">
        <f t="shared" si="5"/>
        <v>1683133550.2</v>
      </c>
      <c r="K32" s="15">
        <v>156564107.40000001</v>
      </c>
      <c r="L32" s="15">
        <v>324831738.80000001</v>
      </c>
      <c r="M32" s="15">
        <f t="shared" si="15"/>
        <v>0</v>
      </c>
      <c r="N32" s="15">
        <v>156564107.40000001</v>
      </c>
      <c r="O32" s="15">
        <v>324831738.80000001</v>
      </c>
      <c r="P32" s="15">
        <f t="shared" si="8"/>
        <v>0</v>
      </c>
      <c r="Q32" s="15">
        <f t="shared" si="6"/>
        <v>1683133550.2</v>
      </c>
      <c r="R32" s="15">
        <f t="shared" si="9"/>
        <v>324831738.80000001</v>
      </c>
      <c r="T32" s="237" t="s">
        <v>49</v>
      </c>
      <c r="U32" s="234" t="s">
        <v>50</v>
      </c>
      <c r="V32" s="236">
        <v>2007965289</v>
      </c>
      <c r="W32" s="236">
        <v>0</v>
      </c>
      <c r="X32" s="236">
        <v>0</v>
      </c>
      <c r="Y32" s="236">
        <v>0</v>
      </c>
      <c r="Z32" s="236">
        <v>0</v>
      </c>
      <c r="AA32" s="236">
        <v>0</v>
      </c>
      <c r="AB32" s="236">
        <v>2007965289</v>
      </c>
      <c r="AC32" s="236">
        <v>156564107.40000001</v>
      </c>
      <c r="AD32" s="236">
        <v>324831738.80000001</v>
      </c>
      <c r="AE32" s="236">
        <v>1683133550.2</v>
      </c>
      <c r="AF32" s="236">
        <v>156564107.40000001</v>
      </c>
      <c r="AG32" s="236">
        <v>324831738.80000001</v>
      </c>
      <c r="AH32" s="236">
        <v>156564107.40000001</v>
      </c>
      <c r="AI32" s="236">
        <v>324831738.80000001</v>
      </c>
      <c r="AJ32" s="236">
        <v>0</v>
      </c>
      <c r="AK32" s="236">
        <v>1683133550.2</v>
      </c>
      <c r="AL32" s="86">
        <v>0</v>
      </c>
    </row>
    <row r="33" spans="1:41">
      <c r="A33" s="16" t="s">
        <v>51</v>
      </c>
      <c r="B33" s="17" t="s">
        <v>50</v>
      </c>
      <c r="C33" s="18">
        <v>2007965289</v>
      </c>
      <c r="D33" s="18">
        <v>0</v>
      </c>
      <c r="E33" s="18">
        <v>0</v>
      </c>
      <c r="F33" s="18">
        <v>0</v>
      </c>
      <c r="G33" s="18">
        <f t="shared" si="7"/>
        <v>2007965289</v>
      </c>
      <c r="H33" s="18">
        <v>156564107.40000001</v>
      </c>
      <c r="I33" s="18">
        <v>324831738.80000001</v>
      </c>
      <c r="J33" s="18">
        <f t="shared" si="5"/>
        <v>1683133550.2</v>
      </c>
      <c r="K33" s="18">
        <v>156564107.40000001</v>
      </c>
      <c r="L33" s="18">
        <v>324831738.80000001</v>
      </c>
      <c r="M33" s="18">
        <v>0</v>
      </c>
      <c r="N33" s="18">
        <v>156564107.40000001</v>
      </c>
      <c r="O33" s="18">
        <v>324831738.80000001</v>
      </c>
      <c r="P33" s="18">
        <f t="shared" si="8"/>
        <v>0</v>
      </c>
      <c r="Q33" s="18">
        <f t="shared" si="6"/>
        <v>1683133550.2</v>
      </c>
      <c r="R33" s="18">
        <f t="shared" si="9"/>
        <v>324831738.80000001</v>
      </c>
      <c r="T33" s="237" t="s">
        <v>51</v>
      </c>
      <c r="U33" s="234" t="s">
        <v>50</v>
      </c>
      <c r="V33" s="236">
        <v>2007965289</v>
      </c>
      <c r="W33" s="236">
        <v>0</v>
      </c>
      <c r="X33" s="236">
        <v>0</v>
      </c>
      <c r="Y33" s="236">
        <v>0</v>
      </c>
      <c r="Z33" s="236">
        <v>0</v>
      </c>
      <c r="AA33" s="236">
        <v>0</v>
      </c>
      <c r="AB33" s="236">
        <v>2007965289</v>
      </c>
      <c r="AC33" s="236">
        <v>156564107.40000001</v>
      </c>
      <c r="AD33" s="236">
        <v>324831738.80000001</v>
      </c>
      <c r="AE33" s="236">
        <v>1683133550.2</v>
      </c>
      <c r="AF33" s="236">
        <v>156564107.40000001</v>
      </c>
      <c r="AG33" s="236">
        <v>324831738.80000001</v>
      </c>
      <c r="AH33" s="236">
        <v>156564107.40000001</v>
      </c>
      <c r="AI33" s="236">
        <v>324831738.80000001</v>
      </c>
      <c r="AJ33" s="236">
        <v>0</v>
      </c>
      <c r="AK33" s="236">
        <v>1683133550.2</v>
      </c>
      <c r="AL33" s="86">
        <v>0</v>
      </c>
    </row>
    <row r="34" spans="1:41">
      <c r="A34" s="13" t="s">
        <v>52</v>
      </c>
      <c r="B34" s="14" t="s">
        <v>53</v>
      </c>
      <c r="C34" s="15">
        <f>+C35</f>
        <v>348340207</v>
      </c>
      <c r="D34" s="15">
        <f t="shared" ref="D34:N34" si="16">+D35</f>
        <v>0</v>
      </c>
      <c r="E34" s="15">
        <f t="shared" si="16"/>
        <v>0</v>
      </c>
      <c r="F34" s="15">
        <v>0</v>
      </c>
      <c r="G34" s="15">
        <f t="shared" si="7"/>
        <v>348340207</v>
      </c>
      <c r="H34" s="15">
        <v>25932460</v>
      </c>
      <c r="I34" s="15">
        <v>52280332</v>
      </c>
      <c r="J34" s="15">
        <f t="shared" si="5"/>
        <v>296059875</v>
      </c>
      <c r="K34" s="15">
        <v>24854300</v>
      </c>
      <c r="L34" s="15">
        <v>51183200</v>
      </c>
      <c r="M34" s="15">
        <f t="shared" si="16"/>
        <v>9093092</v>
      </c>
      <c r="N34" s="15">
        <v>25932460</v>
      </c>
      <c r="O34" s="15">
        <v>52266103</v>
      </c>
      <c r="P34" s="15">
        <f t="shared" si="8"/>
        <v>-14229</v>
      </c>
      <c r="Q34" s="15">
        <f t="shared" si="6"/>
        <v>296074104</v>
      </c>
      <c r="R34" s="15">
        <f t="shared" si="9"/>
        <v>51183200</v>
      </c>
      <c r="T34" s="237" t="s">
        <v>52</v>
      </c>
      <c r="U34" s="234" t="s">
        <v>53</v>
      </c>
      <c r="V34" s="236">
        <v>348340207</v>
      </c>
      <c r="W34" s="236">
        <v>0</v>
      </c>
      <c r="X34" s="236">
        <v>0</v>
      </c>
      <c r="Y34" s="236">
        <v>0</v>
      </c>
      <c r="Z34" s="236">
        <v>0</v>
      </c>
      <c r="AA34" s="236">
        <v>0</v>
      </c>
      <c r="AB34" s="236">
        <v>348340207</v>
      </c>
      <c r="AC34" s="236">
        <v>25932460</v>
      </c>
      <c r="AD34" s="236">
        <v>52280332</v>
      </c>
      <c r="AE34" s="236">
        <v>296059875</v>
      </c>
      <c r="AF34" s="236">
        <v>24854300</v>
      </c>
      <c r="AG34" s="236">
        <v>51183200</v>
      </c>
      <c r="AH34" s="236">
        <v>25932460</v>
      </c>
      <c r="AI34" s="236">
        <v>52266103</v>
      </c>
      <c r="AJ34" s="236">
        <v>-14229</v>
      </c>
      <c r="AK34" s="236">
        <v>296074104</v>
      </c>
      <c r="AL34" s="86">
        <v>0</v>
      </c>
    </row>
    <row r="35" spans="1:41">
      <c r="A35" s="16" t="s">
        <v>54</v>
      </c>
      <c r="B35" s="17" t="s">
        <v>53</v>
      </c>
      <c r="C35" s="18">
        <v>348340207</v>
      </c>
      <c r="D35" s="18">
        <v>0</v>
      </c>
      <c r="E35" s="18">
        <v>0</v>
      </c>
      <c r="F35" s="18">
        <v>0</v>
      </c>
      <c r="G35" s="18">
        <f t="shared" si="7"/>
        <v>348340207</v>
      </c>
      <c r="H35" s="18">
        <v>25932460</v>
      </c>
      <c r="I35" s="18">
        <v>52280332</v>
      </c>
      <c r="J35" s="18">
        <f t="shared" si="5"/>
        <v>296059875</v>
      </c>
      <c r="K35" s="18">
        <v>24854300</v>
      </c>
      <c r="L35" s="18">
        <v>51183200</v>
      </c>
      <c r="M35" s="18">
        <v>9093092</v>
      </c>
      <c r="N35" s="18">
        <v>25932460</v>
      </c>
      <c r="O35" s="18">
        <v>52266103</v>
      </c>
      <c r="P35" s="18">
        <f t="shared" si="8"/>
        <v>-14229</v>
      </c>
      <c r="Q35" s="18">
        <f t="shared" si="6"/>
        <v>296074104</v>
      </c>
      <c r="R35" s="18">
        <f t="shared" si="9"/>
        <v>51183200</v>
      </c>
      <c r="T35" s="237" t="s">
        <v>54</v>
      </c>
      <c r="U35" s="234" t="s">
        <v>53</v>
      </c>
      <c r="V35" s="236">
        <v>348340207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236">
        <v>348340207</v>
      </c>
      <c r="AC35" s="236">
        <v>25932460</v>
      </c>
      <c r="AD35" s="236">
        <v>52280332</v>
      </c>
      <c r="AE35" s="236">
        <v>296059875</v>
      </c>
      <c r="AF35" s="236">
        <v>24854300</v>
      </c>
      <c r="AG35" s="236">
        <v>51183200</v>
      </c>
      <c r="AH35" s="236">
        <v>25932460</v>
      </c>
      <c r="AI35" s="236">
        <v>52266103</v>
      </c>
      <c r="AJ35" s="236">
        <v>-14229</v>
      </c>
      <c r="AK35" s="236">
        <v>296074104</v>
      </c>
      <c r="AL35" s="86">
        <v>0</v>
      </c>
    </row>
    <row r="36" spans="1:41">
      <c r="A36" s="13" t="s">
        <v>55</v>
      </c>
      <c r="B36" s="14" t="s">
        <v>56</v>
      </c>
      <c r="C36" s="15">
        <f>+C37</f>
        <v>1506181905</v>
      </c>
      <c r="D36" s="15">
        <f t="shared" ref="D36:N36" si="17">+D37</f>
        <v>0</v>
      </c>
      <c r="E36" s="15">
        <f t="shared" si="17"/>
        <v>0</v>
      </c>
      <c r="F36" s="15">
        <v>0</v>
      </c>
      <c r="G36" s="15">
        <f t="shared" si="7"/>
        <v>1506181905</v>
      </c>
      <c r="H36" s="15">
        <v>104376071.59999999</v>
      </c>
      <c r="I36" s="15">
        <v>242049588.19999999</v>
      </c>
      <c r="J36" s="15">
        <f t="shared" si="5"/>
        <v>1264132316.8</v>
      </c>
      <c r="K36" s="15">
        <v>104376071.59999999</v>
      </c>
      <c r="L36" s="15">
        <v>242049588.19999999</v>
      </c>
      <c r="M36" s="15">
        <f t="shared" si="17"/>
        <v>0</v>
      </c>
      <c r="N36" s="15">
        <v>104376071.59999999</v>
      </c>
      <c r="O36" s="15">
        <v>242049588.19999999</v>
      </c>
      <c r="P36" s="15">
        <f t="shared" si="8"/>
        <v>0</v>
      </c>
      <c r="Q36" s="15">
        <f t="shared" si="6"/>
        <v>1264132316.8</v>
      </c>
      <c r="R36" s="15">
        <f t="shared" si="9"/>
        <v>242049588.19999999</v>
      </c>
      <c r="T36" s="237" t="s">
        <v>55</v>
      </c>
      <c r="U36" s="234" t="s">
        <v>56</v>
      </c>
      <c r="V36" s="236">
        <v>1506181905</v>
      </c>
      <c r="W36" s="236">
        <v>0</v>
      </c>
      <c r="X36" s="236">
        <v>0</v>
      </c>
      <c r="Y36" s="236">
        <v>0</v>
      </c>
      <c r="Z36" s="236">
        <v>0</v>
      </c>
      <c r="AA36" s="236">
        <v>0</v>
      </c>
      <c r="AB36" s="236">
        <v>1506181905</v>
      </c>
      <c r="AC36" s="236">
        <v>104376071.59999999</v>
      </c>
      <c r="AD36" s="236">
        <v>242049588.19999999</v>
      </c>
      <c r="AE36" s="236">
        <v>1264132316.8</v>
      </c>
      <c r="AF36" s="236">
        <v>104376071.59999999</v>
      </c>
      <c r="AG36" s="236">
        <v>242049588.19999999</v>
      </c>
      <c r="AH36" s="236">
        <v>104376071.59999999</v>
      </c>
      <c r="AI36" s="236">
        <v>242049588.19999999</v>
      </c>
      <c r="AJ36" s="236">
        <v>0</v>
      </c>
      <c r="AK36" s="236">
        <v>1264132316.8</v>
      </c>
      <c r="AL36" s="86">
        <v>0</v>
      </c>
    </row>
    <row r="37" spans="1:41">
      <c r="A37" s="16" t="s">
        <v>57</v>
      </c>
      <c r="B37" s="17" t="s">
        <v>56</v>
      </c>
      <c r="C37" s="18">
        <v>1506181905</v>
      </c>
      <c r="D37" s="18">
        <v>0</v>
      </c>
      <c r="E37" s="18">
        <v>0</v>
      </c>
      <c r="F37" s="18">
        <v>0</v>
      </c>
      <c r="G37" s="18">
        <f t="shared" si="7"/>
        <v>1506181905</v>
      </c>
      <c r="H37" s="18">
        <v>104376071.59999999</v>
      </c>
      <c r="I37" s="18">
        <v>242049588.19999999</v>
      </c>
      <c r="J37" s="18">
        <f t="shared" si="5"/>
        <v>1264132316.8</v>
      </c>
      <c r="K37" s="18">
        <v>104376071.59999999</v>
      </c>
      <c r="L37" s="18">
        <v>242049588.19999999</v>
      </c>
      <c r="M37" s="18">
        <v>0</v>
      </c>
      <c r="N37" s="18">
        <v>104376071.59999999</v>
      </c>
      <c r="O37" s="18">
        <v>242049588.19999999</v>
      </c>
      <c r="P37" s="18">
        <f t="shared" si="8"/>
        <v>0</v>
      </c>
      <c r="Q37" s="18">
        <f t="shared" si="6"/>
        <v>1264132316.8</v>
      </c>
      <c r="R37" s="18">
        <f t="shared" si="9"/>
        <v>242049588.19999999</v>
      </c>
      <c r="T37" s="237" t="s">
        <v>57</v>
      </c>
      <c r="U37" s="234" t="s">
        <v>56</v>
      </c>
      <c r="V37" s="236">
        <v>1506181905</v>
      </c>
      <c r="W37" s="236">
        <v>0</v>
      </c>
      <c r="X37" s="236">
        <v>0</v>
      </c>
      <c r="Y37" s="236">
        <v>0</v>
      </c>
      <c r="Z37" s="236">
        <v>0</v>
      </c>
      <c r="AA37" s="236">
        <v>0</v>
      </c>
      <c r="AB37" s="236">
        <v>1506181905</v>
      </c>
      <c r="AC37" s="236">
        <v>104376071.59999999</v>
      </c>
      <c r="AD37" s="236">
        <v>242049588.19999999</v>
      </c>
      <c r="AE37" s="236">
        <v>1264132316.8</v>
      </c>
      <c r="AF37" s="236">
        <v>104376071.59999999</v>
      </c>
      <c r="AG37" s="236">
        <v>242049588.19999999</v>
      </c>
      <c r="AH37" s="236">
        <v>104376071.59999999</v>
      </c>
      <c r="AI37" s="236">
        <v>242049588.19999999</v>
      </c>
      <c r="AJ37" s="236">
        <v>0</v>
      </c>
      <c r="AK37" s="236">
        <v>1264132316.8</v>
      </c>
      <c r="AL37" s="86">
        <v>0</v>
      </c>
    </row>
    <row r="38" spans="1:41">
      <c r="A38" s="10" t="s">
        <v>58</v>
      </c>
      <c r="B38" s="11" t="s">
        <v>59</v>
      </c>
      <c r="C38" s="12">
        <f>+C39</f>
        <v>1152680630</v>
      </c>
      <c r="D38" s="12">
        <f t="shared" ref="D38:N38" si="18">+D39</f>
        <v>50000000</v>
      </c>
      <c r="E38" s="12">
        <f t="shared" si="18"/>
        <v>0</v>
      </c>
      <c r="F38" s="12">
        <v>0</v>
      </c>
      <c r="G38" s="12">
        <f t="shared" si="7"/>
        <v>1202680630</v>
      </c>
      <c r="H38" s="12">
        <v>71016866</v>
      </c>
      <c r="I38" s="12">
        <v>134397571</v>
      </c>
      <c r="J38" s="12">
        <f t="shared" si="5"/>
        <v>1068283059</v>
      </c>
      <c r="K38" s="12">
        <v>71016866</v>
      </c>
      <c r="L38" s="12">
        <v>134397571</v>
      </c>
      <c r="M38" s="12">
        <f t="shared" si="18"/>
        <v>0</v>
      </c>
      <c r="N38" s="12">
        <v>71016866</v>
      </c>
      <c r="O38" s="12">
        <v>135896640</v>
      </c>
      <c r="P38" s="12">
        <f t="shared" si="8"/>
        <v>1499069</v>
      </c>
      <c r="Q38" s="12">
        <f t="shared" si="6"/>
        <v>1066783990</v>
      </c>
      <c r="R38" s="12">
        <f t="shared" si="9"/>
        <v>134397571</v>
      </c>
      <c r="T38" s="237" t="s">
        <v>58</v>
      </c>
      <c r="U38" s="234" t="s">
        <v>59</v>
      </c>
      <c r="V38" s="236">
        <v>1152680630</v>
      </c>
      <c r="W38" s="236">
        <v>50000000</v>
      </c>
      <c r="X38" s="236">
        <v>0</v>
      </c>
      <c r="Y38" s="236">
        <v>0</v>
      </c>
      <c r="Z38" s="236">
        <v>0</v>
      </c>
      <c r="AA38" s="236">
        <v>0</v>
      </c>
      <c r="AB38" s="236">
        <v>1202680630</v>
      </c>
      <c r="AC38" s="236">
        <v>71016866</v>
      </c>
      <c r="AD38" s="236">
        <v>134397571</v>
      </c>
      <c r="AE38" s="236">
        <v>1068283059</v>
      </c>
      <c r="AF38" s="236">
        <v>71016866</v>
      </c>
      <c r="AG38" s="236">
        <v>134397571</v>
      </c>
      <c r="AH38" s="236">
        <v>71016866</v>
      </c>
      <c r="AI38" s="236">
        <v>135896640</v>
      </c>
      <c r="AJ38" s="236">
        <v>1499069</v>
      </c>
      <c r="AK38" s="236">
        <v>1066783990</v>
      </c>
      <c r="AL38" s="86">
        <v>0</v>
      </c>
    </row>
    <row r="39" spans="1:41">
      <c r="A39" s="13" t="s">
        <v>60</v>
      </c>
      <c r="B39" s="14" t="s">
        <v>61</v>
      </c>
      <c r="C39" s="15">
        <f>SUM(C40:C46)</f>
        <v>1152680630</v>
      </c>
      <c r="D39" s="15">
        <f t="shared" ref="D39:N39" si="19">SUM(D40:D46)</f>
        <v>50000000</v>
      </c>
      <c r="E39" s="15">
        <f t="shared" si="19"/>
        <v>0</v>
      </c>
      <c r="F39" s="15">
        <v>0</v>
      </c>
      <c r="G39" s="15">
        <f t="shared" si="7"/>
        <v>1202680630</v>
      </c>
      <c r="H39" s="15">
        <v>71016866</v>
      </c>
      <c r="I39" s="15">
        <v>134397571</v>
      </c>
      <c r="J39" s="15">
        <f t="shared" si="5"/>
        <v>1068283059</v>
      </c>
      <c r="K39" s="15">
        <v>71016866</v>
      </c>
      <c r="L39" s="15">
        <v>134397571</v>
      </c>
      <c r="M39" s="15">
        <f t="shared" si="19"/>
        <v>0</v>
      </c>
      <c r="N39" s="15">
        <v>71016866</v>
      </c>
      <c r="O39" s="15">
        <v>135896640</v>
      </c>
      <c r="P39" s="15">
        <f t="shared" si="8"/>
        <v>1499069</v>
      </c>
      <c r="Q39" s="15">
        <f t="shared" si="6"/>
        <v>1066783990</v>
      </c>
      <c r="R39" s="15">
        <f t="shared" si="9"/>
        <v>134397571</v>
      </c>
      <c r="T39" s="237" t="s">
        <v>60</v>
      </c>
      <c r="U39" s="234" t="s">
        <v>61</v>
      </c>
      <c r="V39" s="236">
        <v>1152680630</v>
      </c>
      <c r="W39" s="236">
        <v>50000000</v>
      </c>
      <c r="X39" s="236">
        <v>0</v>
      </c>
      <c r="Y39" s="236">
        <v>0</v>
      </c>
      <c r="Z39" s="236">
        <v>0</v>
      </c>
      <c r="AA39" s="236">
        <v>0</v>
      </c>
      <c r="AB39" s="236">
        <v>1202680630</v>
      </c>
      <c r="AC39" s="236">
        <v>71016866</v>
      </c>
      <c r="AD39" s="236">
        <v>134397571</v>
      </c>
      <c r="AE39" s="236">
        <v>1068283059</v>
      </c>
      <c r="AF39" s="236">
        <v>71016866</v>
      </c>
      <c r="AG39" s="236">
        <v>134397571</v>
      </c>
      <c r="AH39" s="236">
        <v>71016866</v>
      </c>
      <c r="AI39" s="236">
        <v>135896640</v>
      </c>
      <c r="AJ39" s="236">
        <v>1499069</v>
      </c>
      <c r="AK39" s="236">
        <v>1066783990</v>
      </c>
      <c r="AL39" s="86">
        <v>0</v>
      </c>
    </row>
    <row r="40" spans="1:41">
      <c r="A40" s="16" t="s">
        <v>62</v>
      </c>
      <c r="B40" s="17" t="s">
        <v>63</v>
      </c>
      <c r="C40" s="18">
        <v>16500000</v>
      </c>
      <c r="D40" s="18">
        <v>0</v>
      </c>
      <c r="E40" s="18">
        <v>0</v>
      </c>
      <c r="F40" s="18">
        <v>0</v>
      </c>
      <c r="G40" s="18">
        <f t="shared" si="7"/>
        <v>16500000</v>
      </c>
      <c r="H40" s="18">
        <v>0</v>
      </c>
      <c r="I40" s="18">
        <v>1003511</v>
      </c>
      <c r="J40" s="18">
        <f t="shared" si="5"/>
        <v>15496489</v>
      </c>
      <c r="K40" s="18">
        <v>0</v>
      </c>
      <c r="L40" s="18">
        <v>1003511</v>
      </c>
      <c r="M40" s="18">
        <v>0</v>
      </c>
      <c r="N40" s="18">
        <v>0</v>
      </c>
      <c r="O40" s="18">
        <v>1003511</v>
      </c>
      <c r="P40" s="18">
        <f t="shared" si="8"/>
        <v>0</v>
      </c>
      <c r="Q40" s="18">
        <f t="shared" si="6"/>
        <v>15496489</v>
      </c>
      <c r="R40" s="18">
        <f t="shared" si="9"/>
        <v>1003511</v>
      </c>
      <c r="T40" s="237" t="s">
        <v>62</v>
      </c>
      <c r="U40" s="234" t="s">
        <v>63</v>
      </c>
      <c r="V40" s="236">
        <v>16500000</v>
      </c>
      <c r="W40" s="236">
        <v>0</v>
      </c>
      <c r="X40" s="236">
        <v>0</v>
      </c>
      <c r="Y40" s="236">
        <v>0</v>
      </c>
      <c r="Z40" s="236">
        <v>0</v>
      </c>
      <c r="AA40" s="236">
        <v>0</v>
      </c>
      <c r="AB40" s="236">
        <v>16500000</v>
      </c>
      <c r="AC40" s="236">
        <v>0</v>
      </c>
      <c r="AD40" s="236">
        <v>1003511</v>
      </c>
      <c r="AE40" s="236">
        <v>15496489</v>
      </c>
      <c r="AF40" s="236">
        <v>0</v>
      </c>
      <c r="AG40" s="236">
        <v>1003511</v>
      </c>
      <c r="AH40" s="236">
        <v>0</v>
      </c>
      <c r="AI40" s="236">
        <v>1003511</v>
      </c>
      <c r="AJ40" s="236">
        <v>0</v>
      </c>
      <c r="AK40" s="236">
        <v>15496489</v>
      </c>
      <c r="AL40" s="86">
        <v>0</v>
      </c>
    </row>
    <row r="41" spans="1:41">
      <c r="A41" s="16" t="s">
        <v>64</v>
      </c>
      <c r="B41" s="17" t="s">
        <v>65</v>
      </c>
      <c r="C41" s="18">
        <v>270643238</v>
      </c>
      <c r="D41" s="18">
        <v>0</v>
      </c>
      <c r="E41" s="18">
        <v>0</v>
      </c>
      <c r="F41" s="18">
        <v>0</v>
      </c>
      <c r="G41" s="18">
        <f t="shared" si="7"/>
        <v>270643238</v>
      </c>
      <c r="H41" s="18">
        <v>0</v>
      </c>
      <c r="I41" s="18">
        <v>0</v>
      </c>
      <c r="J41" s="18">
        <f t="shared" si="5"/>
        <v>270643238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f t="shared" si="8"/>
        <v>0</v>
      </c>
      <c r="Q41" s="18">
        <f t="shared" si="6"/>
        <v>270643238</v>
      </c>
      <c r="R41" s="18">
        <f t="shared" si="9"/>
        <v>0</v>
      </c>
      <c r="T41" s="237" t="s">
        <v>64</v>
      </c>
      <c r="U41" s="234" t="s">
        <v>65</v>
      </c>
      <c r="V41" s="236">
        <v>270643238</v>
      </c>
      <c r="W41" s="236">
        <v>0</v>
      </c>
      <c r="X41" s="236">
        <v>0</v>
      </c>
      <c r="Y41" s="236">
        <v>0</v>
      </c>
      <c r="Z41" s="236">
        <v>0</v>
      </c>
      <c r="AA41" s="236">
        <v>0</v>
      </c>
      <c r="AB41" s="236">
        <v>270643238</v>
      </c>
      <c r="AC41" s="236">
        <v>0</v>
      </c>
      <c r="AD41" s="236">
        <v>0</v>
      </c>
      <c r="AE41" s="236">
        <v>270643238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v>270643238</v>
      </c>
      <c r="AL41" s="86">
        <v>0</v>
      </c>
    </row>
    <row r="42" spans="1:41">
      <c r="A42" s="16" t="s">
        <v>66</v>
      </c>
      <c r="B42" s="17" t="s">
        <v>67</v>
      </c>
      <c r="C42" s="18">
        <v>21000000</v>
      </c>
      <c r="D42" s="18">
        <v>0</v>
      </c>
      <c r="E42" s="18">
        <v>0</v>
      </c>
      <c r="F42" s="18">
        <v>0</v>
      </c>
      <c r="G42" s="18">
        <f t="shared" si="7"/>
        <v>21000000</v>
      </c>
      <c r="H42" s="18">
        <v>0</v>
      </c>
      <c r="I42" s="18">
        <v>0</v>
      </c>
      <c r="J42" s="18">
        <f t="shared" si="5"/>
        <v>21000000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f t="shared" si="8"/>
        <v>0</v>
      </c>
      <c r="Q42" s="18">
        <f t="shared" si="6"/>
        <v>21000000</v>
      </c>
      <c r="R42" s="18">
        <f t="shared" si="9"/>
        <v>0</v>
      </c>
      <c r="T42" s="237" t="s">
        <v>66</v>
      </c>
      <c r="U42" s="234" t="s">
        <v>67</v>
      </c>
      <c r="V42" s="236">
        <v>21000000</v>
      </c>
      <c r="W42" s="236">
        <v>0</v>
      </c>
      <c r="X42" s="236">
        <v>0</v>
      </c>
      <c r="Y42" s="236">
        <v>0</v>
      </c>
      <c r="Z42" s="236">
        <v>0</v>
      </c>
      <c r="AA42" s="236">
        <v>0</v>
      </c>
      <c r="AB42" s="236">
        <v>21000000</v>
      </c>
      <c r="AC42" s="236">
        <v>0</v>
      </c>
      <c r="AD42" s="236">
        <v>0</v>
      </c>
      <c r="AE42" s="236">
        <v>21000000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236">
        <v>21000000</v>
      </c>
      <c r="AL42" s="86">
        <v>0</v>
      </c>
    </row>
    <row r="43" spans="1:41">
      <c r="A43" s="16" t="s">
        <v>68</v>
      </c>
      <c r="B43" s="17" t="s">
        <v>69</v>
      </c>
      <c r="C43" s="18">
        <v>286500000</v>
      </c>
      <c r="D43" s="18">
        <v>0</v>
      </c>
      <c r="E43" s="18">
        <v>0</v>
      </c>
      <c r="F43" s="18">
        <v>0</v>
      </c>
      <c r="G43" s="18">
        <f t="shared" si="7"/>
        <v>286500000</v>
      </c>
      <c r="H43" s="18">
        <v>22544016</v>
      </c>
      <c r="I43" s="18">
        <v>44526170</v>
      </c>
      <c r="J43" s="18">
        <f t="shared" si="5"/>
        <v>241973830</v>
      </c>
      <c r="K43" s="18">
        <v>22544016</v>
      </c>
      <c r="L43" s="18">
        <v>44526170</v>
      </c>
      <c r="M43" s="18">
        <v>0</v>
      </c>
      <c r="N43" s="18">
        <v>22544016</v>
      </c>
      <c r="O43" s="18">
        <v>44526170</v>
      </c>
      <c r="P43" s="18">
        <f t="shared" si="8"/>
        <v>0</v>
      </c>
      <c r="Q43" s="18">
        <f t="shared" si="6"/>
        <v>241973830</v>
      </c>
      <c r="R43" s="18">
        <f t="shared" si="9"/>
        <v>44526170</v>
      </c>
      <c r="T43" s="237" t="s">
        <v>68</v>
      </c>
      <c r="U43" s="234" t="s">
        <v>69</v>
      </c>
      <c r="V43" s="236">
        <v>286500000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236">
        <v>286500000</v>
      </c>
      <c r="AC43" s="236">
        <v>22544016</v>
      </c>
      <c r="AD43" s="236">
        <v>44526170</v>
      </c>
      <c r="AE43" s="236">
        <v>241973830</v>
      </c>
      <c r="AF43" s="236">
        <v>22544016</v>
      </c>
      <c r="AG43" s="236">
        <v>44526170</v>
      </c>
      <c r="AH43" s="236">
        <v>22544016</v>
      </c>
      <c r="AI43" s="236">
        <v>44526170</v>
      </c>
      <c r="AJ43" s="236">
        <v>0</v>
      </c>
      <c r="AK43" s="236">
        <v>241973830</v>
      </c>
      <c r="AL43" s="86">
        <v>0</v>
      </c>
      <c r="AM43" s="98" t="s">
        <v>976</v>
      </c>
      <c r="AN43" s="92" t="s">
        <v>977</v>
      </c>
      <c r="AO43" s="94" t="s">
        <v>978</v>
      </c>
    </row>
    <row r="44" spans="1:41">
      <c r="A44" s="16" t="s">
        <v>70</v>
      </c>
      <c r="B44" s="17" t="s">
        <v>71</v>
      </c>
      <c r="C44" s="18">
        <v>0</v>
      </c>
      <c r="D44" s="18">
        <v>50000000</v>
      </c>
      <c r="E44" s="18">
        <v>0</v>
      </c>
      <c r="F44" s="18">
        <v>0</v>
      </c>
      <c r="G44" s="18">
        <f t="shared" si="7"/>
        <v>50000000</v>
      </c>
      <c r="H44" s="18">
        <v>0</v>
      </c>
      <c r="I44" s="18">
        <v>267949</v>
      </c>
      <c r="J44" s="18">
        <f t="shared" si="5"/>
        <v>49732051</v>
      </c>
      <c r="K44" s="18">
        <v>0</v>
      </c>
      <c r="L44" s="18">
        <v>267949</v>
      </c>
      <c r="M44" s="18">
        <v>0</v>
      </c>
      <c r="N44" s="18">
        <v>0</v>
      </c>
      <c r="O44" s="18">
        <v>1767018</v>
      </c>
      <c r="P44" s="18">
        <f t="shared" si="8"/>
        <v>1499069</v>
      </c>
      <c r="Q44" s="18">
        <f t="shared" si="6"/>
        <v>48232982</v>
      </c>
      <c r="R44" s="18">
        <f t="shared" si="9"/>
        <v>267949</v>
      </c>
      <c r="T44" s="237" t="s">
        <v>70</v>
      </c>
      <c r="U44" s="234" t="s">
        <v>71</v>
      </c>
      <c r="V44" s="236">
        <v>0</v>
      </c>
      <c r="W44" s="236">
        <v>50000000</v>
      </c>
      <c r="X44" s="236">
        <v>0</v>
      </c>
      <c r="Y44" s="236">
        <v>0</v>
      </c>
      <c r="Z44" s="236">
        <v>0</v>
      </c>
      <c r="AA44" s="236">
        <v>0</v>
      </c>
      <c r="AB44" s="236">
        <v>50000000</v>
      </c>
      <c r="AC44" s="236">
        <v>0</v>
      </c>
      <c r="AD44" s="236">
        <v>267949</v>
      </c>
      <c r="AE44" s="236">
        <v>49732051</v>
      </c>
      <c r="AF44" s="236">
        <v>0</v>
      </c>
      <c r="AG44" s="236">
        <v>267949</v>
      </c>
      <c r="AH44" s="236">
        <v>0</v>
      </c>
      <c r="AI44" s="236">
        <v>1767018</v>
      </c>
      <c r="AJ44" s="236">
        <v>1499069</v>
      </c>
      <c r="AK44" s="236">
        <v>48232982</v>
      </c>
      <c r="AL44" s="86">
        <v>0</v>
      </c>
      <c r="AM44" s="99">
        <v>101030301</v>
      </c>
      <c r="AN44" s="93" t="s">
        <v>71</v>
      </c>
      <c r="AO44" s="95">
        <v>50000000</v>
      </c>
    </row>
    <row r="45" spans="1:41">
      <c r="A45" s="16" t="s">
        <v>72</v>
      </c>
      <c r="B45" s="17" t="s">
        <v>73</v>
      </c>
      <c r="C45" s="18">
        <v>267037392</v>
      </c>
      <c r="D45" s="18">
        <v>0</v>
      </c>
      <c r="E45" s="18">
        <v>0</v>
      </c>
      <c r="F45" s="18">
        <v>0</v>
      </c>
      <c r="G45" s="18">
        <f t="shared" si="7"/>
        <v>267037392</v>
      </c>
      <c r="H45" s="18">
        <v>48472850</v>
      </c>
      <c r="I45" s="18">
        <v>88599941</v>
      </c>
      <c r="J45" s="18">
        <f t="shared" si="5"/>
        <v>178437451</v>
      </c>
      <c r="K45" s="18">
        <v>48472850</v>
      </c>
      <c r="L45" s="18">
        <v>88599941</v>
      </c>
      <c r="M45" s="18">
        <v>0</v>
      </c>
      <c r="N45" s="18">
        <v>48472850</v>
      </c>
      <c r="O45" s="18">
        <v>88599941</v>
      </c>
      <c r="P45" s="18">
        <f t="shared" si="8"/>
        <v>0</v>
      </c>
      <c r="Q45" s="18">
        <f t="shared" si="6"/>
        <v>178437451</v>
      </c>
      <c r="R45" s="18">
        <f t="shared" si="9"/>
        <v>88599941</v>
      </c>
      <c r="T45" s="237" t="s">
        <v>72</v>
      </c>
      <c r="U45" s="234" t="s">
        <v>73</v>
      </c>
      <c r="V45" s="236">
        <v>267037392</v>
      </c>
      <c r="W45" s="236">
        <v>0</v>
      </c>
      <c r="X45" s="236">
        <v>0</v>
      </c>
      <c r="Y45" s="236">
        <v>0</v>
      </c>
      <c r="Z45" s="236">
        <v>0</v>
      </c>
      <c r="AA45" s="236">
        <v>0</v>
      </c>
      <c r="AB45" s="236">
        <v>267037392</v>
      </c>
      <c r="AC45" s="236">
        <v>48472850</v>
      </c>
      <c r="AD45" s="236">
        <v>88599941</v>
      </c>
      <c r="AE45" s="236">
        <v>178437451</v>
      </c>
      <c r="AF45" s="236">
        <v>48472850</v>
      </c>
      <c r="AG45" s="236">
        <v>88599941</v>
      </c>
      <c r="AH45" s="236">
        <v>48472850</v>
      </c>
      <c r="AI45" s="236">
        <v>88599941</v>
      </c>
      <c r="AJ45" s="236">
        <v>0</v>
      </c>
      <c r="AK45" s="236">
        <v>178437451</v>
      </c>
      <c r="AL45" s="86">
        <v>0</v>
      </c>
      <c r="AM45" s="99"/>
      <c r="AN45" s="93"/>
      <c r="AO45" s="95"/>
    </row>
    <row r="46" spans="1:41">
      <c r="A46" s="16" t="s">
        <v>74</v>
      </c>
      <c r="B46" s="17" t="s">
        <v>75</v>
      </c>
      <c r="C46" s="18">
        <v>291000000</v>
      </c>
      <c r="D46" s="18">
        <v>0</v>
      </c>
      <c r="E46" s="18">
        <v>0</v>
      </c>
      <c r="F46" s="18">
        <v>0</v>
      </c>
      <c r="G46" s="18">
        <f t="shared" si="7"/>
        <v>291000000</v>
      </c>
      <c r="H46" s="18">
        <v>0</v>
      </c>
      <c r="I46" s="18">
        <v>0</v>
      </c>
      <c r="J46" s="18">
        <f t="shared" si="5"/>
        <v>291000000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f t="shared" si="8"/>
        <v>0</v>
      </c>
      <c r="Q46" s="18">
        <f t="shared" si="6"/>
        <v>291000000</v>
      </c>
      <c r="R46" s="18">
        <f t="shared" si="9"/>
        <v>0</v>
      </c>
      <c r="T46" s="237" t="s">
        <v>74</v>
      </c>
      <c r="U46" s="234" t="s">
        <v>75</v>
      </c>
      <c r="V46" s="236">
        <v>291000000</v>
      </c>
      <c r="W46" s="236">
        <v>0</v>
      </c>
      <c r="X46" s="236">
        <v>0</v>
      </c>
      <c r="Y46" s="236">
        <v>0</v>
      </c>
      <c r="Z46" s="236">
        <v>0</v>
      </c>
      <c r="AA46" s="236">
        <v>0</v>
      </c>
      <c r="AB46" s="236">
        <v>291000000</v>
      </c>
      <c r="AC46" s="236">
        <v>0</v>
      </c>
      <c r="AD46" s="236">
        <v>0</v>
      </c>
      <c r="AE46" s="236">
        <v>291000000</v>
      </c>
      <c r="AF46" s="236">
        <v>0</v>
      </c>
      <c r="AG46" s="236">
        <v>0</v>
      </c>
      <c r="AH46" s="236">
        <v>0</v>
      </c>
      <c r="AI46" s="236">
        <v>0</v>
      </c>
      <c r="AJ46" s="236">
        <v>0</v>
      </c>
      <c r="AK46" s="236">
        <v>291000000</v>
      </c>
      <c r="AL46" s="86">
        <v>0</v>
      </c>
      <c r="AM46" s="99"/>
      <c r="AN46" s="93"/>
      <c r="AO46" s="95"/>
    </row>
    <row r="47" spans="1:41">
      <c r="A47" s="7" t="s">
        <v>76</v>
      </c>
      <c r="B47" s="8" t="s">
        <v>77</v>
      </c>
      <c r="C47" s="9">
        <f>+C48+C59+C70</f>
        <v>31037193580</v>
      </c>
      <c r="D47" s="9">
        <v>0</v>
      </c>
      <c r="E47" s="9">
        <v>0</v>
      </c>
      <c r="F47" s="9">
        <v>0</v>
      </c>
      <c r="G47" s="9">
        <f t="shared" si="7"/>
        <v>31037193580</v>
      </c>
      <c r="H47" s="9">
        <v>742906832</v>
      </c>
      <c r="I47" s="9">
        <v>5999213325</v>
      </c>
      <c r="J47" s="9">
        <f t="shared" si="5"/>
        <v>25037980255</v>
      </c>
      <c r="K47" s="9">
        <v>1823134566</v>
      </c>
      <c r="L47" s="9">
        <v>1926775728</v>
      </c>
      <c r="M47" s="9">
        <v>3734250828</v>
      </c>
      <c r="N47" s="9">
        <v>119575004</v>
      </c>
      <c r="O47" s="9">
        <v>6208415307</v>
      </c>
      <c r="P47" s="9">
        <f t="shared" si="8"/>
        <v>209201982</v>
      </c>
      <c r="Q47" s="9">
        <f t="shared" si="6"/>
        <v>24828778273</v>
      </c>
      <c r="R47" s="9">
        <f t="shared" si="9"/>
        <v>1926775728</v>
      </c>
      <c r="T47" s="237" t="s">
        <v>76</v>
      </c>
      <c r="U47" s="234" t="s">
        <v>77</v>
      </c>
      <c r="V47" s="236">
        <v>31037193580</v>
      </c>
      <c r="W47" s="236">
        <v>0</v>
      </c>
      <c r="X47" s="236">
        <v>0</v>
      </c>
      <c r="Y47" s="236">
        <v>0</v>
      </c>
      <c r="Z47" s="236">
        <v>0</v>
      </c>
      <c r="AA47" s="236">
        <v>0</v>
      </c>
      <c r="AB47" s="236">
        <v>31037193580</v>
      </c>
      <c r="AC47" s="236">
        <v>742906832</v>
      </c>
      <c r="AD47" s="236">
        <v>5999213325</v>
      </c>
      <c r="AE47" s="236">
        <v>25037980255</v>
      </c>
      <c r="AF47" s="236">
        <v>1823134566</v>
      </c>
      <c r="AG47" s="236">
        <v>1926775728</v>
      </c>
      <c r="AH47" s="236">
        <v>119575004</v>
      </c>
      <c r="AI47" s="236">
        <v>6208415307</v>
      </c>
      <c r="AJ47" s="236">
        <v>209201982</v>
      </c>
      <c r="AK47" s="236">
        <v>24828778273</v>
      </c>
      <c r="AL47" s="86">
        <v>0</v>
      </c>
      <c r="AM47" s="99"/>
      <c r="AN47" s="93"/>
      <c r="AO47" s="95"/>
    </row>
    <row r="48" spans="1:41">
      <c r="A48" s="10" t="s">
        <v>78</v>
      </c>
      <c r="B48" s="11" t="s">
        <v>13</v>
      </c>
      <c r="C48" s="12">
        <f>+C49</f>
        <v>23457106908</v>
      </c>
      <c r="D48" s="12">
        <v>0</v>
      </c>
      <c r="E48" s="12">
        <v>0</v>
      </c>
      <c r="F48" s="12">
        <v>0</v>
      </c>
      <c r="G48" s="12">
        <f t="shared" si="7"/>
        <v>23457106908</v>
      </c>
      <c r="H48" s="12">
        <v>740487813</v>
      </c>
      <c r="I48" s="12">
        <v>5316551264</v>
      </c>
      <c r="J48" s="12">
        <f t="shared" si="5"/>
        <v>18140555644</v>
      </c>
      <c r="K48" s="12">
        <v>1618151166</v>
      </c>
      <c r="L48" s="12">
        <v>1721792328</v>
      </c>
      <c r="M48" s="12">
        <v>3222755046</v>
      </c>
      <c r="N48" s="12">
        <v>117056382</v>
      </c>
      <c r="O48" s="12">
        <v>5525165164</v>
      </c>
      <c r="P48" s="12">
        <f t="shared" si="8"/>
        <v>208613900</v>
      </c>
      <c r="Q48" s="12">
        <f t="shared" si="6"/>
        <v>17931941744</v>
      </c>
      <c r="R48" s="12">
        <f t="shared" si="9"/>
        <v>1721792328</v>
      </c>
      <c r="T48" s="237" t="s">
        <v>78</v>
      </c>
      <c r="U48" s="234" t="s">
        <v>13</v>
      </c>
      <c r="V48" s="236">
        <v>23457106908</v>
      </c>
      <c r="W48" s="236">
        <v>0</v>
      </c>
      <c r="X48" s="236">
        <v>0</v>
      </c>
      <c r="Y48" s="236">
        <v>0</v>
      </c>
      <c r="Z48" s="236">
        <v>0</v>
      </c>
      <c r="AA48" s="236">
        <v>0</v>
      </c>
      <c r="AB48" s="236">
        <v>23457106908</v>
      </c>
      <c r="AC48" s="236">
        <v>740487813</v>
      </c>
      <c r="AD48" s="236">
        <v>5316551264</v>
      </c>
      <c r="AE48" s="236">
        <v>18140555644</v>
      </c>
      <c r="AF48" s="236">
        <v>1618151166</v>
      </c>
      <c r="AG48" s="236">
        <v>1721792328</v>
      </c>
      <c r="AH48" s="236">
        <v>117056382</v>
      </c>
      <c r="AI48" s="236">
        <v>5525165164</v>
      </c>
      <c r="AJ48" s="236">
        <v>208613900</v>
      </c>
      <c r="AK48" s="236">
        <v>17931941744</v>
      </c>
      <c r="AL48" s="86">
        <v>0</v>
      </c>
      <c r="AM48" s="99"/>
      <c r="AN48" s="93"/>
      <c r="AO48" s="95"/>
    </row>
    <row r="49" spans="1:41">
      <c r="A49" s="13" t="s">
        <v>79</v>
      </c>
      <c r="B49" s="14" t="s">
        <v>15</v>
      </c>
      <c r="C49" s="15">
        <f>SUM(C50:C58)</f>
        <v>23457106908</v>
      </c>
      <c r="D49" s="15">
        <v>0</v>
      </c>
      <c r="E49" s="15">
        <v>0</v>
      </c>
      <c r="F49" s="15">
        <v>0</v>
      </c>
      <c r="G49" s="15">
        <f t="shared" si="7"/>
        <v>23457106908</v>
      </c>
      <c r="H49" s="15">
        <v>740487813</v>
      </c>
      <c r="I49" s="15">
        <v>5316551264</v>
      </c>
      <c r="J49" s="15">
        <f t="shared" si="5"/>
        <v>18140555644</v>
      </c>
      <c r="K49" s="15">
        <v>1618151166</v>
      </c>
      <c r="L49" s="15">
        <v>1721792328</v>
      </c>
      <c r="M49" s="15">
        <v>3222755046</v>
      </c>
      <c r="N49" s="15">
        <v>117056382</v>
      </c>
      <c r="O49" s="15">
        <v>5525165164</v>
      </c>
      <c r="P49" s="15">
        <f t="shared" si="8"/>
        <v>208613900</v>
      </c>
      <c r="Q49" s="15">
        <f t="shared" si="6"/>
        <v>17931941744</v>
      </c>
      <c r="R49" s="15">
        <f t="shared" si="9"/>
        <v>1721792328</v>
      </c>
      <c r="T49" s="237" t="s">
        <v>79</v>
      </c>
      <c r="U49" s="234" t="s">
        <v>15</v>
      </c>
      <c r="V49" s="236">
        <v>23457106908</v>
      </c>
      <c r="W49" s="236">
        <v>0</v>
      </c>
      <c r="X49" s="236">
        <v>0</v>
      </c>
      <c r="Y49" s="236">
        <v>0</v>
      </c>
      <c r="Z49" s="236">
        <v>0</v>
      </c>
      <c r="AA49" s="236">
        <v>0</v>
      </c>
      <c r="AB49" s="236">
        <v>23457106908</v>
      </c>
      <c r="AC49" s="236">
        <v>740487813</v>
      </c>
      <c r="AD49" s="236">
        <v>5316551264</v>
      </c>
      <c r="AE49" s="236">
        <v>18140555644</v>
      </c>
      <c r="AF49" s="236">
        <v>1618151166</v>
      </c>
      <c r="AG49" s="236">
        <v>1721792328</v>
      </c>
      <c r="AH49" s="236">
        <v>117056382</v>
      </c>
      <c r="AI49" s="236">
        <v>5525165164</v>
      </c>
      <c r="AJ49" s="236">
        <v>208613900</v>
      </c>
      <c r="AK49" s="236">
        <v>17931941744</v>
      </c>
      <c r="AL49" s="86">
        <v>0</v>
      </c>
      <c r="AM49" s="99"/>
      <c r="AN49" s="93"/>
      <c r="AO49" s="95"/>
    </row>
    <row r="50" spans="1:41">
      <c r="A50" s="16" t="s">
        <v>80</v>
      </c>
      <c r="B50" s="17" t="s">
        <v>17</v>
      </c>
      <c r="C50" s="18">
        <v>20753642730</v>
      </c>
      <c r="D50" s="18">
        <v>0</v>
      </c>
      <c r="E50" s="18">
        <v>0</v>
      </c>
      <c r="F50" s="18">
        <v>0</v>
      </c>
      <c r="G50" s="18">
        <f t="shared" si="7"/>
        <v>20753642730</v>
      </c>
      <c r="H50" s="18">
        <v>736076763</v>
      </c>
      <c r="I50" s="18">
        <v>3491067658</v>
      </c>
      <c r="J50" s="18">
        <f t="shared" si="5"/>
        <v>17262575072</v>
      </c>
      <c r="K50" s="18">
        <v>917764487</v>
      </c>
      <c r="L50" s="18">
        <v>1021405649</v>
      </c>
      <c r="M50" s="18">
        <v>2101274442</v>
      </c>
      <c r="N50" s="18">
        <v>112645332</v>
      </c>
      <c r="O50" s="18">
        <v>3699681558</v>
      </c>
      <c r="P50" s="18">
        <f t="shared" si="8"/>
        <v>208613900</v>
      </c>
      <c r="Q50" s="18">
        <f t="shared" si="6"/>
        <v>17053961172</v>
      </c>
      <c r="R50" s="18">
        <f t="shared" si="9"/>
        <v>1021405649</v>
      </c>
      <c r="T50" s="237" t="s">
        <v>80</v>
      </c>
      <c r="U50" s="234" t="s">
        <v>17</v>
      </c>
      <c r="V50" s="236">
        <v>20753642730</v>
      </c>
      <c r="W50" s="236">
        <v>0</v>
      </c>
      <c r="X50" s="236">
        <v>0</v>
      </c>
      <c r="Y50" s="236">
        <v>0</v>
      </c>
      <c r="Z50" s="236">
        <v>0</v>
      </c>
      <c r="AA50" s="236">
        <v>0</v>
      </c>
      <c r="AB50" s="236">
        <v>20753642730</v>
      </c>
      <c r="AC50" s="236">
        <v>736076763</v>
      </c>
      <c r="AD50" s="236">
        <v>3491067658</v>
      </c>
      <c r="AE50" s="236">
        <v>17262575072</v>
      </c>
      <c r="AF50" s="236">
        <v>917764487</v>
      </c>
      <c r="AG50" s="236">
        <v>1021405649</v>
      </c>
      <c r="AH50" s="236">
        <v>112645332</v>
      </c>
      <c r="AI50" s="236">
        <v>3699681558</v>
      </c>
      <c r="AJ50" s="236">
        <v>208613900</v>
      </c>
      <c r="AK50" s="236">
        <v>17053961172</v>
      </c>
      <c r="AL50" s="86">
        <v>0</v>
      </c>
      <c r="AM50" s="99"/>
      <c r="AN50" s="93"/>
      <c r="AO50" s="95"/>
    </row>
    <row r="51" spans="1:41">
      <c r="A51" s="16" t="s">
        <v>81</v>
      </c>
      <c r="B51" s="17" t="s">
        <v>21</v>
      </c>
      <c r="C51" s="18">
        <v>38819862</v>
      </c>
      <c r="D51" s="18">
        <v>0</v>
      </c>
      <c r="E51" s="18">
        <v>0</v>
      </c>
      <c r="F51" s="18">
        <v>0</v>
      </c>
      <c r="G51" s="18">
        <f t="shared" si="7"/>
        <v>38819862</v>
      </c>
      <c r="H51" s="18">
        <v>634042</v>
      </c>
      <c r="I51" s="18">
        <v>634042</v>
      </c>
      <c r="J51" s="18">
        <f t="shared" si="5"/>
        <v>38185820</v>
      </c>
      <c r="K51" s="18">
        <v>0</v>
      </c>
      <c r="L51" s="18">
        <v>0</v>
      </c>
      <c r="M51" s="18">
        <v>0</v>
      </c>
      <c r="N51" s="18">
        <v>634042</v>
      </c>
      <c r="O51" s="18">
        <v>634042</v>
      </c>
      <c r="P51" s="18">
        <f t="shared" si="8"/>
        <v>0</v>
      </c>
      <c r="Q51" s="18">
        <f t="shared" si="6"/>
        <v>38185820</v>
      </c>
      <c r="R51" s="18">
        <f t="shared" si="9"/>
        <v>0</v>
      </c>
      <c r="T51" s="237" t="s">
        <v>81</v>
      </c>
      <c r="U51" s="234" t="s">
        <v>21</v>
      </c>
      <c r="V51" s="236">
        <v>38819862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236">
        <v>38819862</v>
      </c>
      <c r="AC51" s="236">
        <v>634042</v>
      </c>
      <c r="AD51" s="236">
        <v>634042</v>
      </c>
      <c r="AE51" s="236">
        <v>38185820</v>
      </c>
      <c r="AF51" s="236">
        <v>0</v>
      </c>
      <c r="AG51" s="236">
        <v>0</v>
      </c>
      <c r="AH51" s="236">
        <v>634042</v>
      </c>
      <c r="AI51" s="236">
        <v>634042</v>
      </c>
      <c r="AJ51" s="236">
        <v>0</v>
      </c>
      <c r="AK51" s="236">
        <v>38185820</v>
      </c>
      <c r="AL51" s="86">
        <v>0</v>
      </c>
      <c r="AM51" s="99"/>
      <c r="AN51" s="93"/>
      <c r="AO51" s="95"/>
    </row>
    <row r="52" spans="1:41">
      <c r="A52" s="16" t="s">
        <v>82</v>
      </c>
      <c r="B52" s="17" t="s">
        <v>23</v>
      </c>
      <c r="C52" s="18">
        <v>56793732</v>
      </c>
      <c r="D52" s="18">
        <v>0</v>
      </c>
      <c r="E52" s="18">
        <v>0</v>
      </c>
      <c r="F52" s="18">
        <v>0</v>
      </c>
      <c r="G52" s="18">
        <f t="shared" si="7"/>
        <v>56793732</v>
      </c>
      <c r="H52" s="18">
        <v>0</v>
      </c>
      <c r="I52" s="18">
        <v>0</v>
      </c>
      <c r="J52" s="18">
        <f t="shared" si="5"/>
        <v>56793732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f t="shared" si="8"/>
        <v>0</v>
      </c>
      <c r="Q52" s="18">
        <f t="shared" si="6"/>
        <v>56793732</v>
      </c>
      <c r="R52" s="18">
        <f t="shared" si="9"/>
        <v>0</v>
      </c>
      <c r="T52" s="237" t="s">
        <v>82</v>
      </c>
      <c r="U52" s="234" t="s">
        <v>23</v>
      </c>
      <c r="V52" s="236">
        <v>56793732</v>
      </c>
      <c r="W52" s="236">
        <v>0</v>
      </c>
      <c r="X52" s="236">
        <v>0</v>
      </c>
      <c r="Y52" s="236">
        <v>0</v>
      </c>
      <c r="Z52" s="236">
        <v>0</v>
      </c>
      <c r="AA52" s="236">
        <v>0</v>
      </c>
      <c r="AB52" s="236">
        <v>56793732</v>
      </c>
      <c r="AC52" s="236">
        <v>0</v>
      </c>
      <c r="AD52" s="236">
        <v>0</v>
      </c>
      <c r="AE52" s="236">
        <v>56793732</v>
      </c>
      <c r="AF52" s="236">
        <v>0</v>
      </c>
      <c r="AG52" s="236">
        <v>0</v>
      </c>
      <c r="AH52" s="236">
        <v>0</v>
      </c>
      <c r="AI52" s="236">
        <v>0</v>
      </c>
      <c r="AJ52" s="236">
        <v>0</v>
      </c>
      <c r="AK52" s="236">
        <v>56793732</v>
      </c>
      <c r="AL52" s="86">
        <v>0</v>
      </c>
      <c r="AM52" s="99"/>
      <c r="AN52" s="93"/>
      <c r="AO52" s="95"/>
    </row>
    <row r="53" spans="1:41">
      <c r="A53" s="16" t="s">
        <v>83</v>
      </c>
      <c r="B53" s="17" t="s">
        <v>25</v>
      </c>
      <c r="C53" s="18">
        <v>290834559</v>
      </c>
      <c r="D53" s="18">
        <v>0</v>
      </c>
      <c r="E53" s="18">
        <v>0</v>
      </c>
      <c r="F53" s="18">
        <v>0</v>
      </c>
      <c r="G53" s="18">
        <f t="shared" si="7"/>
        <v>290834559</v>
      </c>
      <c r="H53" s="18">
        <v>0</v>
      </c>
      <c r="I53" s="18">
        <v>290834559</v>
      </c>
      <c r="J53" s="18">
        <f t="shared" si="5"/>
        <v>0</v>
      </c>
      <c r="K53" s="18">
        <v>0</v>
      </c>
      <c r="L53" s="18">
        <v>0</v>
      </c>
      <c r="M53" s="18">
        <v>290834559</v>
      </c>
      <c r="N53" s="18">
        <v>0</v>
      </c>
      <c r="O53" s="18">
        <v>290834559</v>
      </c>
      <c r="P53" s="18">
        <f t="shared" si="8"/>
        <v>0</v>
      </c>
      <c r="Q53" s="18">
        <f t="shared" si="6"/>
        <v>0</v>
      </c>
      <c r="R53" s="18">
        <f t="shared" si="9"/>
        <v>0</v>
      </c>
      <c r="T53" s="237" t="s">
        <v>83</v>
      </c>
      <c r="U53" s="234" t="s">
        <v>25</v>
      </c>
      <c r="V53" s="236">
        <v>290834559</v>
      </c>
      <c r="W53" s="236">
        <v>0</v>
      </c>
      <c r="X53" s="236">
        <v>0</v>
      </c>
      <c r="Y53" s="236">
        <v>0</v>
      </c>
      <c r="Z53" s="236">
        <v>0</v>
      </c>
      <c r="AA53" s="236">
        <v>0</v>
      </c>
      <c r="AB53" s="236">
        <v>290834559</v>
      </c>
      <c r="AC53" s="236">
        <v>0</v>
      </c>
      <c r="AD53" s="236">
        <v>290834559</v>
      </c>
      <c r="AE53" s="236">
        <v>0</v>
      </c>
      <c r="AF53" s="236">
        <v>0</v>
      </c>
      <c r="AG53" s="236">
        <v>0</v>
      </c>
      <c r="AH53" s="236">
        <v>0</v>
      </c>
      <c r="AI53" s="236">
        <v>290834559</v>
      </c>
      <c r="AJ53" s="236">
        <v>0</v>
      </c>
      <c r="AK53" s="236">
        <v>0</v>
      </c>
      <c r="AL53" s="86">
        <v>0</v>
      </c>
      <c r="AM53" s="99"/>
      <c r="AN53" s="93"/>
      <c r="AO53" s="95"/>
    </row>
    <row r="54" spans="1:41">
      <c r="A54" s="16" t="s">
        <v>84</v>
      </c>
      <c r="B54" s="17" t="s">
        <v>27</v>
      </c>
      <c r="C54" s="18">
        <v>80849224</v>
      </c>
      <c r="D54" s="18">
        <v>0</v>
      </c>
      <c r="E54" s="18">
        <v>0</v>
      </c>
      <c r="F54" s="18">
        <v>0</v>
      </c>
      <c r="G54" s="18">
        <f t="shared" si="7"/>
        <v>80849224</v>
      </c>
      <c r="H54" s="18">
        <v>3295013</v>
      </c>
      <c r="I54" s="18">
        <v>3295013</v>
      </c>
      <c r="J54" s="18">
        <f t="shared" si="5"/>
        <v>77554211</v>
      </c>
      <c r="K54" s="18">
        <v>794727</v>
      </c>
      <c r="L54" s="18">
        <v>794727</v>
      </c>
      <c r="M54" s="18">
        <v>0</v>
      </c>
      <c r="N54" s="18">
        <v>3295013</v>
      </c>
      <c r="O54" s="18">
        <v>3295013</v>
      </c>
      <c r="P54" s="18">
        <f t="shared" si="8"/>
        <v>0</v>
      </c>
      <c r="Q54" s="18">
        <f t="shared" si="6"/>
        <v>77554211</v>
      </c>
      <c r="R54" s="18">
        <f t="shared" si="9"/>
        <v>794727</v>
      </c>
      <c r="T54" s="237" t="s">
        <v>84</v>
      </c>
      <c r="U54" s="234" t="s">
        <v>27</v>
      </c>
      <c r="V54" s="236">
        <v>80849224</v>
      </c>
      <c r="W54" s="236">
        <v>0</v>
      </c>
      <c r="X54" s="236">
        <v>0</v>
      </c>
      <c r="Y54" s="236">
        <v>0</v>
      </c>
      <c r="Z54" s="236">
        <v>0</v>
      </c>
      <c r="AA54" s="236">
        <v>0</v>
      </c>
      <c r="AB54" s="236">
        <v>80849224</v>
      </c>
      <c r="AC54" s="236">
        <v>3295013</v>
      </c>
      <c r="AD54" s="236">
        <v>3295013</v>
      </c>
      <c r="AE54" s="236">
        <v>77554211</v>
      </c>
      <c r="AF54" s="236">
        <v>794727</v>
      </c>
      <c r="AG54" s="236">
        <v>794727</v>
      </c>
      <c r="AH54" s="236">
        <v>3295013</v>
      </c>
      <c r="AI54" s="236">
        <v>3295013</v>
      </c>
      <c r="AJ54" s="236">
        <v>0</v>
      </c>
      <c r="AK54" s="236">
        <v>77554211</v>
      </c>
      <c r="AL54" s="86">
        <v>0</v>
      </c>
      <c r="AM54" s="99"/>
      <c r="AN54" s="93"/>
      <c r="AO54" s="95"/>
    </row>
    <row r="55" spans="1:41">
      <c r="A55" s="16" t="s">
        <v>85</v>
      </c>
      <c r="B55" s="17" t="s">
        <v>29</v>
      </c>
      <c r="C55" s="18">
        <v>112454716</v>
      </c>
      <c r="D55" s="18">
        <v>0</v>
      </c>
      <c r="E55" s="18">
        <v>0</v>
      </c>
      <c r="F55" s="18">
        <v>0</v>
      </c>
      <c r="G55" s="18">
        <f t="shared" si="7"/>
        <v>112454716</v>
      </c>
      <c r="H55" s="18">
        <v>0</v>
      </c>
      <c r="I55" s="18">
        <v>0</v>
      </c>
      <c r="J55" s="18">
        <f t="shared" si="5"/>
        <v>112454716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f t="shared" si="8"/>
        <v>0</v>
      </c>
      <c r="Q55" s="18">
        <f t="shared" si="6"/>
        <v>112454716</v>
      </c>
      <c r="R55" s="18">
        <f t="shared" si="9"/>
        <v>0</v>
      </c>
      <c r="T55" s="237" t="s">
        <v>85</v>
      </c>
      <c r="U55" s="234" t="s">
        <v>29</v>
      </c>
      <c r="V55" s="236">
        <v>112454716</v>
      </c>
      <c r="W55" s="236">
        <v>0</v>
      </c>
      <c r="X55" s="236">
        <v>0</v>
      </c>
      <c r="Y55" s="236">
        <v>0</v>
      </c>
      <c r="Z55" s="236">
        <v>0</v>
      </c>
      <c r="AA55" s="236">
        <v>0</v>
      </c>
      <c r="AB55" s="236">
        <v>112454716</v>
      </c>
      <c r="AC55" s="236">
        <v>0</v>
      </c>
      <c r="AD55" s="236">
        <v>0</v>
      </c>
      <c r="AE55" s="236">
        <v>112454716</v>
      </c>
      <c r="AF55" s="236">
        <v>0</v>
      </c>
      <c r="AG55" s="236">
        <v>0</v>
      </c>
      <c r="AH55" s="236">
        <v>0</v>
      </c>
      <c r="AI55" s="236">
        <v>0</v>
      </c>
      <c r="AJ55" s="236">
        <v>0</v>
      </c>
      <c r="AK55" s="236">
        <v>112454716</v>
      </c>
      <c r="AL55" s="86">
        <v>0</v>
      </c>
      <c r="AM55" s="99"/>
      <c r="AN55" s="93"/>
      <c r="AO55" s="95"/>
    </row>
    <row r="56" spans="1:41">
      <c r="A56" s="16" t="s">
        <v>86</v>
      </c>
      <c r="B56" s="17" t="s">
        <v>31</v>
      </c>
      <c r="C56" s="18">
        <v>1057590892</v>
      </c>
      <c r="D56" s="18">
        <v>0</v>
      </c>
      <c r="E56" s="18">
        <v>0</v>
      </c>
      <c r="F56" s="18">
        <v>0</v>
      </c>
      <c r="G56" s="18">
        <f t="shared" si="7"/>
        <v>1057590892</v>
      </c>
      <c r="H56" s="18">
        <v>0</v>
      </c>
      <c r="I56" s="18">
        <v>889607462</v>
      </c>
      <c r="J56" s="18">
        <f t="shared" si="5"/>
        <v>167983430</v>
      </c>
      <c r="K56" s="18">
        <v>349795976</v>
      </c>
      <c r="L56" s="18">
        <v>349795976</v>
      </c>
      <c r="M56" s="18">
        <v>539811486</v>
      </c>
      <c r="N56" s="18">
        <v>0</v>
      </c>
      <c r="O56" s="18">
        <v>889607462</v>
      </c>
      <c r="P56" s="18">
        <f t="shared" si="8"/>
        <v>0</v>
      </c>
      <c r="Q56" s="18">
        <f t="shared" si="6"/>
        <v>167983430</v>
      </c>
      <c r="R56" s="18">
        <f t="shared" si="9"/>
        <v>349795976</v>
      </c>
      <c r="T56" s="237" t="s">
        <v>86</v>
      </c>
      <c r="U56" s="234" t="s">
        <v>31</v>
      </c>
      <c r="V56" s="236">
        <v>1057590892</v>
      </c>
      <c r="W56" s="236">
        <v>0</v>
      </c>
      <c r="X56" s="236">
        <v>0</v>
      </c>
      <c r="Y56" s="236">
        <v>0</v>
      </c>
      <c r="Z56" s="236">
        <v>0</v>
      </c>
      <c r="AA56" s="236">
        <v>0</v>
      </c>
      <c r="AB56" s="236">
        <v>1057590892</v>
      </c>
      <c r="AC56" s="236">
        <v>0</v>
      </c>
      <c r="AD56" s="236">
        <v>889607462</v>
      </c>
      <c r="AE56" s="236">
        <v>167983430</v>
      </c>
      <c r="AF56" s="236">
        <v>349795976</v>
      </c>
      <c r="AG56" s="236">
        <v>349795976</v>
      </c>
      <c r="AH56" s="236">
        <v>0</v>
      </c>
      <c r="AI56" s="236">
        <v>889607462</v>
      </c>
      <c r="AJ56" s="236">
        <v>0</v>
      </c>
      <c r="AK56" s="236">
        <v>167983430</v>
      </c>
      <c r="AL56" s="86">
        <v>0</v>
      </c>
      <c r="AM56" s="99"/>
      <c r="AN56" s="93"/>
      <c r="AO56" s="95"/>
    </row>
    <row r="57" spans="1:41">
      <c r="A57" s="16" t="s">
        <v>87</v>
      </c>
      <c r="B57" s="17" t="s">
        <v>33</v>
      </c>
      <c r="C57" s="18">
        <v>1031121193</v>
      </c>
      <c r="D57" s="18">
        <v>0</v>
      </c>
      <c r="E57" s="18">
        <v>0</v>
      </c>
      <c r="F57" s="18">
        <v>0</v>
      </c>
      <c r="G57" s="18">
        <f t="shared" si="7"/>
        <v>1031121193</v>
      </c>
      <c r="H57" s="18">
        <v>481995</v>
      </c>
      <c r="I57" s="18">
        <v>641112530</v>
      </c>
      <c r="J57" s="18">
        <f t="shared" si="5"/>
        <v>390008663</v>
      </c>
      <c r="K57" s="18">
        <v>349795976</v>
      </c>
      <c r="L57" s="18">
        <v>349795976</v>
      </c>
      <c r="M57" s="18">
        <v>290834559</v>
      </c>
      <c r="N57" s="18">
        <v>481995</v>
      </c>
      <c r="O57" s="18">
        <v>641112530</v>
      </c>
      <c r="P57" s="18">
        <f t="shared" si="8"/>
        <v>0</v>
      </c>
      <c r="Q57" s="18">
        <f t="shared" si="6"/>
        <v>390008663</v>
      </c>
      <c r="R57" s="18">
        <f t="shared" si="9"/>
        <v>349795976</v>
      </c>
      <c r="T57" s="237" t="s">
        <v>87</v>
      </c>
      <c r="U57" s="234" t="s">
        <v>33</v>
      </c>
      <c r="V57" s="236">
        <v>1031121193</v>
      </c>
      <c r="W57" s="236">
        <v>0</v>
      </c>
      <c r="X57" s="236">
        <v>0</v>
      </c>
      <c r="Y57" s="236">
        <v>0</v>
      </c>
      <c r="Z57" s="236">
        <v>0</v>
      </c>
      <c r="AA57" s="236">
        <v>0</v>
      </c>
      <c r="AB57" s="236">
        <v>1031121193</v>
      </c>
      <c r="AC57" s="236">
        <v>481995</v>
      </c>
      <c r="AD57" s="236">
        <v>641112530</v>
      </c>
      <c r="AE57" s="236">
        <v>390008663</v>
      </c>
      <c r="AF57" s="236">
        <v>349795976</v>
      </c>
      <c r="AG57" s="236">
        <v>349795976</v>
      </c>
      <c r="AH57" s="236">
        <v>481995</v>
      </c>
      <c r="AI57" s="236">
        <v>641112530</v>
      </c>
      <c r="AJ57" s="236">
        <v>0</v>
      </c>
      <c r="AK57" s="236">
        <v>390008663</v>
      </c>
      <c r="AL57" s="86">
        <v>0</v>
      </c>
      <c r="AM57" s="99"/>
      <c r="AN57" s="93"/>
      <c r="AO57" s="95"/>
    </row>
    <row r="58" spans="1:41">
      <c r="A58" s="16" t="s">
        <v>88</v>
      </c>
      <c r="B58" s="17" t="s">
        <v>89</v>
      </c>
      <c r="C58" s="18">
        <v>35000000</v>
      </c>
      <c r="D58" s="18">
        <v>0</v>
      </c>
      <c r="E58" s="18">
        <v>0</v>
      </c>
      <c r="F58" s="18">
        <v>0</v>
      </c>
      <c r="G58" s="18">
        <f t="shared" si="7"/>
        <v>35000000</v>
      </c>
      <c r="H58" s="18">
        <v>0</v>
      </c>
      <c r="I58" s="18">
        <v>0</v>
      </c>
      <c r="J58" s="18">
        <f t="shared" si="5"/>
        <v>35000000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f t="shared" si="8"/>
        <v>0</v>
      </c>
      <c r="Q58" s="18">
        <f t="shared" si="6"/>
        <v>35000000</v>
      </c>
      <c r="R58" s="18">
        <f t="shared" si="9"/>
        <v>0</v>
      </c>
      <c r="T58" s="237" t="s">
        <v>88</v>
      </c>
      <c r="U58" s="234" t="s">
        <v>89</v>
      </c>
      <c r="V58" s="236">
        <v>35000000</v>
      </c>
      <c r="W58" s="236">
        <v>0</v>
      </c>
      <c r="X58" s="236">
        <v>0</v>
      </c>
      <c r="Y58" s="236">
        <v>0</v>
      </c>
      <c r="Z58" s="236">
        <v>0</v>
      </c>
      <c r="AA58" s="236">
        <v>0</v>
      </c>
      <c r="AB58" s="236">
        <v>35000000</v>
      </c>
      <c r="AC58" s="236">
        <v>0</v>
      </c>
      <c r="AD58" s="236">
        <v>0</v>
      </c>
      <c r="AE58" s="236">
        <v>35000000</v>
      </c>
      <c r="AF58" s="236">
        <v>0</v>
      </c>
      <c r="AG58" s="236">
        <v>0</v>
      </c>
      <c r="AH58" s="236">
        <v>0</v>
      </c>
      <c r="AI58" s="236">
        <v>0</v>
      </c>
      <c r="AJ58" s="236">
        <v>0</v>
      </c>
      <c r="AK58" s="236">
        <v>35000000</v>
      </c>
      <c r="AL58" s="86">
        <v>0</v>
      </c>
      <c r="AM58" s="99"/>
      <c r="AN58" s="93"/>
      <c r="AO58" s="95"/>
    </row>
    <row r="59" spans="1:41">
      <c r="A59" s="10" t="s">
        <v>90</v>
      </c>
      <c r="B59" s="11" t="s">
        <v>39</v>
      </c>
      <c r="C59" s="12">
        <f>+C60+C62+C64+C66</f>
        <v>6058994395</v>
      </c>
      <c r="D59" s="12">
        <v>0</v>
      </c>
      <c r="E59" s="12">
        <v>0</v>
      </c>
      <c r="F59" s="12">
        <v>0</v>
      </c>
      <c r="G59" s="12">
        <f t="shared" si="7"/>
        <v>6058994395</v>
      </c>
      <c r="H59" s="12">
        <v>2419019</v>
      </c>
      <c r="I59" s="12">
        <v>682662061</v>
      </c>
      <c r="J59" s="12">
        <f t="shared" si="5"/>
        <v>5376332334</v>
      </c>
      <c r="K59" s="12">
        <v>204983400</v>
      </c>
      <c r="L59" s="12">
        <v>204983400</v>
      </c>
      <c r="M59" s="12">
        <v>511495782</v>
      </c>
      <c r="N59" s="12">
        <v>2518622</v>
      </c>
      <c r="O59" s="12">
        <v>683250143</v>
      </c>
      <c r="P59" s="12">
        <f t="shared" si="8"/>
        <v>588082</v>
      </c>
      <c r="Q59" s="12">
        <f t="shared" si="6"/>
        <v>5375744252</v>
      </c>
      <c r="R59" s="12">
        <f t="shared" si="9"/>
        <v>204983400</v>
      </c>
      <c r="T59" s="237" t="s">
        <v>90</v>
      </c>
      <c r="U59" s="234" t="s">
        <v>39</v>
      </c>
      <c r="V59" s="236">
        <v>6058994395</v>
      </c>
      <c r="W59" s="236">
        <v>0</v>
      </c>
      <c r="X59" s="236">
        <v>0</v>
      </c>
      <c r="Y59" s="236">
        <v>0</v>
      </c>
      <c r="Z59" s="236">
        <v>0</v>
      </c>
      <c r="AA59" s="236">
        <v>0</v>
      </c>
      <c r="AB59" s="236">
        <v>6058994395</v>
      </c>
      <c r="AC59" s="236">
        <v>2419019</v>
      </c>
      <c r="AD59" s="236">
        <v>682662061</v>
      </c>
      <c r="AE59" s="236">
        <v>5376332334</v>
      </c>
      <c r="AF59" s="236">
        <v>204983400</v>
      </c>
      <c r="AG59" s="236">
        <v>204983400</v>
      </c>
      <c r="AH59" s="236">
        <v>2518622</v>
      </c>
      <c r="AI59" s="236">
        <v>683250143</v>
      </c>
      <c r="AJ59" s="236">
        <v>588082</v>
      </c>
      <c r="AK59" s="236">
        <v>5375744252</v>
      </c>
      <c r="AL59" s="86">
        <v>0</v>
      </c>
      <c r="AM59" s="99"/>
      <c r="AN59" s="93"/>
      <c r="AO59" s="95"/>
    </row>
    <row r="60" spans="1:41">
      <c r="A60" s="13" t="s">
        <v>91</v>
      </c>
      <c r="B60" s="14" t="s">
        <v>41</v>
      </c>
      <c r="C60" s="15">
        <f>+C61</f>
        <v>1665153208</v>
      </c>
      <c r="D60" s="15">
        <v>0</v>
      </c>
      <c r="E60" s="15">
        <v>0</v>
      </c>
      <c r="F60" s="15">
        <v>0</v>
      </c>
      <c r="G60" s="15">
        <f t="shared" si="7"/>
        <v>1665153208</v>
      </c>
      <c r="H60" s="15">
        <v>393390</v>
      </c>
      <c r="I60" s="15">
        <v>332141988</v>
      </c>
      <c r="J60" s="15">
        <f t="shared" si="5"/>
        <v>1333011220</v>
      </c>
      <c r="K60" s="15">
        <v>102425731</v>
      </c>
      <c r="L60" s="15">
        <v>102425731</v>
      </c>
      <c r="M60" s="15">
        <v>251912028</v>
      </c>
      <c r="N60" s="15">
        <v>393390</v>
      </c>
      <c r="O60" s="15">
        <v>332141988</v>
      </c>
      <c r="P60" s="15">
        <f t="shared" si="8"/>
        <v>0</v>
      </c>
      <c r="Q60" s="15">
        <f t="shared" si="6"/>
        <v>1333011220</v>
      </c>
      <c r="R60" s="15">
        <f t="shared" si="9"/>
        <v>102425731</v>
      </c>
      <c r="T60" s="237" t="s">
        <v>91</v>
      </c>
      <c r="U60" s="234" t="s">
        <v>41</v>
      </c>
      <c r="V60" s="236">
        <v>1665153208</v>
      </c>
      <c r="W60" s="236">
        <v>0</v>
      </c>
      <c r="X60" s="236">
        <v>0</v>
      </c>
      <c r="Y60" s="236">
        <v>0</v>
      </c>
      <c r="Z60" s="236">
        <v>0</v>
      </c>
      <c r="AA60" s="236">
        <v>0</v>
      </c>
      <c r="AB60" s="236">
        <v>1665153208</v>
      </c>
      <c r="AC60" s="236">
        <v>393390</v>
      </c>
      <c r="AD60" s="236">
        <v>332141988</v>
      </c>
      <c r="AE60" s="236">
        <v>1333011220</v>
      </c>
      <c r="AF60" s="236">
        <v>102425731</v>
      </c>
      <c r="AG60" s="236">
        <v>102425731</v>
      </c>
      <c r="AH60" s="236">
        <v>393390</v>
      </c>
      <c r="AI60" s="236">
        <v>332141988</v>
      </c>
      <c r="AJ60" s="236">
        <v>0</v>
      </c>
      <c r="AK60" s="236">
        <v>1333011220</v>
      </c>
      <c r="AL60" s="86">
        <v>0</v>
      </c>
      <c r="AM60" s="99"/>
      <c r="AN60" s="93"/>
      <c r="AO60" s="95"/>
    </row>
    <row r="61" spans="1:41">
      <c r="A61" s="16" t="s">
        <v>92</v>
      </c>
      <c r="B61" s="17" t="s">
        <v>41</v>
      </c>
      <c r="C61" s="18">
        <v>1665153208</v>
      </c>
      <c r="D61" s="18">
        <v>0</v>
      </c>
      <c r="E61" s="18">
        <v>0</v>
      </c>
      <c r="F61" s="18">
        <v>0</v>
      </c>
      <c r="G61" s="18">
        <f t="shared" si="7"/>
        <v>1665153208</v>
      </c>
      <c r="H61" s="18">
        <v>393390</v>
      </c>
      <c r="I61" s="18">
        <v>332141988</v>
      </c>
      <c r="J61" s="18">
        <f t="shared" si="5"/>
        <v>1333011220</v>
      </c>
      <c r="K61" s="18">
        <v>102425731</v>
      </c>
      <c r="L61" s="18">
        <v>102425731</v>
      </c>
      <c r="M61" s="18">
        <v>251912028</v>
      </c>
      <c r="N61" s="18">
        <v>393390</v>
      </c>
      <c r="O61" s="18">
        <v>332141988</v>
      </c>
      <c r="P61" s="18">
        <f t="shared" si="8"/>
        <v>0</v>
      </c>
      <c r="Q61" s="18">
        <f t="shared" si="6"/>
        <v>1333011220</v>
      </c>
      <c r="R61" s="18">
        <f t="shared" si="9"/>
        <v>102425731</v>
      </c>
      <c r="T61" s="237" t="s">
        <v>92</v>
      </c>
      <c r="U61" s="234" t="s">
        <v>41</v>
      </c>
      <c r="V61" s="236">
        <v>1665153208</v>
      </c>
      <c r="W61" s="236">
        <v>0</v>
      </c>
      <c r="X61" s="236">
        <v>0</v>
      </c>
      <c r="Y61" s="236">
        <v>0</v>
      </c>
      <c r="Z61" s="236">
        <v>0</v>
      </c>
      <c r="AA61" s="236">
        <v>0</v>
      </c>
      <c r="AB61" s="236">
        <v>1665153208</v>
      </c>
      <c r="AC61" s="236">
        <v>393390</v>
      </c>
      <c r="AD61" s="236">
        <v>332141988</v>
      </c>
      <c r="AE61" s="236">
        <v>1333011220</v>
      </c>
      <c r="AF61" s="236">
        <v>102425731</v>
      </c>
      <c r="AG61" s="236">
        <v>102425731</v>
      </c>
      <c r="AH61" s="236">
        <v>393390</v>
      </c>
      <c r="AI61" s="236">
        <v>332141988</v>
      </c>
      <c r="AJ61" s="236">
        <v>0</v>
      </c>
      <c r="AK61" s="236">
        <v>1333011220</v>
      </c>
      <c r="AL61" s="86">
        <v>0</v>
      </c>
      <c r="AM61" s="99"/>
      <c r="AN61" s="93"/>
      <c r="AO61" s="95"/>
    </row>
    <row r="62" spans="1:41">
      <c r="A62" s="13" t="s">
        <v>93</v>
      </c>
      <c r="B62" s="14" t="s">
        <v>44</v>
      </c>
      <c r="C62" s="15">
        <f>+C63</f>
        <v>1085638322</v>
      </c>
      <c r="D62" s="15">
        <v>0</v>
      </c>
      <c r="E62" s="15">
        <v>0</v>
      </c>
      <c r="F62" s="15">
        <v>0</v>
      </c>
      <c r="G62" s="15">
        <f t="shared" si="7"/>
        <v>1085638322</v>
      </c>
      <c r="H62" s="15">
        <v>278651</v>
      </c>
      <c r="I62" s="15">
        <v>332027249</v>
      </c>
      <c r="J62" s="15">
        <f t="shared" si="5"/>
        <v>753611073</v>
      </c>
      <c r="K62" s="15">
        <v>102310991</v>
      </c>
      <c r="L62" s="15">
        <v>102310991</v>
      </c>
      <c r="M62" s="15">
        <v>251912028</v>
      </c>
      <c r="N62" s="15">
        <v>278651</v>
      </c>
      <c r="O62" s="15">
        <v>332027249</v>
      </c>
      <c r="P62" s="15">
        <f t="shared" si="8"/>
        <v>0</v>
      </c>
      <c r="Q62" s="15">
        <f t="shared" si="6"/>
        <v>753611073</v>
      </c>
      <c r="R62" s="15">
        <f t="shared" si="9"/>
        <v>102310991</v>
      </c>
      <c r="T62" s="237" t="s">
        <v>93</v>
      </c>
      <c r="U62" s="234" t="s">
        <v>44</v>
      </c>
      <c r="V62" s="236">
        <v>1085638322</v>
      </c>
      <c r="W62" s="236">
        <v>0</v>
      </c>
      <c r="X62" s="236">
        <v>0</v>
      </c>
      <c r="Y62" s="236">
        <v>0</v>
      </c>
      <c r="Z62" s="236">
        <v>0</v>
      </c>
      <c r="AA62" s="236">
        <v>0</v>
      </c>
      <c r="AB62" s="236">
        <v>1085638322</v>
      </c>
      <c r="AC62" s="236">
        <v>278651</v>
      </c>
      <c r="AD62" s="236">
        <v>332027249</v>
      </c>
      <c r="AE62" s="236">
        <v>753611073</v>
      </c>
      <c r="AF62" s="236">
        <v>102310991</v>
      </c>
      <c r="AG62" s="236">
        <v>102310991</v>
      </c>
      <c r="AH62" s="236">
        <v>278651</v>
      </c>
      <c r="AI62" s="236">
        <v>332027249</v>
      </c>
      <c r="AJ62" s="236">
        <v>0</v>
      </c>
      <c r="AK62" s="236">
        <v>753611073</v>
      </c>
      <c r="AL62" s="86">
        <v>0</v>
      </c>
      <c r="AM62" s="99"/>
      <c r="AN62" s="93"/>
      <c r="AO62" s="95"/>
    </row>
    <row r="63" spans="1:41">
      <c r="A63" s="16" t="s">
        <v>94</v>
      </c>
      <c r="B63" s="17" t="s">
        <v>44</v>
      </c>
      <c r="C63" s="18">
        <v>1085638322</v>
      </c>
      <c r="D63" s="18">
        <v>0</v>
      </c>
      <c r="E63" s="18">
        <v>0</v>
      </c>
      <c r="F63" s="18">
        <v>0</v>
      </c>
      <c r="G63" s="18">
        <f t="shared" si="7"/>
        <v>1085638322</v>
      </c>
      <c r="H63" s="18">
        <v>278651</v>
      </c>
      <c r="I63" s="18">
        <v>332027249</v>
      </c>
      <c r="J63" s="18">
        <f t="shared" si="5"/>
        <v>753611073</v>
      </c>
      <c r="K63" s="18">
        <v>102310991</v>
      </c>
      <c r="L63" s="18">
        <v>102310991</v>
      </c>
      <c r="M63" s="18">
        <v>251912028</v>
      </c>
      <c r="N63" s="18">
        <v>278651</v>
      </c>
      <c r="O63" s="18">
        <v>332027249</v>
      </c>
      <c r="P63" s="18">
        <f t="shared" si="8"/>
        <v>0</v>
      </c>
      <c r="Q63" s="18">
        <f t="shared" si="6"/>
        <v>753611073</v>
      </c>
      <c r="R63" s="18">
        <f t="shared" si="9"/>
        <v>102310991</v>
      </c>
      <c r="T63" s="237" t="s">
        <v>94</v>
      </c>
      <c r="U63" s="234" t="s">
        <v>44</v>
      </c>
      <c r="V63" s="236">
        <v>1085638322</v>
      </c>
      <c r="W63" s="236">
        <v>0</v>
      </c>
      <c r="X63" s="236">
        <v>0</v>
      </c>
      <c r="Y63" s="236">
        <v>0</v>
      </c>
      <c r="Z63" s="236">
        <v>0</v>
      </c>
      <c r="AA63" s="236">
        <v>0</v>
      </c>
      <c r="AB63" s="236">
        <v>1085638322</v>
      </c>
      <c r="AC63" s="236">
        <v>278651</v>
      </c>
      <c r="AD63" s="236">
        <v>332027249</v>
      </c>
      <c r="AE63" s="236">
        <v>753611073</v>
      </c>
      <c r="AF63" s="236">
        <v>102310991</v>
      </c>
      <c r="AG63" s="236">
        <v>102310991</v>
      </c>
      <c r="AH63" s="236">
        <v>278651</v>
      </c>
      <c r="AI63" s="236">
        <v>332027249</v>
      </c>
      <c r="AJ63" s="236">
        <v>0</v>
      </c>
      <c r="AK63" s="236">
        <v>753611073</v>
      </c>
      <c r="AL63" s="86">
        <v>0</v>
      </c>
      <c r="AM63" s="99"/>
      <c r="AN63" s="93"/>
      <c r="AO63" s="95"/>
    </row>
    <row r="64" spans="1:41">
      <c r="A64" s="13" t="s">
        <v>95</v>
      </c>
      <c r="B64" s="14" t="s">
        <v>47</v>
      </c>
      <c r="C64" s="15">
        <f>+C65</f>
        <v>1652899971</v>
      </c>
      <c r="D64" s="15">
        <v>0</v>
      </c>
      <c r="E64" s="15">
        <v>0</v>
      </c>
      <c r="F64" s="15">
        <v>0</v>
      </c>
      <c r="G64" s="15">
        <f t="shared" si="7"/>
        <v>1652899971</v>
      </c>
      <c r="H64" s="15">
        <v>0</v>
      </c>
      <c r="I64" s="15">
        <v>0</v>
      </c>
      <c r="J64" s="15">
        <f t="shared" si="5"/>
        <v>1652899971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8"/>
        <v>0</v>
      </c>
      <c r="Q64" s="15">
        <f t="shared" si="6"/>
        <v>1652899971</v>
      </c>
      <c r="R64" s="15">
        <f t="shared" si="9"/>
        <v>0</v>
      </c>
      <c r="T64" s="237" t="s">
        <v>95</v>
      </c>
      <c r="U64" s="234" t="s">
        <v>47</v>
      </c>
      <c r="V64" s="236">
        <v>1652899971</v>
      </c>
      <c r="W64" s="236">
        <v>0</v>
      </c>
      <c r="X64" s="236">
        <v>0</v>
      </c>
      <c r="Y64" s="236">
        <v>0</v>
      </c>
      <c r="Z64" s="236">
        <v>0</v>
      </c>
      <c r="AA64" s="236">
        <v>0</v>
      </c>
      <c r="AB64" s="236">
        <v>1652899971</v>
      </c>
      <c r="AC64" s="236">
        <v>0</v>
      </c>
      <c r="AD64" s="236">
        <v>0</v>
      </c>
      <c r="AE64" s="236">
        <v>1652899971</v>
      </c>
      <c r="AF64" s="236">
        <v>0</v>
      </c>
      <c r="AG64" s="236">
        <v>0</v>
      </c>
      <c r="AH64" s="236">
        <v>0</v>
      </c>
      <c r="AI64" s="236">
        <v>0</v>
      </c>
      <c r="AJ64" s="236">
        <v>0</v>
      </c>
      <c r="AK64" s="236">
        <v>1652899971</v>
      </c>
      <c r="AL64" s="86">
        <v>0</v>
      </c>
      <c r="AM64" s="99"/>
      <c r="AN64" s="93"/>
      <c r="AO64" s="95"/>
    </row>
    <row r="65" spans="1:41">
      <c r="A65" s="16" t="s">
        <v>96</v>
      </c>
      <c r="B65" s="17" t="s">
        <v>47</v>
      </c>
      <c r="C65" s="18">
        <v>1652899971</v>
      </c>
      <c r="D65" s="18">
        <v>0</v>
      </c>
      <c r="E65" s="18">
        <v>0</v>
      </c>
      <c r="F65" s="18">
        <v>0</v>
      </c>
      <c r="G65" s="18">
        <f t="shared" si="7"/>
        <v>1652899971</v>
      </c>
      <c r="H65" s="18">
        <v>0</v>
      </c>
      <c r="I65" s="18">
        <v>0</v>
      </c>
      <c r="J65" s="18">
        <f t="shared" si="5"/>
        <v>1652899971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f t="shared" si="8"/>
        <v>0</v>
      </c>
      <c r="Q65" s="18">
        <f t="shared" si="6"/>
        <v>1652899971</v>
      </c>
      <c r="R65" s="18">
        <f t="shared" si="9"/>
        <v>0</v>
      </c>
      <c r="T65" s="237" t="s">
        <v>96</v>
      </c>
      <c r="U65" s="234" t="s">
        <v>47</v>
      </c>
      <c r="V65" s="236">
        <v>1652899971</v>
      </c>
      <c r="W65" s="236">
        <v>0</v>
      </c>
      <c r="X65" s="236">
        <v>0</v>
      </c>
      <c r="Y65" s="236">
        <v>0</v>
      </c>
      <c r="Z65" s="236">
        <v>0</v>
      </c>
      <c r="AA65" s="236">
        <v>0</v>
      </c>
      <c r="AB65" s="236">
        <v>1652899971</v>
      </c>
      <c r="AC65" s="236">
        <v>0</v>
      </c>
      <c r="AD65" s="236">
        <v>0</v>
      </c>
      <c r="AE65" s="236">
        <v>1652899971</v>
      </c>
      <c r="AF65" s="236">
        <v>0</v>
      </c>
      <c r="AG65" s="236">
        <v>0</v>
      </c>
      <c r="AH65" s="236">
        <v>0</v>
      </c>
      <c r="AI65" s="236">
        <v>0</v>
      </c>
      <c r="AJ65" s="236">
        <v>0</v>
      </c>
      <c r="AK65" s="236">
        <v>1652899971</v>
      </c>
      <c r="AL65" s="86">
        <v>0</v>
      </c>
      <c r="AM65" s="99"/>
      <c r="AN65" s="93"/>
      <c r="AO65" s="95"/>
    </row>
    <row r="66" spans="1:41">
      <c r="A66" s="13" t="s">
        <v>97</v>
      </c>
      <c r="B66" s="14" t="s">
        <v>50</v>
      </c>
      <c r="C66" s="15">
        <f>SUM(C67:C69)</f>
        <v>1655302894</v>
      </c>
      <c r="D66" s="15">
        <v>0</v>
      </c>
      <c r="E66" s="15">
        <v>0</v>
      </c>
      <c r="F66" s="15">
        <v>0</v>
      </c>
      <c r="G66" s="15">
        <f t="shared" si="7"/>
        <v>1655302894</v>
      </c>
      <c r="H66" s="15">
        <v>131130</v>
      </c>
      <c r="I66" s="15">
        <v>131130</v>
      </c>
      <c r="J66" s="15">
        <f t="shared" si="5"/>
        <v>1655171764</v>
      </c>
      <c r="K66" s="15">
        <v>131130</v>
      </c>
      <c r="L66" s="15">
        <v>131130</v>
      </c>
      <c r="M66" s="15">
        <v>0</v>
      </c>
      <c r="N66" s="15">
        <v>131130</v>
      </c>
      <c r="O66" s="15">
        <v>131130</v>
      </c>
      <c r="P66" s="15">
        <f t="shared" si="8"/>
        <v>0</v>
      </c>
      <c r="Q66" s="15">
        <f t="shared" si="6"/>
        <v>1655171764</v>
      </c>
      <c r="R66" s="15">
        <f t="shared" si="9"/>
        <v>131130</v>
      </c>
      <c r="T66" s="237" t="s">
        <v>97</v>
      </c>
      <c r="U66" s="234" t="s">
        <v>50</v>
      </c>
      <c r="V66" s="236">
        <v>891015353</v>
      </c>
      <c r="W66" s="236">
        <v>0</v>
      </c>
      <c r="X66" s="236">
        <v>0</v>
      </c>
      <c r="Y66" s="236">
        <v>0</v>
      </c>
      <c r="Z66" s="236">
        <v>0</v>
      </c>
      <c r="AA66" s="236">
        <v>0</v>
      </c>
      <c r="AB66" s="236">
        <v>891015353</v>
      </c>
      <c r="AC66" s="236">
        <v>131130</v>
      </c>
      <c r="AD66" s="236">
        <v>131130</v>
      </c>
      <c r="AE66" s="236">
        <v>890884223</v>
      </c>
      <c r="AF66" s="236">
        <v>131130</v>
      </c>
      <c r="AG66" s="236">
        <v>131130</v>
      </c>
      <c r="AH66" s="236">
        <v>131130</v>
      </c>
      <c r="AI66" s="236">
        <v>131130</v>
      </c>
      <c r="AJ66" s="236">
        <v>0</v>
      </c>
      <c r="AK66" s="236">
        <v>890884223</v>
      </c>
      <c r="AL66" s="86">
        <v>0</v>
      </c>
      <c r="AM66" s="99"/>
      <c r="AN66" s="93"/>
      <c r="AO66" s="95"/>
    </row>
    <row r="67" spans="1:41">
      <c r="A67" s="16" t="s">
        <v>98</v>
      </c>
      <c r="B67" s="17" t="s">
        <v>50</v>
      </c>
      <c r="C67" s="18">
        <v>891015353</v>
      </c>
      <c r="D67" s="18">
        <v>0</v>
      </c>
      <c r="E67" s="18">
        <v>0</v>
      </c>
      <c r="F67" s="18">
        <v>0</v>
      </c>
      <c r="G67" s="18">
        <f t="shared" si="7"/>
        <v>891015353</v>
      </c>
      <c r="H67" s="18">
        <v>131130</v>
      </c>
      <c r="I67" s="18">
        <v>131130</v>
      </c>
      <c r="J67" s="18">
        <f t="shared" si="5"/>
        <v>890884223</v>
      </c>
      <c r="K67" s="18">
        <v>131130</v>
      </c>
      <c r="L67" s="18">
        <v>131130</v>
      </c>
      <c r="M67" s="18">
        <v>0</v>
      </c>
      <c r="N67" s="18">
        <v>131130</v>
      </c>
      <c r="O67" s="18">
        <v>131130</v>
      </c>
      <c r="P67" s="18">
        <f t="shared" si="8"/>
        <v>0</v>
      </c>
      <c r="Q67" s="18">
        <f t="shared" si="6"/>
        <v>890884223</v>
      </c>
      <c r="R67" s="18">
        <f t="shared" si="9"/>
        <v>131130</v>
      </c>
      <c r="T67" s="237" t="s">
        <v>98</v>
      </c>
      <c r="U67" s="234" t="s">
        <v>50</v>
      </c>
      <c r="V67" s="236">
        <v>891015353</v>
      </c>
      <c r="W67" s="236">
        <v>0</v>
      </c>
      <c r="X67" s="236">
        <v>0</v>
      </c>
      <c r="Y67" s="236">
        <v>0</v>
      </c>
      <c r="Z67" s="236">
        <v>0</v>
      </c>
      <c r="AA67" s="236">
        <v>0</v>
      </c>
      <c r="AB67" s="236">
        <v>891015353</v>
      </c>
      <c r="AC67" s="236">
        <v>131130</v>
      </c>
      <c r="AD67" s="236">
        <v>131130</v>
      </c>
      <c r="AE67" s="236">
        <v>890884223</v>
      </c>
      <c r="AF67" s="236">
        <v>131130</v>
      </c>
      <c r="AG67" s="236">
        <v>131130</v>
      </c>
      <c r="AH67" s="236">
        <v>131130</v>
      </c>
      <c r="AI67" s="236">
        <v>131130</v>
      </c>
      <c r="AJ67" s="236">
        <v>0</v>
      </c>
      <c r="AK67" s="236">
        <v>890884223</v>
      </c>
      <c r="AL67" s="86">
        <v>0</v>
      </c>
      <c r="AM67" s="99"/>
      <c r="AN67" s="93"/>
      <c r="AO67" s="95"/>
    </row>
    <row r="68" spans="1:41">
      <c r="A68" s="16" t="s">
        <v>99</v>
      </c>
      <c r="B68" s="17" t="s">
        <v>53</v>
      </c>
      <c r="C68" s="18">
        <v>125372355</v>
      </c>
      <c r="D68" s="18">
        <v>0</v>
      </c>
      <c r="E68" s="18">
        <v>0</v>
      </c>
      <c r="F68" s="18">
        <v>0</v>
      </c>
      <c r="G68" s="18">
        <f t="shared" si="7"/>
        <v>125372355</v>
      </c>
      <c r="H68" s="18">
        <v>1517500</v>
      </c>
      <c r="I68" s="18">
        <v>18263346</v>
      </c>
      <c r="J68" s="18">
        <f t="shared" si="5"/>
        <v>107109009</v>
      </c>
      <c r="K68" s="18">
        <v>17200</v>
      </c>
      <c r="L68" s="18">
        <v>17200</v>
      </c>
      <c r="M68" s="18">
        <v>7671726</v>
      </c>
      <c r="N68" s="18">
        <v>1617103</v>
      </c>
      <c r="O68" s="18">
        <v>18851428</v>
      </c>
      <c r="P68" s="18">
        <f t="shared" si="8"/>
        <v>588082</v>
      </c>
      <c r="Q68" s="18">
        <f t="shared" si="6"/>
        <v>106520927</v>
      </c>
      <c r="R68" s="18">
        <f t="shared" si="9"/>
        <v>17200</v>
      </c>
      <c r="T68" s="237" t="s">
        <v>99</v>
      </c>
      <c r="U68" s="234" t="s">
        <v>53</v>
      </c>
      <c r="V68" s="236">
        <v>125372355</v>
      </c>
      <c r="W68" s="236">
        <v>0</v>
      </c>
      <c r="X68" s="236">
        <v>0</v>
      </c>
      <c r="Y68" s="236">
        <v>0</v>
      </c>
      <c r="Z68" s="236">
        <v>0</v>
      </c>
      <c r="AA68" s="236">
        <v>0</v>
      </c>
      <c r="AB68" s="236">
        <v>125372355</v>
      </c>
      <c r="AC68" s="236">
        <v>1517500</v>
      </c>
      <c r="AD68" s="236">
        <v>18263346</v>
      </c>
      <c r="AE68" s="236">
        <v>107109009</v>
      </c>
      <c r="AF68" s="236">
        <v>17200</v>
      </c>
      <c r="AG68" s="236">
        <v>17200</v>
      </c>
      <c r="AH68" s="236">
        <v>1617103</v>
      </c>
      <c r="AI68" s="236">
        <v>18851428</v>
      </c>
      <c r="AJ68" s="236">
        <v>588082</v>
      </c>
      <c r="AK68" s="236">
        <v>106520927</v>
      </c>
      <c r="AL68" s="86">
        <v>0</v>
      </c>
      <c r="AM68" s="99"/>
      <c r="AN68" s="93"/>
      <c r="AO68" s="95"/>
    </row>
    <row r="69" spans="1:41">
      <c r="A69" s="16" t="s">
        <v>100</v>
      </c>
      <c r="B69" s="17" t="s">
        <v>56</v>
      </c>
      <c r="C69" s="18">
        <v>638915186</v>
      </c>
      <c r="D69" s="18">
        <v>0</v>
      </c>
      <c r="E69" s="18">
        <v>0</v>
      </c>
      <c r="F69" s="18">
        <v>0</v>
      </c>
      <c r="G69" s="18">
        <f t="shared" si="7"/>
        <v>638915186</v>
      </c>
      <c r="H69" s="18">
        <v>98348</v>
      </c>
      <c r="I69" s="18">
        <v>98348</v>
      </c>
      <c r="J69" s="18">
        <f t="shared" si="5"/>
        <v>638816838</v>
      </c>
      <c r="K69" s="18">
        <v>98348</v>
      </c>
      <c r="L69" s="18">
        <v>98348</v>
      </c>
      <c r="M69" s="18">
        <v>0</v>
      </c>
      <c r="N69" s="18">
        <v>98348</v>
      </c>
      <c r="O69" s="18">
        <v>98348</v>
      </c>
      <c r="P69" s="18">
        <f t="shared" si="8"/>
        <v>0</v>
      </c>
      <c r="Q69" s="18">
        <f t="shared" si="6"/>
        <v>638816838</v>
      </c>
      <c r="R69" s="18">
        <f t="shared" si="9"/>
        <v>98348</v>
      </c>
      <c r="T69" s="237" t="s">
        <v>100</v>
      </c>
      <c r="U69" s="234" t="s">
        <v>56</v>
      </c>
      <c r="V69" s="236">
        <v>638915186</v>
      </c>
      <c r="W69" s="236">
        <v>0</v>
      </c>
      <c r="X69" s="236">
        <v>0</v>
      </c>
      <c r="Y69" s="236">
        <v>0</v>
      </c>
      <c r="Z69" s="236">
        <v>0</v>
      </c>
      <c r="AA69" s="236">
        <v>0</v>
      </c>
      <c r="AB69" s="236">
        <v>638915186</v>
      </c>
      <c r="AC69" s="236">
        <v>98348</v>
      </c>
      <c r="AD69" s="236">
        <v>98348</v>
      </c>
      <c r="AE69" s="236">
        <v>638816838</v>
      </c>
      <c r="AF69" s="236">
        <v>98348</v>
      </c>
      <c r="AG69" s="236">
        <v>98348</v>
      </c>
      <c r="AH69" s="236">
        <v>98348</v>
      </c>
      <c r="AI69" s="236">
        <v>98348</v>
      </c>
      <c r="AJ69" s="236">
        <v>0</v>
      </c>
      <c r="AK69" s="236">
        <v>638816838</v>
      </c>
      <c r="AL69" s="86">
        <v>0</v>
      </c>
      <c r="AM69" s="99"/>
      <c r="AN69" s="93"/>
      <c r="AO69" s="95"/>
    </row>
    <row r="70" spans="1:41">
      <c r="A70" s="10" t="s">
        <v>101</v>
      </c>
      <c r="B70" s="11" t="s">
        <v>59</v>
      </c>
      <c r="C70" s="12">
        <f>+C71</f>
        <v>1521092277</v>
      </c>
      <c r="D70" s="12">
        <v>0</v>
      </c>
      <c r="E70" s="12">
        <v>0</v>
      </c>
      <c r="F70" s="12">
        <v>0</v>
      </c>
      <c r="G70" s="12">
        <f t="shared" si="7"/>
        <v>1521092277</v>
      </c>
      <c r="H70" s="12">
        <v>0</v>
      </c>
      <c r="I70" s="12">
        <v>0</v>
      </c>
      <c r="J70" s="12">
        <f t="shared" si="5"/>
        <v>1521092277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f t="shared" si="8"/>
        <v>0</v>
      </c>
      <c r="Q70" s="12">
        <f t="shared" si="6"/>
        <v>1521092277</v>
      </c>
      <c r="R70" s="12">
        <f t="shared" si="9"/>
        <v>0</v>
      </c>
      <c r="T70" s="237" t="s">
        <v>101</v>
      </c>
      <c r="U70" s="234" t="s">
        <v>59</v>
      </c>
      <c r="V70" s="236">
        <v>1521092277</v>
      </c>
      <c r="W70" s="236">
        <v>0</v>
      </c>
      <c r="X70" s="236">
        <v>0</v>
      </c>
      <c r="Y70" s="236">
        <v>0</v>
      </c>
      <c r="Z70" s="236">
        <v>0</v>
      </c>
      <c r="AA70" s="236">
        <v>0</v>
      </c>
      <c r="AB70" s="236">
        <v>1521092277</v>
      </c>
      <c r="AC70" s="236">
        <v>0</v>
      </c>
      <c r="AD70" s="236">
        <v>0</v>
      </c>
      <c r="AE70" s="236">
        <v>1521092277</v>
      </c>
      <c r="AF70" s="236">
        <v>0</v>
      </c>
      <c r="AG70" s="236">
        <v>0</v>
      </c>
      <c r="AH70" s="236">
        <v>0</v>
      </c>
      <c r="AI70" s="236">
        <v>0</v>
      </c>
      <c r="AJ70" s="236">
        <v>0</v>
      </c>
      <c r="AK70" s="236">
        <v>1521092277</v>
      </c>
      <c r="AL70" s="86">
        <v>0</v>
      </c>
      <c r="AM70" s="99"/>
      <c r="AN70" s="93"/>
      <c r="AO70" s="95"/>
    </row>
    <row r="71" spans="1:41">
      <c r="A71" s="13" t="s">
        <v>102</v>
      </c>
      <c r="B71" s="14" t="s">
        <v>61</v>
      </c>
      <c r="C71" s="15">
        <f>+C72+C73</f>
        <v>1521092277</v>
      </c>
      <c r="D71" s="15">
        <v>0</v>
      </c>
      <c r="E71" s="15">
        <v>0</v>
      </c>
      <c r="F71" s="15">
        <v>0</v>
      </c>
      <c r="G71" s="15">
        <f t="shared" si="7"/>
        <v>1521092277</v>
      </c>
      <c r="H71" s="15">
        <v>0</v>
      </c>
      <c r="I71" s="15">
        <v>0</v>
      </c>
      <c r="J71" s="15">
        <f t="shared" si="5"/>
        <v>1521092277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t="shared" si="8"/>
        <v>0</v>
      </c>
      <c r="Q71" s="15">
        <f t="shared" si="6"/>
        <v>1521092277</v>
      </c>
      <c r="R71" s="15">
        <f t="shared" si="9"/>
        <v>0</v>
      </c>
      <c r="T71" s="237" t="s">
        <v>102</v>
      </c>
      <c r="U71" s="234" t="s">
        <v>61</v>
      </c>
      <c r="V71" s="236">
        <v>1521092277</v>
      </c>
      <c r="W71" s="236">
        <v>0</v>
      </c>
      <c r="X71" s="236">
        <v>0</v>
      </c>
      <c r="Y71" s="236">
        <v>0</v>
      </c>
      <c r="Z71" s="236">
        <v>0</v>
      </c>
      <c r="AA71" s="236">
        <v>0</v>
      </c>
      <c r="AB71" s="236">
        <v>1521092277</v>
      </c>
      <c r="AC71" s="236">
        <v>0</v>
      </c>
      <c r="AD71" s="236">
        <v>0</v>
      </c>
      <c r="AE71" s="236">
        <v>1521092277</v>
      </c>
      <c r="AF71" s="236">
        <v>0</v>
      </c>
      <c r="AG71" s="236">
        <v>0</v>
      </c>
      <c r="AH71" s="236">
        <v>0</v>
      </c>
      <c r="AI71" s="236">
        <v>0</v>
      </c>
      <c r="AJ71" s="236">
        <v>0</v>
      </c>
      <c r="AK71" s="236">
        <v>1521092277</v>
      </c>
      <c r="AL71" s="86">
        <v>0</v>
      </c>
      <c r="AM71" s="99"/>
      <c r="AN71" s="93"/>
      <c r="AO71" s="95"/>
    </row>
    <row r="72" spans="1:41">
      <c r="A72" s="16" t="s">
        <v>103</v>
      </c>
      <c r="B72" s="17" t="s">
        <v>63</v>
      </c>
      <c r="C72" s="18">
        <v>771092277</v>
      </c>
      <c r="D72" s="18">
        <v>0</v>
      </c>
      <c r="E72" s="18">
        <v>0</v>
      </c>
      <c r="F72" s="18">
        <v>0</v>
      </c>
      <c r="G72" s="18">
        <f t="shared" si="7"/>
        <v>771092277</v>
      </c>
      <c r="H72" s="18">
        <v>0</v>
      </c>
      <c r="I72" s="18">
        <v>0</v>
      </c>
      <c r="J72" s="18">
        <f t="shared" si="5"/>
        <v>771092277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f t="shared" si="8"/>
        <v>0</v>
      </c>
      <c r="Q72" s="18">
        <f t="shared" si="6"/>
        <v>771092277</v>
      </c>
      <c r="R72" s="18">
        <f t="shared" si="9"/>
        <v>0</v>
      </c>
      <c r="T72" s="237" t="s">
        <v>103</v>
      </c>
      <c r="U72" s="234" t="s">
        <v>63</v>
      </c>
      <c r="V72" s="236">
        <v>771092277</v>
      </c>
      <c r="W72" s="236">
        <v>0</v>
      </c>
      <c r="X72" s="236">
        <v>0</v>
      </c>
      <c r="Y72" s="236">
        <v>0</v>
      </c>
      <c r="Z72" s="236">
        <v>0</v>
      </c>
      <c r="AA72" s="236">
        <v>0</v>
      </c>
      <c r="AB72" s="236">
        <v>771092277</v>
      </c>
      <c r="AC72" s="236">
        <v>0</v>
      </c>
      <c r="AD72" s="236">
        <v>0</v>
      </c>
      <c r="AE72" s="236">
        <v>771092277</v>
      </c>
      <c r="AF72" s="236">
        <v>0</v>
      </c>
      <c r="AG72" s="236">
        <v>0</v>
      </c>
      <c r="AH72" s="236">
        <v>0</v>
      </c>
      <c r="AI72" s="236">
        <v>0</v>
      </c>
      <c r="AJ72" s="236">
        <v>0</v>
      </c>
      <c r="AK72" s="236">
        <v>771092277</v>
      </c>
      <c r="AL72" s="86">
        <v>0</v>
      </c>
      <c r="AM72" s="99"/>
      <c r="AN72" s="93"/>
      <c r="AO72" s="95"/>
    </row>
    <row r="73" spans="1:41">
      <c r="A73" s="16" t="s">
        <v>104</v>
      </c>
      <c r="B73" s="17" t="s">
        <v>105</v>
      </c>
      <c r="C73" s="18">
        <v>750000000</v>
      </c>
      <c r="D73" s="18">
        <v>0</v>
      </c>
      <c r="E73" s="18">
        <v>0</v>
      </c>
      <c r="F73" s="18">
        <v>0</v>
      </c>
      <c r="G73" s="18">
        <f t="shared" si="7"/>
        <v>750000000</v>
      </c>
      <c r="H73" s="18">
        <v>0</v>
      </c>
      <c r="I73" s="18">
        <v>0</v>
      </c>
      <c r="J73" s="18">
        <f t="shared" si="5"/>
        <v>750000000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f t="shared" si="8"/>
        <v>0</v>
      </c>
      <c r="Q73" s="18">
        <f t="shared" si="6"/>
        <v>750000000</v>
      </c>
      <c r="R73" s="18">
        <f t="shared" si="9"/>
        <v>0</v>
      </c>
      <c r="T73" s="237" t="s">
        <v>104</v>
      </c>
      <c r="U73" s="234" t="s">
        <v>105</v>
      </c>
      <c r="V73" s="236">
        <v>750000000</v>
      </c>
      <c r="W73" s="236">
        <v>0</v>
      </c>
      <c r="X73" s="236">
        <v>0</v>
      </c>
      <c r="Y73" s="236">
        <v>0</v>
      </c>
      <c r="Z73" s="236">
        <v>0</v>
      </c>
      <c r="AA73" s="236">
        <v>0</v>
      </c>
      <c r="AB73" s="236">
        <v>750000000</v>
      </c>
      <c r="AC73" s="236">
        <v>0</v>
      </c>
      <c r="AD73" s="236">
        <v>0</v>
      </c>
      <c r="AE73" s="236">
        <v>750000000</v>
      </c>
      <c r="AF73" s="236">
        <v>0</v>
      </c>
      <c r="AG73" s="236">
        <v>0</v>
      </c>
      <c r="AH73" s="236">
        <v>0</v>
      </c>
      <c r="AI73" s="236">
        <v>0</v>
      </c>
      <c r="AJ73" s="236">
        <v>0</v>
      </c>
      <c r="AK73" s="236">
        <v>750000000</v>
      </c>
      <c r="AL73" s="86">
        <v>0</v>
      </c>
      <c r="AM73" s="99"/>
      <c r="AN73" s="93"/>
      <c r="AO73" s="95"/>
    </row>
    <row r="74" spans="1:41">
      <c r="A74" s="4" t="s">
        <v>106</v>
      </c>
      <c r="B74" s="5" t="s">
        <v>107</v>
      </c>
      <c r="C74" s="6">
        <f>+C75+C104</f>
        <v>9449970190.9200001</v>
      </c>
      <c r="D74" s="6">
        <f t="shared" ref="D74:N74" si="20">+D75+D104</f>
        <v>1037800000</v>
      </c>
      <c r="E74" s="6">
        <f t="shared" si="20"/>
        <v>0</v>
      </c>
      <c r="F74" s="6">
        <f t="shared" si="20"/>
        <v>812000000</v>
      </c>
      <c r="G74" s="6">
        <f t="shared" si="7"/>
        <v>11299770190.92</v>
      </c>
      <c r="H74" s="6">
        <v>2163739808.9700003</v>
      </c>
      <c r="I74" s="6">
        <v>2366807939</v>
      </c>
      <c r="J74" s="6">
        <f t="shared" si="5"/>
        <v>8932962251.9200001</v>
      </c>
      <c r="K74" s="6">
        <v>220411189.50999999</v>
      </c>
      <c r="L74" s="6">
        <v>576166211.49000001</v>
      </c>
      <c r="M74" s="6">
        <f t="shared" si="20"/>
        <v>257520720.01999998</v>
      </c>
      <c r="N74" s="6">
        <v>2570415377.5299997</v>
      </c>
      <c r="O74" s="6">
        <v>5244577371.5300007</v>
      </c>
      <c r="P74" s="6">
        <f t="shared" si="8"/>
        <v>2877769432.5300007</v>
      </c>
      <c r="Q74" s="6">
        <f t="shared" si="6"/>
        <v>6055192819.3899994</v>
      </c>
      <c r="R74" s="6">
        <f t="shared" si="9"/>
        <v>576166211.49000001</v>
      </c>
      <c r="T74" s="237" t="s">
        <v>106</v>
      </c>
      <c r="U74" s="234" t="s">
        <v>107</v>
      </c>
      <c r="V74" s="236">
        <v>9342772992.9200001</v>
      </c>
      <c r="W74" s="236">
        <v>1037800000</v>
      </c>
      <c r="X74" s="236">
        <v>0</v>
      </c>
      <c r="Y74" s="236">
        <v>0</v>
      </c>
      <c r="Z74" s="236">
        <v>0</v>
      </c>
      <c r="AA74" s="236">
        <v>737000000</v>
      </c>
      <c r="AB74" s="236">
        <v>11117572992.92</v>
      </c>
      <c r="AC74" s="236">
        <v>2163739808.9700003</v>
      </c>
      <c r="AD74" s="236">
        <v>2366807939</v>
      </c>
      <c r="AE74" s="236">
        <v>8750765053.9200001</v>
      </c>
      <c r="AF74" s="236">
        <v>220411189.50999999</v>
      </c>
      <c r="AG74" s="236">
        <v>576166211.49000001</v>
      </c>
      <c r="AH74" s="236">
        <v>2570415377.5299997</v>
      </c>
      <c r="AI74" s="236">
        <v>5244577371.5300007</v>
      </c>
      <c r="AJ74" s="236">
        <v>2877769432.5300007</v>
      </c>
      <c r="AK74" s="236">
        <v>5872995621.3899994</v>
      </c>
      <c r="AL74" s="86">
        <v>0</v>
      </c>
      <c r="AM74" s="99"/>
      <c r="AN74" s="93"/>
      <c r="AO74" s="95"/>
    </row>
    <row r="75" spans="1:41">
      <c r="A75" s="7" t="s">
        <v>108</v>
      </c>
      <c r="B75" s="8" t="s">
        <v>109</v>
      </c>
      <c r="C75" s="9">
        <f>+C76</f>
        <v>253916784.92000002</v>
      </c>
      <c r="D75" s="9">
        <f t="shared" ref="D75:N75" si="21">+D76</f>
        <v>20000000</v>
      </c>
      <c r="E75" s="9">
        <f t="shared" si="21"/>
        <v>0</v>
      </c>
      <c r="F75" s="9">
        <f t="shared" si="21"/>
        <v>100000000</v>
      </c>
      <c r="G75" s="9">
        <f t="shared" si="7"/>
        <v>373916784.92000002</v>
      </c>
      <c r="H75" s="9">
        <v>6984500</v>
      </c>
      <c r="I75" s="9">
        <v>6984500</v>
      </c>
      <c r="J75" s="9">
        <f t="shared" si="5"/>
        <v>366932284.92000002</v>
      </c>
      <c r="K75" s="9">
        <v>5100000</v>
      </c>
      <c r="L75" s="9">
        <v>5100000</v>
      </c>
      <c r="M75" s="9">
        <f t="shared" si="21"/>
        <v>0</v>
      </c>
      <c r="N75" s="9">
        <v>24721428.559999999</v>
      </c>
      <c r="O75" s="9">
        <v>24721428.559999999</v>
      </c>
      <c r="P75" s="9">
        <f t="shared" si="8"/>
        <v>17736928.559999999</v>
      </c>
      <c r="Q75" s="9">
        <f t="shared" si="6"/>
        <v>349195356.36000001</v>
      </c>
      <c r="R75" s="9">
        <f t="shared" si="9"/>
        <v>5100000</v>
      </c>
      <c r="T75" s="237" t="s">
        <v>108</v>
      </c>
      <c r="U75" s="234" t="s">
        <v>109</v>
      </c>
      <c r="V75" s="236">
        <v>228916784.92000002</v>
      </c>
      <c r="W75" s="236">
        <v>20000000</v>
      </c>
      <c r="X75" s="236">
        <v>0</v>
      </c>
      <c r="Y75" s="236">
        <v>0</v>
      </c>
      <c r="Z75" s="236">
        <v>0</v>
      </c>
      <c r="AA75" s="236">
        <v>100000000</v>
      </c>
      <c r="AB75" s="236">
        <v>348916784.92000002</v>
      </c>
      <c r="AC75" s="236">
        <v>6984500</v>
      </c>
      <c r="AD75" s="236">
        <v>6984500</v>
      </c>
      <c r="AE75" s="236">
        <v>341932284.92000002</v>
      </c>
      <c r="AF75" s="236">
        <v>5100000</v>
      </c>
      <c r="AG75" s="236">
        <v>5100000</v>
      </c>
      <c r="AH75" s="236">
        <v>24721428.559999999</v>
      </c>
      <c r="AI75" s="236">
        <v>24721428.559999999</v>
      </c>
      <c r="AJ75" s="236">
        <v>17736928.559999999</v>
      </c>
      <c r="AK75" s="236">
        <v>324195356.36000001</v>
      </c>
      <c r="AL75" s="86">
        <v>0</v>
      </c>
      <c r="AM75" s="99"/>
      <c r="AN75" s="93"/>
      <c r="AO75" s="95"/>
    </row>
    <row r="76" spans="1:41">
      <c r="A76" s="10" t="s">
        <v>110</v>
      </c>
      <c r="B76" s="11" t="s">
        <v>111</v>
      </c>
      <c r="C76" s="12">
        <f>+C77+C97</f>
        <v>253916784.92000002</v>
      </c>
      <c r="D76" s="12">
        <f t="shared" ref="D76:N76" si="22">+D77+D97</f>
        <v>20000000</v>
      </c>
      <c r="E76" s="12">
        <f t="shared" si="22"/>
        <v>0</v>
      </c>
      <c r="F76" s="12">
        <f t="shared" si="22"/>
        <v>100000000</v>
      </c>
      <c r="G76" s="12">
        <f t="shared" si="7"/>
        <v>373916784.92000002</v>
      </c>
      <c r="H76" s="12">
        <v>6984500</v>
      </c>
      <c r="I76" s="12">
        <v>6984500</v>
      </c>
      <c r="J76" s="12">
        <f t="shared" si="5"/>
        <v>366932284.92000002</v>
      </c>
      <c r="K76" s="12">
        <v>5100000</v>
      </c>
      <c r="L76" s="12">
        <v>5100000</v>
      </c>
      <c r="M76" s="12">
        <f t="shared" si="22"/>
        <v>0</v>
      </c>
      <c r="N76" s="12">
        <v>24721428.559999999</v>
      </c>
      <c r="O76" s="12">
        <v>24721428.559999999</v>
      </c>
      <c r="P76" s="12">
        <f t="shared" si="8"/>
        <v>17736928.559999999</v>
      </c>
      <c r="Q76" s="12">
        <f t="shared" si="6"/>
        <v>349195356.36000001</v>
      </c>
      <c r="R76" s="12">
        <f t="shared" si="9"/>
        <v>5100000</v>
      </c>
      <c r="T76" s="237" t="s">
        <v>110</v>
      </c>
      <c r="U76" s="234" t="s">
        <v>111</v>
      </c>
      <c r="V76" s="236">
        <v>228916784.92000002</v>
      </c>
      <c r="W76" s="236">
        <v>20000000</v>
      </c>
      <c r="X76" s="236">
        <v>0</v>
      </c>
      <c r="Y76" s="236">
        <v>0</v>
      </c>
      <c r="Z76" s="236">
        <v>0</v>
      </c>
      <c r="AA76" s="236">
        <v>100000000</v>
      </c>
      <c r="AB76" s="236">
        <v>348916784.92000002</v>
      </c>
      <c r="AC76" s="236">
        <v>6984500</v>
      </c>
      <c r="AD76" s="236">
        <v>6984500</v>
      </c>
      <c r="AE76" s="236">
        <v>341932284.92000002</v>
      </c>
      <c r="AF76" s="236">
        <v>5100000</v>
      </c>
      <c r="AG76" s="236">
        <v>5100000</v>
      </c>
      <c r="AH76" s="236">
        <v>24721428.559999999</v>
      </c>
      <c r="AI76" s="236">
        <v>24721428.559999999</v>
      </c>
      <c r="AJ76" s="236">
        <v>17736928.559999999</v>
      </c>
      <c r="AK76" s="236">
        <v>324195356.36000001</v>
      </c>
      <c r="AL76" s="86">
        <v>0</v>
      </c>
      <c r="AM76" s="99"/>
      <c r="AN76" s="93"/>
      <c r="AO76" s="95"/>
    </row>
    <row r="77" spans="1:41">
      <c r="A77" s="13" t="s">
        <v>112</v>
      </c>
      <c r="B77" s="14" t="s">
        <v>113</v>
      </c>
      <c r="C77" s="15">
        <f>+C78+C80+C84+C87+C91+C94</f>
        <v>174416784.92000002</v>
      </c>
      <c r="D77" s="15">
        <f t="shared" ref="D77:N77" si="23">+D78+D80+D84+D87+D91+D94</f>
        <v>20000000</v>
      </c>
      <c r="E77" s="15">
        <f t="shared" si="23"/>
        <v>0</v>
      </c>
      <c r="F77" s="15">
        <f t="shared" si="23"/>
        <v>100000000</v>
      </c>
      <c r="G77" s="15">
        <f t="shared" si="7"/>
        <v>294416784.92000002</v>
      </c>
      <c r="H77" s="15">
        <v>6984500</v>
      </c>
      <c r="I77" s="15">
        <v>6984500</v>
      </c>
      <c r="J77" s="15">
        <f t="shared" si="5"/>
        <v>287432284.92000002</v>
      </c>
      <c r="K77" s="15">
        <v>5100000</v>
      </c>
      <c r="L77" s="15">
        <v>5100000</v>
      </c>
      <c r="M77" s="15">
        <f t="shared" si="23"/>
        <v>0</v>
      </c>
      <c r="N77" s="15">
        <v>24721428.559999999</v>
      </c>
      <c r="O77" s="15">
        <v>24721428.559999999</v>
      </c>
      <c r="P77" s="15">
        <f t="shared" si="8"/>
        <v>17736928.559999999</v>
      </c>
      <c r="Q77" s="15">
        <f t="shared" si="6"/>
        <v>269695356.36000001</v>
      </c>
      <c r="R77" s="15">
        <f t="shared" si="9"/>
        <v>5100000</v>
      </c>
      <c r="T77" s="237" t="s">
        <v>112</v>
      </c>
      <c r="U77" s="234" t="s">
        <v>113</v>
      </c>
      <c r="V77" s="236">
        <v>149416784.92000002</v>
      </c>
      <c r="W77" s="236">
        <v>20000000</v>
      </c>
      <c r="X77" s="236">
        <v>0</v>
      </c>
      <c r="Y77" s="236">
        <v>0</v>
      </c>
      <c r="Z77" s="236">
        <v>0</v>
      </c>
      <c r="AA77" s="236">
        <v>100000000</v>
      </c>
      <c r="AB77" s="236">
        <v>269416784.92000002</v>
      </c>
      <c r="AC77" s="236">
        <v>6984500</v>
      </c>
      <c r="AD77" s="236">
        <v>6984500</v>
      </c>
      <c r="AE77" s="236">
        <v>262432284.92000002</v>
      </c>
      <c r="AF77" s="236">
        <v>5100000</v>
      </c>
      <c r="AG77" s="236">
        <v>5100000</v>
      </c>
      <c r="AH77" s="236">
        <v>24721428.559999999</v>
      </c>
      <c r="AI77" s="236">
        <v>24721428.559999999</v>
      </c>
      <c r="AJ77" s="236">
        <v>17736928.559999999</v>
      </c>
      <c r="AK77" s="236">
        <v>244695356.36000001</v>
      </c>
      <c r="AL77" s="86">
        <v>0</v>
      </c>
      <c r="AM77" s="99"/>
      <c r="AN77" s="93"/>
      <c r="AO77" s="95"/>
    </row>
    <row r="78" spans="1:41">
      <c r="A78" s="13" t="s">
        <v>114</v>
      </c>
      <c r="B78" s="14" t="s">
        <v>115</v>
      </c>
      <c r="C78" s="15">
        <f>+C79</f>
        <v>30000022</v>
      </c>
      <c r="D78" s="15">
        <f t="shared" ref="D78:N78" si="24">+D79</f>
        <v>0</v>
      </c>
      <c r="E78" s="15">
        <f t="shared" si="24"/>
        <v>0</v>
      </c>
      <c r="F78" s="15">
        <f t="shared" si="24"/>
        <v>20000000</v>
      </c>
      <c r="G78" s="15">
        <f t="shared" si="7"/>
        <v>50000022</v>
      </c>
      <c r="H78" s="15">
        <v>2846500</v>
      </c>
      <c r="I78" s="15">
        <v>2846500</v>
      </c>
      <c r="J78" s="15">
        <f t="shared" ref="J78:J141" si="25">+G78-I78</f>
        <v>47153522</v>
      </c>
      <c r="K78" s="15">
        <v>1400000</v>
      </c>
      <c r="L78" s="15">
        <v>1400000</v>
      </c>
      <c r="M78" s="15">
        <f t="shared" si="24"/>
        <v>0</v>
      </c>
      <c r="N78" s="15">
        <v>16850000</v>
      </c>
      <c r="O78" s="15">
        <v>16850000</v>
      </c>
      <c r="P78" s="15">
        <f t="shared" si="8"/>
        <v>14003500</v>
      </c>
      <c r="Q78" s="15">
        <f t="shared" ref="Q78:Q141" si="26">+G78-O78</f>
        <v>33150022</v>
      </c>
      <c r="R78" s="15">
        <f t="shared" si="9"/>
        <v>1400000</v>
      </c>
      <c r="T78" s="237" t="s">
        <v>114</v>
      </c>
      <c r="U78" s="234" t="s">
        <v>115</v>
      </c>
      <c r="V78" s="236">
        <v>30000022</v>
      </c>
      <c r="W78" s="236">
        <v>0</v>
      </c>
      <c r="X78" s="236">
        <v>0</v>
      </c>
      <c r="Y78" s="236">
        <v>0</v>
      </c>
      <c r="Z78" s="236">
        <v>0</v>
      </c>
      <c r="AA78" s="236">
        <v>20000000</v>
      </c>
      <c r="AB78" s="236">
        <v>50000022</v>
      </c>
      <c r="AC78" s="236">
        <v>2846500</v>
      </c>
      <c r="AD78" s="236">
        <v>2846500</v>
      </c>
      <c r="AE78" s="236">
        <v>47153522</v>
      </c>
      <c r="AF78" s="236">
        <v>1400000</v>
      </c>
      <c r="AG78" s="236">
        <v>1400000</v>
      </c>
      <c r="AH78" s="236">
        <v>16850000</v>
      </c>
      <c r="AI78" s="236">
        <v>16850000</v>
      </c>
      <c r="AJ78" s="236">
        <v>14003500</v>
      </c>
      <c r="AK78" s="236">
        <v>33150022</v>
      </c>
      <c r="AL78" s="86">
        <v>0</v>
      </c>
      <c r="AM78" s="99"/>
      <c r="AN78" s="93"/>
      <c r="AO78" s="95"/>
    </row>
    <row r="79" spans="1:41">
      <c r="A79" s="16" t="s">
        <v>116</v>
      </c>
      <c r="B79" s="17" t="s">
        <v>117</v>
      </c>
      <c r="C79" s="18">
        <v>30000022</v>
      </c>
      <c r="D79" s="18">
        <v>0</v>
      </c>
      <c r="E79" s="18">
        <v>0</v>
      </c>
      <c r="F79" s="18">
        <v>20000000</v>
      </c>
      <c r="G79" s="18">
        <f t="shared" ref="G79:G142" si="27">+C79+D79-E79+F79</f>
        <v>50000022</v>
      </c>
      <c r="H79" s="18">
        <v>2846500</v>
      </c>
      <c r="I79" s="18">
        <v>2846500</v>
      </c>
      <c r="J79" s="18">
        <f t="shared" si="25"/>
        <v>47153522</v>
      </c>
      <c r="K79" s="18">
        <v>1400000</v>
      </c>
      <c r="L79" s="18">
        <v>1400000</v>
      </c>
      <c r="M79" s="18">
        <v>0</v>
      </c>
      <c r="N79" s="18">
        <v>16850000</v>
      </c>
      <c r="O79" s="18">
        <v>16850000</v>
      </c>
      <c r="P79" s="18">
        <f t="shared" ref="P79:P142" si="28">+O79-I79</f>
        <v>14003500</v>
      </c>
      <c r="Q79" s="18">
        <f t="shared" si="26"/>
        <v>33150022</v>
      </c>
      <c r="R79" s="18">
        <f t="shared" ref="R79:R142" si="29">+L79</f>
        <v>1400000</v>
      </c>
      <c r="T79" s="237" t="s">
        <v>116</v>
      </c>
      <c r="U79" s="234" t="s">
        <v>117</v>
      </c>
      <c r="V79" s="236">
        <v>30000022</v>
      </c>
      <c r="W79" s="236">
        <v>0</v>
      </c>
      <c r="X79" s="236">
        <v>0</v>
      </c>
      <c r="Y79" s="236">
        <v>0</v>
      </c>
      <c r="Z79" s="236">
        <v>0</v>
      </c>
      <c r="AA79" s="236">
        <v>20000000</v>
      </c>
      <c r="AB79" s="236">
        <v>50000022</v>
      </c>
      <c r="AC79" s="236">
        <v>2846500</v>
      </c>
      <c r="AD79" s="236">
        <v>2846500</v>
      </c>
      <c r="AE79" s="236">
        <v>47153522</v>
      </c>
      <c r="AF79" s="236">
        <v>1400000</v>
      </c>
      <c r="AG79" s="236">
        <v>1400000</v>
      </c>
      <c r="AH79" s="236">
        <v>16850000</v>
      </c>
      <c r="AI79" s="236">
        <v>16850000</v>
      </c>
      <c r="AJ79" s="236">
        <v>14003500</v>
      </c>
      <c r="AK79" s="236">
        <v>33150022</v>
      </c>
      <c r="AL79" s="86">
        <v>0</v>
      </c>
      <c r="AM79" s="90">
        <v>20101040309</v>
      </c>
      <c r="AN79" s="101">
        <v>20000000</v>
      </c>
      <c r="AO79" s="102" t="s">
        <v>117</v>
      </c>
    </row>
    <row r="80" spans="1:41">
      <c r="A80" s="13" t="s">
        <v>118</v>
      </c>
      <c r="B80" s="14" t="s">
        <v>119</v>
      </c>
      <c r="C80" s="15">
        <f>SUM(C81:C83)</f>
        <v>51041253</v>
      </c>
      <c r="D80" s="15">
        <f t="shared" ref="D80:N80" si="30">SUM(D81:D83)</f>
        <v>0</v>
      </c>
      <c r="E80" s="15">
        <f t="shared" si="30"/>
        <v>0</v>
      </c>
      <c r="F80" s="15">
        <f t="shared" si="30"/>
        <v>0</v>
      </c>
      <c r="G80" s="15">
        <f t="shared" si="27"/>
        <v>51041253</v>
      </c>
      <c r="H80" s="15">
        <v>2938000</v>
      </c>
      <c r="I80" s="15">
        <v>2938000</v>
      </c>
      <c r="J80" s="15">
        <f t="shared" si="25"/>
        <v>48103253</v>
      </c>
      <c r="K80" s="15">
        <v>2500000</v>
      </c>
      <c r="L80" s="15">
        <v>2500000</v>
      </c>
      <c r="M80" s="15">
        <f t="shared" si="30"/>
        <v>0</v>
      </c>
      <c r="N80" s="15">
        <v>3100000</v>
      </c>
      <c r="O80" s="15">
        <v>3100000</v>
      </c>
      <c r="P80" s="15">
        <f t="shared" si="28"/>
        <v>162000</v>
      </c>
      <c r="Q80" s="15">
        <f t="shared" si="26"/>
        <v>47941253</v>
      </c>
      <c r="R80" s="15">
        <f t="shared" si="29"/>
        <v>2500000</v>
      </c>
      <c r="T80" s="237" t="s">
        <v>118</v>
      </c>
      <c r="U80" s="234" t="s">
        <v>119</v>
      </c>
      <c r="V80" s="236">
        <v>26041253</v>
      </c>
      <c r="W80" s="236">
        <v>0</v>
      </c>
      <c r="X80" s="236">
        <v>0</v>
      </c>
      <c r="Y80" s="236">
        <v>0</v>
      </c>
      <c r="Z80" s="236">
        <v>0</v>
      </c>
      <c r="AA80" s="236">
        <v>0</v>
      </c>
      <c r="AB80" s="236">
        <v>26041253</v>
      </c>
      <c r="AC80" s="236">
        <v>2938000</v>
      </c>
      <c r="AD80" s="236">
        <v>2938000</v>
      </c>
      <c r="AE80" s="236">
        <v>23103253</v>
      </c>
      <c r="AF80" s="236">
        <v>2500000</v>
      </c>
      <c r="AG80" s="236">
        <v>2500000</v>
      </c>
      <c r="AH80" s="236">
        <v>3100000</v>
      </c>
      <c r="AI80" s="236">
        <v>3100000</v>
      </c>
      <c r="AJ80" s="236">
        <v>162000</v>
      </c>
      <c r="AK80" s="236">
        <v>22941253</v>
      </c>
      <c r="AL80" s="86">
        <v>0</v>
      </c>
      <c r="AM80" s="99"/>
      <c r="AN80" s="89"/>
      <c r="AO80" s="95"/>
    </row>
    <row r="81" spans="1:42">
      <c r="A81" s="16" t="s">
        <v>120</v>
      </c>
      <c r="B81" s="17" t="s">
        <v>121</v>
      </c>
      <c r="C81" s="18">
        <v>7041253</v>
      </c>
      <c r="D81" s="18">
        <v>0</v>
      </c>
      <c r="E81" s="18">
        <v>0</v>
      </c>
      <c r="F81" s="18">
        <v>0</v>
      </c>
      <c r="G81" s="18">
        <f t="shared" si="27"/>
        <v>7041253</v>
      </c>
      <c r="H81" s="18">
        <v>2500000</v>
      </c>
      <c r="I81" s="18">
        <v>2500000</v>
      </c>
      <c r="J81" s="18">
        <f t="shared" si="25"/>
        <v>4541253</v>
      </c>
      <c r="K81" s="18">
        <v>2500000</v>
      </c>
      <c r="L81" s="18">
        <v>2500000</v>
      </c>
      <c r="M81" s="18">
        <v>0</v>
      </c>
      <c r="N81" s="18">
        <v>2500000</v>
      </c>
      <c r="O81" s="18">
        <v>2500000</v>
      </c>
      <c r="P81" s="18">
        <f t="shared" si="28"/>
        <v>0</v>
      </c>
      <c r="Q81" s="18">
        <f t="shared" si="26"/>
        <v>4541253</v>
      </c>
      <c r="R81" s="18">
        <f t="shared" si="29"/>
        <v>2500000</v>
      </c>
      <c r="T81" s="237" t="s">
        <v>120</v>
      </c>
      <c r="U81" s="234" t="s">
        <v>121</v>
      </c>
      <c r="V81" s="236">
        <v>7041253</v>
      </c>
      <c r="W81" s="236">
        <v>0</v>
      </c>
      <c r="X81" s="236">
        <v>0</v>
      </c>
      <c r="Y81" s="236">
        <v>0</v>
      </c>
      <c r="Z81" s="236">
        <v>0</v>
      </c>
      <c r="AA81" s="236">
        <v>0</v>
      </c>
      <c r="AB81" s="236">
        <v>7041253</v>
      </c>
      <c r="AC81" s="236">
        <v>2500000</v>
      </c>
      <c r="AD81" s="236">
        <v>2500000</v>
      </c>
      <c r="AE81" s="236">
        <v>4541253</v>
      </c>
      <c r="AF81" s="236">
        <v>2500000</v>
      </c>
      <c r="AG81" s="236">
        <v>2500000</v>
      </c>
      <c r="AH81" s="236">
        <v>2500000</v>
      </c>
      <c r="AI81" s="236">
        <v>2500000</v>
      </c>
      <c r="AJ81" s="236">
        <v>0</v>
      </c>
      <c r="AK81" s="236">
        <v>4541253</v>
      </c>
      <c r="AL81" s="86">
        <v>0</v>
      </c>
      <c r="AM81" s="100"/>
      <c r="AN81" s="103"/>
      <c r="AO81" s="97"/>
      <c r="AP81" s="91"/>
    </row>
    <row r="82" spans="1:42">
      <c r="A82" s="16" t="s">
        <v>122</v>
      </c>
      <c r="B82" s="17" t="s">
        <v>123</v>
      </c>
      <c r="C82" s="18">
        <v>19000000</v>
      </c>
      <c r="D82" s="18">
        <v>0</v>
      </c>
      <c r="E82" s="18">
        <v>0</v>
      </c>
      <c r="F82" s="18">
        <v>0</v>
      </c>
      <c r="G82" s="18">
        <f t="shared" si="27"/>
        <v>19000000</v>
      </c>
      <c r="H82" s="18">
        <v>438000</v>
      </c>
      <c r="I82" s="18">
        <v>438000</v>
      </c>
      <c r="J82" s="18">
        <f t="shared" si="25"/>
        <v>18562000</v>
      </c>
      <c r="K82" s="18">
        <v>0</v>
      </c>
      <c r="L82" s="18">
        <v>0</v>
      </c>
      <c r="M82" s="18">
        <v>0</v>
      </c>
      <c r="N82" s="18">
        <v>600000</v>
      </c>
      <c r="O82" s="18">
        <v>600000</v>
      </c>
      <c r="P82" s="18">
        <f t="shared" si="28"/>
        <v>162000</v>
      </c>
      <c r="Q82" s="18">
        <f t="shared" si="26"/>
        <v>18400000</v>
      </c>
      <c r="R82" s="18">
        <f t="shared" si="29"/>
        <v>0</v>
      </c>
      <c r="T82" s="237" t="s">
        <v>122</v>
      </c>
      <c r="U82" s="234" t="s">
        <v>123</v>
      </c>
      <c r="V82" s="236">
        <v>19000000</v>
      </c>
      <c r="W82" s="236">
        <v>0</v>
      </c>
      <c r="X82" s="236">
        <v>0</v>
      </c>
      <c r="Y82" s="236">
        <v>0</v>
      </c>
      <c r="Z82" s="236">
        <v>0</v>
      </c>
      <c r="AA82" s="236">
        <v>0</v>
      </c>
      <c r="AB82" s="236">
        <v>19000000</v>
      </c>
      <c r="AC82" s="236">
        <v>438000</v>
      </c>
      <c r="AD82" s="236">
        <v>438000</v>
      </c>
      <c r="AE82" s="236">
        <v>18562000</v>
      </c>
      <c r="AF82" s="236">
        <v>0</v>
      </c>
      <c r="AG82" s="236">
        <v>0</v>
      </c>
      <c r="AH82" s="236">
        <v>600000</v>
      </c>
      <c r="AI82" s="236">
        <v>600000</v>
      </c>
      <c r="AJ82" s="236">
        <v>162000</v>
      </c>
      <c r="AK82" s="236">
        <v>18400000</v>
      </c>
      <c r="AL82" s="86">
        <v>0</v>
      </c>
      <c r="AM82" s="100"/>
      <c r="AN82" s="103"/>
      <c r="AO82" s="97"/>
      <c r="AP82" s="91"/>
    </row>
    <row r="83" spans="1:42">
      <c r="A83" s="16" t="s">
        <v>124</v>
      </c>
      <c r="B83" s="17" t="s">
        <v>293</v>
      </c>
      <c r="C83" s="18">
        <v>25000000</v>
      </c>
      <c r="D83" s="18">
        <v>0</v>
      </c>
      <c r="E83" s="18">
        <v>0</v>
      </c>
      <c r="F83" s="18">
        <v>0</v>
      </c>
      <c r="G83" s="18">
        <f t="shared" si="27"/>
        <v>25000000</v>
      </c>
      <c r="H83" s="18">
        <v>0</v>
      </c>
      <c r="I83" s="18">
        <v>0</v>
      </c>
      <c r="J83" s="18">
        <f t="shared" si="25"/>
        <v>25000000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f t="shared" si="28"/>
        <v>0</v>
      </c>
      <c r="Q83" s="18">
        <f t="shared" si="26"/>
        <v>25000000</v>
      </c>
      <c r="R83" s="18">
        <f t="shared" si="29"/>
        <v>0</v>
      </c>
      <c r="T83" s="237" t="s">
        <v>124</v>
      </c>
      <c r="U83" s="234" t="s">
        <v>293</v>
      </c>
      <c r="V83" s="236">
        <v>25000000</v>
      </c>
      <c r="W83" s="236">
        <v>0</v>
      </c>
      <c r="X83" s="236">
        <v>0</v>
      </c>
      <c r="Y83" s="236">
        <v>0</v>
      </c>
      <c r="Z83" s="236">
        <v>0</v>
      </c>
      <c r="AA83" s="236">
        <v>0</v>
      </c>
      <c r="AB83" s="236">
        <v>25000000</v>
      </c>
      <c r="AC83" s="236">
        <v>0</v>
      </c>
      <c r="AD83" s="236">
        <v>0</v>
      </c>
      <c r="AE83" s="236">
        <v>25000000</v>
      </c>
      <c r="AF83" s="236">
        <v>0</v>
      </c>
      <c r="AG83" s="236">
        <v>0</v>
      </c>
      <c r="AH83" s="236">
        <v>0</v>
      </c>
      <c r="AI83" s="236">
        <v>0</v>
      </c>
      <c r="AJ83" s="236">
        <v>0</v>
      </c>
      <c r="AK83" s="236">
        <v>25000000</v>
      </c>
      <c r="AL83" s="86">
        <v>0</v>
      </c>
      <c r="AM83" s="100"/>
      <c r="AN83" s="103"/>
      <c r="AO83" s="97"/>
      <c r="AP83" s="91"/>
    </row>
    <row r="84" spans="1:42">
      <c r="A84" s="13" t="s">
        <v>125</v>
      </c>
      <c r="B84" s="14" t="s">
        <v>126</v>
      </c>
      <c r="C84" s="15">
        <f>+C85+C86</f>
        <v>44999999.920000002</v>
      </c>
      <c r="D84" s="15">
        <f t="shared" ref="D84:N84" si="31">+D85+D86</f>
        <v>20000000</v>
      </c>
      <c r="E84" s="15">
        <f t="shared" si="31"/>
        <v>0</v>
      </c>
      <c r="F84" s="15">
        <f t="shared" si="31"/>
        <v>0</v>
      </c>
      <c r="G84" s="15">
        <f t="shared" si="27"/>
        <v>64999999.920000002</v>
      </c>
      <c r="H84" s="15">
        <v>1200000</v>
      </c>
      <c r="I84" s="15">
        <v>1200000</v>
      </c>
      <c r="J84" s="15">
        <f t="shared" si="25"/>
        <v>63799999.920000002</v>
      </c>
      <c r="K84" s="15">
        <v>1200000</v>
      </c>
      <c r="L84" s="15">
        <v>1200000</v>
      </c>
      <c r="M84" s="15">
        <f t="shared" si="31"/>
        <v>0</v>
      </c>
      <c r="N84" s="15">
        <v>4771428.5599999996</v>
      </c>
      <c r="O84" s="15">
        <v>4771428.5599999996</v>
      </c>
      <c r="P84" s="15">
        <f t="shared" si="28"/>
        <v>3571428.5599999996</v>
      </c>
      <c r="Q84" s="15">
        <f t="shared" si="26"/>
        <v>60228571.359999999</v>
      </c>
      <c r="R84" s="15">
        <f t="shared" si="29"/>
        <v>1200000</v>
      </c>
      <c r="T84" s="237" t="s">
        <v>125</v>
      </c>
      <c r="U84" s="234" t="s">
        <v>126</v>
      </c>
      <c r="V84" s="236">
        <v>44999999.920000002</v>
      </c>
      <c r="W84" s="236">
        <v>20000000</v>
      </c>
      <c r="X84" s="236">
        <v>0</v>
      </c>
      <c r="Y84" s="236">
        <v>0</v>
      </c>
      <c r="Z84" s="236">
        <v>0</v>
      </c>
      <c r="AA84" s="236">
        <v>0</v>
      </c>
      <c r="AB84" s="236">
        <v>64999999.920000002</v>
      </c>
      <c r="AC84" s="236">
        <v>1200000</v>
      </c>
      <c r="AD84" s="236">
        <v>1200000</v>
      </c>
      <c r="AE84" s="236">
        <v>63799999.920000002</v>
      </c>
      <c r="AF84" s="236">
        <v>1200000</v>
      </c>
      <c r="AG84" s="236">
        <v>1200000</v>
      </c>
      <c r="AH84" s="236">
        <v>4771428.5599999996</v>
      </c>
      <c r="AI84" s="236">
        <v>4771428.5599999996</v>
      </c>
      <c r="AJ84" s="236">
        <v>3571428.5599999996</v>
      </c>
      <c r="AK84" s="236">
        <v>60228571.359999999</v>
      </c>
      <c r="AL84" s="86">
        <v>0</v>
      </c>
      <c r="AM84" s="100"/>
      <c r="AN84" s="103"/>
      <c r="AO84" s="97"/>
      <c r="AP84" s="91"/>
    </row>
    <row r="85" spans="1:42">
      <c r="A85" s="16" t="s">
        <v>127</v>
      </c>
      <c r="B85" s="17" t="s">
        <v>128</v>
      </c>
      <c r="C85" s="18">
        <v>20000000</v>
      </c>
      <c r="D85" s="18">
        <v>0</v>
      </c>
      <c r="E85" s="18">
        <v>0</v>
      </c>
      <c r="F85" s="18">
        <v>0</v>
      </c>
      <c r="G85" s="18">
        <f t="shared" si="27"/>
        <v>20000000</v>
      </c>
      <c r="H85" s="18">
        <v>0</v>
      </c>
      <c r="I85" s="18">
        <v>0</v>
      </c>
      <c r="J85" s="18">
        <f t="shared" si="25"/>
        <v>20000000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f t="shared" si="28"/>
        <v>0</v>
      </c>
      <c r="Q85" s="18">
        <f t="shared" si="26"/>
        <v>20000000</v>
      </c>
      <c r="R85" s="18">
        <f t="shared" si="29"/>
        <v>0</v>
      </c>
      <c r="T85" s="237" t="s">
        <v>127</v>
      </c>
      <c r="U85" s="234" t="s">
        <v>128</v>
      </c>
      <c r="V85" s="236">
        <v>20000000</v>
      </c>
      <c r="W85" s="236">
        <v>0</v>
      </c>
      <c r="X85" s="236">
        <v>0</v>
      </c>
      <c r="Y85" s="236">
        <v>0</v>
      </c>
      <c r="Z85" s="236">
        <v>0</v>
      </c>
      <c r="AA85" s="236">
        <v>0</v>
      </c>
      <c r="AB85" s="236">
        <v>20000000</v>
      </c>
      <c r="AC85" s="236">
        <v>0</v>
      </c>
      <c r="AD85" s="236">
        <v>0</v>
      </c>
      <c r="AE85" s="236">
        <v>20000000</v>
      </c>
      <c r="AF85" s="236">
        <v>0</v>
      </c>
      <c r="AG85" s="236">
        <v>0</v>
      </c>
      <c r="AH85" s="236">
        <v>0</v>
      </c>
      <c r="AI85" s="236">
        <v>0</v>
      </c>
      <c r="AJ85" s="236">
        <v>0</v>
      </c>
      <c r="AK85" s="236">
        <v>20000000</v>
      </c>
      <c r="AL85" s="86">
        <v>0</v>
      </c>
      <c r="AM85" s="100"/>
      <c r="AN85" s="103"/>
      <c r="AO85" s="97"/>
      <c r="AP85" s="91"/>
    </row>
    <row r="86" spans="1:42">
      <c r="A86" s="16" t="s">
        <v>129</v>
      </c>
      <c r="B86" s="17" t="s">
        <v>130</v>
      </c>
      <c r="C86" s="18">
        <v>24999999.920000002</v>
      </c>
      <c r="D86" s="18">
        <v>20000000</v>
      </c>
      <c r="E86" s="18">
        <v>0</v>
      </c>
      <c r="F86" s="18">
        <v>0</v>
      </c>
      <c r="G86" s="18">
        <f t="shared" si="27"/>
        <v>44999999.920000002</v>
      </c>
      <c r="H86" s="18">
        <v>1200000</v>
      </c>
      <c r="I86" s="18">
        <v>1200000</v>
      </c>
      <c r="J86" s="18">
        <f t="shared" si="25"/>
        <v>43799999.920000002</v>
      </c>
      <c r="K86" s="18">
        <v>1200000</v>
      </c>
      <c r="L86" s="18">
        <v>1200000</v>
      </c>
      <c r="M86" s="18">
        <v>0</v>
      </c>
      <c r="N86" s="18">
        <v>4771428.5599999996</v>
      </c>
      <c r="O86" s="18">
        <v>4771428.5599999996</v>
      </c>
      <c r="P86" s="18">
        <f t="shared" si="28"/>
        <v>3571428.5599999996</v>
      </c>
      <c r="Q86" s="18">
        <f t="shared" si="26"/>
        <v>40228571.359999999</v>
      </c>
      <c r="R86" s="18">
        <f t="shared" si="29"/>
        <v>1200000</v>
      </c>
      <c r="T86" s="237" t="s">
        <v>129</v>
      </c>
      <c r="U86" s="234" t="s">
        <v>130</v>
      </c>
      <c r="V86" s="236">
        <v>24999999.920000002</v>
      </c>
      <c r="W86" s="236">
        <v>20000000</v>
      </c>
      <c r="X86" s="236">
        <v>0</v>
      </c>
      <c r="Y86" s="236">
        <v>0</v>
      </c>
      <c r="Z86" s="236">
        <v>0</v>
      </c>
      <c r="AA86" s="236">
        <v>0</v>
      </c>
      <c r="AB86" s="236">
        <v>44999999.920000002</v>
      </c>
      <c r="AC86" s="236">
        <v>1200000</v>
      </c>
      <c r="AD86" s="236">
        <v>1200000</v>
      </c>
      <c r="AE86" s="236">
        <v>43799999.920000002</v>
      </c>
      <c r="AF86" s="236">
        <v>1200000</v>
      </c>
      <c r="AG86" s="236">
        <v>1200000</v>
      </c>
      <c r="AH86" s="236">
        <v>4771428.5599999996</v>
      </c>
      <c r="AI86" s="236">
        <v>4771428.5599999996</v>
      </c>
      <c r="AJ86" s="236">
        <v>3571428.5599999996</v>
      </c>
      <c r="AK86" s="236">
        <v>40228571.359999999</v>
      </c>
      <c r="AL86" s="86">
        <v>0</v>
      </c>
      <c r="AM86" s="100"/>
      <c r="AN86" s="103"/>
      <c r="AO86" s="97"/>
      <c r="AP86" s="91"/>
    </row>
    <row r="87" spans="1:42">
      <c r="A87" s="13" t="s">
        <v>131</v>
      </c>
      <c r="B87" s="14" t="s">
        <v>132</v>
      </c>
      <c r="C87" s="15">
        <f>+C88+C89+C90</f>
        <v>19275510</v>
      </c>
      <c r="D87" s="15">
        <f t="shared" ref="D87:N87" si="32">+D88+D89+D90</f>
        <v>0</v>
      </c>
      <c r="E87" s="15">
        <f t="shared" si="32"/>
        <v>0</v>
      </c>
      <c r="F87" s="15">
        <f t="shared" si="32"/>
        <v>40000000</v>
      </c>
      <c r="G87" s="15">
        <f t="shared" si="27"/>
        <v>59275510</v>
      </c>
      <c r="H87" s="15">
        <v>0</v>
      </c>
      <c r="I87" s="15">
        <v>0</v>
      </c>
      <c r="J87" s="15">
        <f t="shared" si="25"/>
        <v>59275510</v>
      </c>
      <c r="K87" s="15">
        <v>0</v>
      </c>
      <c r="L87" s="15">
        <v>0</v>
      </c>
      <c r="M87" s="15">
        <f t="shared" si="32"/>
        <v>0</v>
      </c>
      <c r="N87" s="15">
        <v>0</v>
      </c>
      <c r="O87" s="15">
        <v>0</v>
      </c>
      <c r="P87" s="15">
        <f t="shared" si="28"/>
        <v>0</v>
      </c>
      <c r="Q87" s="15">
        <f t="shared" si="26"/>
        <v>59275510</v>
      </c>
      <c r="R87" s="15">
        <f t="shared" si="29"/>
        <v>0</v>
      </c>
      <c r="T87" s="237" t="s">
        <v>131</v>
      </c>
      <c r="U87" s="234" t="s">
        <v>132</v>
      </c>
      <c r="V87" s="236">
        <v>19275510</v>
      </c>
      <c r="W87" s="236">
        <v>0</v>
      </c>
      <c r="X87" s="236">
        <v>0</v>
      </c>
      <c r="Y87" s="236">
        <v>0</v>
      </c>
      <c r="Z87" s="236">
        <v>0</v>
      </c>
      <c r="AA87" s="236">
        <v>40000000</v>
      </c>
      <c r="AB87" s="236">
        <v>59275510</v>
      </c>
      <c r="AC87" s="236">
        <v>0</v>
      </c>
      <c r="AD87" s="236">
        <v>0</v>
      </c>
      <c r="AE87" s="236">
        <v>59275510</v>
      </c>
      <c r="AF87" s="236">
        <v>0</v>
      </c>
      <c r="AG87" s="236">
        <v>0</v>
      </c>
      <c r="AH87" s="236">
        <v>0</v>
      </c>
      <c r="AI87" s="236">
        <v>0</v>
      </c>
      <c r="AJ87" s="236">
        <v>0</v>
      </c>
      <c r="AK87" s="236">
        <v>59275510</v>
      </c>
      <c r="AL87" s="86">
        <v>0</v>
      </c>
    </row>
    <row r="88" spans="1:42">
      <c r="A88" s="16" t="s">
        <v>133</v>
      </c>
      <c r="B88" s="17" t="s">
        <v>134</v>
      </c>
      <c r="C88" s="18">
        <v>1275510</v>
      </c>
      <c r="D88" s="18">
        <v>0</v>
      </c>
      <c r="E88" s="18">
        <v>0</v>
      </c>
      <c r="F88" s="18">
        <v>20000000</v>
      </c>
      <c r="G88" s="18">
        <f t="shared" si="27"/>
        <v>21275510</v>
      </c>
      <c r="H88" s="18">
        <v>0</v>
      </c>
      <c r="I88" s="18">
        <v>0</v>
      </c>
      <c r="J88" s="18">
        <f t="shared" si="25"/>
        <v>21275510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f t="shared" si="28"/>
        <v>0</v>
      </c>
      <c r="Q88" s="18">
        <f t="shared" si="26"/>
        <v>21275510</v>
      </c>
      <c r="R88" s="18">
        <f t="shared" si="29"/>
        <v>0</v>
      </c>
      <c r="T88" s="237" t="s">
        <v>133</v>
      </c>
      <c r="U88" s="234" t="s">
        <v>134</v>
      </c>
      <c r="V88" s="236">
        <v>1275510</v>
      </c>
      <c r="W88" s="236">
        <v>0</v>
      </c>
      <c r="X88" s="236">
        <v>0</v>
      </c>
      <c r="Y88" s="236">
        <v>0</v>
      </c>
      <c r="Z88" s="236">
        <v>0</v>
      </c>
      <c r="AA88" s="236">
        <v>20000000</v>
      </c>
      <c r="AB88" s="236">
        <v>21275510</v>
      </c>
      <c r="AC88" s="236">
        <v>0</v>
      </c>
      <c r="AD88" s="236">
        <v>0</v>
      </c>
      <c r="AE88" s="236">
        <v>21275510</v>
      </c>
      <c r="AF88" s="236">
        <v>0</v>
      </c>
      <c r="AG88" s="236">
        <v>0</v>
      </c>
      <c r="AH88" s="236">
        <v>0</v>
      </c>
      <c r="AI88" s="236">
        <v>0</v>
      </c>
      <c r="AJ88" s="236">
        <v>0</v>
      </c>
      <c r="AK88" s="236">
        <v>21275510</v>
      </c>
      <c r="AL88" s="86">
        <v>0</v>
      </c>
      <c r="AM88" s="90">
        <v>20101040602</v>
      </c>
      <c r="AN88" s="101">
        <v>20000000</v>
      </c>
      <c r="AO88" s="102" t="s">
        <v>134</v>
      </c>
    </row>
    <row r="89" spans="1:42">
      <c r="A89" s="16" t="s">
        <v>135</v>
      </c>
      <c r="B89" s="17" t="s">
        <v>136</v>
      </c>
      <c r="C89" s="18">
        <v>2000000</v>
      </c>
      <c r="D89" s="18">
        <v>0</v>
      </c>
      <c r="E89" s="18">
        <v>0</v>
      </c>
      <c r="F89" s="18">
        <v>0</v>
      </c>
      <c r="G89" s="18">
        <f t="shared" si="27"/>
        <v>2000000</v>
      </c>
      <c r="H89" s="18">
        <v>0</v>
      </c>
      <c r="I89" s="18">
        <v>0</v>
      </c>
      <c r="J89" s="18">
        <f t="shared" si="25"/>
        <v>2000000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f t="shared" si="28"/>
        <v>0</v>
      </c>
      <c r="Q89" s="18">
        <f t="shared" si="26"/>
        <v>2000000</v>
      </c>
      <c r="R89" s="18">
        <f t="shared" si="29"/>
        <v>0</v>
      </c>
      <c r="T89" s="237" t="s">
        <v>135</v>
      </c>
      <c r="U89" s="234" t="s">
        <v>136</v>
      </c>
      <c r="V89" s="236">
        <v>2000000</v>
      </c>
      <c r="W89" s="236">
        <v>0</v>
      </c>
      <c r="X89" s="236">
        <v>0</v>
      </c>
      <c r="Y89" s="236">
        <v>0</v>
      </c>
      <c r="Z89" s="236">
        <v>0</v>
      </c>
      <c r="AA89" s="236">
        <v>0</v>
      </c>
      <c r="AB89" s="236">
        <v>2000000</v>
      </c>
      <c r="AC89" s="236">
        <v>0</v>
      </c>
      <c r="AD89" s="236">
        <v>0</v>
      </c>
      <c r="AE89" s="236">
        <v>2000000</v>
      </c>
      <c r="AF89" s="236">
        <v>0</v>
      </c>
      <c r="AG89" s="236">
        <v>0</v>
      </c>
      <c r="AH89" s="236">
        <v>0</v>
      </c>
      <c r="AI89" s="236">
        <v>0</v>
      </c>
      <c r="AJ89" s="236">
        <v>0</v>
      </c>
      <c r="AK89" s="236">
        <v>2000000</v>
      </c>
      <c r="AL89" s="86">
        <v>0</v>
      </c>
      <c r="AM89" s="90"/>
      <c r="AN89" s="101"/>
      <c r="AO89" s="102"/>
    </row>
    <row r="90" spans="1:42">
      <c r="A90" s="16" t="s">
        <v>137</v>
      </c>
      <c r="B90" s="17" t="s">
        <v>138</v>
      </c>
      <c r="C90" s="18">
        <v>16000000</v>
      </c>
      <c r="D90" s="18">
        <v>0</v>
      </c>
      <c r="E90" s="18">
        <v>0</v>
      </c>
      <c r="F90" s="18">
        <v>20000000</v>
      </c>
      <c r="G90" s="18">
        <f t="shared" si="27"/>
        <v>36000000</v>
      </c>
      <c r="H90" s="18">
        <v>0</v>
      </c>
      <c r="I90" s="18">
        <v>0</v>
      </c>
      <c r="J90" s="18">
        <f t="shared" si="25"/>
        <v>36000000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f t="shared" si="28"/>
        <v>0</v>
      </c>
      <c r="Q90" s="18">
        <f t="shared" si="26"/>
        <v>36000000</v>
      </c>
      <c r="R90" s="18">
        <f t="shared" si="29"/>
        <v>0</v>
      </c>
      <c r="T90" s="237" t="s">
        <v>137</v>
      </c>
      <c r="U90" s="234" t="s">
        <v>138</v>
      </c>
      <c r="V90" s="236">
        <v>16000000</v>
      </c>
      <c r="W90" s="236">
        <v>0</v>
      </c>
      <c r="X90" s="236">
        <v>0</v>
      </c>
      <c r="Y90" s="236">
        <v>0</v>
      </c>
      <c r="Z90" s="236">
        <v>0</v>
      </c>
      <c r="AA90" s="236">
        <v>20000000</v>
      </c>
      <c r="AB90" s="236">
        <v>36000000</v>
      </c>
      <c r="AC90" s="236">
        <v>0</v>
      </c>
      <c r="AD90" s="236">
        <v>0</v>
      </c>
      <c r="AE90" s="236">
        <v>36000000</v>
      </c>
      <c r="AF90" s="236">
        <v>0</v>
      </c>
      <c r="AG90" s="236">
        <v>0</v>
      </c>
      <c r="AH90" s="236">
        <v>0</v>
      </c>
      <c r="AI90" s="236">
        <v>0</v>
      </c>
      <c r="AJ90" s="236">
        <v>0</v>
      </c>
      <c r="AK90" s="236">
        <v>36000000</v>
      </c>
      <c r="AL90" s="86">
        <v>0</v>
      </c>
      <c r="AM90" s="90">
        <v>20101040609</v>
      </c>
      <c r="AN90" s="101">
        <v>20000000</v>
      </c>
      <c r="AO90" s="102" t="s">
        <v>138</v>
      </c>
    </row>
    <row r="91" spans="1:42">
      <c r="A91" s="13" t="s">
        <v>139</v>
      </c>
      <c r="B91" s="14" t="s">
        <v>140</v>
      </c>
      <c r="C91" s="15">
        <f>+C92+C93</f>
        <v>2000000</v>
      </c>
      <c r="D91" s="15">
        <f t="shared" ref="D91:N91" si="33">+D92+D93</f>
        <v>0</v>
      </c>
      <c r="E91" s="15">
        <f t="shared" si="33"/>
        <v>0</v>
      </c>
      <c r="F91" s="15">
        <f t="shared" si="33"/>
        <v>20000000</v>
      </c>
      <c r="G91" s="15">
        <f t="shared" si="27"/>
        <v>22000000</v>
      </c>
      <c r="H91" s="15">
        <v>0</v>
      </c>
      <c r="I91" s="15">
        <v>0</v>
      </c>
      <c r="J91" s="15">
        <f t="shared" si="25"/>
        <v>22000000</v>
      </c>
      <c r="K91" s="15">
        <v>0</v>
      </c>
      <c r="L91" s="15">
        <v>0</v>
      </c>
      <c r="M91" s="15">
        <f t="shared" si="33"/>
        <v>0</v>
      </c>
      <c r="N91" s="15">
        <v>0</v>
      </c>
      <c r="O91" s="15">
        <v>0</v>
      </c>
      <c r="P91" s="15">
        <f t="shared" si="28"/>
        <v>0</v>
      </c>
      <c r="Q91" s="15">
        <f t="shared" si="26"/>
        <v>22000000</v>
      </c>
      <c r="R91" s="15">
        <f t="shared" si="29"/>
        <v>0</v>
      </c>
      <c r="T91" s="237" t="s">
        <v>139</v>
      </c>
      <c r="U91" s="234" t="s">
        <v>140</v>
      </c>
      <c r="V91" s="236">
        <v>2000000</v>
      </c>
      <c r="W91" s="236">
        <v>0</v>
      </c>
      <c r="X91" s="236">
        <v>0</v>
      </c>
      <c r="Y91" s="236">
        <v>0</v>
      </c>
      <c r="Z91" s="236">
        <v>0</v>
      </c>
      <c r="AA91" s="236">
        <v>20000000</v>
      </c>
      <c r="AB91" s="236">
        <v>22000000</v>
      </c>
      <c r="AC91" s="236">
        <v>0</v>
      </c>
      <c r="AD91" s="236">
        <v>0</v>
      </c>
      <c r="AE91" s="236">
        <v>22000000</v>
      </c>
      <c r="AF91" s="236">
        <v>0</v>
      </c>
      <c r="AG91" s="236">
        <v>0</v>
      </c>
      <c r="AH91" s="236">
        <v>0</v>
      </c>
      <c r="AI91" s="236">
        <v>0</v>
      </c>
      <c r="AJ91" s="236">
        <v>0</v>
      </c>
      <c r="AK91" s="236">
        <v>22000000</v>
      </c>
      <c r="AL91" s="86">
        <v>0</v>
      </c>
      <c r="AM91" s="90"/>
      <c r="AN91" s="101"/>
      <c r="AO91" s="102"/>
    </row>
    <row r="92" spans="1:42" s="84" customFormat="1">
      <c r="A92" s="16" t="s">
        <v>852</v>
      </c>
      <c r="B92" s="17" t="s">
        <v>853</v>
      </c>
      <c r="C92" s="18"/>
      <c r="D92" s="18"/>
      <c r="E92" s="18"/>
      <c r="F92" s="18">
        <v>20000000</v>
      </c>
      <c r="G92" s="18">
        <f t="shared" si="27"/>
        <v>20000000</v>
      </c>
      <c r="H92" s="18">
        <v>0</v>
      </c>
      <c r="I92" s="18">
        <v>0</v>
      </c>
      <c r="J92" s="18">
        <f t="shared" si="25"/>
        <v>20000000</v>
      </c>
      <c r="K92" s="18">
        <v>0</v>
      </c>
      <c r="L92" s="18">
        <v>0</v>
      </c>
      <c r="M92" s="18"/>
      <c r="N92" s="18">
        <v>0</v>
      </c>
      <c r="O92" s="18">
        <v>0</v>
      </c>
      <c r="P92" s="18">
        <f t="shared" si="28"/>
        <v>0</v>
      </c>
      <c r="Q92" s="18">
        <f t="shared" si="26"/>
        <v>20000000</v>
      </c>
      <c r="R92" s="18">
        <f t="shared" si="29"/>
        <v>0</v>
      </c>
      <c r="T92" s="237" t="s">
        <v>852</v>
      </c>
      <c r="U92" s="234" t="s">
        <v>853</v>
      </c>
      <c r="V92" s="236">
        <v>0</v>
      </c>
      <c r="W92" s="236">
        <v>0</v>
      </c>
      <c r="X92" s="236">
        <v>0</v>
      </c>
      <c r="Y92" s="236">
        <v>0</v>
      </c>
      <c r="Z92" s="236">
        <v>0</v>
      </c>
      <c r="AA92" s="236">
        <v>20000000</v>
      </c>
      <c r="AB92" s="236">
        <v>20000000</v>
      </c>
      <c r="AC92" s="236">
        <v>0</v>
      </c>
      <c r="AD92" s="236">
        <v>0</v>
      </c>
      <c r="AE92" s="236">
        <v>20000000</v>
      </c>
      <c r="AF92" s="236">
        <v>0</v>
      </c>
      <c r="AG92" s="236">
        <v>0</v>
      </c>
      <c r="AH92" s="236">
        <v>0</v>
      </c>
      <c r="AI92" s="236">
        <v>0</v>
      </c>
      <c r="AJ92" s="236">
        <v>0</v>
      </c>
      <c r="AK92" s="236">
        <v>20000000</v>
      </c>
      <c r="AL92" s="86">
        <v>0</v>
      </c>
      <c r="AM92" s="90">
        <v>20101040701</v>
      </c>
      <c r="AN92" s="101">
        <v>20000000</v>
      </c>
      <c r="AO92" s="102" t="s">
        <v>853</v>
      </c>
      <c r="AP92"/>
    </row>
    <row r="93" spans="1:42">
      <c r="A93" s="16" t="s">
        <v>141</v>
      </c>
      <c r="B93" s="17" t="s">
        <v>142</v>
      </c>
      <c r="C93" s="18">
        <v>2000000</v>
      </c>
      <c r="D93" s="18">
        <v>0</v>
      </c>
      <c r="E93" s="18">
        <v>0</v>
      </c>
      <c r="F93" s="18">
        <v>0</v>
      </c>
      <c r="G93" s="18">
        <f t="shared" si="27"/>
        <v>2000000</v>
      </c>
      <c r="H93" s="18">
        <v>0</v>
      </c>
      <c r="I93" s="18">
        <v>0</v>
      </c>
      <c r="J93" s="18">
        <f t="shared" si="25"/>
        <v>2000000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f t="shared" si="28"/>
        <v>0</v>
      </c>
      <c r="Q93" s="18">
        <f t="shared" si="26"/>
        <v>2000000</v>
      </c>
      <c r="R93" s="18">
        <f t="shared" si="29"/>
        <v>0</v>
      </c>
      <c r="T93" s="237" t="s">
        <v>141</v>
      </c>
      <c r="U93" s="234" t="s">
        <v>142</v>
      </c>
      <c r="V93" s="236">
        <v>2000000</v>
      </c>
      <c r="W93" s="236">
        <v>0</v>
      </c>
      <c r="X93" s="236">
        <v>0</v>
      </c>
      <c r="Y93" s="236">
        <v>0</v>
      </c>
      <c r="Z93" s="236">
        <v>0</v>
      </c>
      <c r="AA93" s="236">
        <v>0</v>
      </c>
      <c r="AB93" s="236">
        <v>2000000</v>
      </c>
      <c r="AC93" s="236">
        <v>0</v>
      </c>
      <c r="AD93" s="236">
        <v>0</v>
      </c>
      <c r="AE93" s="236">
        <v>2000000</v>
      </c>
      <c r="AF93" s="236">
        <v>0</v>
      </c>
      <c r="AG93" s="236">
        <v>0</v>
      </c>
      <c r="AH93" s="236">
        <v>0</v>
      </c>
      <c r="AI93" s="236">
        <v>0</v>
      </c>
      <c r="AJ93" s="236">
        <v>0</v>
      </c>
      <c r="AK93" s="236">
        <v>2000000</v>
      </c>
      <c r="AL93" s="86">
        <v>0</v>
      </c>
      <c r="AM93" s="99"/>
      <c r="AN93" s="89"/>
      <c r="AO93" s="95"/>
    </row>
    <row r="94" spans="1:42">
      <c r="A94" s="13" t="s">
        <v>143</v>
      </c>
      <c r="B94" s="14" t="s">
        <v>144</v>
      </c>
      <c r="C94" s="15">
        <f>+C95+C96</f>
        <v>27100000</v>
      </c>
      <c r="D94" s="15">
        <f t="shared" ref="D94:N94" si="34">+D95+D96</f>
        <v>0</v>
      </c>
      <c r="E94" s="15">
        <f t="shared" si="34"/>
        <v>0</v>
      </c>
      <c r="F94" s="15">
        <f t="shared" si="34"/>
        <v>20000000</v>
      </c>
      <c r="G94" s="15">
        <f t="shared" si="27"/>
        <v>47100000</v>
      </c>
      <c r="H94" s="15">
        <v>0</v>
      </c>
      <c r="I94" s="15">
        <v>0</v>
      </c>
      <c r="J94" s="15">
        <f t="shared" si="25"/>
        <v>47100000</v>
      </c>
      <c r="K94" s="15">
        <v>0</v>
      </c>
      <c r="L94" s="15">
        <v>0</v>
      </c>
      <c r="M94" s="15">
        <f t="shared" si="34"/>
        <v>0</v>
      </c>
      <c r="N94" s="15">
        <v>0</v>
      </c>
      <c r="O94" s="15">
        <v>0</v>
      </c>
      <c r="P94" s="15">
        <f t="shared" si="28"/>
        <v>0</v>
      </c>
      <c r="Q94" s="15">
        <f t="shared" si="26"/>
        <v>47100000</v>
      </c>
      <c r="R94" s="15">
        <f t="shared" si="29"/>
        <v>0</v>
      </c>
      <c r="T94" s="237" t="s">
        <v>143</v>
      </c>
      <c r="U94" s="234" t="s">
        <v>144</v>
      </c>
      <c r="V94" s="236">
        <v>19600000</v>
      </c>
      <c r="W94" s="236">
        <v>0</v>
      </c>
      <c r="X94" s="236">
        <v>0</v>
      </c>
      <c r="Y94" s="236">
        <v>0</v>
      </c>
      <c r="Z94" s="236">
        <v>0</v>
      </c>
      <c r="AA94" s="236">
        <v>20000000</v>
      </c>
      <c r="AB94" s="236">
        <v>39600000</v>
      </c>
      <c r="AC94" s="236">
        <v>0</v>
      </c>
      <c r="AD94" s="236">
        <v>0</v>
      </c>
      <c r="AE94" s="236">
        <v>39600000</v>
      </c>
      <c r="AF94" s="236">
        <v>0</v>
      </c>
      <c r="AG94" s="236">
        <v>0</v>
      </c>
      <c r="AH94" s="236">
        <v>0</v>
      </c>
      <c r="AI94" s="236">
        <v>0</v>
      </c>
      <c r="AJ94" s="236">
        <v>0</v>
      </c>
      <c r="AK94" s="236">
        <v>39600000</v>
      </c>
      <c r="AL94" s="86">
        <v>0</v>
      </c>
      <c r="AM94" s="99"/>
      <c r="AN94" s="89"/>
      <c r="AO94" s="95"/>
    </row>
    <row r="95" spans="1:42">
      <c r="A95" s="16" t="s">
        <v>145</v>
      </c>
      <c r="B95" s="17" t="s">
        <v>146</v>
      </c>
      <c r="C95" s="18">
        <v>19600000</v>
      </c>
      <c r="D95" s="18">
        <v>0</v>
      </c>
      <c r="E95" s="18">
        <v>0</v>
      </c>
      <c r="F95" s="18">
        <v>20000000</v>
      </c>
      <c r="G95" s="18">
        <f t="shared" si="27"/>
        <v>39600000</v>
      </c>
      <c r="H95" s="18">
        <v>0</v>
      </c>
      <c r="I95" s="18">
        <v>0</v>
      </c>
      <c r="J95" s="18">
        <f t="shared" si="25"/>
        <v>39600000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f t="shared" si="28"/>
        <v>0</v>
      </c>
      <c r="Q95" s="18">
        <f t="shared" si="26"/>
        <v>39600000</v>
      </c>
      <c r="R95" s="18">
        <f t="shared" si="29"/>
        <v>0</v>
      </c>
      <c r="T95" s="237" t="s">
        <v>145</v>
      </c>
      <c r="U95" s="234" t="s">
        <v>146</v>
      </c>
      <c r="V95" s="236">
        <v>19600000</v>
      </c>
      <c r="W95" s="236">
        <v>0</v>
      </c>
      <c r="X95" s="236">
        <v>0</v>
      </c>
      <c r="Y95" s="236">
        <v>0</v>
      </c>
      <c r="Z95" s="236">
        <v>0</v>
      </c>
      <c r="AA95" s="236">
        <v>20000000</v>
      </c>
      <c r="AB95" s="236">
        <v>39600000</v>
      </c>
      <c r="AC95" s="236">
        <v>0</v>
      </c>
      <c r="AD95" s="236">
        <v>0</v>
      </c>
      <c r="AE95" s="236">
        <v>39600000</v>
      </c>
      <c r="AF95" s="236">
        <v>0</v>
      </c>
      <c r="AG95" s="236">
        <v>0</v>
      </c>
      <c r="AH95" s="236">
        <v>0</v>
      </c>
      <c r="AI95" s="236">
        <v>0</v>
      </c>
      <c r="AJ95" s="236">
        <v>0</v>
      </c>
      <c r="AK95" s="236">
        <v>39600000</v>
      </c>
      <c r="AL95" s="86">
        <v>0</v>
      </c>
      <c r="AM95" s="90">
        <v>20101040802</v>
      </c>
      <c r="AN95" s="101">
        <v>20000000</v>
      </c>
      <c r="AO95" s="102" t="s">
        <v>146</v>
      </c>
    </row>
    <row r="96" spans="1:42">
      <c r="A96" s="16" t="s">
        <v>147</v>
      </c>
      <c r="B96" s="17" t="s">
        <v>148</v>
      </c>
      <c r="C96" s="18">
        <v>7500000</v>
      </c>
      <c r="D96" s="18">
        <v>0</v>
      </c>
      <c r="E96" s="18">
        <v>0</v>
      </c>
      <c r="F96" s="18">
        <v>0</v>
      </c>
      <c r="G96" s="18">
        <f t="shared" si="27"/>
        <v>7500000</v>
      </c>
      <c r="H96" s="18">
        <v>0</v>
      </c>
      <c r="I96" s="18">
        <v>0</v>
      </c>
      <c r="J96" s="18">
        <f t="shared" si="25"/>
        <v>7500000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f t="shared" si="28"/>
        <v>0</v>
      </c>
      <c r="Q96" s="18">
        <f t="shared" si="26"/>
        <v>7500000</v>
      </c>
      <c r="R96" s="18">
        <f t="shared" si="29"/>
        <v>0</v>
      </c>
      <c r="T96" s="237" t="s">
        <v>147</v>
      </c>
      <c r="U96" s="234" t="s">
        <v>148</v>
      </c>
      <c r="V96" s="236">
        <v>7500000</v>
      </c>
      <c r="W96" s="236">
        <v>0</v>
      </c>
      <c r="X96" s="236">
        <v>0</v>
      </c>
      <c r="Y96" s="236">
        <v>0</v>
      </c>
      <c r="Z96" s="236">
        <v>0</v>
      </c>
      <c r="AA96" s="236">
        <v>0</v>
      </c>
      <c r="AB96" s="236">
        <v>7500000</v>
      </c>
      <c r="AC96" s="236">
        <v>0</v>
      </c>
      <c r="AD96" s="236">
        <v>0</v>
      </c>
      <c r="AE96" s="236">
        <v>7500000</v>
      </c>
      <c r="AF96" s="236">
        <v>0</v>
      </c>
      <c r="AG96" s="236">
        <v>0</v>
      </c>
      <c r="AH96" s="236">
        <v>0</v>
      </c>
      <c r="AI96" s="236">
        <v>0</v>
      </c>
      <c r="AJ96" s="236">
        <v>0</v>
      </c>
      <c r="AK96" s="236">
        <v>7500000</v>
      </c>
      <c r="AL96" s="86">
        <v>0</v>
      </c>
      <c r="AM96" s="90"/>
      <c r="AN96" s="101"/>
      <c r="AO96" s="102"/>
    </row>
    <row r="97" spans="1:42">
      <c r="A97" s="13" t="s">
        <v>149</v>
      </c>
      <c r="B97" s="14" t="s">
        <v>150</v>
      </c>
      <c r="C97" s="15">
        <f>+C98</f>
        <v>79500000</v>
      </c>
      <c r="D97" s="15">
        <f t="shared" ref="D97:N97" si="35">+D98</f>
        <v>0</v>
      </c>
      <c r="E97" s="15">
        <f t="shared" si="35"/>
        <v>0</v>
      </c>
      <c r="F97" s="15">
        <f t="shared" si="35"/>
        <v>0</v>
      </c>
      <c r="G97" s="15">
        <f t="shared" si="27"/>
        <v>79500000</v>
      </c>
      <c r="H97" s="15">
        <v>0</v>
      </c>
      <c r="I97" s="15">
        <v>0</v>
      </c>
      <c r="J97" s="15">
        <f t="shared" si="25"/>
        <v>79500000</v>
      </c>
      <c r="K97" s="15">
        <v>0</v>
      </c>
      <c r="L97" s="15">
        <v>0</v>
      </c>
      <c r="M97" s="15">
        <f t="shared" si="35"/>
        <v>0</v>
      </c>
      <c r="N97" s="15">
        <v>0</v>
      </c>
      <c r="O97" s="15">
        <v>0</v>
      </c>
      <c r="P97" s="15">
        <f t="shared" si="28"/>
        <v>0</v>
      </c>
      <c r="Q97" s="15">
        <f t="shared" si="26"/>
        <v>79500000</v>
      </c>
      <c r="R97" s="15">
        <f t="shared" si="29"/>
        <v>0</v>
      </c>
      <c r="T97" s="237" t="s">
        <v>149</v>
      </c>
      <c r="U97" s="234" t="s">
        <v>150</v>
      </c>
      <c r="V97" s="236">
        <v>79500000</v>
      </c>
      <c r="W97" s="236">
        <v>0</v>
      </c>
      <c r="X97" s="236">
        <v>0</v>
      </c>
      <c r="Y97" s="236">
        <v>0</v>
      </c>
      <c r="Z97" s="236">
        <v>0</v>
      </c>
      <c r="AA97" s="236">
        <v>0</v>
      </c>
      <c r="AB97" s="236">
        <v>79500000</v>
      </c>
      <c r="AC97" s="236">
        <v>0</v>
      </c>
      <c r="AD97" s="236">
        <v>0</v>
      </c>
      <c r="AE97" s="236">
        <v>79500000</v>
      </c>
      <c r="AF97" s="236">
        <v>0</v>
      </c>
      <c r="AG97" s="236">
        <v>0</v>
      </c>
      <c r="AH97" s="236">
        <v>0</v>
      </c>
      <c r="AI97" s="236">
        <v>0</v>
      </c>
      <c r="AJ97" s="236">
        <v>0</v>
      </c>
      <c r="AK97" s="236">
        <v>79500000</v>
      </c>
      <c r="AL97" s="86">
        <v>0</v>
      </c>
      <c r="AM97" s="90"/>
      <c r="AN97" s="101"/>
      <c r="AO97" s="102"/>
    </row>
    <row r="98" spans="1:42">
      <c r="A98" s="13" t="s">
        <v>151</v>
      </c>
      <c r="B98" s="14" t="s">
        <v>152</v>
      </c>
      <c r="C98" s="15">
        <f>+C99+C100+C101</f>
        <v>79500000</v>
      </c>
      <c r="D98" s="15">
        <f t="shared" ref="D98:N98" si="36">+D99+D100+D101</f>
        <v>0</v>
      </c>
      <c r="E98" s="15">
        <f t="shared" si="36"/>
        <v>0</v>
      </c>
      <c r="F98" s="15">
        <f t="shared" si="36"/>
        <v>0</v>
      </c>
      <c r="G98" s="15">
        <f t="shared" si="27"/>
        <v>79500000</v>
      </c>
      <c r="H98" s="15">
        <v>0</v>
      </c>
      <c r="I98" s="15">
        <v>0</v>
      </c>
      <c r="J98" s="15">
        <f t="shared" si="25"/>
        <v>79500000</v>
      </c>
      <c r="K98" s="15">
        <v>0</v>
      </c>
      <c r="L98" s="15">
        <v>0</v>
      </c>
      <c r="M98" s="15">
        <f t="shared" si="36"/>
        <v>0</v>
      </c>
      <c r="N98" s="15">
        <v>0</v>
      </c>
      <c r="O98" s="15">
        <v>0</v>
      </c>
      <c r="P98" s="15">
        <f t="shared" si="28"/>
        <v>0</v>
      </c>
      <c r="Q98" s="15">
        <f t="shared" si="26"/>
        <v>79500000</v>
      </c>
      <c r="R98" s="15">
        <f t="shared" si="29"/>
        <v>0</v>
      </c>
      <c r="T98" s="237" t="s">
        <v>151</v>
      </c>
      <c r="U98" s="234" t="s">
        <v>152</v>
      </c>
      <c r="V98" s="236">
        <v>79500000</v>
      </c>
      <c r="W98" s="236">
        <v>0</v>
      </c>
      <c r="X98" s="236">
        <v>0</v>
      </c>
      <c r="Y98" s="236">
        <v>0</v>
      </c>
      <c r="Z98" s="236">
        <v>0</v>
      </c>
      <c r="AA98" s="236">
        <v>0</v>
      </c>
      <c r="AB98" s="236">
        <v>79500000</v>
      </c>
      <c r="AC98" s="236">
        <v>0</v>
      </c>
      <c r="AD98" s="236">
        <v>0</v>
      </c>
      <c r="AE98" s="236">
        <v>79500000</v>
      </c>
      <c r="AF98" s="236">
        <v>0</v>
      </c>
      <c r="AG98" s="236">
        <v>0</v>
      </c>
      <c r="AH98" s="236">
        <v>0</v>
      </c>
      <c r="AI98" s="236">
        <v>0</v>
      </c>
      <c r="AJ98" s="236">
        <v>0</v>
      </c>
      <c r="AK98" s="236">
        <v>79500000</v>
      </c>
      <c r="AL98" s="86">
        <v>0</v>
      </c>
      <c r="AM98" s="90"/>
      <c r="AN98" s="101"/>
      <c r="AO98" s="102"/>
      <c r="AP98" s="84"/>
    </row>
    <row r="99" spans="1:42">
      <c r="A99" s="16" t="s">
        <v>153</v>
      </c>
      <c r="B99" s="17" t="s">
        <v>154</v>
      </c>
      <c r="C99" s="18">
        <v>50000000</v>
      </c>
      <c r="D99" s="18">
        <v>0</v>
      </c>
      <c r="E99" s="18">
        <v>0</v>
      </c>
      <c r="F99" s="18">
        <v>0</v>
      </c>
      <c r="G99" s="18">
        <f t="shared" si="27"/>
        <v>50000000</v>
      </c>
      <c r="H99" s="18">
        <v>0</v>
      </c>
      <c r="I99" s="18">
        <v>0</v>
      </c>
      <c r="J99" s="18">
        <f t="shared" si="25"/>
        <v>50000000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f t="shared" si="28"/>
        <v>0</v>
      </c>
      <c r="Q99" s="18">
        <f t="shared" si="26"/>
        <v>50000000</v>
      </c>
      <c r="R99" s="18">
        <f t="shared" si="29"/>
        <v>0</v>
      </c>
      <c r="T99" s="237" t="s">
        <v>153</v>
      </c>
      <c r="U99" s="234" t="s">
        <v>154</v>
      </c>
      <c r="V99" s="236">
        <v>50000000</v>
      </c>
      <c r="W99" s="236">
        <v>0</v>
      </c>
      <c r="X99" s="236">
        <v>0</v>
      </c>
      <c r="Y99" s="236">
        <v>0</v>
      </c>
      <c r="Z99" s="236">
        <v>0</v>
      </c>
      <c r="AA99" s="236">
        <v>0</v>
      </c>
      <c r="AB99" s="236">
        <v>50000000</v>
      </c>
      <c r="AC99" s="236">
        <v>0</v>
      </c>
      <c r="AD99" s="236">
        <v>0</v>
      </c>
      <c r="AE99" s="236">
        <v>50000000</v>
      </c>
      <c r="AF99" s="236">
        <v>0</v>
      </c>
      <c r="AG99" s="236">
        <v>0</v>
      </c>
      <c r="AH99" s="236">
        <v>0</v>
      </c>
      <c r="AI99" s="236">
        <v>0</v>
      </c>
      <c r="AJ99" s="236">
        <v>0</v>
      </c>
      <c r="AK99" s="236">
        <v>50000000</v>
      </c>
      <c r="AL99" s="86">
        <v>0</v>
      </c>
      <c r="AM99" s="90"/>
      <c r="AN99" s="101"/>
      <c r="AO99" s="102"/>
    </row>
    <row r="100" spans="1:42">
      <c r="A100" s="16" t="s">
        <v>155</v>
      </c>
      <c r="B100" s="17" t="s">
        <v>156</v>
      </c>
      <c r="C100" s="18">
        <v>1500000</v>
      </c>
      <c r="D100" s="18">
        <v>0</v>
      </c>
      <c r="E100" s="18">
        <v>0</v>
      </c>
      <c r="F100" s="18">
        <v>0</v>
      </c>
      <c r="G100" s="18">
        <f t="shared" si="27"/>
        <v>1500000</v>
      </c>
      <c r="H100" s="18">
        <v>0</v>
      </c>
      <c r="I100" s="18">
        <v>0</v>
      </c>
      <c r="J100" s="18">
        <f t="shared" si="25"/>
        <v>1500000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f t="shared" si="28"/>
        <v>0</v>
      </c>
      <c r="Q100" s="18">
        <f t="shared" si="26"/>
        <v>1500000</v>
      </c>
      <c r="R100" s="18">
        <f t="shared" si="29"/>
        <v>0</v>
      </c>
      <c r="T100" s="237" t="s">
        <v>155</v>
      </c>
      <c r="U100" s="234" t="s">
        <v>156</v>
      </c>
      <c r="V100" s="236">
        <v>1500000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1500000</v>
      </c>
      <c r="AC100" s="236">
        <v>0</v>
      </c>
      <c r="AD100" s="236">
        <v>0</v>
      </c>
      <c r="AE100" s="236">
        <v>1500000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1500000</v>
      </c>
      <c r="AL100" s="86">
        <v>0</v>
      </c>
      <c r="AM100" s="90"/>
      <c r="AN100" s="101"/>
      <c r="AO100" s="102"/>
    </row>
    <row r="101" spans="1:42">
      <c r="A101" s="13" t="s">
        <v>157</v>
      </c>
      <c r="B101" s="14" t="s">
        <v>158</v>
      </c>
      <c r="C101" s="15">
        <f>+C102</f>
        <v>28000000</v>
      </c>
      <c r="D101" s="15">
        <f t="shared" ref="D101:N102" si="37">+D102</f>
        <v>0</v>
      </c>
      <c r="E101" s="15">
        <f t="shared" si="37"/>
        <v>0</v>
      </c>
      <c r="F101" s="15">
        <f t="shared" si="37"/>
        <v>0</v>
      </c>
      <c r="G101" s="15">
        <f t="shared" si="27"/>
        <v>28000000</v>
      </c>
      <c r="H101" s="15">
        <v>0</v>
      </c>
      <c r="I101" s="15">
        <v>0</v>
      </c>
      <c r="J101" s="15">
        <f t="shared" si="25"/>
        <v>28000000</v>
      </c>
      <c r="K101" s="15">
        <v>0</v>
      </c>
      <c r="L101" s="15">
        <v>0</v>
      </c>
      <c r="M101" s="15">
        <f t="shared" si="37"/>
        <v>0</v>
      </c>
      <c r="N101" s="15">
        <v>0</v>
      </c>
      <c r="O101" s="15">
        <v>0</v>
      </c>
      <c r="P101" s="15">
        <f t="shared" si="28"/>
        <v>0</v>
      </c>
      <c r="Q101" s="15">
        <f t="shared" si="26"/>
        <v>28000000</v>
      </c>
      <c r="R101" s="15">
        <f t="shared" si="29"/>
        <v>0</v>
      </c>
      <c r="T101" s="237" t="s">
        <v>157</v>
      </c>
      <c r="U101" s="234" t="s">
        <v>158</v>
      </c>
      <c r="V101" s="236">
        <v>28000000</v>
      </c>
      <c r="W101" s="236">
        <v>0</v>
      </c>
      <c r="X101" s="236">
        <v>0</v>
      </c>
      <c r="Y101" s="236">
        <v>0</v>
      </c>
      <c r="Z101" s="236">
        <v>0</v>
      </c>
      <c r="AA101" s="236">
        <v>0</v>
      </c>
      <c r="AB101" s="236">
        <v>28000000</v>
      </c>
      <c r="AC101" s="236">
        <v>0</v>
      </c>
      <c r="AD101" s="236">
        <v>0</v>
      </c>
      <c r="AE101" s="236">
        <v>28000000</v>
      </c>
      <c r="AF101" s="236">
        <v>0</v>
      </c>
      <c r="AG101" s="236">
        <v>0</v>
      </c>
      <c r="AH101" s="236">
        <v>0</v>
      </c>
      <c r="AI101" s="236">
        <v>0</v>
      </c>
      <c r="AJ101" s="236">
        <v>0</v>
      </c>
      <c r="AK101" s="236">
        <v>28000000</v>
      </c>
      <c r="AL101" s="86">
        <v>0</v>
      </c>
      <c r="AM101" s="90"/>
      <c r="AN101" s="101"/>
      <c r="AO101" s="102"/>
    </row>
    <row r="102" spans="1:42">
      <c r="A102" s="13" t="s">
        <v>159</v>
      </c>
      <c r="B102" s="14" t="s">
        <v>160</v>
      </c>
      <c r="C102" s="15">
        <f>+C103</f>
        <v>28000000</v>
      </c>
      <c r="D102" s="15">
        <f t="shared" si="37"/>
        <v>0</v>
      </c>
      <c r="E102" s="15">
        <f t="shared" si="37"/>
        <v>0</v>
      </c>
      <c r="F102" s="15">
        <f t="shared" si="37"/>
        <v>0</v>
      </c>
      <c r="G102" s="15">
        <f t="shared" si="27"/>
        <v>28000000</v>
      </c>
      <c r="H102" s="15">
        <v>0</v>
      </c>
      <c r="I102" s="15">
        <v>0</v>
      </c>
      <c r="J102" s="15">
        <f t="shared" si="25"/>
        <v>28000000</v>
      </c>
      <c r="K102" s="15">
        <v>0</v>
      </c>
      <c r="L102" s="15">
        <v>0</v>
      </c>
      <c r="M102" s="15">
        <f t="shared" si="37"/>
        <v>0</v>
      </c>
      <c r="N102" s="15">
        <v>0</v>
      </c>
      <c r="O102" s="15">
        <v>0</v>
      </c>
      <c r="P102" s="15">
        <f t="shared" si="28"/>
        <v>0</v>
      </c>
      <c r="Q102" s="15">
        <f t="shared" si="26"/>
        <v>28000000</v>
      </c>
      <c r="R102" s="15">
        <f t="shared" si="29"/>
        <v>0</v>
      </c>
      <c r="T102" s="237" t="s">
        <v>159</v>
      </c>
      <c r="U102" s="234" t="s">
        <v>160</v>
      </c>
      <c r="V102" s="236">
        <v>28000000</v>
      </c>
      <c r="W102" s="236">
        <v>0</v>
      </c>
      <c r="X102" s="236">
        <v>0</v>
      </c>
      <c r="Y102" s="236">
        <v>0</v>
      </c>
      <c r="Z102" s="236">
        <v>0</v>
      </c>
      <c r="AA102" s="236">
        <v>0</v>
      </c>
      <c r="AB102" s="236">
        <v>28000000</v>
      </c>
      <c r="AC102" s="236">
        <v>0</v>
      </c>
      <c r="AD102" s="236">
        <v>0</v>
      </c>
      <c r="AE102" s="236">
        <v>28000000</v>
      </c>
      <c r="AF102" s="236">
        <v>0</v>
      </c>
      <c r="AG102" s="236">
        <v>0</v>
      </c>
      <c r="AH102" s="236">
        <v>0</v>
      </c>
      <c r="AI102" s="236">
        <v>0</v>
      </c>
      <c r="AJ102" s="236">
        <v>0</v>
      </c>
      <c r="AK102" s="236">
        <v>28000000</v>
      </c>
      <c r="AL102" s="86">
        <v>0</v>
      </c>
      <c r="AM102" s="90"/>
      <c r="AN102" s="101"/>
      <c r="AO102" s="102"/>
    </row>
    <row r="103" spans="1:42">
      <c r="A103" s="16" t="s">
        <v>161</v>
      </c>
      <c r="B103" s="17" t="s">
        <v>162</v>
      </c>
      <c r="C103" s="18">
        <v>28000000</v>
      </c>
      <c r="D103" s="18">
        <v>0</v>
      </c>
      <c r="E103" s="18">
        <v>0</v>
      </c>
      <c r="F103" s="18">
        <v>0</v>
      </c>
      <c r="G103" s="18">
        <f t="shared" si="27"/>
        <v>28000000</v>
      </c>
      <c r="H103" s="18">
        <v>0</v>
      </c>
      <c r="I103" s="18">
        <v>0</v>
      </c>
      <c r="J103" s="18">
        <f t="shared" si="25"/>
        <v>28000000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f t="shared" si="28"/>
        <v>0</v>
      </c>
      <c r="Q103" s="18">
        <f t="shared" si="26"/>
        <v>28000000</v>
      </c>
      <c r="R103" s="18">
        <f t="shared" si="29"/>
        <v>0</v>
      </c>
      <c r="T103" s="237" t="s">
        <v>161</v>
      </c>
      <c r="U103" s="234" t="s">
        <v>162</v>
      </c>
      <c r="V103" s="236">
        <v>28000000</v>
      </c>
      <c r="W103" s="236">
        <v>0</v>
      </c>
      <c r="X103" s="236">
        <v>0</v>
      </c>
      <c r="Y103" s="236">
        <v>0</v>
      </c>
      <c r="Z103" s="236">
        <v>0</v>
      </c>
      <c r="AA103" s="236">
        <v>0</v>
      </c>
      <c r="AB103" s="236">
        <v>28000000</v>
      </c>
      <c r="AC103" s="236">
        <v>0</v>
      </c>
      <c r="AD103" s="236">
        <v>0</v>
      </c>
      <c r="AE103" s="236">
        <v>28000000</v>
      </c>
      <c r="AF103" s="236">
        <v>0</v>
      </c>
      <c r="AG103" s="236">
        <v>0</v>
      </c>
      <c r="AH103" s="236">
        <v>0</v>
      </c>
      <c r="AI103" s="236">
        <v>0</v>
      </c>
      <c r="AJ103" s="236">
        <v>0</v>
      </c>
      <c r="AK103" s="236">
        <v>28000000</v>
      </c>
      <c r="AL103" s="86">
        <v>0</v>
      </c>
      <c r="AM103" s="90"/>
      <c r="AN103" s="101"/>
      <c r="AO103" s="102"/>
    </row>
    <row r="104" spans="1:42">
      <c r="A104" s="7" t="s">
        <v>163</v>
      </c>
      <c r="B104" s="8" t="s">
        <v>164</v>
      </c>
      <c r="C104" s="9">
        <f>+C105+C180</f>
        <v>9196053406</v>
      </c>
      <c r="D104" s="9">
        <f t="shared" ref="D104:N104" si="38">+D105+D180</f>
        <v>1017800000</v>
      </c>
      <c r="E104" s="9">
        <f t="shared" si="38"/>
        <v>0</v>
      </c>
      <c r="F104" s="9">
        <f t="shared" si="38"/>
        <v>712000000</v>
      </c>
      <c r="G104" s="9">
        <f t="shared" si="27"/>
        <v>10925853406</v>
      </c>
      <c r="H104" s="9">
        <v>2156755308.9700003</v>
      </c>
      <c r="I104" s="9">
        <v>2359823439</v>
      </c>
      <c r="J104" s="9">
        <f t="shared" si="25"/>
        <v>8566029967</v>
      </c>
      <c r="K104" s="9">
        <v>215311189.50999999</v>
      </c>
      <c r="L104" s="9">
        <v>571066211.49000001</v>
      </c>
      <c r="M104" s="9">
        <f t="shared" si="38"/>
        <v>257520720.01999998</v>
      </c>
      <c r="N104" s="9">
        <v>2545693948.9700003</v>
      </c>
      <c r="O104" s="9">
        <v>5219855942.9700003</v>
      </c>
      <c r="P104" s="9">
        <f t="shared" si="28"/>
        <v>2860032503.9700003</v>
      </c>
      <c r="Q104" s="9">
        <f t="shared" si="26"/>
        <v>5705997463.0299997</v>
      </c>
      <c r="R104" s="9">
        <f t="shared" si="29"/>
        <v>571066211.49000001</v>
      </c>
      <c r="T104" s="237" t="s">
        <v>163</v>
      </c>
      <c r="U104" s="234" t="s">
        <v>164</v>
      </c>
      <c r="V104" s="236">
        <v>9113856208</v>
      </c>
      <c r="W104" s="236">
        <v>1017800000</v>
      </c>
      <c r="X104" s="236">
        <v>0</v>
      </c>
      <c r="Y104" s="236">
        <v>0</v>
      </c>
      <c r="Z104" s="236">
        <v>0</v>
      </c>
      <c r="AA104" s="236">
        <v>637000000</v>
      </c>
      <c r="AB104" s="236">
        <v>10768656208</v>
      </c>
      <c r="AC104" s="236">
        <v>2156755308.9700003</v>
      </c>
      <c r="AD104" s="236">
        <v>2359823439</v>
      </c>
      <c r="AE104" s="236">
        <v>8408832769</v>
      </c>
      <c r="AF104" s="236">
        <v>215311189.50999999</v>
      </c>
      <c r="AG104" s="236">
        <v>571066211.49000001</v>
      </c>
      <c r="AH104" s="236">
        <v>2545693948.9700003</v>
      </c>
      <c r="AI104" s="236">
        <v>5219855942.9700003</v>
      </c>
      <c r="AJ104" s="236">
        <v>2860032503.9700003</v>
      </c>
      <c r="AK104" s="236">
        <v>5548800265.0299997</v>
      </c>
      <c r="AL104" s="86">
        <v>0</v>
      </c>
      <c r="AM104" s="90"/>
      <c r="AN104" s="101"/>
      <c r="AO104" s="102"/>
    </row>
    <row r="105" spans="1:42">
      <c r="A105" s="10" t="s">
        <v>165</v>
      </c>
      <c r="B105" s="11" t="s">
        <v>166</v>
      </c>
      <c r="C105" s="12">
        <f>+C118+C125+C136+C170+C106</f>
        <v>1488627316</v>
      </c>
      <c r="D105" s="12">
        <f t="shared" ref="D105:N105" si="39">+D118+D125+D136+D170+D106</f>
        <v>20000000</v>
      </c>
      <c r="E105" s="12">
        <f t="shared" si="39"/>
        <v>0</v>
      </c>
      <c r="F105" s="12">
        <f t="shared" si="39"/>
        <v>500000000</v>
      </c>
      <c r="G105" s="12">
        <f t="shared" si="27"/>
        <v>2008627316</v>
      </c>
      <c r="H105" s="12">
        <v>294496985</v>
      </c>
      <c r="I105" s="12">
        <v>302156093</v>
      </c>
      <c r="J105" s="12">
        <f t="shared" si="25"/>
        <v>1706471223</v>
      </c>
      <c r="K105" s="12">
        <v>20579660</v>
      </c>
      <c r="L105" s="12">
        <v>27750180</v>
      </c>
      <c r="M105" s="12">
        <f t="shared" si="39"/>
        <v>12488588</v>
      </c>
      <c r="N105" s="12">
        <v>35748985</v>
      </c>
      <c r="O105" s="12">
        <v>407408093</v>
      </c>
      <c r="P105" s="12">
        <f t="shared" si="28"/>
        <v>105252000</v>
      </c>
      <c r="Q105" s="12">
        <f t="shared" si="26"/>
        <v>1601219223</v>
      </c>
      <c r="R105" s="12">
        <f t="shared" si="29"/>
        <v>27750180</v>
      </c>
      <c r="T105" s="237" t="s">
        <v>165</v>
      </c>
      <c r="U105" s="234" t="s">
        <v>166</v>
      </c>
      <c r="V105" s="236">
        <v>1406430118</v>
      </c>
      <c r="W105" s="236">
        <v>20000000</v>
      </c>
      <c r="X105" s="236">
        <v>0</v>
      </c>
      <c r="Y105" s="236">
        <v>0</v>
      </c>
      <c r="Z105" s="236">
        <v>0</v>
      </c>
      <c r="AA105" s="236">
        <v>425000000</v>
      </c>
      <c r="AB105" s="236">
        <v>1851430118</v>
      </c>
      <c r="AC105" s="236">
        <v>294496985</v>
      </c>
      <c r="AD105" s="236">
        <v>302156093</v>
      </c>
      <c r="AE105" s="236">
        <v>1549274025</v>
      </c>
      <c r="AF105" s="236">
        <v>20579660</v>
      </c>
      <c r="AG105" s="236">
        <v>27750180</v>
      </c>
      <c r="AH105" s="236">
        <v>35748985</v>
      </c>
      <c r="AI105" s="236">
        <v>407408093</v>
      </c>
      <c r="AJ105" s="236">
        <v>105252000</v>
      </c>
      <c r="AK105" s="236">
        <v>1444022025</v>
      </c>
      <c r="AL105" s="86">
        <v>0</v>
      </c>
      <c r="AM105" s="90"/>
      <c r="AN105" s="101"/>
      <c r="AO105" s="102"/>
    </row>
    <row r="106" spans="1:42">
      <c r="A106" s="13" t="s">
        <v>167</v>
      </c>
      <c r="B106" s="14" t="s">
        <v>168</v>
      </c>
      <c r="C106" s="15">
        <f>+C107+C111+C116</f>
        <v>68260574</v>
      </c>
      <c r="D106" s="15">
        <f t="shared" ref="D106:N106" si="40">+D107+D111+D116</f>
        <v>0</v>
      </c>
      <c r="E106" s="15">
        <f t="shared" si="40"/>
        <v>0</v>
      </c>
      <c r="F106" s="15">
        <f t="shared" si="40"/>
        <v>15000000</v>
      </c>
      <c r="G106" s="15">
        <f t="shared" si="27"/>
        <v>83260574</v>
      </c>
      <c r="H106" s="15">
        <v>15000000</v>
      </c>
      <c r="I106" s="15">
        <v>15000000</v>
      </c>
      <c r="J106" s="15">
        <f t="shared" si="25"/>
        <v>68260574</v>
      </c>
      <c r="K106" s="15">
        <v>0</v>
      </c>
      <c r="L106" s="15">
        <v>0</v>
      </c>
      <c r="M106" s="15">
        <f t="shared" si="40"/>
        <v>0</v>
      </c>
      <c r="N106" s="15">
        <v>0</v>
      </c>
      <c r="O106" s="15">
        <v>63000000</v>
      </c>
      <c r="P106" s="15">
        <f t="shared" si="28"/>
        <v>48000000</v>
      </c>
      <c r="Q106" s="15">
        <f t="shared" si="26"/>
        <v>20260574</v>
      </c>
      <c r="R106" s="15">
        <f t="shared" si="29"/>
        <v>0</v>
      </c>
      <c r="T106" s="237" t="s">
        <v>167</v>
      </c>
      <c r="U106" s="234" t="s">
        <v>168</v>
      </c>
      <c r="V106" s="236">
        <v>68260574</v>
      </c>
      <c r="W106" s="236">
        <v>0</v>
      </c>
      <c r="X106" s="236">
        <v>0</v>
      </c>
      <c r="Y106" s="236">
        <v>0</v>
      </c>
      <c r="Z106" s="236">
        <v>0</v>
      </c>
      <c r="AA106" s="236">
        <v>15000000</v>
      </c>
      <c r="AB106" s="236">
        <v>83260574</v>
      </c>
      <c r="AC106" s="236">
        <v>15000000</v>
      </c>
      <c r="AD106" s="236">
        <v>15000000</v>
      </c>
      <c r="AE106" s="236">
        <v>68260574</v>
      </c>
      <c r="AF106" s="236">
        <v>0</v>
      </c>
      <c r="AG106" s="236">
        <v>0</v>
      </c>
      <c r="AH106" s="236">
        <v>0</v>
      </c>
      <c r="AI106" s="236">
        <v>63000000</v>
      </c>
      <c r="AJ106" s="236">
        <v>48000000</v>
      </c>
      <c r="AK106" s="236">
        <v>20260574</v>
      </c>
      <c r="AL106" s="86">
        <v>0</v>
      </c>
      <c r="AM106" s="90"/>
      <c r="AN106" s="101"/>
      <c r="AO106" s="102"/>
    </row>
    <row r="107" spans="1:42">
      <c r="A107" s="13" t="s">
        <v>169</v>
      </c>
      <c r="B107" s="14" t="s">
        <v>170</v>
      </c>
      <c r="C107" s="15">
        <f>+C108+C109+C110</f>
        <v>31060574</v>
      </c>
      <c r="D107" s="15">
        <f t="shared" ref="D107:N107" si="41">+D108+D109+D110</f>
        <v>0</v>
      </c>
      <c r="E107" s="15">
        <f t="shared" si="41"/>
        <v>0</v>
      </c>
      <c r="F107" s="15">
        <f t="shared" si="41"/>
        <v>15000000</v>
      </c>
      <c r="G107" s="15">
        <f t="shared" si="27"/>
        <v>46060574</v>
      </c>
      <c r="H107" s="15">
        <v>15000000</v>
      </c>
      <c r="I107" s="15">
        <v>15000000</v>
      </c>
      <c r="J107" s="15">
        <f t="shared" si="25"/>
        <v>31060574</v>
      </c>
      <c r="K107" s="15">
        <v>0</v>
      </c>
      <c r="L107" s="15">
        <v>0</v>
      </c>
      <c r="M107" s="15">
        <f t="shared" si="41"/>
        <v>0</v>
      </c>
      <c r="N107" s="15">
        <v>0</v>
      </c>
      <c r="O107" s="15">
        <v>30000000</v>
      </c>
      <c r="P107" s="15">
        <f t="shared" si="28"/>
        <v>15000000</v>
      </c>
      <c r="Q107" s="15">
        <f t="shared" si="26"/>
        <v>16060574</v>
      </c>
      <c r="R107" s="15">
        <f t="shared" si="29"/>
        <v>0</v>
      </c>
      <c r="T107" s="237" t="s">
        <v>169</v>
      </c>
      <c r="U107" s="234" t="s">
        <v>170</v>
      </c>
      <c r="V107" s="236">
        <v>31060574</v>
      </c>
      <c r="W107" s="236">
        <v>0</v>
      </c>
      <c r="X107" s="236">
        <v>0</v>
      </c>
      <c r="Y107" s="236">
        <v>0</v>
      </c>
      <c r="Z107" s="236">
        <v>0</v>
      </c>
      <c r="AA107" s="236">
        <v>15000000</v>
      </c>
      <c r="AB107" s="236">
        <v>46060574</v>
      </c>
      <c r="AC107" s="236">
        <v>15000000</v>
      </c>
      <c r="AD107" s="236">
        <v>15000000</v>
      </c>
      <c r="AE107" s="236">
        <v>31060574</v>
      </c>
      <c r="AF107" s="236">
        <v>0</v>
      </c>
      <c r="AG107" s="236">
        <v>0</v>
      </c>
      <c r="AH107" s="236">
        <v>0</v>
      </c>
      <c r="AI107" s="236">
        <v>30000000</v>
      </c>
      <c r="AJ107" s="236">
        <v>15000000</v>
      </c>
      <c r="AK107" s="236">
        <v>16060574</v>
      </c>
      <c r="AL107" s="86">
        <v>0</v>
      </c>
      <c r="AM107" s="90"/>
      <c r="AN107" s="101"/>
      <c r="AO107" s="102"/>
    </row>
    <row r="108" spans="1:42">
      <c r="A108" s="16" t="s">
        <v>171</v>
      </c>
      <c r="B108" s="17" t="s">
        <v>172</v>
      </c>
      <c r="C108" s="18">
        <v>30000000</v>
      </c>
      <c r="D108" s="18">
        <v>0</v>
      </c>
      <c r="E108" s="18">
        <v>0</v>
      </c>
      <c r="F108" s="18">
        <v>0</v>
      </c>
      <c r="G108" s="18">
        <f t="shared" si="27"/>
        <v>30000000</v>
      </c>
      <c r="H108" s="18">
        <v>15000000</v>
      </c>
      <c r="I108" s="18">
        <v>15000000</v>
      </c>
      <c r="J108" s="18">
        <f t="shared" si="25"/>
        <v>15000000</v>
      </c>
      <c r="K108" s="18">
        <v>0</v>
      </c>
      <c r="L108" s="18">
        <v>0</v>
      </c>
      <c r="M108" s="18">
        <v>0</v>
      </c>
      <c r="N108" s="18">
        <v>0</v>
      </c>
      <c r="O108" s="18">
        <v>30000000</v>
      </c>
      <c r="P108" s="18">
        <f t="shared" si="28"/>
        <v>15000000</v>
      </c>
      <c r="Q108" s="18">
        <f t="shared" si="26"/>
        <v>0</v>
      </c>
      <c r="R108" s="18">
        <f t="shared" si="29"/>
        <v>0</v>
      </c>
      <c r="T108" s="237" t="s">
        <v>171</v>
      </c>
      <c r="U108" s="234" t="s">
        <v>172</v>
      </c>
      <c r="V108" s="236">
        <v>30000000</v>
      </c>
      <c r="W108" s="236">
        <v>0</v>
      </c>
      <c r="X108" s="236">
        <v>0</v>
      </c>
      <c r="Y108" s="236">
        <v>0</v>
      </c>
      <c r="Z108" s="236">
        <v>0</v>
      </c>
      <c r="AA108" s="236">
        <v>0</v>
      </c>
      <c r="AB108" s="236">
        <v>30000000</v>
      </c>
      <c r="AC108" s="236">
        <v>15000000</v>
      </c>
      <c r="AD108" s="236">
        <v>15000000</v>
      </c>
      <c r="AE108" s="236">
        <v>15000000</v>
      </c>
      <c r="AF108" s="236">
        <v>0</v>
      </c>
      <c r="AG108" s="236">
        <v>0</v>
      </c>
      <c r="AH108" s="236">
        <v>0</v>
      </c>
      <c r="AI108" s="236">
        <v>30000000</v>
      </c>
      <c r="AJ108" s="236">
        <v>15000000</v>
      </c>
      <c r="AK108" s="236">
        <v>0</v>
      </c>
      <c r="AL108" s="86">
        <v>0</v>
      </c>
      <c r="AM108" s="90"/>
      <c r="AN108" s="101"/>
      <c r="AO108" s="102"/>
    </row>
    <row r="109" spans="1:42">
      <c r="A109" s="16" t="s">
        <v>173</v>
      </c>
      <c r="B109" s="17" t="s">
        <v>174</v>
      </c>
      <c r="C109" s="18">
        <v>1060574</v>
      </c>
      <c r="D109" s="18">
        <v>0</v>
      </c>
      <c r="E109" s="18">
        <v>0</v>
      </c>
      <c r="F109" s="18">
        <v>0</v>
      </c>
      <c r="G109" s="18">
        <f t="shared" si="27"/>
        <v>1060574</v>
      </c>
      <c r="H109" s="18">
        <v>0</v>
      </c>
      <c r="I109" s="18">
        <v>0</v>
      </c>
      <c r="J109" s="18">
        <f t="shared" si="25"/>
        <v>1060574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f t="shared" si="28"/>
        <v>0</v>
      </c>
      <c r="Q109" s="18">
        <f t="shared" si="26"/>
        <v>1060574</v>
      </c>
      <c r="R109" s="18">
        <f t="shared" si="29"/>
        <v>0</v>
      </c>
      <c r="T109" s="237" t="s">
        <v>173</v>
      </c>
      <c r="U109" s="234" t="s">
        <v>174</v>
      </c>
      <c r="V109" s="236">
        <v>1060574</v>
      </c>
      <c r="W109" s="236">
        <v>0</v>
      </c>
      <c r="X109" s="236">
        <v>0</v>
      </c>
      <c r="Y109" s="236">
        <v>0</v>
      </c>
      <c r="Z109" s="236">
        <v>0</v>
      </c>
      <c r="AA109" s="236">
        <v>0</v>
      </c>
      <c r="AB109" s="236">
        <v>1060574</v>
      </c>
      <c r="AC109" s="236">
        <v>0</v>
      </c>
      <c r="AD109" s="236">
        <v>0</v>
      </c>
      <c r="AE109" s="236">
        <v>1060574</v>
      </c>
      <c r="AF109" s="236">
        <v>0</v>
      </c>
      <c r="AG109" s="236">
        <v>0</v>
      </c>
      <c r="AH109" s="236">
        <v>0</v>
      </c>
      <c r="AI109" s="236">
        <v>0</v>
      </c>
      <c r="AJ109" s="236">
        <v>0</v>
      </c>
      <c r="AK109" s="236">
        <v>1060574</v>
      </c>
      <c r="AL109" s="86">
        <v>0</v>
      </c>
      <c r="AM109" s="90"/>
      <c r="AN109" s="101"/>
      <c r="AO109" s="102"/>
    </row>
    <row r="110" spans="1:42">
      <c r="A110" s="16" t="s">
        <v>854</v>
      </c>
      <c r="B110" s="17" t="s">
        <v>855</v>
      </c>
      <c r="C110" s="18"/>
      <c r="D110" s="18"/>
      <c r="E110" s="18"/>
      <c r="F110" s="18">
        <v>15000000</v>
      </c>
      <c r="G110" s="18">
        <f t="shared" si="27"/>
        <v>15000000</v>
      </c>
      <c r="H110" s="18">
        <v>0</v>
      </c>
      <c r="I110" s="18">
        <v>0</v>
      </c>
      <c r="J110" s="18">
        <f t="shared" si="25"/>
        <v>15000000</v>
      </c>
      <c r="K110" s="18">
        <v>0</v>
      </c>
      <c r="L110" s="18">
        <v>0</v>
      </c>
      <c r="M110" s="18"/>
      <c r="N110" s="18">
        <v>0</v>
      </c>
      <c r="O110" s="18">
        <v>0</v>
      </c>
      <c r="P110" s="18">
        <f t="shared" si="28"/>
        <v>0</v>
      </c>
      <c r="Q110" s="18">
        <f t="shared" si="26"/>
        <v>15000000</v>
      </c>
      <c r="R110" s="18">
        <f t="shared" si="29"/>
        <v>0</v>
      </c>
      <c r="S110" s="84"/>
      <c r="T110" s="237" t="s">
        <v>854</v>
      </c>
      <c r="U110" s="234" t="s">
        <v>855</v>
      </c>
      <c r="V110" s="236">
        <v>0</v>
      </c>
      <c r="W110" s="236">
        <v>0</v>
      </c>
      <c r="X110" s="236">
        <v>0</v>
      </c>
      <c r="Y110" s="236">
        <v>0</v>
      </c>
      <c r="Z110" s="236">
        <v>0</v>
      </c>
      <c r="AA110" s="236">
        <v>15000000</v>
      </c>
      <c r="AB110" s="236">
        <v>15000000</v>
      </c>
      <c r="AC110" s="236">
        <v>0</v>
      </c>
      <c r="AD110" s="236">
        <v>0</v>
      </c>
      <c r="AE110" s="236">
        <v>15000000</v>
      </c>
      <c r="AF110" s="236">
        <v>0</v>
      </c>
      <c r="AG110" s="236">
        <v>0</v>
      </c>
      <c r="AH110" s="236">
        <v>0</v>
      </c>
      <c r="AI110" s="236">
        <v>0</v>
      </c>
      <c r="AJ110" s="236">
        <v>0</v>
      </c>
      <c r="AK110" s="236">
        <v>15000000</v>
      </c>
      <c r="AL110" s="86">
        <v>0</v>
      </c>
      <c r="AM110" s="99">
        <v>20201000109</v>
      </c>
      <c r="AN110" s="89">
        <v>15000000</v>
      </c>
      <c r="AO110" s="95" t="s">
        <v>855</v>
      </c>
    </row>
    <row r="111" spans="1:42">
      <c r="A111" s="13" t="s">
        <v>175</v>
      </c>
      <c r="B111" s="14" t="s">
        <v>176</v>
      </c>
      <c r="C111" s="15">
        <f>+C112+C115</f>
        <v>33200000</v>
      </c>
      <c r="D111" s="15">
        <f t="shared" ref="D111:N111" si="42">+D112+D115</f>
        <v>0</v>
      </c>
      <c r="E111" s="15">
        <f t="shared" si="42"/>
        <v>0</v>
      </c>
      <c r="F111" s="15">
        <f t="shared" si="42"/>
        <v>0</v>
      </c>
      <c r="G111" s="15">
        <f t="shared" si="27"/>
        <v>33200000</v>
      </c>
      <c r="H111" s="15">
        <v>0</v>
      </c>
      <c r="I111" s="15">
        <v>0</v>
      </c>
      <c r="J111" s="15">
        <f t="shared" si="25"/>
        <v>33200000</v>
      </c>
      <c r="K111" s="15">
        <v>0</v>
      </c>
      <c r="L111" s="15">
        <v>0</v>
      </c>
      <c r="M111" s="15">
        <f t="shared" si="42"/>
        <v>0</v>
      </c>
      <c r="N111" s="15">
        <v>0</v>
      </c>
      <c r="O111" s="15">
        <v>33000000</v>
      </c>
      <c r="P111" s="15">
        <f t="shared" si="28"/>
        <v>33000000</v>
      </c>
      <c r="Q111" s="15">
        <f t="shared" si="26"/>
        <v>200000</v>
      </c>
      <c r="R111" s="15">
        <f t="shared" si="29"/>
        <v>0</v>
      </c>
      <c r="T111" s="237" t="s">
        <v>175</v>
      </c>
      <c r="U111" s="234" t="s">
        <v>176</v>
      </c>
      <c r="V111" s="236">
        <v>33200000</v>
      </c>
      <c r="W111" s="236">
        <v>0</v>
      </c>
      <c r="X111" s="236">
        <v>0</v>
      </c>
      <c r="Y111" s="236">
        <v>0</v>
      </c>
      <c r="Z111" s="236">
        <v>0</v>
      </c>
      <c r="AA111" s="236">
        <v>0</v>
      </c>
      <c r="AB111" s="236">
        <v>33200000</v>
      </c>
      <c r="AC111" s="236">
        <v>0</v>
      </c>
      <c r="AD111" s="236">
        <v>0</v>
      </c>
      <c r="AE111" s="236">
        <v>33200000</v>
      </c>
      <c r="AF111" s="236">
        <v>0</v>
      </c>
      <c r="AG111" s="236">
        <v>0</v>
      </c>
      <c r="AH111" s="236">
        <v>0</v>
      </c>
      <c r="AI111" s="236">
        <v>33000000</v>
      </c>
      <c r="AJ111" s="236">
        <v>33000000</v>
      </c>
      <c r="AK111" s="236">
        <v>200000</v>
      </c>
      <c r="AL111" s="86">
        <v>0</v>
      </c>
      <c r="AM111" s="99"/>
      <c r="AN111" s="89"/>
      <c r="AO111" s="95"/>
    </row>
    <row r="112" spans="1:42" s="84" customFormat="1">
      <c r="A112" s="13" t="s">
        <v>177</v>
      </c>
      <c r="B112" s="14" t="s">
        <v>178</v>
      </c>
      <c r="C112" s="15">
        <f>+C113+C114</f>
        <v>33000000</v>
      </c>
      <c r="D112" s="15">
        <f t="shared" ref="D112:N112" si="43">+D113+D114</f>
        <v>0</v>
      </c>
      <c r="E112" s="15">
        <f t="shared" si="43"/>
        <v>0</v>
      </c>
      <c r="F112" s="15">
        <f t="shared" si="43"/>
        <v>0</v>
      </c>
      <c r="G112" s="15">
        <f t="shared" si="27"/>
        <v>33000000</v>
      </c>
      <c r="H112" s="15">
        <v>0</v>
      </c>
      <c r="I112" s="15">
        <v>0</v>
      </c>
      <c r="J112" s="15">
        <f t="shared" si="25"/>
        <v>33000000</v>
      </c>
      <c r="K112" s="15">
        <v>0</v>
      </c>
      <c r="L112" s="15">
        <v>0</v>
      </c>
      <c r="M112" s="15">
        <f t="shared" si="43"/>
        <v>0</v>
      </c>
      <c r="N112" s="15">
        <v>0</v>
      </c>
      <c r="O112" s="15">
        <v>33000000</v>
      </c>
      <c r="P112" s="15">
        <f t="shared" si="28"/>
        <v>33000000</v>
      </c>
      <c r="Q112" s="15">
        <f t="shared" si="26"/>
        <v>0</v>
      </c>
      <c r="R112" s="15">
        <f t="shared" si="29"/>
        <v>0</v>
      </c>
      <c r="T112" s="237" t="s">
        <v>177</v>
      </c>
      <c r="U112" s="234" t="s">
        <v>178</v>
      </c>
      <c r="V112" s="236">
        <v>33000000</v>
      </c>
      <c r="W112" s="236">
        <v>0</v>
      </c>
      <c r="X112" s="236">
        <v>0</v>
      </c>
      <c r="Y112" s="236">
        <v>0</v>
      </c>
      <c r="Z112" s="236">
        <v>0</v>
      </c>
      <c r="AA112" s="236">
        <v>0</v>
      </c>
      <c r="AB112" s="236">
        <v>33000000</v>
      </c>
      <c r="AC112" s="236">
        <v>0</v>
      </c>
      <c r="AD112" s="236">
        <v>0</v>
      </c>
      <c r="AE112" s="236">
        <v>33000000</v>
      </c>
      <c r="AF112" s="236">
        <v>0</v>
      </c>
      <c r="AG112" s="236">
        <v>0</v>
      </c>
      <c r="AH112" s="236">
        <v>0</v>
      </c>
      <c r="AI112" s="236">
        <v>33000000</v>
      </c>
      <c r="AJ112" s="236">
        <v>33000000</v>
      </c>
      <c r="AK112" s="236">
        <v>0</v>
      </c>
      <c r="AL112" s="86">
        <v>0</v>
      </c>
      <c r="AM112" s="99"/>
      <c r="AN112" s="89"/>
      <c r="AO112" s="95"/>
      <c r="AP112"/>
    </row>
    <row r="113" spans="1:42">
      <c r="A113" s="16" t="s">
        <v>179</v>
      </c>
      <c r="B113" s="17" t="s">
        <v>180</v>
      </c>
      <c r="C113" s="18">
        <v>5000000</v>
      </c>
      <c r="D113" s="18">
        <v>0</v>
      </c>
      <c r="E113" s="18">
        <v>0</v>
      </c>
      <c r="F113" s="18">
        <v>0</v>
      </c>
      <c r="G113" s="18">
        <f t="shared" si="27"/>
        <v>5000000</v>
      </c>
      <c r="H113" s="18">
        <v>0</v>
      </c>
      <c r="I113" s="18">
        <v>0</v>
      </c>
      <c r="J113" s="18">
        <f t="shared" si="25"/>
        <v>5000000</v>
      </c>
      <c r="K113" s="18">
        <v>0</v>
      </c>
      <c r="L113" s="18">
        <v>0</v>
      </c>
      <c r="M113" s="18">
        <v>0</v>
      </c>
      <c r="N113" s="18">
        <v>0</v>
      </c>
      <c r="O113" s="18">
        <v>5000000</v>
      </c>
      <c r="P113" s="18">
        <f t="shared" si="28"/>
        <v>5000000</v>
      </c>
      <c r="Q113" s="18">
        <f t="shared" si="26"/>
        <v>0</v>
      </c>
      <c r="R113" s="18">
        <f t="shared" si="29"/>
        <v>0</v>
      </c>
      <c r="T113" s="237" t="s">
        <v>179</v>
      </c>
      <c r="U113" s="234" t="s">
        <v>180</v>
      </c>
      <c r="V113" s="236">
        <v>5000000</v>
      </c>
      <c r="W113" s="236">
        <v>0</v>
      </c>
      <c r="X113" s="236">
        <v>0</v>
      </c>
      <c r="Y113" s="236">
        <v>0</v>
      </c>
      <c r="Z113" s="236">
        <v>0</v>
      </c>
      <c r="AA113" s="236">
        <v>0</v>
      </c>
      <c r="AB113" s="236">
        <v>5000000</v>
      </c>
      <c r="AC113" s="236">
        <v>0</v>
      </c>
      <c r="AD113" s="236">
        <v>0</v>
      </c>
      <c r="AE113" s="236">
        <v>5000000</v>
      </c>
      <c r="AF113" s="236">
        <v>0</v>
      </c>
      <c r="AG113" s="236">
        <v>0</v>
      </c>
      <c r="AH113" s="236">
        <v>0</v>
      </c>
      <c r="AI113" s="236">
        <v>5000000</v>
      </c>
      <c r="AJ113" s="236">
        <v>5000000</v>
      </c>
      <c r="AK113" s="236">
        <v>0</v>
      </c>
      <c r="AL113" s="86">
        <v>0</v>
      </c>
      <c r="AM113" s="99"/>
      <c r="AN113" s="89"/>
      <c r="AO113" s="95"/>
    </row>
    <row r="114" spans="1:42">
      <c r="A114" s="16" t="s">
        <v>181</v>
      </c>
      <c r="B114" s="17" t="s">
        <v>182</v>
      </c>
      <c r="C114" s="18">
        <v>28000000</v>
      </c>
      <c r="D114" s="18">
        <v>0</v>
      </c>
      <c r="E114" s="18">
        <v>0</v>
      </c>
      <c r="F114" s="18">
        <v>0</v>
      </c>
      <c r="G114" s="18">
        <f t="shared" si="27"/>
        <v>28000000</v>
      </c>
      <c r="H114" s="18">
        <v>0</v>
      </c>
      <c r="I114" s="18">
        <v>0</v>
      </c>
      <c r="J114" s="18">
        <f t="shared" si="25"/>
        <v>28000000</v>
      </c>
      <c r="K114" s="18">
        <v>0</v>
      </c>
      <c r="L114" s="18">
        <v>0</v>
      </c>
      <c r="M114" s="18">
        <v>0</v>
      </c>
      <c r="N114" s="18">
        <v>0</v>
      </c>
      <c r="O114" s="18">
        <v>28000000</v>
      </c>
      <c r="P114" s="18">
        <f t="shared" si="28"/>
        <v>28000000</v>
      </c>
      <c r="Q114" s="18">
        <f t="shared" si="26"/>
        <v>0</v>
      </c>
      <c r="R114" s="18">
        <f t="shared" si="29"/>
        <v>0</v>
      </c>
      <c r="T114" s="237" t="s">
        <v>181</v>
      </c>
      <c r="U114" s="234" t="s">
        <v>182</v>
      </c>
      <c r="V114" s="236">
        <v>28000000</v>
      </c>
      <c r="W114" s="236">
        <v>0</v>
      </c>
      <c r="X114" s="236">
        <v>0</v>
      </c>
      <c r="Y114" s="236">
        <v>0</v>
      </c>
      <c r="Z114" s="236">
        <v>0</v>
      </c>
      <c r="AA114" s="236">
        <v>0</v>
      </c>
      <c r="AB114" s="236">
        <v>28000000</v>
      </c>
      <c r="AC114" s="236">
        <v>0</v>
      </c>
      <c r="AD114" s="236">
        <v>0</v>
      </c>
      <c r="AE114" s="236">
        <v>28000000</v>
      </c>
      <c r="AF114" s="236">
        <v>0</v>
      </c>
      <c r="AG114" s="236">
        <v>0</v>
      </c>
      <c r="AH114" s="236">
        <v>0</v>
      </c>
      <c r="AI114" s="236">
        <v>28000000</v>
      </c>
      <c r="AJ114" s="236">
        <v>28000000</v>
      </c>
      <c r="AK114" s="236">
        <v>0</v>
      </c>
      <c r="AL114" s="86">
        <v>0</v>
      </c>
      <c r="AM114" s="99"/>
      <c r="AN114" s="89"/>
      <c r="AO114" s="95"/>
    </row>
    <row r="115" spans="1:42">
      <c r="A115" s="16" t="s">
        <v>183</v>
      </c>
      <c r="B115" s="17" t="s">
        <v>184</v>
      </c>
      <c r="C115" s="18">
        <v>200000</v>
      </c>
      <c r="D115" s="18">
        <v>0</v>
      </c>
      <c r="E115" s="18">
        <v>0</v>
      </c>
      <c r="F115" s="18">
        <v>0</v>
      </c>
      <c r="G115" s="18">
        <f t="shared" si="27"/>
        <v>200000</v>
      </c>
      <c r="H115" s="18">
        <v>0</v>
      </c>
      <c r="I115" s="18">
        <v>0</v>
      </c>
      <c r="J115" s="18">
        <f t="shared" si="25"/>
        <v>200000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f t="shared" si="28"/>
        <v>0</v>
      </c>
      <c r="Q115" s="18">
        <f t="shared" si="26"/>
        <v>200000</v>
      </c>
      <c r="R115" s="18">
        <f t="shared" si="29"/>
        <v>0</v>
      </c>
      <c r="T115" s="237" t="s">
        <v>183</v>
      </c>
      <c r="U115" s="234" t="s">
        <v>184</v>
      </c>
      <c r="V115" s="236">
        <v>200000</v>
      </c>
      <c r="W115" s="236">
        <v>0</v>
      </c>
      <c r="X115" s="236">
        <v>0</v>
      </c>
      <c r="Y115" s="236">
        <v>0</v>
      </c>
      <c r="Z115" s="236">
        <v>0</v>
      </c>
      <c r="AA115" s="236">
        <v>0</v>
      </c>
      <c r="AB115" s="236">
        <v>200000</v>
      </c>
      <c r="AC115" s="236">
        <v>0</v>
      </c>
      <c r="AD115" s="236">
        <v>0</v>
      </c>
      <c r="AE115" s="236">
        <v>200000</v>
      </c>
      <c r="AF115" s="236">
        <v>0</v>
      </c>
      <c r="AG115" s="236">
        <v>0</v>
      </c>
      <c r="AH115" s="236">
        <v>0</v>
      </c>
      <c r="AI115" s="236">
        <v>0</v>
      </c>
      <c r="AJ115" s="236">
        <v>0</v>
      </c>
      <c r="AK115" s="236">
        <v>200000</v>
      </c>
      <c r="AL115" s="86">
        <v>0</v>
      </c>
      <c r="AM115" s="99"/>
      <c r="AN115" s="89"/>
      <c r="AO115" s="95"/>
    </row>
    <row r="116" spans="1:42">
      <c r="A116" s="13" t="s">
        <v>185</v>
      </c>
      <c r="B116" s="14" t="s">
        <v>186</v>
      </c>
      <c r="C116" s="15">
        <f>+C117</f>
        <v>4000000</v>
      </c>
      <c r="D116" s="15">
        <f t="shared" ref="D116:N116" si="44">+D117</f>
        <v>0</v>
      </c>
      <c r="E116" s="15">
        <f t="shared" si="44"/>
        <v>0</v>
      </c>
      <c r="F116" s="15">
        <f t="shared" si="44"/>
        <v>0</v>
      </c>
      <c r="G116" s="15">
        <f t="shared" si="27"/>
        <v>4000000</v>
      </c>
      <c r="H116" s="15">
        <v>0</v>
      </c>
      <c r="I116" s="15">
        <v>0</v>
      </c>
      <c r="J116" s="15">
        <f t="shared" si="25"/>
        <v>4000000</v>
      </c>
      <c r="K116" s="15">
        <v>0</v>
      </c>
      <c r="L116" s="15">
        <v>0</v>
      </c>
      <c r="M116" s="15">
        <f t="shared" si="44"/>
        <v>0</v>
      </c>
      <c r="N116" s="15">
        <v>0</v>
      </c>
      <c r="O116" s="15">
        <v>0</v>
      </c>
      <c r="P116" s="15">
        <f t="shared" si="28"/>
        <v>0</v>
      </c>
      <c r="Q116" s="15">
        <f t="shared" si="26"/>
        <v>4000000</v>
      </c>
      <c r="R116" s="15">
        <f t="shared" si="29"/>
        <v>0</v>
      </c>
      <c r="T116" s="237" t="s">
        <v>185</v>
      </c>
      <c r="U116" s="234" t="s">
        <v>186</v>
      </c>
      <c r="V116" s="236">
        <v>4000000</v>
      </c>
      <c r="W116" s="236">
        <v>0</v>
      </c>
      <c r="X116" s="236">
        <v>0</v>
      </c>
      <c r="Y116" s="236">
        <v>0</v>
      </c>
      <c r="Z116" s="236">
        <v>0</v>
      </c>
      <c r="AA116" s="236">
        <v>0</v>
      </c>
      <c r="AB116" s="236">
        <v>4000000</v>
      </c>
      <c r="AC116" s="236">
        <v>0</v>
      </c>
      <c r="AD116" s="236">
        <v>0</v>
      </c>
      <c r="AE116" s="236">
        <v>4000000</v>
      </c>
      <c r="AF116" s="236">
        <v>0</v>
      </c>
      <c r="AG116" s="236">
        <v>0</v>
      </c>
      <c r="AH116" s="236">
        <v>0</v>
      </c>
      <c r="AI116" s="236">
        <v>0</v>
      </c>
      <c r="AJ116" s="236">
        <v>0</v>
      </c>
      <c r="AK116" s="236">
        <v>4000000</v>
      </c>
      <c r="AL116" s="86">
        <v>0</v>
      </c>
      <c r="AM116" s="99"/>
      <c r="AN116" s="89"/>
      <c r="AO116" s="95"/>
    </row>
    <row r="117" spans="1:42">
      <c r="A117" s="16" t="s">
        <v>187</v>
      </c>
      <c r="B117" s="17" t="s">
        <v>188</v>
      </c>
      <c r="C117" s="18">
        <v>4000000</v>
      </c>
      <c r="D117" s="18">
        <v>0</v>
      </c>
      <c r="E117" s="18">
        <v>0</v>
      </c>
      <c r="F117" s="18">
        <v>0</v>
      </c>
      <c r="G117" s="18">
        <f t="shared" si="27"/>
        <v>4000000</v>
      </c>
      <c r="H117" s="18">
        <v>0</v>
      </c>
      <c r="I117" s="18">
        <v>0</v>
      </c>
      <c r="J117" s="18">
        <f t="shared" si="25"/>
        <v>4000000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f t="shared" si="28"/>
        <v>0</v>
      </c>
      <c r="Q117" s="18">
        <f t="shared" si="26"/>
        <v>4000000</v>
      </c>
      <c r="R117" s="18">
        <f t="shared" si="29"/>
        <v>0</v>
      </c>
      <c r="T117" s="237" t="s">
        <v>187</v>
      </c>
      <c r="U117" s="234" t="s">
        <v>188</v>
      </c>
      <c r="V117" s="236">
        <v>4000000</v>
      </c>
      <c r="W117" s="236">
        <v>0</v>
      </c>
      <c r="X117" s="236">
        <v>0</v>
      </c>
      <c r="Y117" s="236">
        <v>0</v>
      </c>
      <c r="Z117" s="236">
        <v>0</v>
      </c>
      <c r="AA117" s="236">
        <v>0</v>
      </c>
      <c r="AB117" s="236">
        <v>4000000</v>
      </c>
      <c r="AC117" s="236">
        <v>0</v>
      </c>
      <c r="AD117" s="236">
        <v>0</v>
      </c>
      <c r="AE117" s="236">
        <v>4000000</v>
      </c>
      <c r="AF117" s="236">
        <v>0</v>
      </c>
      <c r="AG117" s="236">
        <v>0</v>
      </c>
      <c r="AH117" s="236">
        <v>0</v>
      </c>
      <c r="AI117" s="236">
        <v>0</v>
      </c>
      <c r="AJ117" s="236">
        <v>0</v>
      </c>
      <c r="AK117" s="236">
        <v>4000000</v>
      </c>
      <c r="AL117" s="86">
        <v>0</v>
      </c>
      <c r="AM117" s="99"/>
      <c r="AN117" s="89"/>
      <c r="AO117" s="95"/>
    </row>
    <row r="118" spans="1:42">
      <c r="A118" s="13" t="s">
        <v>189</v>
      </c>
      <c r="B118" s="14" t="s">
        <v>190</v>
      </c>
      <c r="C118" s="15">
        <f>+C119+C120+C121+C124</f>
        <v>59800000</v>
      </c>
      <c r="D118" s="15">
        <f t="shared" ref="D118:N118" si="45">+D119+D120+D121+D124</f>
        <v>0</v>
      </c>
      <c r="E118" s="15">
        <f t="shared" si="45"/>
        <v>0</v>
      </c>
      <c r="F118" s="15">
        <f t="shared" si="45"/>
        <v>0</v>
      </c>
      <c r="G118" s="15">
        <f t="shared" si="27"/>
        <v>59800000</v>
      </c>
      <c r="H118" s="15">
        <v>9326660</v>
      </c>
      <c r="I118" s="15">
        <v>3326660</v>
      </c>
      <c r="J118" s="15">
        <f t="shared" si="25"/>
        <v>56473340</v>
      </c>
      <c r="K118" s="15">
        <v>3326660</v>
      </c>
      <c r="L118" s="15">
        <v>9326660</v>
      </c>
      <c r="M118" s="15">
        <f t="shared" si="45"/>
        <v>0</v>
      </c>
      <c r="N118" s="15">
        <v>6000000</v>
      </c>
      <c r="O118" s="15">
        <v>26000000</v>
      </c>
      <c r="P118" s="15">
        <f t="shared" si="28"/>
        <v>22673340</v>
      </c>
      <c r="Q118" s="15">
        <f t="shared" si="26"/>
        <v>33800000</v>
      </c>
      <c r="R118" s="15">
        <f t="shared" si="29"/>
        <v>9326660</v>
      </c>
      <c r="T118" s="237" t="s">
        <v>189</v>
      </c>
      <c r="U118" s="234" t="s">
        <v>190</v>
      </c>
      <c r="V118" s="236">
        <v>59800000</v>
      </c>
      <c r="W118" s="236">
        <v>0</v>
      </c>
      <c r="X118" s="236">
        <v>0</v>
      </c>
      <c r="Y118" s="236">
        <v>0</v>
      </c>
      <c r="Z118" s="236">
        <v>0</v>
      </c>
      <c r="AA118" s="236">
        <v>0</v>
      </c>
      <c r="AB118" s="236">
        <v>59800000</v>
      </c>
      <c r="AC118" s="236">
        <v>9326660</v>
      </c>
      <c r="AD118" s="236">
        <v>3326660</v>
      </c>
      <c r="AE118" s="236">
        <v>56473340</v>
      </c>
      <c r="AF118" s="236">
        <v>3326660</v>
      </c>
      <c r="AG118" s="236">
        <v>9326660</v>
      </c>
      <c r="AH118" s="236">
        <v>6000000</v>
      </c>
      <c r="AI118" s="236">
        <v>26000000</v>
      </c>
      <c r="AJ118" s="236">
        <v>22673340</v>
      </c>
      <c r="AK118" s="236">
        <v>33800000</v>
      </c>
      <c r="AL118" s="86">
        <v>0</v>
      </c>
      <c r="AM118" s="99"/>
      <c r="AN118" s="89"/>
      <c r="AO118" s="95"/>
      <c r="AP118" s="84"/>
    </row>
    <row r="119" spans="1:42">
      <c r="A119" s="16" t="s">
        <v>191</v>
      </c>
      <c r="B119" s="17" t="s">
        <v>192</v>
      </c>
      <c r="C119" s="18">
        <v>4800000</v>
      </c>
      <c r="D119" s="18">
        <v>0</v>
      </c>
      <c r="E119" s="18">
        <v>0</v>
      </c>
      <c r="F119" s="18">
        <v>0</v>
      </c>
      <c r="G119" s="18">
        <f t="shared" si="27"/>
        <v>4800000</v>
      </c>
      <c r="H119" s="18">
        <v>0</v>
      </c>
      <c r="I119" s="18">
        <v>0</v>
      </c>
      <c r="J119" s="18">
        <f t="shared" si="25"/>
        <v>4800000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f t="shared" si="28"/>
        <v>0</v>
      </c>
      <c r="Q119" s="18">
        <f t="shared" si="26"/>
        <v>4800000</v>
      </c>
      <c r="R119" s="18">
        <f t="shared" si="29"/>
        <v>0</v>
      </c>
      <c r="T119" s="237" t="s">
        <v>191</v>
      </c>
      <c r="U119" s="234" t="s">
        <v>192</v>
      </c>
      <c r="V119" s="236">
        <v>4800000</v>
      </c>
      <c r="W119" s="236">
        <v>0</v>
      </c>
      <c r="X119" s="236">
        <v>0</v>
      </c>
      <c r="Y119" s="236">
        <v>0</v>
      </c>
      <c r="Z119" s="236">
        <v>0</v>
      </c>
      <c r="AA119" s="236">
        <v>0</v>
      </c>
      <c r="AB119" s="236">
        <v>4800000</v>
      </c>
      <c r="AC119" s="236">
        <v>0</v>
      </c>
      <c r="AD119" s="236">
        <v>0</v>
      </c>
      <c r="AE119" s="236">
        <v>4800000</v>
      </c>
      <c r="AF119" s="236">
        <v>0</v>
      </c>
      <c r="AG119" s="236">
        <v>0</v>
      </c>
      <c r="AH119" s="236">
        <v>0</v>
      </c>
      <c r="AI119" s="236">
        <v>0</v>
      </c>
      <c r="AJ119" s="236">
        <v>0</v>
      </c>
      <c r="AK119" s="236">
        <v>4800000</v>
      </c>
      <c r="AL119" s="86">
        <v>0</v>
      </c>
      <c r="AM119" s="99"/>
      <c r="AN119" s="89"/>
      <c r="AO119" s="95"/>
    </row>
    <row r="120" spans="1:42">
      <c r="A120" s="16" t="s">
        <v>193</v>
      </c>
      <c r="B120" s="17" t="s">
        <v>194</v>
      </c>
      <c r="C120" s="18">
        <v>3000000</v>
      </c>
      <c r="D120" s="18">
        <v>0</v>
      </c>
      <c r="E120" s="18">
        <v>0</v>
      </c>
      <c r="F120" s="18">
        <v>0</v>
      </c>
      <c r="G120" s="18">
        <f t="shared" si="27"/>
        <v>3000000</v>
      </c>
      <c r="H120" s="18">
        <v>0</v>
      </c>
      <c r="I120" s="18">
        <v>0</v>
      </c>
      <c r="J120" s="18">
        <f t="shared" si="25"/>
        <v>3000000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f t="shared" si="28"/>
        <v>0</v>
      </c>
      <c r="Q120" s="18">
        <f t="shared" si="26"/>
        <v>3000000</v>
      </c>
      <c r="R120" s="18">
        <f t="shared" si="29"/>
        <v>0</v>
      </c>
      <c r="T120" s="237" t="s">
        <v>193</v>
      </c>
      <c r="U120" s="234" t="s">
        <v>194</v>
      </c>
      <c r="V120" s="236">
        <v>3000000</v>
      </c>
      <c r="W120" s="236">
        <v>0</v>
      </c>
      <c r="X120" s="236">
        <v>0</v>
      </c>
      <c r="Y120" s="236">
        <v>0</v>
      </c>
      <c r="Z120" s="236">
        <v>0</v>
      </c>
      <c r="AA120" s="236">
        <v>0</v>
      </c>
      <c r="AB120" s="236">
        <v>3000000</v>
      </c>
      <c r="AC120" s="236">
        <v>0</v>
      </c>
      <c r="AD120" s="236">
        <v>0</v>
      </c>
      <c r="AE120" s="236">
        <v>3000000</v>
      </c>
      <c r="AF120" s="236">
        <v>0</v>
      </c>
      <c r="AG120" s="236">
        <v>0</v>
      </c>
      <c r="AH120" s="236">
        <v>0</v>
      </c>
      <c r="AI120" s="236">
        <v>0</v>
      </c>
      <c r="AJ120" s="236">
        <v>0</v>
      </c>
      <c r="AK120" s="236">
        <v>3000000</v>
      </c>
      <c r="AL120" s="86">
        <v>0</v>
      </c>
      <c r="AM120" s="99"/>
      <c r="AN120" s="89"/>
      <c r="AO120" s="95"/>
    </row>
    <row r="121" spans="1:42">
      <c r="A121" s="13" t="s">
        <v>195</v>
      </c>
      <c r="B121" s="14" t="s">
        <v>196</v>
      </c>
      <c r="C121" s="15">
        <f>+C122+C123</f>
        <v>32000000</v>
      </c>
      <c r="D121" s="15">
        <f t="shared" ref="D121:N121" si="46">+D122+D123</f>
        <v>0</v>
      </c>
      <c r="E121" s="15">
        <f t="shared" si="46"/>
        <v>0</v>
      </c>
      <c r="F121" s="15">
        <f t="shared" si="46"/>
        <v>0</v>
      </c>
      <c r="G121" s="15">
        <f t="shared" si="27"/>
        <v>32000000</v>
      </c>
      <c r="H121" s="15">
        <v>6570310</v>
      </c>
      <c r="I121" s="15">
        <v>570310</v>
      </c>
      <c r="J121" s="15">
        <f t="shared" si="25"/>
        <v>31429690</v>
      </c>
      <c r="K121" s="15">
        <v>570310</v>
      </c>
      <c r="L121" s="15">
        <v>6570310</v>
      </c>
      <c r="M121" s="15">
        <f t="shared" si="46"/>
        <v>0</v>
      </c>
      <c r="N121" s="15">
        <v>6000000</v>
      </c>
      <c r="O121" s="15">
        <v>6000000</v>
      </c>
      <c r="P121" s="15">
        <f t="shared" si="28"/>
        <v>5429690</v>
      </c>
      <c r="Q121" s="15">
        <f t="shared" si="26"/>
        <v>26000000</v>
      </c>
      <c r="R121" s="15">
        <f t="shared" si="29"/>
        <v>6570310</v>
      </c>
      <c r="T121" s="237" t="s">
        <v>195</v>
      </c>
      <c r="U121" s="234" t="s">
        <v>196</v>
      </c>
      <c r="V121" s="236">
        <v>32000000</v>
      </c>
      <c r="W121" s="236">
        <v>0</v>
      </c>
      <c r="X121" s="236">
        <v>0</v>
      </c>
      <c r="Y121" s="236">
        <v>0</v>
      </c>
      <c r="Z121" s="236">
        <v>0</v>
      </c>
      <c r="AA121" s="236">
        <v>0</v>
      </c>
      <c r="AB121" s="236">
        <v>32000000</v>
      </c>
      <c r="AC121" s="236">
        <v>6570310</v>
      </c>
      <c r="AD121" s="236">
        <v>570310</v>
      </c>
      <c r="AE121" s="236">
        <v>31429690</v>
      </c>
      <c r="AF121" s="236">
        <v>570310</v>
      </c>
      <c r="AG121" s="236">
        <v>6570310</v>
      </c>
      <c r="AH121" s="236">
        <v>6000000</v>
      </c>
      <c r="AI121" s="236">
        <v>6000000</v>
      </c>
      <c r="AJ121" s="236">
        <v>5429690</v>
      </c>
      <c r="AK121" s="236">
        <v>26000000</v>
      </c>
      <c r="AL121" s="86">
        <v>0</v>
      </c>
      <c r="AM121" s="99"/>
      <c r="AN121" s="89"/>
      <c r="AO121" s="95"/>
    </row>
    <row r="122" spans="1:42">
      <c r="A122" s="16" t="s">
        <v>197</v>
      </c>
      <c r="B122" s="17" t="s">
        <v>198</v>
      </c>
      <c r="C122" s="18">
        <v>12000000</v>
      </c>
      <c r="D122" s="18">
        <v>0</v>
      </c>
      <c r="E122" s="18">
        <v>0</v>
      </c>
      <c r="F122" s="18">
        <v>0</v>
      </c>
      <c r="G122" s="18">
        <f t="shared" si="27"/>
        <v>12000000</v>
      </c>
      <c r="H122" s="18">
        <v>6570310</v>
      </c>
      <c r="I122" s="18">
        <v>570310</v>
      </c>
      <c r="J122" s="18">
        <f t="shared" si="25"/>
        <v>11429690</v>
      </c>
      <c r="K122" s="18">
        <v>570310</v>
      </c>
      <c r="L122" s="18">
        <v>6570310</v>
      </c>
      <c r="M122" s="18">
        <v>0</v>
      </c>
      <c r="N122" s="18">
        <v>6000000</v>
      </c>
      <c r="O122" s="18">
        <v>6000000</v>
      </c>
      <c r="P122" s="18">
        <f t="shared" si="28"/>
        <v>5429690</v>
      </c>
      <c r="Q122" s="18">
        <f t="shared" si="26"/>
        <v>6000000</v>
      </c>
      <c r="R122" s="18">
        <f t="shared" si="29"/>
        <v>6570310</v>
      </c>
      <c r="T122" s="237" t="s">
        <v>197</v>
      </c>
      <c r="U122" s="234" t="s">
        <v>198</v>
      </c>
      <c r="V122" s="236">
        <v>12000000</v>
      </c>
      <c r="W122" s="236">
        <v>0</v>
      </c>
      <c r="X122" s="236">
        <v>0</v>
      </c>
      <c r="Y122" s="236">
        <v>0</v>
      </c>
      <c r="Z122" s="236">
        <v>0</v>
      </c>
      <c r="AA122" s="236">
        <v>0</v>
      </c>
      <c r="AB122" s="236">
        <v>12000000</v>
      </c>
      <c r="AC122" s="236">
        <v>6570310</v>
      </c>
      <c r="AD122" s="236">
        <v>570310</v>
      </c>
      <c r="AE122" s="236">
        <v>11429690</v>
      </c>
      <c r="AF122" s="236">
        <v>570310</v>
      </c>
      <c r="AG122" s="236">
        <v>6570310</v>
      </c>
      <c r="AH122" s="236">
        <v>6000000</v>
      </c>
      <c r="AI122" s="236">
        <v>6000000</v>
      </c>
      <c r="AJ122" s="236">
        <v>5429690</v>
      </c>
      <c r="AK122" s="236">
        <v>6000000</v>
      </c>
      <c r="AL122" s="86">
        <v>0</v>
      </c>
      <c r="AM122" s="99"/>
      <c r="AN122" s="89"/>
      <c r="AO122" s="95"/>
    </row>
    <row r="123" spans="1:42">
      <c r="A123" s="16" t="s">
        <v>199</v>
      </c>
      <c r="B123" s="17" t="s">
        <v>200</v>
      </c>
      <c r="C123" s="18">
        <v>20000000</v>
      </c>
      <c r="D123" s="18">
        <v>0</v>
      </c>
      <c r="E123" s="18">
        <v>0</v>
      </c>
      <c r="F123" s="18">
        <v>0</v>
      </c>
      <c r="G123" s="18">
        <f t="shared" si="27"/>
        <v>20000000</v>
      </c>
      <c r="H123" s="18">
        <v>0</v>
      </c>
      <c r="I123" s="18">
        <v>0</v>
      </c>
      <c r="J123" s="18">
        <f t="shared" si="25"/>
        <v>20000000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f t="shared" si="28"/>
        <v>0</v>
      </c>
      <c r="Q123" s="18">
        <f t="shared" si="26"/>
        <v>20000000</v>
      </c>
      <c r="R123" s="18">
        <f t="shared" si="29"/>
        <v>0</v>
      </c>
      <c r="T123" s="237" t="s">
        <v>199</v>
      </c>
      <c r="U123" s="234" t="s">
        <v>200</v>
      </c>
      <c r="V123" s="236">
        <v>20000000</v>
      </c>
      <c r="W123" s="236">
        <v>0</v>
      </c>
      <c r="X123" s="236">
        <v>0</v>
      </c>
      <c r="Y123" s="236">
        <v>0</v>
      </c>
      <c r="Z123" s="236">
        <v>0</v>
      </c>
      <c r="AA123" s="236">
        <v>0</v>
      </c>
      <c r="AB123" s="236">
        <v>20000000</v>
      </c>
      <c r="AC123" s="236">
        <v>0</v>
      </c>
      <c r="AD123" s="236">
        <v>0</v>
      </c>
      <c r="AE123" s="236">
        <v>20000000</v>
      </c>
      <c r="AF123" s="236">
        <v>0</v>
      </c>
      <c r="AG123" s="236">
        <v>0</v>
      </c>
      <c r="AH123" s="236">
        <v>0</v>
      </c>
      <c r="AI123" s="236">
        <v>0</v>
      </c>
      <c r="AJ123" s="236">
        <v>0</v>
      </c>
      <c r="AK123" s="236">
        <v>20000000</v>
      </c>
      <c r="AL123" s="86">
        <v>0</v>
      </c>
      <c r="AM123" s="99"/>
      <c r="AN123" s="89"/>
      <c r="AO123" s="95"/>
    </row>
    <row r="124" spans="1:42" s="84" customFormat="1">
      <c r="A124" s="13" t="s">
        <v>201</v>
      </c>
      <c r="B124" s="14" t="s">
        <v>202</v>
      </c>
      <c r="C124" s="15">
        <v>20000000</v>
      </c>
      <c r="D124" s="15">
        <v>0</v>
      </c>
      <c r="E124" s="15">
        <v>0</v>
      </c>
      <c r="F124" s="15">
        <v>0</v>
      </c>
      <c r="G124" s="15">
        <f t="shared" si="27"/>
        <v>20000000</v>
      </c>
      <c r="H124" s="15">
        <v>2756350</v>
      </c>
      <c r="I124" s="15">
        <v>2756350</v>
      </c>
      <c r="J124" s="15">
        <f t="shared" si="25"/>
        <v>17243650</v>
      </c>
      <c r="K124" s="15">
        <v>2756350</v>
      </c>
      <c r="L124" s="15">
        <v>2756350</v>
      </c>
      <c r="M124" s="15">
        <v>0</v>
      </c>
      <c r="N124" s="15">
        <v>0</v>
      </c>
      <c r="O124" s="15">
        <v>20000000</v>
      </c>
      <c r="P124" s="15">
        <f t="shared" si="28"/>
        <v>17243650</v>
      </c>
      <c r="Q124" s="15">
        <f t="shared" si="26"/>
        <v>0</v>
      </c>
      <c r="R124" s="15">
        <f t="shared" si="29"/>
        <v>2756350</v>
      </c>
      <c r="T124" s="237" t="s">
        <v>201</v>
      </c>
      <c r="U124" s="234" t="s">
        <v>202</v>
      </c>
      <c r="V124" s="236">
        <v>20000000</v>
      </c>
      <c r="W124" s="236">
        <v>0</v>
      </c>
      <c r="X124" s="236">
        <v>0</v>
      </c>
      <c r="Y124" s="236">
        <v>0</v>
      </c>
      <c r="Z124" s="236">
        <v>0</v>
      </c>
      <c r="AA124" s="236">
        <v>0</v>
      </c>
      <c r="AB124" s="236">
        <v>20000000</v>
      </c>
      <c r="AC124" s="236">
        <v>2756350</v>
      </c>
      <c r="AD124" s="236">
        <v>2756350</v>
      </c>
      <c r="AE124" s="236">
        <v>17243650</v>
      </c>
      <c r="AF124" s="236">
        <v>2756350</v>
      </c>
      <c r="AG124" s="236">
        <v>2756350</v>
      </c>
      <c r="AH124" s="236">
        <v>0</v>
      </c>
      <c r="AI124" s="236">
        <v>20000000</v>
      </c>
      <c r="AJ124" s="236">
        <v>17243650</v>
      </c>
      <c r="AK124" s="236">
        <v>0</v>
      </c>
      <c r="AL124" s="86">
        <v>0</v>
      </c>
      <c r="AM124" s="99"/>
      <c r="AN124" s="89"/>
      <c r="AO124" s="95"/>
      <c r="AP124"/>
    </row>
    <row r="125" spans="1:42">
      <c r="A125" s="13" t="s">
        <v>203</v>
      </c>
      <c r="B125" s="14" t="s">
        <v>204</v>
      </c>
      <c r="C125" s="15">
        <f>+C126+C128+C133+C135</f>
        <v>450699400</v>
      </c>
      <c r="D125" s="15">
        <f t="shared" ref="D125:N125" si="47">+D126+D128+D133+D135</f>
        <v>20000000</v>
      </c>
      <c r="E125" s="15">
        <f t="shared" si="47"/>
        <v>0</v>
      </c>
      <c r="F125" s="15">
        <f t="shared" si="47"/>
        <v>30000000</v>
      </c>
      <c r="G125" s="15">
        <f t="shared" si="27"/>
        <v>500699400</v>
      </c>
      <c r="H125" s="15">
        <v>95195925</v>
      </c>
      <c r="I125" s="15">
        <v>108855033</v>
      </c>
      <c r="J125" s="15">
        <f t="shared" si="25"/>
        <v>391844367</v>
      </c>
      <c r="K125" s="15">
        <v>8553000</v>
      </c>
      <c r="L125" s="15">
        <v>9723520</v>
      </c>
      <c r="M125" s="15">
        <f t="shared" si="47"/>
        <v>12488588</v>
      </c>
      <c r="N125" s="15">
        <v>11553985</v>
      </c>
      <c r="O125" s="15">
        <v>115213093</v>
      </c>
      <c r="P125" s="15">
        <f t="shared" si="28"/>
        <v>6358060</v>
      </c>
      <c r="Q125" s="15">
        <f t="shared" si="26"/>
        <v>385486307</v>
      </c>
      <c r="R125" s="15">
        <f t="shared" si="29"/>
        <v>9723520</v>
      </c>
      <c r="T125" s="237" t="s">
        <v>203</v>
      </c>
      <c r="U125" s="234" t="s">
        <v>204</v>
      </c>
      <c r="V125" s="236">
        <v>450699400</v>
      </c>
      <c r="W125" s="236">
        <v>20000000</v>
      </c>
      <c r="X125" s="236">
        <v>0</v>
      </c>
      <c r="Y125" s="236">
        <v>0</v>
      </c>
      <c r="Z125" s="236">
        <v>0</v>
      </c>
      <c r="AA125" s="236">
        <v>30000000</v>
      </c>
      <c r="AB125" s="236">
        <v>500699400</v>
      </c>
      <c r="AC125" s="236">
        <v>95195925</v>
      </c>
      <c r="AD125" s="236">
        <v>108855033</v>
      </c>
      <c r="AE125" s="236">
        <v>391844367</v>
      </c>
      <c r="AF125" s="236">
        <v>8553000</v>
      </c>
      <c r="AG125" s="236">
        <v>9723520</v>
      </c>
      <c r="AH125" s="236">
        <v>11553985</v>
      </c>
      <c r="AI125" s="236">
        <v>115213093</v>
      </c>
      <c r="AJ125" s="236">
        <v>6358060</v>
      </c>
      <c r="AK125" s="236">
        <v>385486307</v>
      </c>
      <c r="AL125" s="86">
        <v>0</v>
      </c>
      <c r="AM125" s="99"/>
      <c r="AN125" s="89"/>
      <c r="AO125" s="95"/>
    </row>
    <row r="126" spans="1:42">
      <c r="A126" s="13" t="s">
        <v>205</v>
      </c>
      <c r="B126" s="14" t="s">
        <v>206</v>
      </c>
      <c r="C126" s="15">
        <f>+C127</f>
        <v>400000</v>
      </c>
      <c r="D126" s="15">
        <f t="shared" ref="D126:N126" si="48">+D127</f>
        <v>0</v>
      </c>
      <c r="E126" s="15">
        <f t="shared" si="48"/>
        <v>0</v>
      </c>
      <c r="F126" s="15">
        <f t="shared" si="48"/>
        <v>0</v>
      </c>
      <c r="G126" s="15">
        <f t="shared" si="27"/>
        <v>400000</v>
      </c>
      <c r="H126" s="15">
        <v>0</v>
      </c>
      <c r="I126" s="15">
        <v>0</v>
      </c>
      <c r="J126" s="15">
        <f t="shared" si="25"/>
        <v>400000</v>
      </c>
      <c r="K126" s="15">
        <v>0</v>
      </c>
      <c r="L126" s="15">
        <v>0</v>
      </c>
      <c r="M126" s="15">
        <f t="shared" si="48"/>
        <v>0</v>
      </c>
      <c r="N126" s="15">
        <v>0</v>
      </c>
      <c r="O126" s="15">
        <v>0</v>
      </c>
      <c r="P126" s="15">
        <f t="shared" si="28"/>
        <v>0</v>
      </c>
      <c r="Q126" s="15">
        <f t="shared" si="26"/>
        <v>400000</v>
      </c>
      <c r="R126" s="15">
        <f t="shared" si="29"/>
        <v>0</v>
      </c>
      <c r="T126" s="237" t="s">
        <v>205</v>
      </c>
      <c r="U126" s="234" t="s">
        <v>206</v>
      </c>
      <c r="V126" s="236">
        <v>400000</v>
      </c>
      <c r="W126" s="236">
        <v>0</v>
      </c>
      <c r="X126" s="236">
        <v>0</v>
      </c>
      <c r="Y126" s="236">
        <v>0</v>
      </c>
      <c r="Z126" s="236">
        <v>0</v>
      </c>
      <c r="AA126" s="236">
        <v>0</v>
      </c>
      <c r="AB126" s="236">
        <v>400000</v>
      </c>
      <c r="AC126" s="236">
        <v>0</v>
      </c>
      <c r="AD126" s="236">
        <v>0</v>
      </c>
      <c r="AE126" s="236">
        <v>400000</v>
      </c>
      <c r="AF126" s="236">
        <v>0</v>
      </c>
      <c r="AG126" s="236">
        <v>0</v>
      </c>
      <c r="AH126" s="236">
        <v>0</v>
      </c>
      <c r="AI126" s="236">
        <v>0</v>
      </c>
      <c r="AJ126" s="236">
        <v>0</v>
      </c>
      <c r="AK126" s="236">
        <v>400000</v>
      </c>
      <c r="AL126" s="86">
        <v>0</v>
      </c>
      <c r="AM126" s="99"/>
      <c r="AN126" s="89"/>
      <c r="AO126" s="95"/>
    </row>
    <row r="127" spans="1:42">
      <c r="A127" s="16" t="s">
        <v>207</v>
      </c>
      <c r="B127" s="17" t="s">
        <v>208</v>
      </c>
      <c r="C127" s="18">
        <v>400000</v>
      </c>
      <c r="D127" s="18">
        <v>0</v>
      </c>
      <c r="E127" s="18">
        <v>0</v>
      </c>
      <c r="F127" s="18">
        <v>0</v>
      </c>
      <c r="G127" s="18">
        <f t="shared" si="27"/>
        <v>400000</v>
      </c>
      <c r="H127" s="18">
        <v>0</v>
      </c>
      <c r="I127" s="18">
        <v>0</v>
      </c>
      <c r="J127" s="18">
        <f t="shared" si="25"/>
        <v>400000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f t="shared" si="28"/>
        <v>0</v>
      </c>
      <c r="Q127" s="18">
        <f t="shared" si="26"/>
        <v>400000</v>
      </c>
      <c r="R127" s="18">
        <f t="shared" si="29"/>
        <v>0</v>
      </c>
      <c r="T127" s="237" t="s">
        <v>207</v>
      </c>
      <c r="U127" s="234" t="s">
        <v>208</v>
      </c>
      <c r="V127" s="236">
        <v>400000</v>
      </c>
      <c r="W127" s="236">
        <v>0</v>
      </c>
      <c r="X127" s="236">
        <v>0</v>
      </c>
      <c r="Y127" s="236">
        <v>0</v>
      </c>
      <c r="Z127" s="236">
        <v>0</v>
      </c>
      <c r="AA127" s="236">
        <v>0</v>
      </c>
      <c r="AB127" s="236">
        <v>400000</v>
      </c>
      <c r="AC127" s="236">
        <v>0</v>
      </c>
      <c r="AD127" s="236">
        <v>0</v>
      </c>
      <c r="AE127" s="236">
        <v>400000</v>
      </c>
      <c r="AF127" s="236">
        <v>0</v>
      </c>
      <c r="AG127" s="236">
        <v>0</v>
      </c>
      <c r="AH127" s="236">
        <v>0</v>
      </c>
      <c r="AI127" s="236">
        <v>0</v>
      </c>
      <c r="AJ127" s="236">
        <v>0</v>
      </c>
      <c r="AK127" s="236">
        <v>400000</v>
      </c>
      <c r="AL127" s="86">
        <v>0</v>
      </c>
      <c r="AM127" s="99"/>
      <c r="AN127" s="89"/>
      <c r="AO127" s="95"/>
    </row>
    <row r="128" spans="1:42">
      <c r="A128" s="13" t="s">
        <v>209</v>
      </c>
      <c r="B128" s="14" t="s">
        <v>210</v>
      </c>
      <c r="C128" s="15">
        <f>SUM(C129:C132)</f>
        <v>167480000</v>
      </c>
      <c r="D128" s="15">
        <f t="shared" ref="D128:N128" si="49">SUM(D129:D132)</f>
        <v>20000000</v>
      </c>
      <c r="E128" s="15">
        <f t="shared" si="49"/>
        <v>0</v>
      </c>
      <c r="F128" s="15">
        <f t="shared" si="49"/>
        <v>30000000</v>
      </c>
      <c r="G128" s="15">
        <f t="shared" si="27"/>
        <v>217480000</v>
      </c>
      <c r="H128" s="15">
        <v>95195925</v>
      </c>
      <c r="I128" s="15">
        <v>108855033</v>
      </c>
      <c r="J128" s="15">
        <f t="shared" si="25"/>
        <v>108624967</v>
      </c>
      <c r="K128" s="15">
        <v>8553000</v>
      </c>
      <c r="L128" s="15">
        <v>9723520</v>
      </c>
      <c r="M128" s="15">
        <f t="shared" si="49"/>
        <v>12488588</v>
      </c>
      <c r="N128" s="15">
        <v>11553985</v>
      </c>
      <c r="O128" s="15">
        <v>115213093</v>
      </c>
      <c r="P128" s="15">
        <f t="shared" si="28"/>
        <v>6358060</v>
      </c>
      <c r="Q128" s="15">
        <f t="shared" si="26"/>
        <v>102266907</v>
      </c>
      <c r="R128" s="15">
        <f t="shared" si="29"/>
        <v>9723520</v>
      </c>
      <c r="T128" s="237" t="s">
        <v>209</v>
      </c>
      <c r="U128" s="234" t="s">
        <v>210</v>
      </c>
      <c r="V128" s="236">
        <v>167480000</v>
      </c>
      <c r="W128" s="236">
        <v>20000000</v>
      </c>
      <c r="X128" s="236">
        <v>0</v>
      </c>
      <c r="Y128" s="236">
        <v>0</v>
      </c>
      <c r="Z128" s="236">
        <v>0</v>
      </c>
      <c r="AA128" s="236">
        <v>30000000</v>
      </c>
      <c r="AB128" s="236">
        <v>217480000</v>
      </c>
      <c r="AC128" s="236">
        <v>95195925</v>
      </c>
      <c r="AD128" s="236">
        <v>108855033</v>
      </c>
      <c r="AE128" s="236">
        <v>108624967</v>
      </c>
      <c r="AF128" s="236">
        <v>8553000</v>
      </c>
      <c r="AG128" s="236">
        <v>9723520</v>
      </c>
      <c r="AH128" s="236">
        <v>11553985</v>
      </c>
      <c r="AI128" s="236">
        <v>115213093</v>
      </c>
      <c r="AJ128" s="236">
        <v>6358060</v>
      </c>
      <c r="AK128" s="236">
        <v>102266907</v>
      </c>
      <c r="AL128" s="86">
        <v>0</v>
      </c>
      <c r="AM128" s="99"/>
      <c r="AN128" s="89"/>
      <c r="AO128" s="95"/>
    </row>
    <row r="129" spans="1:42">
      <c r="A129" s="16" t="s">
        <v>211</v>
      </c>
      <c r="B129" s="17" t="s">
        <v>212</v>
      </c>
      <c r="C129" s="18">
        <v>90000000</v>
      </c>
      <c r="D129" s="18">
        <v>0</v>
      </c>
      <c r="E129" s="18">
        <v>0</v>
      </c>
      <c r="F129" s="18">
        <v>0</v>
      </c>
      <c r="G129" s="18">
        <f t="shared" si="27"/>
        <v>90000000</v>
      </c>
      <c r="H129" s="18">
        <v>90000000</v>
      </c>
      <c r="I129" s="18">
        <v>90000000</v>
      </c>
      <c r="J129" s="18">
        <f t="shared" si="25"/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90000000</v>
      </c>
      <c r="P129" s="18">
        <f t="shared" si="28"/>
        <v>0</v>
      </c>
      <c r="Q129" s="18">
        <f t="shared" si="26"/>
        <v>0</v>
      </c>
      <c r="R129" s="18">
        <f t="shared" si="29"/>
        <v>0</v>
      </c>
      <c r="T129" s="237" t="s">
        <v>211</v>
      </c>
      <c r="U129" s="234" t="s">
        <v>212</v>
      </c>
      <c r="V129" s="236">
        <v>90000000</v>
      </c>
      <c r="W129" s="236">
        <v>0</v>
      </c>
      <c r="X129" s="236">
        <v>0</v>
      </c>
      <c r="Y129" s="236">
        <v>0</v>
      </c>
      <c r="Z129" s="236">
        <v>0</v>
      </c>
      <c r="AA129" s="236">
        <v>0</v>
      </c>
      <c r="AB129" s="236">
        <v>90000000</v>
      </c>
      <c r="AC129" s="236">
        <v>90000000</v>
      </c>
      <c r="AD129" s="236">
        <v>90000000</v>
      </c>
      <c r="AE129" s="236">
        <v>0</v>
      </c>
      <c r="AF129" s="236">
        <v>0</v>
      </c>
      <c r="AG129" s="236">
        <v>0</v>
      </c>
      <c r="AH129" s="236">
        <v>0</v>
      </c>
      <c r="AI129" s="236">
        <v>90000000</v>
      </c>
      <c r="AJ129" s="236">
        <v>0</v>
      </c>
      <c r="AK129" s="236">
        <v>0</v>
      </c>
      <c r="AL129" s="86">
        <v>0</v>
      </c>
      <c r="AM129" s="99"/>
      <c r="AN129" s="89"/>
      <c r="AO129" s="95"/>
    </row>
    <row r="130" spans="1:42">
      <c r="A130" s="16" t="s">
        <v>213</v>
      </c>
      <c r="B130" s="17" t="s">
        <v>214</v>
      </c>
      <c r="C130" s="18">
        <v>930000</v>
      </c>
      <c r="D130" s="18">
        <v>0</v>
      </c>
      <c r="E130" s="18">
        <v>0</v>
      </c>
      <c r="F130" s="18">
        <v>5000000</v>
      </c>
      <c r="G130" s="18">
        <f t="shared" si="27"/>
        <v>5930000</v>
      </c>
      <c r="H130" s="18">
        <v>0</v>
      </c>
      <c r="I130" s="18">
        <v>0</v>
      </c>
      <c r="J130" s="18">
        <f t="shared" si="25"/>
        <v>5930000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f t="shared" si="28"/>
        <v>0</v>
      </c>
      <c r="Q130" s="18">
        <f t="shared" si="26"/>
        <v>5930000</v>
      </c>
      <c r="R130" s="18">
        <f t="shared" si="29"/>
        <v>0</v>
      </c>
      <c r="T130" s="237" t="s">
        <v>213</v>
      </c>
      <c r="U130" s="234" t="s">
        <v>214</v>
      </c>
      <c r="V130" s="236">
        <v>930000</v>
      </c>
      <c r="W130" s="236">
        <v>0</v>
      </c>
      <c r="X130" s="236">
        <v>0</v>
      </c>
      <c r="Y130" s="236">
        <v>0</v>
      </c>
      <c r="Z130" s="236">
        <v>0</v>
      </c>
      <c r="AA130" s="236">
        <v>5000000</v>
      </c>
      <c r="AB130" s="236">
        <v>5930000</v>
      </c>
      <c r="AC130" s="236">
        <v>0</v>
      </c>
      <c r="AD130" s="236">
        <v>0</v>
      </c>
      <c r="AE130" s="236">
        <v>5930000</v>
      </c>
      <c r="AF130" s="236">
        <v>0</v>
      </c>
      <c r="AG130" s="236">
        <v>0</v>
      </c>
      <c r="AH130" s="236">
        <v>0</v>
      </c>
      <c r="AI130" s="236">
        <v>0</v>
      </c>
      <c r="AJ130" s="236">
        <v>0</v>
      </c>
      <c r="AK130" s="236">
        <v>5930000</v>
      </c>
      <c r="AL130" s="86">
        <v>0</v>
      </c>
      <c r="AM130" s="99">
        <v>20201020305</v>
      </c>
      <c r="AN130" s="89">
        <v>5000000</v>
      </c>
      <c r="AO130" s="95" t="s">
        <v>214</v>
      </c>
      <c r="AP130" s="84"/>
    </row>
    <row r="131" spans="1:42">
      <c r="A131" s="16" t="s">
        <v>215</v>
      </c>
      <c r="B131" s="17" t="s">
        <v>216</v>
      </c>
      <c r="C131" s="18">
        <v>1200000</v>
      </c>
      <c r="D131" s="18">
        <v>0</v>
      </c>
      <c r="E131" s="18">
        <v>0</v>
      </c>
      <c r="F131" s="18">
        <v>5000000</v>
      </c>
      <c r="G131" s="18">
        <f t="shared" si="27"/>
        <v>6200000</v>
      </c>
      <c r="H131" s="18">
        <v>0</v>
      </c>
      <c r="I131" s="18">
        <v>0</v>
      </c>
      <c r="J131" s="18">
        <f t="shared" si="25"/>
        <v>6200000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f t="shared" si="28"/>
        <v>0</v>
      </c>
      <c r="Q131" s="18">
        <f t="shared" si="26"/>
        <v>6200000</v>
      </c>
      <c r="R131" s="18">
        <f t="shared" si="29"/>
        <v>0</v>
      </c>
      <c r="T131" s="237" t="s">
        <v>215</v>
      </c>
      <c r="U131" s="234" t="s">
        <v>216</v>
      </c>
      <c r="V131" s="236">
        <v>1200000</v>
      </c>
      <c r="W131" s="236">
        <v>0</v>
      </c>
      <c r="X131" s="236">
        <v>0</v>
      </c>
      <c r="Y131" s="236">
        <v>0</v>
      </c>
      <c r="Z131" s="236">
        <v>0</v>
      </c>
      <c r="AA131" s="236">
        <v>5000000</v>
      </c>
      <c r="AB131" s="236">
        <v>6200000</v>
      </c>
      <c r="AC131" s="236">
        <v>0</v>
      </c>
      <c r="AD131" s="236">
        <v>0</v>
      </c>
      <c r="AE131" s="236">
        <v>6200000</v>
      </c>
      <c r="AF131" s="236">
        <v>0</v>
      </c>
      <c r="AG131" s="236">
        <v>0</v>
      </c>
      <c r="AH131" s="236">
        <v>0</v>
      </c>
      <c r="AI131" s="236">
        <v>0</v>
      </c>
      <c r="AJ131" s="236">
        <v>0</v>
      </c>
      <c r="AK131" s="236">
        <v>6200000</v>
      </c>
      <c r="AL131" s="86">
        <v>0</v>
      </c>
      <c r="AM131" s="99">
        <v>20201020308</v>
      </c>
      <c r="AN131" s="89">
        <v>5000000</v>
      </c>
      <c r="AO131" s="95" t="s">
        <v>216</v>
      </c>
    </row>
    <row r="132" spans="1:42">
      <c r="A132" s="16" t="s">
        <v>217</v>
      </c>
      <c r="B132" s="17" t="s">
        <v>218</v>
      </c>
      <c r="C132" s="18">
        <v>75350000</v>
      </c>
      <c r="D132" s="18">
        <v>20000000</v>
      </c>
      <c r="E132" s="18">
        <v>0</v>
      </c>
      <c r="F132" s="18">
        <v>20000000</v>
      </c>
      <c r="G132" s="18">
        <f t="shared" si="27"/>
        <v>115350000</v>
      </c>
      <c r="H132" s="18">
        <v>5195925</v>
      </c>
      <c r="I132" s="18">
        <v>18855033</v>
      </c>
      <c r="J132" s="18">
        <f t="shared" si="25"/>
        <v>96494967</v>
      </c>
      <c r="K132" s="18">
        <v>8553000</v>
      </c>
      <c r="L132" s="18">
        <v>9723520</v>
      </c>
      <c r="M132" s="18">
        <v>12488588</v>
      </c>
      <c r="N132" s="18">
        <v>11553985</v>
      </c>
      <c r="O132" s="18">
        <v>25213093</v>
      </c>
      <c r="P132" s="18">
        <f t="shared" si="28"/>
        <v>6358060</v>
      </c>
      <c r="Q132" s="18">
        <f t="shared" si="26"/>
        <v>90136907</v>
      </c>
      <c r="R132" s="18">
        <f t="shared" si="29"/>
        <v>9723520</v>
      </c>
      <c r="T132" s="237" t="s">
        <v>217</v>
      </c>
      <c r="U132" s="234" t="s">
        <v>218</v>
      </c>
      <c r="V132" s="236">
        <v>75350000</v>
      </c>
      <c r="W132" s="236">
        <v>20000000</v>
      </c>
      <c r="X132" s="236">
        <v>0</v>
      </c>
      <c r="Y132" s="236">
        <v>0</v>
      </c>
      <c r="Z132" s="236">
        <v>0</v>
      </c>
      <c r="AA132" s="236">
        <v>20000000</v>
      </c>
      <c r="AB132" s="236">
        <v>115350000</v>
      </c>
      <c r="AC132" s="236">
        <v>5195925</v>
      </c>
      <c r="AD132" s="236">
        <v>18855033</v>
      </c>
      <c r="AE132" s="236">
        <v>96494967</v>
      </c>
      <c r="AF132" s="236">
        <v>8553000</v>
      </c>
      <c r="AG132" s="236">
        <v>9723520</v>
      </c>
      <c r="AH132" s="236">
        <v>11553985</v>
      </c>
      <c r="AI132" s="236">
        <v>25213093</v>
      </c>
      <c r="AJ132" s="236">
        <v>6358060</v>
      </c>
      <c r="AK132" s="236">
        <v>90136907</v>
      </c>
      <c r="AL132" s="86">
        <v>0</v>
      </c>
      <c r="AM132" s="99">
        <v>20201020309</v>
      </c>
      <c r="AN132" s="89">
        <v>20000000</v>
      </c>
      <c r="AO132" s="95" t="s">
        <v>218</v>
      </c>
    </row>
    <row r="133" spans="1:42">
      <c r="A133" s="13" t="s">
        <v>219</v>
      </c>
      <c r="B133" s="14" t="s">
        <v>220</v>
      </c>
      <c r="C133" s="15">
        <f>+C134</f>
        <v>50000</v>
      </c>
      <c r="D133" s="15">
        <v>0</v>
      </c>
      <c r="E133" s="15">
        <v>0</v>
      </c>
      <c r="F133" s="15">
        <v>0</v>
      </c>
      <c r="G133" s="15">
        <f t="shared" si="27"/>
        <v>50000</v>
      </c>
      <c r="H133" s="15">
        <v>0</v>
      </c>
      <c r="I133" s="15">
        <v>0</v>
      </c>
      <c r="J133" s="15">
        <f t="shared" si="25"/>
        <v>50000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f t="shared" si="28"/>
        <v>0</v>
      </c>
      <c r="Q133" s="15">
        <f t="shared" si="26"/>
        <v>50000</v>
      </c>
      <c r="R133" s="15">
        <f t="shared" si="29"/>
        <v>0</v>
      </c>
      <c r="T133" s="237" t="s">
        <v>219</v>
      </c>
      <c r="U133" s="234" t="s">
        <v>220</v>
      </c>
      <c r="V133" s="236">
        <v>50000</v>
      </c>
      <c r="W133" s="236">
        <v>0</v>
      </c>
      <c r="X133" s="236">
        <v>0</v>
      </c>
      <c r="Y133" s="236">
        <v>0</v>
      </c>
      <c r="Z133" s="236">
        <v>0</v>
      </c>
      <c r="AA133" s="236">
        <v>0</v>
      </c>
      <c r="AB133" s="236">
        <v>50000</v>
      </c>
      <c r="AC133" s="236">
        <v>0</v>
      </c>
      <c r="AD133" s="236">
        <v>0</v>
      </c>
      <c r="AE133" s="236">
        <v>50000</v>
      </c>
      <c r="AF133" s="236">
        <v>0</v>
      </c>
      <c r="AG133" s="236">
        <v>0</v>
      </c>
      <c r="AH133" s="236">
        <v>0</v>
      </c>
      <c r="AI133" s="236">
        <v>0</v>
      </c>
      <c r="AJ133" s="236">
        <v>0</v>
      </c>
      <c r="AK133" s="236">
        <v>50000</v>
      </c>
      <c r="AL133" s="86">
        <v>0</v>
      </c>
      <c r="AM133" s="99"/>
      <c r="AN133" s="89"/>
      <c r="AO133" s="95"/>
    </row>
    <row r="134" spans="1:42">
      <c r="A134" s="16" t="s">
        <v>221</v>
      </c>
      <c r="B134" s="17" t="s">
        <v>222</v>
      </c>
      <c r="C134" s="18">
        <v>50000</v>
      </c>
      <c r="D134" s="18">
        <v>0</v>
      </c>
      <c r="E134" s="18">
        <v>0</v>
      </c>
      <c r="F134" s="18">
        <v>0</v>
      </c>
      <c r="G134" s="18">
        <f t="shared" si="27"/>
        <v>50000</v>
      </c>
      <c r="H134" s="18">
        <v>0</v>
      </c>
      <c r="I134" s="18">
        <v>0</v>
      </c>
      <c r="J134" s="18">
        <f t="shared" si="25"/>
        <v>50000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f t="shared" si="28"/>
        <v>0</v>
      </c>
      <c r="Q134" s="18">
        <f t="shared" si="26"/>
        <v>50000</v>
      </c>
      <c r="R134" s="18">
        <f t="shared" si="29"/>
        <v>0</v>
      </c>
      <c r="T134" s="237" t="s">
        <v>221</v>
      </c>
      <c r="U134" s="234" t="s">
        <v>222</v>
      </c>
      <c r="V134" s="236">
        <v>50000</v>
      </c>
      <c r="W134" s="236">
        <v>0</v>
      </c>
      <c r="X134" s="236">
        <v>0</v>
      </c>
      <c r="Y134" s="236">
        <v>0</v>
      </c>
      <c r="Z134" s="236">
        <v>0</v>
      </c>
      <c r="AA134" s="236">
        <v>0</v>
      </c>
      <c r="AB134" s="236">
        <v>50000</v>
      </c>
      <c r="AC134" s="236">
        <v>0</v>
      </c>
      <c r="AD134" s="236">
        <v>0</v>
      </c>
      <c r="AE134" s="236">
        <v>50000</v>
      </c>
      <c r="AF134" s="236">
        <v>0</v>
      </c>
      <c r="AG134" s="236">
        <v>0</v>
      </c>
      <c r="AH134" s="236">
        <v>0</v>
      </c>
      <c r="AI134" s="236">
        <v>0</v>
      </c>
      <c r="AJ134" s="236">
        <v>0</v>
      </c>
      <c r="AK134" s="236">
        <v>50000</v>
      </c>
      <c r="AL134" s="86">
        <v>0</v>
      </c>
      <c r="AM134" s="99"/>
      <c r="AN134" s="89"/>
      <c r="AO134" s="95"/>
    </row>
    <row r="135" spans="1:42" s="84" customFormat="1">
      <c r="A135" s="13" t="s">
        <v>223</v>
      </c>
      <c r="B135" s="14" t="s">
        <v>224</v>
      </c>
      <c r="C135" s="15">
        <v>282769400</v>
      </c>
      <c r="D135" s="15">
        <v>0</v>
      </c>
      <c r="E135" s="15">
        <v>0</v>
      </c>
      <c r="F135" s="15">
        <v>0</v>
      </c>
      <c r="G135" s="15">
        <f t="shared" si="27"/>
        <v>282769400</v>
      </c>
      <c r="H135" s="15">
        <v>0</v>
      </c>
      <c r="I135" s="15">
        <v>0</v>
      </c>
      <c r="J135" s="15">
        <f t="shared" si="25"/>
        <v>282769400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f t="shared" si="28"/>
        <v>0</v>
      </c>
      <c r="Q135" s="15">
        <f t="shared" si="26"/>
        <v>282769400</v>
      </c>
      <c r="R135" s="15">
        <f t="shared" si="29"/>
        <v>0</v>
      </c>
      <c r="T135" s="237" t="s">
        <v>223</v>
      </c>
      <c r="U135" s="234" t="s">
        <v>224</v>
      </c>
      <c r="V135" s="236">
        <v>282769400</v>
      </c>
      <c r="W135" s="236">
        <v>0</v>
      </c>
      <c r="X135" s="236">
        <v>0</v>
      </c>
      <c r="Y135" s="236">
        <v>0</v>
      </c>
      <c r="Z135" s="236">
        <v>0</v>
      </c>
      <c r="AA135" s="236">
        <v>0</v>
      </c>
      <c r="AB135" s="236">
        <v>282769400</v>
      </c>
      <c r="AC135" s="236">
        <v>0</v>
      </c>
      <c r="AD135" s="236">
        <v>0</v>
      </c>
      <c r="AE135" s="236">
        <v>282769400</v>
      </c>
      <c r="AF135" s="236">
        <v>0</v>
      </c>
      <c r="AG135" s="236">
        <v>0</v>
      </c>
      <c r="AH135" s="236">
        <v>0</v>
      </c>
      <c r="AI135" s="236">
        <v>0</v>
      </c>
      <c r="AJ135" s="236">
        <v>0</v>
      </c>
      <c r="AK135" s="236">
        <v>282769400</v>
      </c>
      <c r="AL135" s="86">
        <v>0</v>
      </c>
      <c r="AM135" s="99"/>
      <c r="AN135" s="89"/>
      <c r="AO135" s="95"/>
      <c r="AP135"/>
    </row>
    <row r="136" spans="1:42">
      <c r="A136" s="13" t="s">
        <v>225</v>
      </c>
      <c r="B136" s="14" t="s">
        <v>226</v>
      </c>
      <c r="C136" s="15">
        <f>+C137+C138+C144+C147+C152+C158+C163+C166</f>
        <v>811667342</v>
      </c>
      <c r="D136" s="15">
        <f t="shared" ref="D136:N136" si="50">+D137+D138+D144+D147+D152+D158+D163+D166</f>
        <v>0</v>
      </c>
      <c r="E136" s="15">
        <f t="shared" si="50"/>
        <v>0</v>
      </c>
      <c r="F136" s="15">
        <f t="shared" si="50"/>
        <v>455000000</v>
      </c>
      <c r="G136" s="15">
        <f t="shared" si="27"/>
        <v>1266667342</v>
      </c>
      <c r="H136" s="15">
        <v>174974400</v>
      </c>
      <c r="I136" s="15">
        <v>174974400</v>
      </c>
      <c r="J136" s="15">
        <f t="shared" si="25"/>
        <v>1091692942</v>
      </c>
      <c r="K136" s="15">
        <v>8700000</v>
      </c>
      <c r="L136" s="15">
        <v>8700000</v>
      </c>
      <c r="M136" s="15">
        <f t="shared" si="50"/>
        <v>0</v>
      </c>
      <c r="N136" s="15">
        <v>18195000</v>
      </c>
      <c r="O136" s="15">
        <v>203195000</v>
      </c>
      <c r="P136" s="15">
        <f t="shared" si="28"/>
        <v>28220600</v>
      </c>
      <c r="Q136" s="15">
        <f t="shared" si="26"/>
        <v>1063472342</v>
      </c>
      <c r="R136" s="15">
        <f t="shared" si="29"/>
        <v>8700000</v>
      </c>
      <c r="T136" s="237" t="s">
        <v>225</v>
      </c>
      <c r="U136" s="234" t="s">
        <v>226</v>
      </c>
      <c r="V136" s="236">
        <v>729470144</v>
      </c>
      <c r="W136" s="236">
        <v>0</v>
      </c>
      <c r="X136" s="236">
        <v>0</v>
      </c>
      <c r="Y136" s="236">
        <v>0</v>
      </c>
      <c r="Z136" s="236">
        <v>0</v>
      </c>
      <c r="AA136" s="236">
        <v>380000000</v>
      </c>
      <c r="AB136" s="236">
        <v>1109470144</v>
      </c>
      <c r="AC136" s="236">
        <v>174974400</v>
      </c>
      <c r="AD136" s="236">
        <v>174974400</v>
      </c>
      <c r="AE136" s="236">
        <v>934495744</v>
      </c>
      <c r="AF136" s="236">
        <v>8700000</v>
      </c>
      <c r="AG136" s="236">
        <v>8700000</v>
      </c>
      <c r="AH136" s="236">
        <v>18195000</v>
      </c>
      <c r="AI136" s="236">
        <v>203195000</v>
      </c>
      <c r="AJ136" s="236">
        <v>28220600</v>
      </c>
      <c r="AK136" s="236">
        <v>906275144</v>
      </c>
      <c r="AL136" s="86">
        <v>0</v>
      </c>
      <c r="AM136" s="99"/>
      <c r="AN136" s="89"/>
      <c r="AO136" s="95"/>
    </row>
    <row r="137" spans="1:42">
      <c r="A137" s="16" t="s">
        <v>227</v>
      </c>
      <c r="B137" s="17" t="s">
        <v>228</v>
      </c>
      <c r="C137" s="18">
        <v>5000000</v>
      </c>
      <c r="D137" s="18">
        <v>0</v>
      </c>
      <c r="E137" s="18">
        <v>0</v>
      </c>
      <c r="F137" s="18">
        <v>0</v>
      </c>
      <c r="G137" s="18">
        <f t="shared" si="27"/>
        <v>5000000</v>
      </c>
      <c r="H137" s="18">
        <v>0</v>
      </c>
      <c r="I137" s="18">
        <v>0</v>
      </c>
      <c r="J137" s="18">
        <f t="shared" si="25"/>
        <v>5000000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f t="shared" si="28"/>
        <v>0</v>
      </c>
      <c r="Q137" s="18">
        <f t="shared" si="26"/>
        <v>5000000</v>
      </c>
      <c r="R137" s="18">
        <f t="shared" si="29"/>
        <v>0</v>
      </c>
      <c r="T137" s="237" t="s">
        <v>227</v>
      </c>
      <c r="U137" s="234" t="s">
        <v>228</v>
      </c>
      <c r="V137" s="236">
        <v>5000000</v>
      </c>
      <c r="W137" s="236">
        <v>0</v>
      </c>
      <c r="X137" s="236">
        <v>0</v>
      </c>
      <c r="Y137" s="236">
        <v>0</v>
      </c>
      <c r="Z137" s="236">
        <v>0</v>
      </c>
      <c r="AA137" s="236">
        <v>0</v>
      </c>
      <c r="AB137" s="236">
        <v>5000000</v>
      </c>
      <c r="AC137" s="236">
        <v>0</v>
      </c>
      <c r="AD137" s="236">
        <v>0</v>
      </c>
      <c r="AE137" s="236">
        <v>5000000</v>
      </c>
      <c r="AF137" s="236">
        <v>0</v>
      </c>
      <c r="AG137" s="236">
        <v>0</v>
      </c>
      <c r="AH137" s="236">
        <v>0</v>
      </c>
      <c r="AI137" s="236">
        <v>0</v>
      </c>
      <c r="AJ137" s="236">
        <v>0</v>
      </c>
      <c r="AK137" s="236">
        <v>5000000</v>
      </c>
      <c r="AL137" s="86">
        <v>0</v>
      </c>
      <c r="AM137" s="99"/>
      <c r="AN137" s="89"/>
      <c r="AO137" s="95"/>
    </row>
    <row r="138" spans="1:42">
      <c r="A138" s="13" t="s">
        <v>229</v>
      </c>
      <c r="B138" s="14" t="s">
        <v>230</v>
      </c>
      <c r="C138" s="15">
        <f>+C139+C140+C141+C142+C143</f>
        <v>77197198</v>
      </c>
      <c r="D138" s="15">
        <f t="shared" ref="D138:N138" si="51">+D139+D140+D141+D142+D143</f>
        <v>0</v>
      </c>
      <c r="E138" s="15">
        <f t="shared" si="51"/>
        <v>0</v>
      </c>
      <c r="F138" s="15">
        <f t="shared" si="51"/>
        <v>75000000</v>
      </c>
      <c r="G138" s="15">
        <f t="shared" si="27"/>
        <v>152197198</v>
      </c>
      <c r="H138" s="15">
        <v>14745260</v>
      </c>
      <c r="I138" s="15">
        <v>14745260</v>
      </c>
      <c r="J138" s="15">
        <f t="shared" si="25"/>
        <v>137451938</v>
      </c>
      <c r="K138" s="15">
        <v>2900000</v>
      </c>
      <c r="L138" s="15">
        <v>2900000</v>
      </c>
      <c r="M138" s="15">
        <f t="shared" si="51"/>
        <v>0</v>
      </c>
      <c r="N138" s="15">
        <v>55710000</v>
      </c>
      <c r="O138" s="15">
        <v>55710000</v>
      </c>
      <c r="P138" s="15">
        <f t="shared" si="28"/>
        <v>40964740</v>
      </c>
      <c r="Q138" s="15">
        <f t="shared" si="26"/>
        <v>96487198</v>
      </c>
      <c r="R138" s="15">
        <f t="shared" si="29"/>
        <v>2900000</v>
      </c>
      <c r="T138" s="237" t="s">
        <v>229</v>
      </c>
      <c r="U138" s="234" t="s">
        <v>230</v>
      </c>
      <c r="V138" s="236">
        <v>77197198</v>
      </c>
      <c r="W138" s="236">
        <v>0</v>
      </c>
      <c r="X138" s="236">
        <v>0</v>
      </c>
      <c r="Y138" s="236">
        <v>0</v>
      </c>
      <c r="Z138" s="236">
        <v>0</v>
      </c>
      <c r="AA138" s="236">
        <v>75000000</v>
      </c>
      <c r="AB138" s="236">
        <v>152197198</v>
      </c>
      <c r="AC138" s="236">
        <v>14745260</v>
      </c>
      <c r="AD138" s="236">
        <v>14745260</v>
      </c>
      <c r="AE138" s="236">
        <v>137451938</v>
      </c>
      <c r="AF138" s="236">
        <v>2900000</v>
      </c>
      <c r="AG138" s="236">
        <v>2900000</v>
      </c>
      <c r="AH138" s="236">
        <v>55710000</v>
      </c>
      <c r="AI138" s="236">
        <v>55710000</v>
      </c>
      <c r="AJ138" s="236">
        <v>40964740</v>
      </c>
      <c r="AK138" s="236">
        <v>96487198</v>
      </c>
      <c r="AL138" s="86">
        <v>0</v>
      </c>
      <c r="AM138" s="99"/>
      <c r="AN138" s="89"/>
      <c r="AO138" s="95"/>
    </row>
    <row r="139" spans="1:42">
      <c r="A139" s="16" t="s">
        <v>231</v>
      </c>
      <c r="B139" s="17" t="s">
        <v>232</v>
      </c>
      <c r="C139" s="18">
        <v>43651366</v>
      </c>
      <c r="D139" s="18">
        <v>0</v>
      </c>
      <c r="E139" s="18">
        <v>0</v>
      </c>
      <c r="F139" s="18">
        <v>20000000</v>
      </c>
      <c r="G139" s="18">
        <f t="shared" si="27"/>
        <v>63651366</v>
      </c>
      <c r="H139" s="18">
        <v>13145260</v>
      </c>
      <c r="I139" s="18">
        <v>13145260</v>
      </c>
      <c r="J139" s="18">
        <f t="shared" si="25"/>
        <v>50506106</v>
      </c>
      <c r="K139" s="18">
        <v>1300000</v>
      </c>
      <c r="L139" s="18">
        <v>1300000</v>
      </c>
      <c r="M139" s="18">
        <v>0</v>
      </c>
      <c r="N139" s="18">
        <v>19110000</v>
      </c>
      <c r="O139" s="18">
        <v>19110000</v>
      </c>
      <c r="P139" s="18">
        <f t="shared" si="28"/>
        <v>5964740</v>
      </c>
      <c r="Q139" s="18">
        <f t="shared" si="26"/>
        <v>44541366</v>
      </c>
      <c r="R139" s="18">
        <f t="shared" si="29"/>
        <v>1300000</v>
      </c>
      <c r="T139" s="237" t="s">
        <v>231</v>
      </c>
      <c r="U139" s="234" t="s">
        <v>232</v>
      </c>
      <c r="V139" s="236">
        <v>43651366</v>
      </c>
      <c r="W139" s="236">
        <v>0</v>
      </c>
      <c r="X139" s="236">
        <v>0</v>
      </c>
      <c r="Y139" s="236">
        <v>0</v>
      </c>
      <c r="Z139" s="236">
        <v>0</v>
      </c>
      <c r="AA139" s="236">
        <v>20000000</v>
      </c>
      <c r="AB139" s="236">
        <v>63651366</v>
      </c>
      <c r="AC139" s="236">
        <v>13145260</v>
      </c>
      <c r="AD139" s="236">
        <v>13145260</v>
      </c>
      <c r="AE139" s="236">
        <v>50506106</v>
      </c>
      <c r="AF139" s="236">
        <v>1300000</v>
      </c>
      <c r="AG139" s="236">
        <v>1300000</v>
      </c>
      <c r="AH139" s="236">
        <v>19110000</v>
      </c>
      <c r="AI139" s="236">
        <v>19110000</v>
      </c>
      <c r="AJ139" s="236">
        <v>5964740</v>
      </c>
      <c r="AK139" s="236">
        <v>44541366</v>
      </c>
      <c r="AL139" s="86">
        <v>0</v>
      </c>
      <c r="AM139" s="99">
        <v>20201030201</v>
      </c>
      <c r="AN139" s="89">
        <v>20000000</v>
      </c>
      <c r="AO139" s="95" t="s">
        <v>232</v>
      </c>
    </row>
    <row r="140" spans="1:42">
      <c r="A140" s="16" t="s">
        <v>233</v>
      </c>
      <c r="B140" s="17" t="s">
        <v>234</v>
      </c>
      <c r="C140" s="18">
        <v>10000000</v>
      </c>
      <c r="D140" s="18">
        <v>0</v>
      </c>
      <c r="E140" s="18">
        <v>0</v>
      </c>
      <c r="F140" s="18">
        <v>35000000</v>
      </c>
      <c r="G140" s="18">
        <f t="shared" si="27"/>
        <v>45000000</v>
      </c>
      <c r="H140" s="18">
        <v>0</v>
      </c>
      <c r="I140" s="18">
        <v>0</v>
      </c>
      <c r="J140" s="18">
        <f t="shared" si="25"/>
        <v>45000000</v>
      </c>
      <c r="K140" s="18">
        <v>0</v>
      </c>
      <c r="L140" s="18">
        <v>0</v>
      </c>
      <c r="M140" s="18">
        <v>0</v>
      </c>
      <c r="N140" s="18">
        <v>35000000</v>
      </c>
      <c r="O140" s="18">
        <v>35000000</v>
      </c>
      <c r="P140" s="18">
        <f t="shared" si="28"/>
        <v>35000000</v>
      </c>
      <c r="Q140" s="18">
        <f t="shared" si="26"/>
        <v>10000000</v>
      </c>
      <c r="R140" s="18">
        <f t="shared" si="29"/>
        <v>0</v>
      </c>
      <c r="T140" s="237" t="s">
        <v>233</v>
      </c>
      <c r="U140" s="234" t="s">
        <v>234</v>
      </c>
      <c r="V140" s="236">
        <v>10000000</v>
      </c>
      <c r="W140" s="236">
        <v>0</v>
      </c>
      <c r="X140" s="236">
        <v>0</v>
      </c>
      <c r="Y140" s="236">
        <v>0</v>
      </c>
      <c r="Z140" s="236">
        <v>0</v>
      </c>
      <c r="AA140" s="236">
        <v>35000000</v>
      </c>
      <c r="AB140" s="236">
        <v>45000000</v>
      </c>
      <c r="AC140" s="236">
        <v>0</v>
      </c>
      <c r="AD140" s="236">
        <v>0</v>
      </c>
      <c r="AE140" s="236">
        <v>45000000</v>
      </c>
      <c r="AF140" s="236">
        <v>0</v>
      </c>
      <c r="AG140" s="236">
        <v>0</v>
      </c>
      <c r="AH140" s="236">
        <v>35000000</v>
      </c>
      <c r="AI140" s="236">
        <v>35000000</v>
      </c>
      <c r="AJ140" s="236">
        <v>35000000</v>
      </c>
      <c r="AK140" s="236">
        <v>10000000</v>
      </c>
      <c r="AL140" s="86">
        <v>0</v>
      </c>
      <c r="AM140" s="99">
        <v>20201030202</v>
      </c>
      <c r="AN140" s="89">
        <v>35000000</v>
      </c>
      <c r="AO140" s="95" t="s">
        <v>234</v>
      </c>
    </row>
    <row r="141" spans="1:42">
      <c r="A141" s="16" t="s">
        <v>235</v>
      </c>
      <c r="B141" s="17" t="s">
        <v>236</v>
      </c>
      <c r="C141" s="18">
        <v>16545832</v>
      </c>
      <c r="D141" s="18">
        <v>0</v>
      </c>
      <c r="E141" s="18">
        <v>0</v>
      </c>
      <c r="F141" s="18">
        <v>10000000</v>
      </c>
      <c r="G141" s="18">
        <f t="shared" si="27"/>
        <v>26545832</v>
      </c>
      <c r="H141" s="18">
        <v>1600000</v>
      </c>
      <c r="I141" s="18">
        <v>1600000</v>
      </c>
      <c r="J141" s="18">
        <f t="shared" si="25"/>
        <v>24945832</v>
      </c>
      <c r="K141" s="18">
        <v>1600000</v>
      </c>
      <c r="L141" s="18">
        <v>1600000</v>
      </c>
      <c r="M141" s="18">
        <v>0</v>
      </c>
      <c r="N141" s="18">
        <v>1600000</v>
      </c>
      <c r="O141" s="18">
        <v>1600000</v>
      </c>
      <c r="P141" s="18">
        <f t="shared" si="28"/>
        <v>0</v>
      </c>
      <c r="Q141" s="18">
        <f t="shared" si="26"/>
        <v>24945832</v>
      </c>
      <c r="R141" s="18">
        <f t="shared" si="29"/>
        <v>1600000</v>
      </c>
      <c r="T141" s="237" t="s">
        <v>235</v>
      </c>
      <c r="U141" s="234" t="s">
        <v>236</v>
      </c>
      <c r="V141" s="236">
        <v>16545832</v>
      </c>
      <c r="W141" s="236">
        <v>0</v>
      </c>
      <c r="X141" s="236">
        <v>0</v>
      </c>
      <c r="Y141" s="236">
        <v>0</v>
      </c>
      <c r="Z141" s="236">
        <v>0</v>
      </c>
      <c r="AA141" s="236">
        <v>10000000</v>
      </c>
      <c r="AB141" s="236">
        <v>26545832</v>
      </c>
      <c r="AC141" s="236">
        <v>1600000</v>
      </c>
      <c r="AD141" s="236">
        <v>1600000</v>
      </c>
      <c r="AE141" s="236">
        <v>24945832</v>
      </c>
      <c r="AF141" s="236">
        <v>1600000</v>
      </c>
      <c r="AG141" s="236">
        <v>1600000</v>
      </c>
      <c r="AH141" s="236">
        <v>1600000</v>
      </c>
      <c r="AI141" s="236">
        <v>1600000</v>
      </c>
      <c r="AJ141" s="236">
        <v>0</v>
      </c>
      <c r="AK141" s="236">
        <v>24945832</v>
      </c>
      <c r="AL141" s="86">
        <v>0</v>
      </c>
      <c r="AM141" s="99">
        <v>20201030206</v>
      </c>
      <c r="AN141" s="89">
        <v>10000000</v>
      </c>
      <c r="AO141" s="95" t="s">
        <v>236</v>
      </c>
      <c r="AP141" s="84"/>
    </row>
    <row r="142" spans="1:42">
      <c r="A142" s="16" t="s">
        <v>237</v>
      </c>
      <c r="B142" s="17" t="s">
        <v>238</v>
      </c>
      <c r="C142" s="18">
        <v>7000000</v>
      </c>
      <c r="D142" s="18">
        <v>0</v>
      </c>
      <c r="E142" s="18">
        <v>0</v>
      </c>
      <c r="F142" s="18">
        <v>0</v>
      </c>
      <c r="G142" s="18">
        <f t="shared" si="27"/>
        <v>7000000</v>
      </c>
      <c r="H142" s="18">
        <v>0</v>
      </c>
      <c r="I142" s="18">
        <v>0</v>
      </c>
      <c r="J142" s="18">
        <f t="shared" ref="J142:J205" si="52">+G142-I142</f>
        <v>7000000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f t="shared" si="28"/>
        <v>0</v>
      </c>
      <c r="Q142" s="18">
        <f t="shared" ref="Q142:Q205" si="53">+G142-O142</f>
        <v>7000000</v>
      </c>
      <c r="R142" s="18">
        <f t="shared" si="29"/>
        <v>0</v>
      </c>
      <c r="T142" s="237" t="s">
        <v>237</v>
      </c>
      <c r="U142" s="234" t="s">
        <v>238</v>
      </c>
      <c r="V142" s="236">
        <v>7000000</v>
      </c>
      <c r="W142" s="236">
        <v>0</v>
      </c>
      <c r="X142" s="236">
        <v>0</v>
      </c>
      <c r="Y142" s="236">
        <v>0</v>
      </c>
      <c r="Z142" s="236">
        <v>0</v>
      </c>
      <c r="AA142" s="236">
        <v>0</v>
      </c>
      <c r="AB142" s="236">
        <v>7000000</v>
      </c>
      <c r="AC142" s="236">
        <v>0</v>
      </c>
      <c r="AD142" s="236">
        <v>0</v>
      </c>
      <c r="AE142" s="236">
        <v>7000000</v>
      </c>
      <c r="AF142" s="236">
        <v>0</v>
      </c>
      <c r="AG142" s="236">
        <v>0</v>
      </c>
      <c r="AH142" s="236">
        <v>0</v>
      </c>
      <c r="AI142" s="236">
        <v>0</v>
      </c>
      <c r="AJ142" s="236">
        <v>0</v>
      </c>
      <c r="AK142" s="236">
        <v>7000000</v>
      </c>
      <c r="AL142" s="86">
        <v>0</v>
      </c>
      <c r="AM142" s="99"/>
      <c r="AN142" s="89"/>
      <c r="AO142" s="95"/>
    </row>
    <row r="143" spans="1:42">
      <c r="A143" s="16" t="s">
        <v>856</v>
      </c>
      <c r="B143" s="17" t="s">
        <v>857</v>
      </c>
      <c r="C143" s="18"/>
      <c r="D143" s="18"/>
      <c r="E143" s="18"/>
      <c r="F143" s="18">
        <v>10000000</v>
      </c>
      <c r="G143" s="18">
        <f t="shared" ref="G143:G206" si="54">+C143+D143-E143+F143</f>
        <v>10000000</v>
      </c>
      <c r="H143" s="18">
        <v>0</v>
      </c>
      <c r="I143" s="18">
        <v>0</v>
      </c>
      <c r="J143" s="18">
        <f t="shared" si="52"/>
        <v>10000000</v>
      </c>
      <c r="K143" s="18">
        <v>0</v>
      </c>
      <c r="L143" s="18">
        <v>0</v>
      </c>
      <c r="M143" s="18"/>
      <c r="N143" s="18">
        <v>0</v>
      </c>
      <c r="O143" s="18">
        <v>0</v>
      </c>
      <c r="P143" s="18">
        <f t="shared" ref="P143:P206" si="55">+O143-I143</f>
        <v>0</v>
      </c>
      <c r="Q143" s="18">
        <f t="shared" si="53"/>
        <v>10000000</v>
      </c>
      <c r="R143" s="18">
        <f t="shared" ref="R143:R206" si="56">+L143</f>
        <v>0</v>
      </c>
      <c r="S143" s="84"/>
      <c r="T143" s="237" t="s">
        <v>856</v>
      </c>
      <c r="U143" s="234" t="s">
        <v>857</v>
      </c>
      <c r="V143" s="236">
        <v>0</v>
      </c>
      <c r="W143" s="236">
        <v>0</v>
      </c>
      <c r="X143" s="236">
        <v>0</v>
      </c>
      <c r="Y143" s="236">
        <v>0</v>
      </c>
      <c r="Z143" s="236">
        <v>0</v>
      </c>
      <c r="AA143" s="236">
        <v>10000000</v>
      </c>
      <c r="AB143" s="236">
        <v>10000000</v>
      </c>
      <c r="AC143" s="236">
        <v>0</v>
      </c>
      <c r="AD143" s="236">
        <v>0</v>
      </c>
      <c r="AE143" s="236">
        <v>10000000</v>
      </c>
      <c r="AF143" s="236">
        <v>0</v>
      </c>
      <c r="AG143" s="236">
        <v>0</v>
      </c>
      <c r="AH143" s="236">
        <v>0</v>
      </c>
      <c r="AI143" s="236">
        <v>0</v>
      </c>
      <c r="AJ143" s="236">
        <v>0</v>
      </c>
      <c r="AK143" s="236">
        <v>10000000</v>
      </c>
      <c r="AL143" s="86">
        <v>0</v>
      </c>
      <c r="AM143" s="99">
        <v>20201030208</v>
      </c>
      <c r="AN143" s="89">
        <v>10000000</v>
      </c>
      <c r="AO143" s="95" t="s">
        <v>857</v>
      </c>
    </row>
    <row r="144" spans="1:42">
      <c r="A144" s="13" t="s">
        <v>239</v>
      </c>
      <c r="B144" s="14" t="s">
        <v>240</v>
      </c>
      <c r="C144" s="15">
        <f>+C145+C146</f>
        <v>62600000</v>
      </c>
      <c r="D144" s="15">
        <f t="shared" ref="D144:N144" si="57">+D145+D146</f>
        <v>0</v>
      </c>
      <c r="E144" s="15">
        <f t="shared" si="57"/>
        <v>0</v>
      </c>
      <c r="F144" s="15">
        <f t="shared" si="57"/>
        <v>20000000</v>
      </c>
      <c r="G144" s="15">
        <f t="shared" si="54"/>
        <v>82600000</v>
      </c>
      <c r="H144" s="15">
        <v>45200000</v>
      </c>
      <c r="I144" s="15">
        <v>45200000</v>
      </c>
      <c r="J144" s="15">
        <f t="shared" si="52"/>
        <v>37400000</v>
      </c>
      <c r="K144" s="15">
        <v>200000</v>
      </c>
      <c r="L144" s="15">
        <v>200000</v>
      </c>
      <c r="M144" s="15">
        <f t="shared" si="57"/>
        <v>0</v>
      </c>
      <c r="N144" s="15">
        <v>200000</v>
      </c>
      <c r="O144" s="15">
        <v>45200000</v>
      </c>
      <c r="P144" s="15">
        <f t="shared" si="55"/>
        <v>0</v>
      </c>
      <c r="Q144" s="15">
        <f t="shared" si="53"/>
        <v>37400000</v>
      </c>
      <c r="R144" s="15">
        <f t="shared" si="56"/>
        <v>200000</v>
      </c>
      <c r="T144" s="237" t="s">
        <v>239</v>
      </c>
      <c r="U144" s="234" t="s">
        <v>240</v>
      </c>
      <c r="V144" s="236">
        <v>62600000</v>
      </c>
      <c r="W144" s="236">
        <v>0</v>
      </c>
      <c r="X144" s="236">
        <v>0</v>
      </c>
      <c r="Y144" s="236">
        <v>0</v>
      </c>
      <c r="Z144" s="236">
        <v>0</v>
      </c>
      <c r="AA144" s="236">
        <v>20000000</v>
      </c>
      <c r="AB144" s="236">
        <v>82600000</v>
      </c>
      <c r="AC144" s="236">
        <v>45200000</v>
      </c>
      <c r="AD144" s="236">
        <v>45200000</v>
      </c>
      <c r="AE144" s="236">
        <v>37400000</v>
      </c>
      <c r="AF144" s="236">
        <v>200000</v>
      </c>
      <c r="AG144" s="236">
        <v>200000</v>
      </c>
      <c r="AH144" s="236">
        <v>200000</v>
      </c>
      <c r="AI144" s="236">
        <v>45200000</v>
      </c>
      <c r="AJ144" s="236">
        <v>0</v>
      </c>
      <c r="AK144" s="236">
        <v>37400000</v>
      </c>
      <c r="AL144" s="86">
        <v>0</v>
      </c>
      <c r="AM144" s="99"/>
      <c r="AN144" s="89"/>
      <c r="AO144" s="95"/>
    </row>
    <row r="145" spans="1:41">
      <c r="A145" s="16" t="s">
        <v>241</v>
      </c>
      <c r="B145" s="17" t="s">
        <v>242</v>
      </c>
      <c r="C145" s="18">
        <v>21100000</v>
      </c>
      <c r="D145" s="18">
        <v>0</v>
      </c>
      <c r="E145" s="18">
        <v>0</v>
      </c>
      <c r="F145" s="18">
        <v>0</v>
      </c>
      <c r="G145" s="18">
        <f t="shared" si="54"/>
        <v>21100000</v>
      </c>
      <c r="H145" s="18">
        <v>12200000</v>
      </c>
      <c r="I145" s="18">
        <v>12200000</v>
      </c>
      <c r="J145" s="18">
        <f t="shared" si="52"/>
        <v>8900000</v>
      </c>
      <c r="K145" s="18">
        <v>200000</v>
      </c>
      <c r="L145" s="18">
        <v>200000</v>
      </c>
      <c r="M145" s="18">
        <v>0</v>
      </c>
      <c r="N145" s="18">
        <v>200000</v>
      </c>
      <c r="O145" s="18">
        <v>12200000</v>
      </c>
      <c r="P145" s="18">
        <f t="shared" si="55"/>
        <v>0</v>
      </c>
      <c r="Q145" s="18">
        <f t="shared" si="53"/>
        <v>8900000</v>
      </c>
      <c r="R145" s="18">
        <f t="shared" si="56"/>
        <v>200000</v>
      </c>
      <c r="T145" s="237" t="s">
        <v>241</v>
      </c>
      <c r="U145" s="234" t="s">
        <v>242</v>
      </c>
      <c r="V145" s="236">
        <v>21100000</v>
      </c>
      <c r="W145" s="236">
        <v>0</v>
      </c>
      <c r="X145" s="236">
        <v>0</v>
      </c>
      <c r="Y145" s="236">
        <v>0</v>
      </c>
      <c r="Z145" s="236">
        <v>0</v>
      </c>
      <c r="AA145" s="236">
        <v>0</v>
      </c>
      <c r="AB145" s="236">
        <v>21100000</v>
      </c>
      <c r="AC145" s="236">
        <v>12200000</v>
      </c>
      <c r="AD145" s="236">
        <v>12200000</v>
      </c>
      <c r="AE145" s="236">
        <v>8900000</v>
      </c>
      <c r="AF145" s="236">
        <v>200000</v>
      </c>
      <c r="AG145" s="236">
        <v>200000</v>
      </c>
      <c r="AH145" s="236">
        <v>200000</v>
      </c>
      <c r="AI145" s="236">
        <v>12200000</v>
      </c>
      <c r="AJ145" s="236">
        <v>0</v>
      </c>
      <c r="AK145" s="236">
        <v>8900000</v>
      </c>
      <c r="AL145" s="86">
        <v>0</v>
      </c>
      <c r="AM145" s="99"/>
      <c r="AN145" s="89"/>
      <c r="AO145" s="95"/>
    </row>
    <row r="146" spans="1:41">
      <c r="A146" s="16" t="s">
        <v>243</v>
      </c>
      <c r="B146" s="17" t="s">
        <v>244</v>
      </c>
      <c r="C146" s="18">
        <v>41500000</v>
      </c>
      <c r="D146" s="18">
        <v>0</v>
      </c>
      <c r="E146" s="18">
        <v>0</v>
      </c>
      <c r="F146" s="18">
        <v>20000000</v>
      </c>
      <c r="G146" s="18">
        <f t="shared" si="54"/>
        <v>61500000</v>
      </c>
      <c r="H146" s="18">
        <v>33000000</v>
      </c>
      <c r="I146" s="18">
        <v>33000000</v>
      </c>
      <c r="J146" s="18">
        <f t="shared" si="52"/>
        <v>28500000</v>
      </c>
      <c r="K146" s="18">
        <v>0</v>
      </c>
      <c r="L146" s="18">
        <v>0</v>
      </c>
      <c r="M146" s="18">
        <v>0</v>
      </c>
      <c r="N146" s="18">
        <v>0</v>
      </c>
      <c r="O146" s="18">
        <v>33000000</v>
      </c>
      <c r="P146" s="18">
        <f t="shared" si="55"/>
        <v>0</v>
      </c>
      <c r="Q146" s="18">
        <f t="shared" si="53"/>
        <v>28500000</v>
      </c>
      <c r="R146" s="18">
        <f t="shared" si="56"/>
        <v>0</v>
      </c>
      <c r="T146" s="237" t="s">
        <v>243</v>
      </c>
      <c r="U146" s="234" t="s">
        <v>244</v>
      </c>
      <c r="V146" s="236">
        <v>41500000</v>
      </c>
      <c r="W146" s="236">
        <v>0</v>
      </c>
      <c r="X146" s="236">
        <v>0</v>
      </c>
      <c r="Y146" s="236">
        <v>0</v>
      </c>
      <c r="Z146" s="236">
        <v>0</v>
      </c>
      <c r="AA146" s="236">
        <v>20000000</v>
      </c>
      <c r="AB146" s="236">
        <v>61500000</v>
      </c>
      <c r="AC146" s="236">
        <v>33000000</v>
      </c>
      <c r="AD146" s="236">
        <v>33000000</v>
      </c>
      <c r="AE146" s="236">
        <v>28500000</v>
      </c>
      <c r="AF146" s="236">
        <v>0</v>
      </c>
      <c r="AG146" s="236">
        <v>0</v>
      </c>
      <c r="AH146" s="236">
        <v>0</v>
      </c>
      <c r="AI146" s="236">
        <v>33000000</v>
      </c>
      <c r="AJ146" s="236">
        <v>0</v>
      </c>
      <c r="AK146" s="236">
        <v>28500000</v>
      </c>
      <c r="AL146" s="86">
        <v>0</v>
      </c>
      <c r="AM146" s="99">
        <v>20201030304</v>
      </c>
      <c r="AN146" s="89">
        <v>20000000</v>
      </c>
      <c r="AO146" s="95" t="s">
        <v>244</v>
      </c>
    </row>
    <row r="147" spans="1:41">
      <c r="A147" s="13" t="s">
        <v>245</v>
      </c>
      <c r="B147" s="14" t="s">
        <v>246</v>
      </c>
      <c r="C147" s="15">
        <f>+C148+C149+C150+C151</f>
        <v>228388493</v>
      </c>
      <c r="D147" s="15">
        <f t="shared" ref="D147:N147" si="58">+D148+D149+D150+D151</f>
        <v>0</v>
      </c>
      <c r="E147" s="15">
        <f t="shared" si="58"/>
        <v>0</v>
      </c>
      <c r="F147" s="15">
        <f t="shared" si="58"/>
        <v>0</v>
      </c>
      <c r="G147" s="15">
        <f t="shared" si="54"/>
        <v>228388493</v>
      </c>
      <c r="H147" s="15">
        <v>105000000</v>
      </c>
      <c r="I147" s="15">
        <v>105000000</v>
      </c>
      <c r="J147" s="15">
        <f t="shared" si="52"/>
        <v>123388493</v>
      </c>
      <c r="K147" s="15">
        <v>0</v>
      </c>
      <c r="L147" s="15">
        <v>0</v>
      </c>
      <c r="M147" s="15">
        <f t="shared" si="58"/>
        <v>0</v>
      </c>
      <c r="N147" s="15">
        <v>0</v>
      </c>
      <c r="O147" s="15">
        <v>130000000</v>
      </c>
      <c r="P147" s="15">
        <f t="shared" si="55"/>
        <v>25000000</v>
      </c>
      <c r="Q147" s="15">
        <f t="shared" si="53"/>
        <v>98388493</v>
      </c>
      <c r="R147" s="15">
        <f t="shared" si="56"/>
        <v>0</v>
      </c>
      <c r="T147" s="237" t="s">
        <v>245</v>
      </c>
      <c r="U147" s="234" t="s">
        <v>246</v>
      </c>
      <c r="V147" s="236">
        <v>228388493</v>
      </c>
      <c r="W147" s="236">
        <v>0</v>
      </c>
      <c r="X147" s="236">
        <v>0</v>
      </c>
      <c r="Y147" s="236">
        <v>0</v>
      </c>
      <c r="Z147" s="236">
        <v>0</v>
      </c>
      <c r="AA147" s="236">
        <v>0</v>
      </c>
      <c r="AB147" s="236">
        <v>228388493</v>
      </c>
      <c r="AC147" s="236">
        <v>105000000</v>
      </c>
      <c r="AD147" s="236">
        <v>105000000</v>
      </c>
      <c r="AE147" s="236">
        <v>123388493</v>
      </c>
      <c r="AF147" s="236">
        <v>0</v>
      </c>
      <c r="AG147" s="236">
        <v>0</v>
      </c>
      <c r="AH147" s="236">
        <v>0</v>
      </c>
      <c r="AI147" s="236">
        <v>130000000</v>
      </c>
      <c r="AJ147" s="236">
        <v>25000000</v>
      </c>
      <c r="AK147" s="236">
        <v>98388493</v>
      </c>
      <c r="AL147" s="86">
        <v>0</v>
      </c>
      <c r="AM147" s="99"/>
      <c r="AN147" s="89"/>
      <c r="AO147" s="95"/>
    </row>
    <row r="148" spans="1:41">
      <c r="A148" s="16" t="s">
        <v>247</v>
      </c>
      <c r="B148" s="17" t="s">
        <v>248</v>
      </c>
      <c r="C148" s="18">
        <v>64759744</v>
      </c>
      <c r="D148" s="18">
        <v>0</v>
      </c>
      <c r="E148" s="18">
        <v>0</v>
      </c>
      <c r="F148" s="18">
        <v>0</v>
      </c>
      <c r="G148" s="18">
        <f t="shared" si="54"/>
        <v>64759744</v>
      </c>
      <c r="H148" s="18">
        <v>0</v>
      </c>
      <c r="I148" s="18">
        <v>0</v>
      </c>
      <c r="J148" s="18">
        <f t="shared" si="52"/>
        <v>64759744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f t="shared" si="55"/>
        <v>0</v>
      </c>
      <c r="Q148" s="18">
        <f t="shared" si="53"/>
        <v>64759744</v>
      </c>
      <c r="R148" s="18">
        <f t="shared" si="56"/>
        <v>0</v>
      </c>
      <c r="T148" s="237" t="s">
        <v>247</v>
      </c>
      <c r="U148" s="234" t="s">
        <v>248</v>
      </c>
      <c r="V148" s="236">
        <v>64759744</v>
      </c>
      <c r="W148" s="236">
        <v>0</v>
      </c>
      <c r="X148" s="236">
        <v>0</v>
      </c>
      <c r="Y148" s="236">
        <v>0</v>
      </c>
      <c r="Z148" s="236">
        <v>0</v>
      </c>
      <c r="AA148" s="236">
        <v>0</v>
      </c>
      <c r="AB148" s="236">
        <v>64759744</v>
      </c>
      <c r="AC148" s="236">
        <v>0</v>
      </c>
      <c r="AD148" s="236">
        <v>0</v>
      </c>
      <c r="AE148" s="236">
        <v>64759744</v>
      </c>
      <c r="AF148" s="236">
        <v>0</v>
      </c>
      <c r="AG148" s="236">
        <v>0</v>
      </c>
      <c r="AH148" s="236">
        <v>0</v>
      </c>
      <c r="AI148" s="236">
        <v>0</v>
      </c>
      <c r="AJ148" s="236">
        <v>0</v>
      </c>
      <c r="AK148" s="236">
        <v>64759744</v>
      </c>
      <c r="AL148" s="86">
        <v>0</v>
      </c>
      <c r="AM148" s="99"/>
      <c r="AN148" s="89"/>
      <c r="AO148" s="95"/>
    </row>
    <row r="149" spans="1:41">
      <c r="A149" s="16" t="s">
        <v>249</v>
      </c>
      <c r="B149" s="17" t="s">
        <v>250</v>
      </c>
      <c r="C149" s="18">
        <v>40628749</v>
      </c>
      <c r="D149" s="18">
        <v>0</v>
      </c>
      <c r="E149" s="18">
        <v>0</v>
      </c>
      <c r="F149" s="18">
        <v>0</v>
      </c>
      <c r="G149" s="18">
        <f t="shared" si="54"/>
        <v>40628749</v>
      </c>
      <c r="H149" s="18">
        <v>0</v>
      </c>
      <c r="I149" s="18">
        <v>0</v>
      </c>
      <c r="J149" s="18">
        <f t="shared" si="52"/>
        <v>40628749</v>
      </c>
      <c r="K149" s="18">
        <v>0</v>
      </c>
      <c r="L149" s="18">
        <v>0</v>
      </c>
      <c r="M149" s="18">
        <v>0</v>
      </c>
      <c r="N149" s="18">
        <v>0</v>
      </c>
      <c r="O149" s="18">
        <v>10000000</v>
      </c>
      <c r="P149" s="18">
        <f t="shared" si="55"/>
        <v>10000000</v>
      </c>
      <c r="Q149" s="18">
        <f t="shared" si="53"/>
        <v>30628749</v>
      </c>
      <c r="R149" s="18">
        <f t="shared" si="56"/>
        <v>0</v>
      </c>
      <c r="T149" s="237" t="s">
        <v>249</v>
      </c>
      <c r="U149" s="234" t="s">
        <v>250</v>
      </c>
      <c r="V149" s="236">
        <v>40628749</v>
      </c>
      <c r="W149" s="236">
        <v>0</v>
      </c>
      <c r="X149" s="236">
        <v>0</v>
      </c>
      <c r="Y149" s="236">
        <v>0</v>
      </c>
      <c r="Z149" s="236">
        <v>0</v>
      </c>
      <c r="AA149" s="236">
        <v>0</v>
      </c>
      <c r="AB149" s="236">
        <v>40628749</v>
      </c>
      <c r="AC149" s="236">
        <v>0</v>
      </c>
      <c r="AD149" s="236">
        <v>0</v>
      </c>
      <c r="AE149" s="236">
        <v>40628749</v>
      </c>
      <c r="AF149" s="236">
        <v>0</v>
      </c>
      <c r="AG149" s="236">
        <v>0</v>
      </c>
      <c r="AH149" s="236">
        <v>0</v>
      </c>
      <c r="AI149" s="236">
        <v>10000000</v>
      </c>
      <c r="AJ149" s="236">
        <v>10000000</v>
      </c>
      <c r="AK149" s="236">
        <v>30628749</v>
      </c>
      <c r="AL149" s="86">
        <v>0</v>
      </c>
      <c r="AM149" s="99"/>
      <c r="AN149" s="89"/>
      <c r="AO149" s="95"/>
    </row>
    <row r="150" spans="1:41">
      <c r="A150" s="16" t="s">
        <v>251</v>
      </c>
      <c r="B150" s="17" t="s">
        <v>252</v>
      </c>
      <c r="C150" s="18">
        <v>3000000</v>
      </c>
      <c r="D150" s="18">
        <v>0</v>
      </c>
      <c r="E150" s="18">
        <v>0</v>
      </c>
      <c r="F150" s="18">
        <v>0</v>
      </c>
      <c r="G150" s="18">
        <f t="shared" si="54"/>
        <v>3000000</v>
      </c>
      <c r="H150" s="18">
        <v>0</v>
      </c>
      <c r="I150" s="18">
        <v>0</v>
      </c>
      <c r="J150" s="18">
        <f t="shared" si="52"/>
        <v>3000000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f t="shared" si="55"/>
        <v>0</v>
      </c>
      <c r="Q150" s="18">
        <f t="shared" si="53"/>
        <v>3000000</v>
      </c>
      <c r="R150" s="18">
        <f t="shared" si="56"/>
        <v>0</v>
      </c>
      <c r="T150" s="237" t="s">
        <v>251</v>
      </c>
      <c r="U150" s="234" t="s">
        <v>252</v>
      </c>
      <c r="V150" s="236">
        <v>3000000</v>
      </c>
      <c r="W150" s="236">
        <v>0</v>
      </c>
      <c r="X150" s="236">
        <v>0</v>
      </c>
      <c r="Y150" s="236">
        <v>0</v>
      </c>
      <c r="Z150" s="236">
        <v>0</v>
      </c>
      <c r="AA150" s="236">
        <v>0</v>
      </c>
      <c r="AB150" s="236">
        <v>3000000</v>
      </c>
      <c r="AC150" s="236">
        <v>0</v>
      </c>
      <c r="AD150" s="236">
        <v>0</v>
      </c>
      <c r="AE150" s="236">
        <v>3000000</v>
      </c>
      <c r="AF150" s="236">
        <v>0</v>
      </c>
      <c r="AG150" s="236">
        <v>0</v>
      </c>
      <c r="AH150" s="236">
        <v>0</v>
      </c>
      <c r="AI150" s="236">
        <v>0</v>
      </c>
      <c r="AJ150" s="236">
        <v>0</v>
      </c>
      <c r="AK150" s="236">
        <v>3000000</v>
      </c>
      <c r="AL150" s="86">
        <v>0</v>
      </c>
      <c r="AM150" s="99"/>
      <c r="AN150" s="89"/>
      <c r="AO150" s="95"/>
    </row>
    <row r="151" spans="1:41">
      <c r="A151" s="16" t="s">
        <v>253</v>
      </c>
      <c r="B151" s="17" t="s">
        <v>254</v>
      </c>
      <c r="C151" s="18">
        <v>120000000</v>
      </c>
      <c r="D151" s="18">
        <v>0</v>
      </c>
      <c r="E151" s="18">
        <v>0</v>
      </c>
      <c r="F151" s="18">
        <v>0</v>
      </c>
      <c r="G151" s="18">
        <f t="shared" si="54"/>
        <v>120000000</v>
      </c>
      <c r="H151" s="18">
        <v>105000000</v>
      </c>
      <c r="I151" s="18">
        <v>105000000</v>
      </c>
      <c r="J151" s="18">
        <f t="shared" si="52"/>
        <v>15000000</v>
      </c>
      <c r="K151" s="18">
        <v>0</v>
      </c>
      <c r="L151" s="18">
        <v>0</v>
      </c>
      <c r="M151" s="18">
        <v>0</v>
      </c>
      <c r="N151" s="18">
        <v>0</v>
      </c>
      <c r="O151" s="18">
        <v>120000000</v>
      </c>
      <c r="P151" s="18">
        <f t="shared" si="55"/>
        <v>15000000</v>
      </c>
      <c r="Q151" s="18">
        <f t="shared" si="53"/>
        <v>0</v>
      </c>
      <c r="R151" s="18">
        <f t="shared" si="56"/>
        <v>0</v>
      </c>
      <c r="T151" s="237" t="s">
        <v>253</v>
      </c>
      <c r="U151" s="234" t="s">
        <v>254</v>
      </c>
      <c r="V151" s="236">
        <v>120000000</v>
      </c>
      <c r="W151" s="236">
        <v>0</v>
      </c>
      <c r="X151" s="236">
        <v>0</v>
      </c>
      <c r="Y151" s="236">
        <v>0</v>
      </c>
      <c r="Z151" s="236">
        <v>0</v>
      </c>
      <c r="AA151" s="236">
        <v>0</v>
      </c>
      <c r="AB151" s="236">
        <v>120000000</v>
      </c>
      <c r="AC151" s="236">
        <v>105000000</v>
      </c>
      <c r="AD151" s="236">
        <v>105000000</v>
      </c>
      <c r="AE151" s="236">
        <v>15000000</v>
      </c>
      <c r="AF151" s="236">
        <v>0</v>
      </c>
      <c r="AG151" s="236">
        <v>0</v>
      </c>
      <c r="AH151" s="236">
        <v>0</v>
      </c>
      <c r="AI151" s="236">
        <v>120000000</v>
      </c>
      <c r="AJ151" s="236">
        <v>15000000</v>
      </c>
      <c r="AK151" s="236">
        <v>0</v>
      </c>
      <c r="AL151" s="86">
        <v>0</v>
      </c>
      <c r="AM151" s="99"/>
      <c r="AN151" s="89"/>
      <c r="AO151" s="95"/>
    </row>
    <row r="152" spans="1:41">
      <c r="A152" s="13" t="s">
        <v>255</v>
      </c>
      <c r="B152" s="14" t="s">
        <v>256</v>
      </c>
      <c r="C152" s="15">
        <f>+C153+C154+C155+C156+C157</f>
        <v>321107883</v>
      </c>
      <c r="D152" s="15">
        <f t="shared" ref="D152:N152" si="59">+D153+D154+D155+D156+D157</f>
        <v>0</v>
      </c>
      <c r="E152" s="15">
        <f t="shared" si="59"/>
        <v>0</v>
      </c>
      <c r="F152" s="15">
        <f t="shared" si="59"/>
        <v>177500000</v>
      </c>
      <c r="G152" s="15">
        <f t="shared" si="54"/>
        <v>498607883</v>
      </c>
      <c r="H152" s="15">
        <v>23694400</v>
      </c>
      <c r="I152" s="15">
        <v>23694400</v>
      </c>
      <c r="J152" s="15">
        <f t="shared" si="52"/>
        <v>474913483</v>
      </c>
      <c r="K152" s="15">
        <v>8500000</v>
      </c>
      <c r="L152" s="15">
        <v>8500000</v>
      </c>
      <c r="M152" s="15">
        <f t="shared" si="59"/>
        <v>0</v>
      </c>
      <c r="N152" s="15">
        <v>14415000</v>
      </c>
      <c r="O152" s="15">
        <v>24415000</v>
      </c>
      <c r="P152" s="15">
        <f t="shared" si="55"/>
        <v>720600</v>
      </c>
      <c r="Q152" s="15">
        <f t="shared" si="53"/>
        <v>474192883</v>
      </c>
      <c r="R152" s="15">
        <f t="shared" si="56"/>
        <v>8500000</v>
      </c>
      <c r="T152" s="237" t="s">
        <v>255</v>
      </c>
      <c r="U152" s="234" t="s">
        <v>256</v>
      </c>
      <c r="V152" s="236">
        <v>321107883</v>
      </c>
      <c r="W152" s="236">
        <v>0</v>
      </c>
      <c r="X152" s="236">
        <v>0</v>
      </c>
      <c r="Y152" s="236">
        <v>0</v>
      </c>
      <c r="Z152" s="236">
        <v>0</v>
      </c>
      <c r="AA152" s="236">
        <v>177500000</v>
      </c>
      <c r="AB152" s="236">
        <v>498607883</v>
      </c>
      <c r="AC152" s="236">
        <v>23694400</v>
      </c>
      <c r="AD152" s="236">
        <v>23694400</v>
      </c>
      <c r="AE152" s="236">
        <v>474913483</v>
      </c>
      <c r="AF152" s="236">
        <v>8500000</v>
      </c>
      <c r="AG152" s="236">
        <v>8500000</v>
      </c>
      <c r="AH152" s="236">
        <v>14415000</v>
      </c>
      <c r="AI152" s="236">
        <v>24415000</v>
      </c>
      <c r="AJ152" s="236">
        <v>720600</v>
      </c>
      <c r="AK152" s="236">
        <v>474192883</v>
      </c>
      <c r="AL152" s="86">
        <v>0</v>
      </c>
      <c r="AM152" s="99"/>
      <c r="AN152" s="89"/>
      <c r="AO152" s="95"/>
    </row>
    <row r="153" spans="1:41">
      <c r="A153" s="16" t="s">
        <v>257</v>
      </c>
      <c r="B153" s="17" t="s">
        <v>258</v>
      </c>
      <c r="C153" s="18">
        <v>24223458</v>
      </c>
      <c r="D153" s="18">
        <v>0</v>
      </c>
      <c r="E153" s="18">
        <v>0</v>
      </c>
      <c r="F153" s="18">
        <v>137500000</v>
      </c>
      <c r="G153" s="18">
        <f t="shared" si="54"/>
        <v>161723458</v>
      </c>
      <c r="H153" s="18">
        <v>5079400</v>
      </c>
      <c r="I153" s="18">
        <v>5079400</v>
      </c>
      <c r="J153" s="18">
        <f t="shared" si="52"/>
        <v>156644058</v>
      </c>
      <c r="K153" s="18">
        <v>1200000</v>
      </c>
      <c r="L153" s="18">
        <v>1200000</v>
      </c>
      <c r="M153" s="18">
        <v>0</v>
      </c>
      <c r="N153" s="18">
        <v>5800000</v>
      </c>
      <c r="O153" s="18">
        <v>5800000</v>
      </c>
      <c r="P153" s="18">
        <f t="shared" si="55"/>
        <v>720600</v>
      </c>
      <c r="Q153" s="18">
        <f t="shared" si="53"/>
        <v>155923458</v>
      </c>
      <c r="R153" s="18">
        <f t="shared" si="56"/>
        <v>1200000</v>
      </c>
      <c r="T153" s="237" t="s">
        <v>257</v>
      </c>
      <c r="U153" s="234" t="s">
        <v>258</v>
      </c>
      <c r="V153" s="236">
        <v>24223458</v>
      </c>
      <c r="W153" s="236">
        <v>0</v>
      </c>
      <c r="X153" s="236">
        <v>0</v>
      </c>
      <c r="Y153" s="236">
        <v>0</v>
      </c>
      <c r="Z153" s="236">
        <v>0</v>
      </c>
      <c r="AA153" s="236">
        <v>137500000</v>
      </c>
      <c r="AB153" s="236">
        <v>161723458</v>
      </c>
      <c r="AC153" s="236">
        <v>5079400</v>
      </c>
      <c r="AD153" s="236">
        <v>5079400</v>
      </c>
      <c r="AE153" s="236">
        <v>156644058</v>
      </c>
      <c r="AF153" s="236">
        <v>1200000</v>
      </c>
      <c r="AG153" s="236">
        <v>1200000</v>
      </c>
      <c r="AH153" s="236">
        <v>5800000</v>
      </c>
      <c r="AI153" s="236">
        <v>5800000</v>
      </c>
      <c r="AJ153" s="236">
        <v>720600</v>
      </c>
      <c r="AK153" s="236">
        <v>155923458</v>
      </c>
      <c r="AL153" s="86">
        <v>0</v>
      </c>
      <c r="AM153" s="99">
        <v>20201030501</v>
      </c>
      <c r="AN153" s="89">
        <v>137500000</v>
      </c>
      <c r="AO153" s="95" t="s">
        <v>258</v>
      </c>
    </row>
    <row r="154" spans="1:41">
      <c r="A154" s="16" t="s">
        <v>259</v>
      </c>
      <c r="B154" s="17" t="s">
        <v>260</v>
      </c>
      <c r="C154" s="18">
        <v>258947996</v>
      </c>
      <c r="D154" s="18">
        <v>0</v>
      </c>
      <c r="E154" s="18">
        <v>0</v>
      </c>
      <c r="F154" s="18">
        <v>0</v>
      </c>
      <c r="G154" s="18">
        <f t="shared" si="54"/>
        <v>258947996</v>
      </c>
      <c r="H154" s="18">
        <v>17915000</v>
      </c>
      <c r="I154" s="18">
        <v>17915000</v>
      </c>
      <c r="J154" s="18">
        <f t="shared" si="52"/>
        <v>241032996</v>
      </c>
      <c r="K154" s="18">
        <v>6600000</v>
      </c>
      <c r="L154" s="18">
        <v>6600000</v>
      </c>
      <c r="M154" s="18">
        <v>0</v>
      </c>
      <c r="N154" s="18">
        <v>7915000</v>
      </c>
      <c r="O154" s="18">
        <v>17915000</v>
      </c>
      <c r="P154" s="18">
        <f t="shared" si="55"/>
        <v>0</v>
      </c>
      <c r="Q154" s="18">
        <f t="shared" si="53"/>
        <v>241032996</v>
      </c>
      <c r="R154" s="18">
        <f t="shared" si="56"/>
        <v>6600000</v>
      </c>
      <c r="T154" s="237" t="s">
        <v>259</v>
      </c>
      <c r="U154" s="234" t="s">
        <v>260</v>
      </c>
      <c r="V154" s="236">
        <v>258947996</v>
      </c>
      <c r="W154" s="236">
        <v>0</v>
      </c>
      <c r="X154" s="236">
        <v>0</v>
      </c>
      <c r="Y154" s="236">
        <v>0</v>
      </c>
      <c r="Z154" s="236">
        <v>0</v>
      </c>
      <c r="AA154" s="236">
        <v>0</v>
      </c>
      <c r="AB154" s="236">
        <v>258947996</v>
      </c>
      <c r="AC154" s="236">
        <v>17915000</v>
      </c>
      <c r="AD154" s="236">
        <v>17915000</v>
      </c>
      <c r="AE154" s="236">
        <v>241032996</v>
      </c>
      <c r="AF154" s="236">
        <v>6600000</v>
      </c>
      <c r="AG154" s="236">
        <v>6600000</v>
      </c>
      <c r="AH154" s="236">
        <v>7915000</v>
      </c>
      <c r="AI154" s="236">
        <v>17915000</v>
      </c>
      <c r="AJ154" s="236">
        <v>0</v>
      </c>
      <c r="AK154" s="236">
        <v>241032996</v>
      </c>
      <c r="AL154" s="86">
        <v>0</v>
      </c>
      <c r="AM154" s="99"/>
      <c r="AN154" s="89"/>
      <c r="AO154" s="95"/>
    </row>
    <row r="155" spans="1:41">
      <c r="A155" s="16" t="s">
        <v>261</v>
      </c>
      <c r="B155" s="17" t="s">
        <v>262</v>
      </c>
      <c r="C155" s="18">
        <v>33436429</v>
      </c>
      <c r="D155" s="18">
        <v>0</v>
      </c>
      <c r="E155" s="18">
        <v>0</v>
      </c>
      <c r="F155" s="18">
        <v>40000000</v>
      </c>
      <c r="G155" s="18">
        <f t="shared" si="54"/>
        <v>73436429</v>
      </c>
      <c r="H155" s="18">
        <v>700000</v>
      </c>
      <c r="I155" s="18">
        <v>700000</v>
      </c>
      <c r="J155" s="18">
        <f t="shared" si="52"/>
        <v>72736429</v>
      </c>
      <c r="K155" s="18">
        <v>700000</v>
      </c>
      <c r="L155" s="18">
        <v>700000</v>
      </c>
      <c r="M155" s="18">
        <v>0</v>
      </c>
      <c r="N155" s="18">
        <v>700000</v>
      </c>
      <c r="O155" s="18">
        <v>700000</v>
      </c>
      <c r="P155" s="18">
        <f t="shared" si="55"/>
        <v>0</v>
      </c>
      <c r="Q155" s="18">
        <f t="shared" si="53"/>
        <v>72736429</v>
      </c>
      <c r="R155" s="18">
        <f t="shared" si="56"/>
        <v>700000</v>
      </c>
      <c r="T155" s="237" t="s">
        <v>261</v>
      </c>
      <c r="U155" s="234" t="s">
        <v>262</v>
      </c>
      <c r="V155" s="236">
        <v>33436429</v>
      </c>
      <c r="W155" s="236">
        <v>0</v>
      </c>
      <c r="X155" s="236">
        <v>0</v>
      </c>
      <c r="Y155" s="236">
        <v>0</v>
      </c>
      <c r="Z155" s="236">
        <v>0</v>
      </c>
      <c r="AA155" s="236">
        <v>40000000</v>
      </c>
      <c r="AB155" s="236">
        <v>73436429</v>
      </c>
      <c r="AC155" s="236">
        <v>700000</v>
      </c>
      <c r="AD155" s="236">
        <v>700000</v>
      </c>
      <c r="AE155" s="236">
        <v>72736429</v>
      </c>
      <c r="AF155" s="236">
        <v>700000</v>
      </c>
      <c r="AG155" s="236">
        <v>700000</v>
      </c>
      <c r="AH155" s="236">
        <v>700000</v>
      </c>
      <c r="AI155" s="236">
        <v>700000</v>
      </c>
      <c r="AJ155" s="236">
        <v>0</v>
      </c>
      <c r="AK155" s="236">
        <v>72736429</v>
      </c>
      <c r="AL155" s="86">
        <v>0</v>
      </c>
      <c r="AM155" s="99">
        <v>20201030503</v>
      </c>
      <c r="AN155" s="89">
        <v>40000000</v>
      </c>
      <c r="AO155" s="95" t="s">
        <v>262</v>
      </c>
    </row>
    <row r="156" spans="1:41">
      <c r="A156" s="16" t="s">
        <v>263</v>
      </c>
      <c r="B156" s="17" t="s">
        <v>264</v>
      </c>
      <c r="C156" s="18">
        <v>3500000</v>
      </c>
      <c r="D156" s="18">
        <v>0</v>
      </c>
      <c r="E156" s="18">
        <v>0</v>
      </c>
      <c r="F156" s="18">
        <v>0</v>
      </c>
      <c r="G156" s="18">
        <f t="shared" si="54"/>
        <v>3500000</v>
      </c>
      <c r="H156" s="18">
        <v>0</v>
      </c>
      <c r="I156" s="18">
        <v>0</v>
      </c>
      <c r="J156" s="18">
        <f t="shared" si="52"/>
        <v>3500000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f t="shared" si="55"/>
        <v>0</v>
      </c>
      <c r="Q156" s="18">
        <f t="shared" si="53"/>
        <v>3500000</v>
      </c>
      <c r="R156" s="18">
        <f t="shared" si="56"/>
        <v>0</v>
      </c>
      <c r="T156" s="237" t="s">
        <v>263</v>
      </c>
      <c r="U156" s="234" t="s">
        <v>264</v>
      </c>
      <c r="V156" s="236">
        <v>3500000</v>
      </c>
      <c r="W156" s="236">
        <v>0</v>
      </c>
      <c r="X156" s="236">
        <v>0</v>
      </c>
      <c r="Y156" s="236">
        <v>0</v>
      </c>
      <c r="Z156" s="236">
        <v>0</v>
      </c>
      <c r="AA156" s="236">
        <v>0</v>
      </c>
      <c r="AB156" s="236">
        <v>3500000</v>
      </c>
      <c r="AC156" s="236">
        <v>0</v>
      </c>
      <c r="AD156" s="236">
        <v>0</v>
      </c>
      <c r="AE156" s="236">
        <v>3500000</v>
      </c>
      <c r="AF156" s="236">
        <v>0</v>
      </c>
      <c r="AG156" s="236">
        <v>0</v>
      </c>
      <c r="AH156" s="236">
        <v>0</v>
      </c>
      <c r="AI156" s="236">
        <v>0</v>
      </c>
      <c r="AJ156" s="236">
        <v>0</v>
      </c>
      <c r="AK156" s="236">
        <v>3500000</v>
      </c>
      <c r="AL156" s="86">
        <v>0</v>
      </c>
      <c r="AM156" s="99"/>
      <c r="AN156" s="89"/>
      <c r="AO156" s="95"/>
    </row>
    <row r="157" spans="1:41">
      <c r="A157" s="16" t="s">
        <v>265</v>
      </c>
      <c r="B157" s="17" t="s">
        <v>266</v>
      </c>
      <c r="C157" s="18">
        <v>1000000</v>
      </c>
      <c r="D157" s="18">
        <v>0</v>
      </c>
      <c r="E157" s="18">
        <v>0</v>
      </c>
      <c r="F157" s="18">
        <v>0</v>
      </c>
      <c r="G157" s="18">
        <f t="shared" si="54"/>
        <v>1000000</v>
      </c>
      <c r="H157" s="18">
        <v>0</v>
      </c>
      <c r="I157" s="18">
        <v>0</v>
      </c>
      <c r="J157" s="18">
        <f t="shared" si="52"/>
        <v>1000000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f t="shared" si="55"/>
        <v>0</v>
      </c>
      <c r="Q157" s="18">
        <f t="shared" si="53"/>
        <v>1000000</v>
      </c>
      <c r="R157" s="18">
        <f t="shared" si="56"/>
        <v>0</v>
      </c>
      <c r="T157" s="237" t="s">
        <v>265</v>
      </c>
      <c r="U157" s="234" t="s">
        <v>266</v>
      </c>
      <c r="V157" s="236">
        <v>1000000</v>
      </c>
      <c r="W157" s="236">
        <v>0</v>
      </c>
      <c r="X157" s="236">
        <v>0</v>
      </c>
      <c r="Y157" s="236">
        <v>0</v>
      </c>
      <c r="Z157" s="236">
        <v>0</v>
      </c>
      <c r="AA157" s="236">
        <v>0</v>
      </c>
      <c r="AB157" s="236">
        <v>1000000</v>
      </c>
      <c r="AC157" s="236">
        <v>0</v>
      </c>
      <c r="AD157" s="236">
        <v>0</v>
      </c>
      <c r="AE157" s="236">
        <v>1000000</v>
      </c>
      <c r="AF157" s="236">
        <v>0</v>
      </c>
      <c r="AG157" s="236">
        <v>0</v>
      </c>
      <c r="AH157" s="236">
        <v>0</v>
      </c>
      <c r="AI157" s="236">
        <v>0</v>
      </c>
      <c r="AJ157" s="236">
        <v>0</v>
      </c>
      <c r="AK157" s="236">
        <v>1000000</v>
      </c>
      <c r="AL157" s="86">
        <v>0</v>
      </c>
      <c r="AM157" s="99"/>
      <c r="AN157" s="89"/>
      <c r="AO157" s="95"/>
    </row>
    <row r="158" spans="1:41">
      <c r="A158" s="13" t="s">
        <v>267</v>
      </c>
      <c r="B158" s="14" t="s">
        <v>268</v>
      </c>
      <c r="C158" s="15">
        <f>+C159+C160+C161+C162</f>
        <v>74000000</v>
      </c>
      <c r="D158" s="15">
        <f t="shared" ref="D158:N158" si="60">+D159+D160+D161+D162</f>
        <v>0</v>
      </c>
      <c r="E158" s="15">
        <f t="shared" si="60"/>
        <v>0</v>
      </c>
      <c r="F158" s="15">
        <f t="shared" si="60"/>
        <v>35000000</v>
      </c>
      <c r="G158" s="15">
        <f t="shared" si="54"/>
        <v>109000000</v>
      </c>
      <c r="H158" s="15">
        <v>0</v>
      </c>
      <c r="I158" s="15">
        <v>0</v>
      </c>
      <c r="J158" s="15">
        <f t="shared" si="52"/>
        <v>109000000</v>
      </c>
      <c r="K158" s="15">
        <v>0</v>
      </c>
      <c r="L158" s="15">
        <v>0</v>
      </c>
      <c r="M158" s="15">
        <f t="shared" si="60"/>
        <v>0</v>
      </c>
      <c r="N158" s="15">
        <v>0</v>
      </c>
      <c r="O158" s="15">
        <v>0</v>
      </c>
      <c r="P158" s="15">
        <f t="shared" si="55"/>
        <v>0</v>
      </c>
      <c r="Q158" s="15">
        <f t="shared" si="53"/>
        <v>109000000</v>
      </c>
      <c r="R158" s="15">
        <f t="shared" si="56"/>
        <v>0</v>
      </c>
      <c r="T158" s="237" t="s">
        <v>267</v>
      </c>
      <c r="U158" s="234" t="s">
        <v>268</v>
      </c>
      <c r="V158" s="236">
        <v>74000000</v>
      </c>
      <c r="W158" s="236">
        <v>0</v>
      </c>
      <c r="X158" s="236">
        <v>0</v>
      </c>
      <c r="Y158" s="236">
        <v>0</v>
      </c>
      <c r="Z158" s="236">
        <v>0</v>
      </c>
      <c r="AA158" s="236">
        <v>35000000</v>
      </c>
      <c r="AB158" s="236">
        <v>109000000</v>
      </c>
      <c r="AC158" s="236">
        <v>0</v>
      </c>
      <c r="AD158" s="236">
        <v>0</v>
      </c>
      <c r="AE158" s="236">
        <v>109000000</v>
      </c>
      <c r="AF158" s="236">
        <v>0</v>
      </c>
      <c r="AG158" s="236">
        <v>0</v>
      </c>
      <c r="AH158" s="236">
        <v>0</v>
      </c>
      <c r="AI158" s="236">
        <v>0</v>
      </c>
      <c r="AJ158" s="236">
        <v>0</v>
      </c>
      <c r="AK158" s="236">
        <v>109000000</v>
      </c>
      <c r="AL158" s="86">
        <v>0</v>
      </c>
      <c r="AM158" s="99"/>
      <c r="AN158" s="89"/>
      <c r="AO158" s="95"/>
    </row>
    <row r="159" spans="1:41">
      <c r="A159" s="16" t="s">
        <v>269</v>
      </c>
      <c r="B159" s="17" t="s">
        <v>270</v>
      </c>
      <c r="C159" s="18">
        <v>5000000</v>
      </c>
      <c r="D159" s="18">
        <v>0</v>
      </c>
      <c r="E159" s="18">
        <v>0</v>
      </c>
      <c r="F159" s="18">
        <v>0</v>
      </c>
      <c r="G159" s="18">
        <f t="shared" si="54"/>
        <v>5000000</v>
      </c>
      <c r="H159" s="18">
        <v>0</v>
      </c>
      <c r="I159" s="18">
        <v>0</v>
      </c>
      <c r="J159" s="18">
        <f t="shared" si="52"/>
        <v>5000000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f t="shared" si="55"/>
        <v>0</v>
      </c>
      <c r="Q159" s="18">
        <f t="shared" si="53"/>
        <v>5000000</v>
      </c>
      <c r="R159" s="18">
        <f t="shared" si="56"/>
        <v>0</v>
      </c>
      <c r="T159" s="237" t="s">
        <v>269</v>
      </c>
      <c r="U159" s="234" t="s">
        <v>270</v>
      </c>
      <c r="V159" s="236">
        <v>5000000</v>
      </c>
      <c r="W159" s="236">
        <v>0</v>
      </c>
      <c r="X159" s="236">
        <v>0</v>
      </c>
      <c r="Y159" s="236">
        <v>0</v>
      </c>
      <c r="Z159" s="236">
        <v>0</v>
      </c>
      <c r="AA159" s="236">
        <v>0</v>
      </c>
      <c r="AB159" s="236">
        <v>5000000</v>
      </c>
      <c r="AC159" s="236">
        <v>0</v>
      </c>
      <c r="AD159" s="236">
        <v>0</v>
      </c>
      <c r="AE159" s="236">
        <v>5000000</v>
      </c>
      <c r="AF159" s="236">
        <v>0</v>
      </c>
      <c r="AG159" s="236">
        <v>0</v>
      </c>
      <c r="AH159" s="236">
        <v>0</v>
      </c>
      <c r="AI159" s="236">
        <v>0</v>
      </c>
      <c r="AJ159" s="236">
        <v>0</v>
      </c>
      <c r="AK159" s="236">
        <v>5000000</v>
      </c>
      <c r="AL159" s="86">
        <v>0</v>
      </c>
      <c r="AM159" s="99"/>
      <c r="AN159" s="89"/>
      <c r="AO159" s="95"/>
    </row>
    <row r="160" spans="1:41">
      <c r="A160" s="16" t="s">
        <v>271</v>
      </c>
      <c r="B160" s="17" t="s">
        <v>272</v>
      </c>
      <c r="C160" s="18">
        <v>1000000</v>
      </c>
      <c r="D160" s="18">
        <v>0</v>
      </c>
      <c r="E160" s="18">
        <v>0</v>
      </c>
      <c r="F160" s="18">
        <v>0</v>
      </c>
      <c r="G160" s="18">
        <f t="shared" si="54"/>
        <v>1000000</v>
      </c>
      <c r="H160" s="18">
        <v>0</v>
      </c>
      <c r="I160" s="18">
        <v>0</v>
      </c>
      <c r="J160" s="18">
        <f t="shared" si="52"/>
        <v>1000000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f t="shared" si="55"/>
        <v>0</v>
      </c>
      <c r="Q160" s="18">
        <f t="shared" si="53"/>
        <v>1000000</v>
      </c>
      <c r="R160" s="18">
        <f t="shared" si="56"/>
        <v>0</v>
      </c>
      <c r="T160" s="237" t="s">
        <v>271</v>
      </c>
      <c r="U160" s="234" t="s">
        <v>272</v>
      </c>
      <c r="V160" s="236">
        <v>1000000</v>
      </c>
      <c r="W160" s="236">
        <v>0</v>
      </c>
      <c r="X160" s="236">
        <v>0</v>
      </c>
      <c r="Y160" s="236">
        <v>0</v>
      </c>
      <c r="Z160" s="236">
        <v>0</v>
      </c>
      <c r="AA160" s="236">
        <v>0</v>
      </c>
      <c r="AB160" s="236">
        <v>1000000</v>
      </c>
      <c r="AC160" s="236">
        <v>0</v>
      </c>
      <c r="AD160" s="236">
        <v>0</v>
      </c>
      <c r="AE160" s="236">
        <v>1000000</v>
      </c>
      <c r="AF160" s="236">
        <v>0</v>
      </c>
      <c r="AG160" s="236">
        <v>0</v>
      </c>
      <c r="AH160" s="236">
        <v>0</v>
      </c>
      <c r="AI160" s="236">
        <v>0</v>
      </c>
      <c r="AJ160" s="236">
        <v>0</v>
      </c>
      <c r="AK160" s="236">
        <v>1000000</v>
      </c>
      <c r="AL160" s="86">
        <v>0</v>
      </c>
      <c r="AM160" s="99"/>
      <c r="AN160" s="89"/>
      <c r="AO160" s="95"/>
    </row>
    <row r="161" spans="1:41">
      <c r="A161" s="16" t="s">
        <v>273</v>
      </c>
      <c r="B161" s="17" t="s">
        <v>274</v>
      </c>
      <c r="C161" s="18">
        <v>18000000</v>
      </c>
      <c r="D161" s="18">
        <v>0</v>
      </c>
      <c r="E161" s="18">
        <v>0</v>
      </c>
      <c r="F161" s="18">
        <v>15000000</v>
      </c>
      <c r="G161" s="18">
        <f t="shared" si="54"/>
        <v>33000000</v>
      </c>
      <c r="H161" s="18">
        <v>0</v>
      </c>
      <c r="I161" s="18">
        <v>0</v>
      </c>
      <c r="J161" s="18">
        <f t="shared" si="52"/>
        <v>33000000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f t="shared" si="55"/>
        <v>0</v>
      </c>
      <c r="Q161" s="18">
        <f t="shared" si="53"/>
        <v>33000000</v>
      </c>
      <c r="R161" s="18">
        <f t="shared" si="56"/>
        <v>0</v>
      </c>
      <c r="T161" s="237" t="s">
        <v>273</v>
      </c>
      <c r="U161" s="234" t="s">
        <v>274</v>
      </c>
      <c r="V161" s="236">
        <v>18000000</v>
      </c>
      <c r="W161" s="236">
        <v>0</v>
      </c>
      <c r="X161" s="236">
        <v>0</v>
      </c>
      <c r="Y161" s="236">
        <v>0</v>
      </c>
      <c r="Z161" s="236">
        <v>0</v>
      </c>
      <c r="AA161" s="236">
        <v>15000000</v>
      </c>
      <c r="AB161" s="236">
        <v>33000000</v>
      </c>
      <c r="AC161" s="236">
        <v>0</v>
      </c>
      <c r="AD161" s="236">
        <v>0</v>
      </c>
      <c r="AE161" s="236">
        <v>33000000</v>
      </c>
      <c r="AF161" s="236">
        <v>0</v>
      </c>
      <c r="AG161" s="236">
        <v>0</v>
      </c>
      <c r="AH161" s="236">
        <v>0</v>
      </c>
      <c r="AI161" s="236">
        <v>0</v>
      </c>
      <c r="AJ161" s="236">
        <v>0</v>
      </c>
      <c r="AK161" s="236">
        <v>33000000</v>
      </c>
      <c r="AL161" s="86">
        <v>0</v>
      </c>
      <c r="AM161" s="99">
        <v>20201030604</v>
      </c>
      <c r="AN161" s="89">
        <v>15000000</v>
      </c>
      <c r="AO161" s="95" t="s">
        <v>274</v>
      </c>
    </row>
    <row r="162" spans="1:41">
      <c r="A162" s="16" t="s">
        <v>275</v>
      </c>
      <c r="B162" s="17" t="s">
        <v>276</v>
      </c>
      <c r="C162" s="18">
        <v>50000000</v>
      </c>
      <c r="D162" s="18">
        <v>0</v>
      </c>
      <c r="E162" s="18">
        <v>0</v>
      </c>
      <c r="F162" s="18">
        <v>20000000</v>
      </c>
      <c r="G162" s="18">
        <f t="shared" si="54"/>
        <v>70000000</v>
      </c>
      <c r="H162" s="18">
        <v>0</v>
      </c>
      <c r="I162" s="18">
        <v>0</v>
      </c>
      <c r="J162" s="18">
        <f t="shared" si="52"/>
        <v>70000000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f t="shared" si="55"/>
        <v>0</v>
      </c>
      <c r="Q162" s="18">
        <f t="shared" si="53"/>
        <v>70000000</v>
      </c>
      <c r="R162" s="18">
        <f t="shared" si="56"/>
        <v>0</v>
      </c>
      <c r="T162" s="237" t="s">
        <v>275</v>
      </c>
      <c r="U162" s="234" t="s">
        <v>276</v>
      </c>
      <c r="V162" s="236">
        <v>50000000</v>
      </c>
      <c r="W162" s="236">
        <v>0</v>
      </c>
      <c r="X162" s="236">
        <v>0</v>
      </c>
      <c r="Y162" s="236">
        <v>0</v>
      </c>
      <c r="Z162" s="236">
        <v>0</v>
      </c>
      <c r="AA162" s="236">
        <v>20000000</v>
      </c>
      <c r="AB162" s="236">
        <v>70000000</v>
      </c>
      <c r="AC162" s="236">
        <v>0</v>
      </c>
      <c r="AD162" s="236">
        <v>0</v>
      </c>
      <c r="AE162" s="236">
        <v>70000000</v>
      </c>
      <c r="AF162" s="236">
        <v>0</v>
      </c>
      <c r="AG162" s="236">
        <v>0</v>
      </c>
      <c r="AH162" s="236">
        <v>0</v>
      </c>
      <c r="AI162" s="236">
        <v>0</v>
      </c>
      <c r="AJ162" s="236">
        <v>0</v>
      </c>
      <c r="AK162" s="236">
        <v>70000000</v>
      </c>
      <c r="AL162" s="86">
        <v>0</v>
      </c>
      <c r="AM162" s="99">
        <v>20201030609</v>
      </c>
      <c r="AN162" s="89">
        <v>20000000</v>
      </c>
      <c r="AO162" s="95" t="s">
        <v>276</v>
      </c>
    </row>
    <row r="163" spans="1:41">
      <c r="A163" s="13" t="s">
        <v>277</v>
      </c>
      <c r="B163" s="14" t="s">
        <v>278</v>
      </c>
      <c r="C163" s="15">
        <f>+C164+C165</f>
        <v>8373768</v>
      </c>
      <c r="D163" s="15">
        <f t="shared" ref="D163:N163" si="61">+D164+D165</f>
        <v>0</v>
      </c>
      <c r="E163" s="15">
        <f t="shared" si="61"/>
        <v>0</v>
      </c>
      <c r="F163" s="15">
        <f t="shared" si="61"/>
        <v>137500000</v>
      </c>
      <c r="G163" s="15">
        <f t="shared" si="54"/>
        <v>145873768</v>
      </c>
      <c r="H163" s="15">
        <v>0</v>
      </c>
      <c r="I163" s="15">
        <v>0</v>
      </c>
      <c r="J163" s="15">
        <f t="shared" si="52"/>
        <v>145873768</v>
      </c>
      <c r="K163" s="15">
        <v>0</v>
      </c>
      <c r="L163" s="15">
        <v>0</v>
      </c>
      <c r="M163" s="15">
        <f t="shared" si="61"/>
        <v>0</v>
      </c>
      <c r="N163" s="15">
        <v>0</v>
      </c>
      <c r="O163" s="15">
        <v>0</v>
      </c>
      <c r="P163" s="15">
        <f t="shared" si="55"/>
        <v>0</v>
      </c>
      <c r="Q163" s="15">
        <f t="shared" si="53"/>
        <v>145873768</v>
      </c>
      <c r="R163" s="15">
        <f t="shared" si="56"/>
        <v>0</v>
      </c>
      <c r="T163" s="237" t="s">
        <v>277</v>
      </c>
      <c r="U163" s="234" t="s">
        <v>278</v>
      </c>
      <c r="V163" s="236">
        <v>8373768</v>
      </c>
      <c r="W163" s="236">
        <v>0</v>
      </c>
      <c r="X163" s="236">
        <v>0</v>
      </c>
      <c r="Y163" s="236">
        <v>0</v>
      </c>
      <c r="Z163" s="236">
        <v>0</v>
      </c>
      <c r="AA163" s="236">
        <v>137500000</v>
      </c>
      <c r="AB163" s="236">
        <v>145873768</v>
      </c>
      <c r="AC163" s="236">
        <v>0</v>
      </c>
      <c r="AD163" s="236">
        <v>0</v>
      </c>
      <c r="AE163" s="236">
        <v>145873768</v>
      </c>
      <c r="AF163" s="236">
        <v>0</v>
      </c>
      <c r="AG163" s="236">
        <v>0</v>
      </c>
      <c r="AH163" s="236">
        <v>0</v>
      </c>
      <c r="AI163" s="236">
        <v>0</v>
      </c>
      <c r="AJ163" s="236">
        <v>0</v>
      </c>
      <c r="AK163" s="236">
        <v>145873768</v>
      </c>
      <c r="AL163" s="86">
        <v>0</v>
      </c>
      <c r="AM163" s="99"/>
      <c r="AN163" s="89"/>
      <c r="AO163" s="95"/>
    </row>
    <row r="164" spans="1:41">
      <c r="A164" s="16" t="s">
        <v>279</v>
      </c>
      <c r="B164" s="17" t="s">
        <v>280</v>
      </c>
      <c r="C164" s="18">
        <v>8373768</v>
      </c>
      <c r="D164" s="18">
        <v>0</v>
      </c>
      <c r="E164" s="18">
        <v>0</v>
      </c>
      <c r="F164" s="18">
        <v>0</v>
      </c>
      <c r="G164" s="18">
        <f t="shared" si="54"/>
        <v>8373768</v>
      </c>
      <c r="H164" s="18">
        <v>0</v>
      </c>
      <c r="I164" s="18">
        <v>0</v>
      </c>
      <c r="J164" s="18">
        <f t="shared" si="52"/>
        <v>8373768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f t="shared" si="55"/>
        <v>0</v>
      </c>
      <c r="Q164" s="18">
        <f t="shared" si="53"/>
        <v>8373768</v>
      </c>
      <c r="R164" s="18">
        <f t="shared" si="56"/>
        <v>0</v>
      </c>
      <c r="T164" s="237" t="s">
        <v>279</v>
      </c>
      <c r="U164" s="234" t="s">
        <v>280</v>
      </c>
      <c r="V164" s="236">
        <v>8373768</v>
      </c>
      <c r="W164" s="236">
        <v>0</v>
      </c>
      <c r="X164" s="236">
        <v>0</v>
      </c>
      <c r="Y164" s="236">
        <v>0</v>
      </c>
      <c r="Z164" s="236">
        <v>0</v>
      </c>
      <c r="AA164" s="236">
        <v>0</v>
      </c>
      <c r="AB164" s="236">
        <v>8373768</v>
      </c>
      <c r="AC164" s="236">
        <v>0</v>
      </c>
      <c r="AD164" s="236">
        <v>0</v>
      </c>
      <c r="AE164" s="236">
        <v>8373768</v>
      </c>
      <c r="AF164" s="236">
        <v>0</v>
      </c>
      <c r="AG164" s="236">
        <v>0</v>
      </c>
      <c r="AH164" s="236">
        <v>0</v>
      </c>
      <c r="AI164" s="236">
        <v>0</v>
      </c>
      <c r="AJ164" s="236">
        <v>0</v>
      </c>
      <c r="AK164" s="236">
        <v>8373768</v>
      </c>
      <c r="AL164" s="86">
        <v>0</v>
      </c>
      <c r="AM164" s="99"/>
      <c r="AN164" s="89"/>
      <c r="AO164" s="95"/>
    </row>
    <row r="165" spans="1:41">
      <c r="A165" s="16" t="s">
        <v>858</v>
      </c>
      <c r="B165" s="17" t="s">
        <v>859</v>
      </c>
      <c r="C165" s="18"/>
      <c r="D165" s="18"/>
      <c r="E165" s="18"/>
      <c r="F165" s="18">
        <v>137500000</v>
      </c>
      <c r="G165" s="18">
        <f t="shared" si="54"/>
        <v>137500000</v>
      </c>
      <c r="H165" s="18">
        <v>0</v>
      </c>
      <c r="I165" s="18">
        <v>0</v>
      </c>
      <c r="J165" s="18">
        <f t="shared" si="52"/>
        <v>137500000</v>
      </c>
      <c r="K165" s="18">
        <v>0</v>
      </c>
      <c r="L165" s="18">
        <v>0</v>
      </c>
      <c r="M165" s="18"/>
      <c r="N165" s="18">
        <v>0</v>
      </c>
      <c r="O165" s="18">
        <v>0</v>
      </c>
      <c r="P165" s="18">
        <f t="shared" si="55"/>
        <v>0</v>
      </c>
      <c r="Q165" s="18">
        <f t="shared" si="53"/>
        <v>137500000</v>
      </c>
      <c r="R165" s="18">
        <f t="shared" si="56"/>
        <v>0</v>
      </c>
      <c r="S165" s="84"/>
      <c r="T165" s="237" t="s">
        <v>858</v>
      </c>
      <c r="U165" s="234" t="s">
        <v>859</v>
      </c>
      <c r="V165" s="236">
        <v>0</v>
      </c>
      <c r="W165" s="236">
        <v>0</v>
      </c>
      <c r="X165" s="236">
        <v>0</v>
      </c>
      <c r="Y165" s="236">
        <v>0</v>
      </c>
      <c r="Z165" s="236">
        <v>0</v>
      </c>
      <c r="AA165" s="236">
        <v>137500000</v>
      </c>
      <c r="AB165" s="236">
        <v>137500000</v>
      </c>
      <c r="AC165" s="236">
        <v>0</v>
      </c>
      <c r="AD165" s="236">
        <v>0</v>
      </c>
      <c r="AE165" s="236">
        <v>137500000</v>
      </c>
      <c r="AF165" s="236">
        <v>0</v>
      </c>
      <c r="AG165" s="236">
        <v>0</v>
      </c>
      <c r="AH165" s="236">
        <v>0</v>
      </c>
      <c r="AI165" s="236">
        <v>0</v>
      </c>
      <c r="AJ165" s="236">
        <v>0</v>
      </c>
      <c r="AK165" s="236">
        <v>137500000</v>
      </c>
      <c r="AL165" s="86">
        <v>0</v>
      </c>
      <c r="AM165" s="99">
        <v>20201030704</v>
      </c>
      <c r="AN165" s="89">
        <v>137500000</v>
      </c>
      <c r="AO165" s="95" t="s">
        <v>859</v>
      </c>
    </row>
    <row r="166" spans="1:41">
      <c r="A166" s="13" t="s">
        <v>281</v>
      </c>
      <c r="B166" s="14" t="s">
        <v>282</v>
      </c>
      <c r="C166" s="15">
        <f>+C167+C169</f>
        <v>35000000</v>
      </c>
      <c r="D166" s="15">
        <f t="shared" ref="D166:N166" si="62">+D167+D169</f>
        <v>0</v>
      </c>
      <c r="E166" s="15">
        <f t="shared" si="62"/>
        <v>0</v>
      </c>
      <c r="F166" s="15">
        <f t="shared" si="62"/>
        <v>10000000</v>
      </c>
      <c r="G166" s="15">
        <f t="shared" si="54"/>
        <v>45000000</v>
      </c>
      <c r="H166" s="15">
        <v>1080000</v>
      </c>
      <c r="I166" s="15">
        <v>1080000</v>
      </c>
      <c r="J166" s="15">
        <f t="shared" si="52"/>
        <v>43920000</v>
      </c>
      <c r="K166" s="15">
        <v>0</v>
      </c>
      <c r="L166" s="15">
        <v>0</v>
      </c>
      <c r="M166" s="15">
        <f t="shared" si="62"/>
        <v>0</v>
      </c>
      <c r="N166" s="15">
        <v>3580000</v>
      </c>
      <c r="O166" s="15">
        <v>3580000</v>
      </c>
      <c r="P166" s="15">
        <f t="shared" si="55"/>
        <v>2500000</v>
      </c>
      <c r="Q166" s="15">
        <f t="shared" si="53"/>
        <v>41420000</v>
      </c>
      <c r="R166" s="15">
        <f t="shared" si="56"/>
        <v>0</v>
      </c>
      <c r="T166" s="237" t="s">
        <v>281</v>
      </c>
      <c r="U166" s="234" t="s">
        <v>282</v>
      </c>
      <c r="V166" s="236">
        <v>35000000</v>
      </c>
      <c r="W166" s="236">
        <v>0</v>
      </c>
      <c r="X166" s="236">
        <v>0</v>
      </c>
      <c r="Y166" s="236">
        <v>0</v>
      </c>
      <c r="Z166" s="236">
        <v>0</v>
      </c>
      <c r="AA166" s="236">
        <v>10000000</v>
      </c>
      <c r="AB166" s="236">
        <v>45000000</v>
      </c>
      <c r="AC166" s="236">
        <v>1080000</v>
      </c>
      <c r="AD166" s="236">
        <v>1080000</v>
      </c>
      <c r="AE166" s="236">
        <v>43920000</v>
      </c>
      <c r="AF166" s="236">
        <v>0</v>
      </c>
      <c r="AG166" s="236">
        <v>0</v>
      </c>
      <c r="AH166" s="236">
        <v>3580000</v>
      </c>
      <c r="AI166" s="236">
        <v>3580000</v>
      </c>
      <c r="AJ166" s="236">
        <v>2500000</v>
      </c>
      <c r="AK166" s="236">
        <v>41420000</v>
      </c>
      <c r="AL166" s="86">
        <v>0</v>
      </c>
    </row>
    <row r="167" spans="1:41">
      <c r="A167" s="13" t="s">
        <v>283</v>
      </c>
      <c r="B167" s="14" t="s">
        <v>284</v>
      </c>
      <c r="C167" s="15">
        <f>+C168</f>
        <v>18000000</v>
      </c>
      <c r="D167" s="15">
        <f t="shared" ref="D167:N167" si="63">+D168</f>
        <v>0</v>
      </c>
      <c r="E167" s="15">
        <f t="shared" si="63"/>
        <v>0</v>
      </c>
      <c r="F167" s="15">
        <f t="shared" si="63"/>
        <v>10000000</v>
      </c>
      <c r="G167" s="15">
        <f t="shared" si="54"/>
        <v>28000000</v>
      </c>
      <c r="H167" s="15">
        <v>0</v>
      </c>
      <c r="I167" s="15">
        <v>0</v>
      </c>
      <c r="J167" s="15">
        <f t="shared" si="52"/>
        <v>28000000</v>
      </c>
      <c r="K167" s="15">
        <v>0</v>
      </c>
      <c r="L167" s="15">
        <v>0</v>
      </c>
      <c r="M167" s="15">
        <f t="shared" si="63"/>
        <v>0</v>
      </c>
      <c r="N167" s="15">
        <v>2500000</v>
      </c>
      <c r="O167" s="15">
        <v>2500000</v>
      </c>
      <c r="P167" s="15">
        <f t="shared" si="55"/>
        <v>2500000</v>
      </c>
      <c r="Q167" s="15">
        <f t="shared" si="53"/>
        <v>25500000</v>
      </c>
      <c r="R167" s="15">
        <f t="shared" si="56"/>
        <v>0</v>
      </c>
      <c r="T167" s="237" t="s">
        <v>283</v>
      </c>
      <c r="U167" s="234" t="s">
        <v>284</v>
      </c>
      <c r="V167" s="236">
        <v>18000000</v>
      </c>
      <c r="W167" s="236">
        <v>0</v>
      </c>
      <c r="X167" s="236">
        <v>0</v>
      </c>
      <c r="Y167" s="236">
        <v>0</v>
      </c>
      <c r="Z167" s="236">
        <v>0</v>
      </c>
      <c r="AA167" s="236">
        <v>10000000</v>
      </c>
      <c r="AB167" s="236">
        <v>28000000</v>
      </c>
      <c r="AC167" s="236">
        <v>0</v>
      </c>
      <c r="AD167" s="236">
        <v>0</v>
      </c>
      <c r="AE167" s="236">
        <v>28000000</v>
      </c>
      <c r="AF167" s="236">
        <v>0</v>
      </c>
      <c r="AG167" s="236">
        <v>0</v>
      </c>
      <c r="AH167" s="236">
        <v>2500000</v>
      </c>
      <c r="AI167" s="236">
        <v>2500000</v>
      </c>
      <c r="AJ167" s="236">
        <v>2500000</v>
      </c>
      <c r="AK167" s="236">
        <v>25500000</v>
      </c>
      <c r="AL167" s="86">
        <v>0</v>
      </c>
    </row>
    <row r="168" spans="1:41">
      <c r="A168" s="16" t="s">
        <v>285</v>
      </c>
      <c r="B168" s="17" t="s">
        <v>286</v>
      </c>
      <c r="C168" s="18">
        <v>18000000</v>
      </c>
      <c r="D168" s="18">
        <v>0</v>
      </c>
      <c r="E168" s="18">
        <v>0</v>
      </c>
      <c r="F168" s="18">
        <v>10000000</v>
      </c>
      <c r="G168" s="18">
        <f t="shared" si="54"/>
        <v>28000000</v>
      </c>
      <c r="H168" s="18">
        <v>0</v>
      </c>
      <c r="I168" s="18">
        <v>0</v>
      </c>
      <c r="J168" s="18">
        <f t="shared" si="52"/>
        <v>28000000</v>
      </c>
      <c r="K168" s="18">
        <v>0</v>
      </c>
      <c r="L168" s="18">
        <v>0</v>
      </c>
      <c r="M168" s="18">
        <v>0</v>
      </c>
      <c r="N168" s="18">
        <v>2500000</v>
      </c>
      <c r="O168" s="18">
        <v>2500000</v>
      </c>
      <c r="P168" s="18">
        <f t="shared" si="55"/>
        <v>2500000</v>
      </c>
      <c r="Q168" s="18">
        <f t="shared" si="53"/>
        <v>25500000</v>
      </c>
      <c r="R168" s="18">
        <f t="shared" si="56"/>
        <v>0</v>
      </c>
      <c r="T168" s="237" t="s">
        <v>285</v>
      </c>
      <c r="U168" s="234" t="s">
        <v>286</v>
      </c>
      <c r="V168" s="236">
        <v>18000000</v>
      </c>
      <c r="W168" s="236">
        <v>0</v>
      </c>
      <c r="X168" s="236">
        <v>0</v>
      </c>
      <c r="Y168" s="236">
        <v>0</v>
      </c>
      <c r="Z168" s="236">
        <v>0</v>
      </c>
      <c r="AA168" s="236">
        <v>10000000</v>
      </c>
      <c r="AB168" s="236">
        <v>28000000</v>
      </c>
      <c r="AC168" s="236">
        <v>0</v>
      </c>
      <c r="AD168" s="236">
        <v>0</v>
      </c>
      <c r="AE168" s="236">
        <v>28000000</v>
      </c>
      <c r="AF168" s="236">
        <v>0</v>
      </c>
      <c r="AG168" s="236">
        <v>0</v>
      </c>
      <c r="AH168" s="236">
        <v>2500000</v>
      </c>
      <c r="AI168" s="236">
        <v>2500000</v>
      </c>
      <c r="AJ168" s="236">
        <v>2500000</v>
      </c>
      <c r="AK168" s="236">
        <v>25500000</v>
      </c>
      <c r="AL168" s="86">
        <v>0</v>
      </c>
      <c r="AM168" s="99">
        <v>202010308012</v>
      </c>
      <c r="AN168" s="89">
        <v>10000000</v>
      </c>
      <c r="AO168" s="95" t="s">
        <v>286</v>
      </c>
    </row>
    <row r="169" spans="1:41">
      <c r="A169" s="16" t="s">
        <v>287</v>
      </c>
      <c r="B169" s="17" t="s">
        <v>288</v>
      </c>
      <c r="C169" s="18">
        <v>17000000</v>
      </c>
      <c r="D169" s="18">
        <v>0</v>
      </c>
      <c r="E169" s="18">
        <v>0</v>
      </c>
      <c r="F169" s="18">
        <v>0</v>
      </c>
      <c r="G169" s="18">
        <f t="shared" si="54"/>
        <v>17000000</v>
      </c>
      <c r="H169" s="18">
        <v>1080000</v>
      </c>
      <c r="I169" s="18">
        <v>1080000</v>
      </c>
      <c r="J169" s="18">
        <f t="shared" si="52"/>
        <v>15920000</v>
      </c>
      <c r="K169" s="18">
        <v>0</v>
      </c>
      <c r="L169" s="18">
        <v>0</v>
      </c>
      <c r="M169" s="18">
        <v>0</v>
      </c>
      <c r="N169" s="18">
        <v>1080000</v>
      </c>
      <c r="O169" s="18">
        <v>1080000</v>
      </c>
      <c r="P169" s="18">
        <f t="shared" si="55"/>
        <v>0</v>
      </c>
      <c r="Q169" s="18">
        <f t="shared" si="53"/>
        <v>15920000</v>
      </c>
      <c r="R169" s="18">
        <f t="shared" si="56"/>
        <v>0</v>
      </c>
      <c r="T169" s="237" t="s">
        <v>287</v>
      </c>
      <c r="U169" s="234" t="s">
        <v>288</v>
      </c>
      <c r="V169" s="236">
        <v>17000000</v>
      </c>
      <c r="W169" s="236">
        <v>0</v>
      </c>
      <c r="X169" s="236">
        <v>0</v>
      </c>
      <c r="Y169" s="236">
        <v>0</v>
      </c>
      <c r="Z169" s="236">
        <v>0</v>
      </c>
      <c r="AA169" s="236">
        <v>0</v>
      </c>
      <c r="AB169" s="236">
        <v>17000000</v>
      </c>
      <c r="AC169" s="236">
        <v>1080000</v>
      </c>
      <c r="AD169" s="236">
        <v>1080000</v>
      </c>
      <c r="AE169" s="236">
        <v>15920000</v>
      </c>
      <c r="AF169" s="236">
        <v>0</v>
      </c>
      <c r="AG169" s="236">
        <v>0</v>
      </c>
      <c r="AH169" s="236">
        <v>1080000</v>
      </c>
      <c r="AI169" s="236">
        <v>1080000</v>
      </c>
      <c r="AJ169" s="236">
        <v>0</v>
      </c>
      <c r="AK169" s="236">
        <v>15920000</v>
      </c>
      <c r="AL169" s="86">
        <v>0</v>
      </c>
      <c r="AM169" s="99"/>
      <c r="AN169" s="89"/>
      <c r="AO169" s="95"/>
    </row>
    <row r="170" spans="1:41">
      <c r="A170" s="13" t="s">
        <v>289</v>
      </c>
      <c r="B170" s="14" t="s">
        <v>290</v>
      </c>
      <c r="C170" s="15">
        <f>+C171+C173+C176+C178</f>
        <v>98200000</v>
      </c>
      <c r="D170" s="15">
        <f t="shared" ref="D170:N170" si="64">+D171+D173+D176+D178</f>
        <v>0</v>
      </c>
      <c r="E170" s="15">
        <f t="shared" si="64"/>
        <v>0</v>
      </c>
      <c r="F170" s="15">
        <f t="shared" si="64"/>
        <v>0</v>
      </c>
      <c r="G170" s="15">
        <f t="shared" si="54"/>
        <v>98200000</v>
      </c>
      <c r="H170" s="15">
        <v>0</v>
      </c>
      <c r="I170" s="15">
        <v>0</v>
      </c>
      <c r="J170" s="15">
        <f t="shared" si="52"/>
        <v>98200000</v>
      </c>
      <c r="K170" s="15">
        <v>0</v>
      </c>
      <c r="L170" s="15">
        <v>0</v>
      </c>
      <c r="M170" s="15">
        <f t="shared" si="64"/>
        <v>0</v>
      </c>
      <c r="N170" s="15">
        <v>0</v>
      </c>
      <c r="O170" s="15">
        <v>0</v>
      </c>
      <c r="P170" s="15">
        <f t="shared" si="55"/>
        <v>0</v>
      </c>
      <c r="Q170" s="15">
        <f t="shared" si="53"/>
        <v>98200000</v>
      </c>
      <c r="R170" s="15">
        <f t="shared" si="56"/>
        <v>0</v>
      </c>
      <c r="T170" s="237" t="s">
        <v>289</v>
      </c>
      <c r="U170" s="234" t="s">
        <v>290</v>
      </c>
      <c r="V170" s="236">
        <v>98200000</v>
      </c>
      <c r="W170" s="236">
        <v>0</v>
      </c>
      <c r="X170" s="236">
        <v>0</v>
      </c>
      <c r="Y170" s="236">
        <v>0</v>
      </c>
      <c r="Z170" s="236">
        <v>0</v>
      </c>
      <c r="AA170" s="236">
        <v>0</v>
      </c>
      <c r="AB170" s="236">
        <v>98200000</v>
      </c>
      <c r="AC170" s="236">
        <v>0</v>
      </c>
      <c r="AD170" s="236">
        <v>0</v>
      </c>
      <c r="AE170" s="236">
        <v>98200000</v>
      </c>
      <c r="AF170" s="236">
        <v>0</v>
      </c>
      <c r="AG170" s="236">
        <v>0</v>
      </c>
      <c r="AH170" s="236">
        <v>0</v>
      </c>
      <c r="AI170" s="236">
        <v>0</v>
      </c>
      <c r="AJ170" s="236">
        <v>0</v>
      </c>
      <c r="AK170" s="236">
        <v>98200000</v>
      </c>
      <c r="AL170" s="86">
        <v>0</v>
      </c>
      <c r="AM170" s="99"/>
      <c r="AN170" s="89"/>
      <c r="AO170" s="95"/>
    </row>
    <row r="171" spans="1:41">
      <c r="A171" s="13" t="s">
        <v>291</v>
      </c>
      <c r="B171" s="14" t="s">
        <v>119</v>
      </c>
      <c r="C171" s="15">
        <f>+C172</f>
        <v>15000000</v>
      </c>
      <c r="D171" s="15">
        <f t="shared" ref="D171:N171" si="65">+D172</f>
        <v>0</v>
      </c>
      <c r="E171" s="15">
        <f t="shared" si="65"/>
        <v>0</v>
      </c>
      <c r="F171" s="15">
        <f t="shared" si="65"/>
        <v>0</v>
      </c>
      <c r="G171" s="15">
        <f t="shared" si="54"/>
        <v>15000000</v>
      </c>
      <c r="H171" s="15">
        <v>0</v>
      </c>
      <c r="I171" s="15">
        <v>0</v>
      </c>
      <c r="J171" s="15">
        <f t="shared" si="52"/>
        <v>15000000</v>
      </c>
      <c r="K171" s="15">
        <v>0</v>
      </c>
      <c r="L171" s="15">
        <v>0</v>
      </c>
      <c r="M171" s="15">
        <f t="shared" si="65"/>
        <v>0</v>
      </c>
      <c r="N171" s="15">
        <v>0</v>
      </c>
      <c r="O171" s="15">
        <v>0</v>
      </c>
      <c r="P171" s="15">
        <f t="shared" si="55"/>
        <v>0</v>
      </c>
      <c r="Q171" s="15">
        <f t="shared" si="53"/>
        <v>15000000</v>
      </c>
      <c r="R171" s="15">
        <f t="shared" si="56"/>
        <v>0</v>
      </c>
      <c r="T171" s="237" t="s">
        <v>291</v>
      </c>
      <c r="U171" s="234" t="s">
        <v>119</v>
      </c>
      <c r="V171" s="236">
        <v>15000000</v>
      </c>
      <c r="W171" s="236">
        <v>0</v>
      </c>
      <c r="X171" s="236">
        <v>0</v>
      </c>
      <c r="Y171" s="236">
        <v>0</v>
      </c>
      <c r="Z171" s="236">
        <v>0</v>
      </c>
      <c r="AA171" s="236">
        <v>0</v>
      </c>
      <c r="AB171" s="236">
        <v>15000000</v>
      </c>
      <c r="AC171" s="236">
        <v>0</v>
      </c>
      <c r="AD171" s="236">
        <v>0</v>
      </c>
      <c r="AE171" s="236">
        <v>15000000</v>
      </c>
      <c r="AF171" s="236">
        <v>0</v>
      </c>
      <c r="AG171" s="236">
        <v>0</v>
      </c>
      <c r="AH171" s="236">
        <v>0</v>
      </c>
      <c r="AI171" s="236">
        <v>0</v>
      </c>
      <c r="AJ171" s="236">
        <v>0</v>
      </c>
      <c r="AK171" s="236">
        <v>15000000</v>
      </c>
      <c r="AL171" s="86">
        <v>0</v>
      </c>
      <c r="AM171" s="99"/>
      <c r="AN171" s="89"/>
      <c r="AO171" s="95"/>
    </row>
    <row r="172" spans="1:41">
      <c r="A172" s="16" t="s">
        <v>292</v>
      </c>
      <c r="B172" s="17" t="s">
        <v>293</v>
      </c>
      <c r="C172" s="18">
        <v>15000000</v>
      </c>
      <c r="D172" s="18">
        <v>0</v>
      </c>
      <c r="E172" s="18">
        <v>0</v>
      </c>
      <c r="F172" s="18">
        <v>0</v>
      </c>
      <c r="G172" s="18">
        <f t="shared" si="54"/>
        <v>15000000</v>
      </c>
      <c r="H172" s="18">
        <v>0</v>
      </c>
      <c r="I172" s="18">
        <v>0</v>
      </c>
      <c r="J172" s="18">
        <f t="shared" si="52"/>
        <v>15000000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f t="shared" si="55"/>
        <v>0</v>
      </c>
      <c r="Q172" s="18">
        <f t="shared" si="53"/>
        <v>15000000</v>
      </c>
      <c r="R172" s="18">
        <f t="shared" si="56"/>
        <v>0</v>
      </c>
      <c r="T172" s="237" t="s">
        <v>292</v>
      </c>
      <c r="U172" s="234" t="s">
        <v>293</v>
      </c>
      <c r="V172" s="236">
        <v>15000000</v>
      </c>
      <c r="W172" s="236">
        <v>0</v>
      </c>
      <c r="X172" s="236">
        <v>0</v>
      </c>
      <c r="Y172" s="236">
        <v>0</v>
      </c>
      <c r="Z172" s="236">
        <v>0</v>
      </c>
      <c r="AA172" s="236">
        <v>0</v>
      </c>
      <c r="AB172" s="236">
        <v>15000000</v>
      </c>
      <c r="AC172" s="236">
        <v>0</v>
      </c>
      <c r="AD172" s="236">
        <v>0</v>
      </c>
      <c r="AE172" s="236">
        <v>15000000</v>
      </c>
      <c r="AF172" s="236">
        <v>0</v>
      </c>
      <c r="AG172" s="236">
        <v>0</v>
      </c>
      <c r="AH172" s="236">
        <v>0</v>
      </c>
      <c r="AI172" s="236">
        <v>0</v>
      </c>
      <c r="AJ172" s="236">
        <v>0</v>
      </c>
      <c r="AK172" s="236">
        <v>15000000</v>
      </c>
      <c r="AL172" s="86">
        <v>0</v>
      </c>
      <c r="AM172" s="99"/>
      <c r="AN172" s="89"/>
      <c r="AO172" s="95"/>
    </row>
    <row r="173" spans="1:41">
      <c r="A173" s="13" t="s">
        <v>294</v>
      </c>
      <c r="B173" s="14" t="s">
        <v>126</v>
      </c>
      <c r="C173" s="15">
        <f>+C174+C175</f>
        <v>74200000</v>
      </c>
      <c r="D173" s="15">
        <f t="shared" ref="D173:N173" si="66">+D174+D175</f>
        <v>0</v>
      </c>
      <c r="E173" s="15">
        <f t="shared" si="66"/>
        <v>0</v>
      </c>
      <c r="F173" s="15">
        <f t="shared" si="66"/>
        <v>0</v>
      </c>
      <c r="G173" s="15">
        <f t="shared" si="54"/>
        <v>74200000</v>
      </c>
      <c r="H173" s="15">
        <v>0</v>
      </c>
      <c r="I173" s="15">
        <v>0</v>
      </c>
      <c r="J173" s="15">
        <f t="shared" si="52"/>
        <v>74200000</v>
      </c>
      <c r="K173" s="15">
        <v>0</v>
      </c>
      <c r="L173" s="15">
        <v>0</v>
      </c>
      <c r="M173" s="15">
        <f t="shared" si="66"/>
        <v>0</v>
      </c>
      <c r="N173" s="15">
        <v>0</v>
      </c>
      <c r="O173" s="15">
        <v>0</v>
      </c>
      <c r="P173" s="15">
        <f t="shared" si="55"/>
        <v>0</v>
      </c>
      <c r="Q173" s="15">
        <f t="shared" si="53"/>
        <v>74200000</v>
      </c>
      <c r="R173" s="15">
        <f t="shared" si="56"/>
        <v>0</v>
      </c>
      <c r="T173" s="237" t="s">
        <v>294</v>
      </c>
      <c r="U173" s="234" t="s">
        <v>126</v>
      </c>
      <c r="V173" s="236">
        <v>74200000</v>
      </c>
      <c r="W173" s="236">
        <v>0</v>
      </c>
      <c r="X173" s="236">
        <v>0</v>
      </c>
      <c r="Y173" s="236">
        <v>0</v>
      </c>
      <c r="Z173" s="236">
        <v>0</v>
      </c>
      <c r="AA173" s="236">
        <v>0</v>
      </c>
      <c r="AB173" s="236">
        <v>74200000</v>
      </c>
      <c r="AC173" s="236">
        <v>0</v>
      </c>
      <c r="AD173" s="236">
        <v>0</v>
      </c>
      <c r="AE173" s="236">
        <v>74200000</v>
      </c>
      <c r="AF173" s="236">
        <v>0</v>
      </c>
      <c r="AG173" s="236">
        <v>0</v>
      </c>
      <c r="AH173" s="236">
        <v>0</v>
      </c>
      <c r="AI173" s="236">
        <v>0</v>
      </c>
      <c r="AJ173" s="236">
        <v>0</v>
      </c>
      <c r="AK173" s="236">
        <v>74200000</v>
      </c>
      <c r="AL173" s="86">
        <v>0</v>
      </c>
      <c r="AM173" s="99"/>
      <c r="AN173" s="89"/>
      <c r="AO173" s="95"/>
    </row>
    <row r="174" spans="1:41">
      <c r="A174" s="16" t="s">
        <v>295</v>
      </c>
      <c r="B174" s="17" t="s">
        <v>128</v>
      </c>
      <c r="C174" s="18">
        <v>24200000</v>
      </c>
      <c r="D174" s="18">
        <v>0</v>
      </c>
      <c r="E174" s="18">
        <v>0</v>
      </c>
      <c r="F174" s="18">
        <v>0</v>
      </c>
      <c r="G174" s="18">
        <f t="shared" si="54"/>
        <v>24200000</v>
      </c>
      <c r="H174" s="18">
        <v>0</v>
      </c>
      <c r="I174" s="18">
        <v>0</v>
      </c>
      <c r="J174" s="18">
        <f t="shared" si="52"/>
        <v>24200000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f t="shared" si="55"/>
        <v>0</v>
      </c>
      <c r="Q174" s="18">
        <f t="shared" si="53"/>
        <v>24200000</v>
      </c>
      <c r="R174" s="18">
        <f t="shared" si="56"/>
        <v>0</v>
      </c>
      <c r="T174" s="237" t="s">
        <v>295</v>
      </c>
      <c r="U174" s="234" t="s">
        <v>128</v>
      </c>
      <c r="V174" s="236">
        <v>24200000</v>
      </c>
      <c r="W174" s="236">
        <v>0</v>
      </c>
      <c r="X174" s="236">
        <v>0</v>
      </c>
      <c r="Y174" s="236">
        <v>0</v>
      </c>
      <c r="Z174" s="236">
        <v>0</v>
      </c>
      <c r="AA174" s="236">
        <v>0</v>
      </c>
      <c r="AB174" s="236">
        <v>24200000</v>
      </c>
      <c r="AC174" s="236">
        <v>0</v>
      </c>
      <c r="AD174" s="236">
        <v>0</v>
      </c>
      <c r="AE174" s="236">
        <v>24200000</v>
      </c>
      <c r="AF174" s="236">
        <v>0</v>
      </c>
      <c r="AG174" s="236">
        <v>0</v>
      </c>
      <c r="AH174" s="236">
        <v>0</v>
      </c>
      <c r="AI174" s="236">
        <v>0</v>
      </c>
      <c r="AJ174" s="236">
        <v>0</v>
      </c>
      <c r="AK174" s="236">
        <v>24200000</v>
      </c>
      <c r="AL174" s="86">
        <v>0</v>
      </c>
      <c r="AM174" s="99"/>
      <c r="AN174" s="89"/>
      <c r="AO174" s="95"/>
    </row>
    <row r="175" spans="1:41">
      <c r="A175" s="16" t="s">
        <v>296</v>
      </c>
      <c r="B175" s="17" t="s">
        <v>130</v>
      </c>
      <c r="C175" s="18">
        <v>50000000</v>
      </c>
      <c r="D175" s="18">
        <v>0</v>
      </c>
      <c r="E175" s="18">
        <v>0</v>
      </c>
      <c r="F175" s="18">
        <v>0</v>
      </c>
      <c r="G175" s="18">
        <f t="shared" si="54"/>
        <v>50000000</v>
      </c>
      <c r="H175" s="18">
        <v>0</v>
      </c>
      <c r="I175" s="18">
        <v>0</v>
      </c>
      <c r="J175" s="18">
        <f t="shared" si="52"/>
        <v>50000000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f t="shared" si="55"/>
        <v>0</v>
      </c>
      <c r="Q175" s="18">
        <f t="shared" si="53"/>
        <v>50000000</v>
      </c>
      <c r="R175" s="18">
        <f t="shared" si="56"/>
        <v>0</v>
      </c>
      <c r="T175" s="237" t="s">
        <v>296</v>
      </c>
      <c r="U175" s="234" t="s">
        <v>130</v>
      </c>
      <c r="V175" s="236">
        <v>50000000</v>
      </c>
      <c r="W175" s="236">
        <v>0</v>
      </c>
      <c r="X175" s="236">
        <v>0</v>
      </c>
      <c r="Y175" s="236">
        <v>0</v>
      </c>
      <c r="Z175" s="236">
        <v>0</v>
      </c>
      <c r="AA175" s="236">
        <v>0</v>
      </c>
      <c r="AB175" s="236">
        <v>50000000</v>
      </c>
      <c r="AC175" s="236">
        <v>0</v>
      </c>
      <c r="AD175" s="236">
        <v>0</v>
      </c>
      <c r="AE175" s="236">
        <v>50000000</v>
      </c>
      <c r="AF175" s="236">
        <v>0</v>
      </c>
      <c r="AG175" s="236">
        <v>0</v>
      </c>
      <c r="AH175" s="236">
        <v>0</v>
      </c>
      <c r="AI175" s="236">
        <v>0</v>
      </c>
      <c r="AJ175" s="236">
        <v>0</v>
      </c>
      <c r="AK175" s="236">
        <v>50000000</v>
      </c>
      <c r="AL175" s="86">
        <v>0</v>
      </c>
      <c r="AM175" s="99"/>
      <c r="AN175" s="89"/>
      <c r="AO175" s="95"/>
    </row>
    <row r="176" spans="1:41">
      <c r="A176" s="13" t="s">
        <v>297</v>
      </c>
      <c r="B176" s="14" t="s">
        <v>132</v>
      </c>
      <c r="C176" s="15">
        <f>+C177</f>
        <v>2000000</v>
      </c>
      <c r="D176" s="15">
        <f t="shared" ref="D176:N176" si="67">+D177</f>
        <v>0</v>
      </c>
      <c r="E176" s="15">
        <f t="shared" si="67"/>
        <v>0</v>
      </c>
      <c r="F176" s="15">
        <f t="shared" si="67"/>
        <v>0</v>
      </c>
      <c r="G176" s="15">
        <f t="shared" si="54"/>
        <v>2000000</v>
      </c>
      <c r="H176" s="15">
        <v>0</v>
      </c>
      <c r="I176" s="15">
        <v>0</v>
      </c>
      <c r="J176" s="15">
        <f t="shared" si="52"/>
        <v>2000000</v>
      </c>
      <c r="K176" s="15">
        <v>0</v>
      </c>
      <c r="L176" s="15">
        <v>0</v>
      </c>
      <c r="M176" s="15">
        <f t="shared" si="67"/>
        <v>0</v>
      </c>
      <c r="N176" s="15">
        <v>0</v>
      </c>
      <c r="O176" s="15">
        <v>0</v>
      </c>
      <c r="P176" s="15">
        <f t="shared" si="55"/>
        <v>0</v>
      </c>
      <c r="Q176" s="15">
        <f t="shared" si="53"/>
        <v>2000000</v>
      </c>
      <c r="R176" s="15">
        <f t="shared" si="56"/>
        <v>0</v>
      </c>
      <c r="T176" s="237" t="s">
        <v>297</v>
      </c>
      <c r="U176" s="234" t="s">
        <v>132</v>
      </c>
      <c r="V176" s="236">
        <v>2000000</v>
      </c>
      <c r="W176" s="236">
        <v>0</v>
      </c>
      <c r="X176" s="236">
        <v>0</v>
      </c>
      <c r="Y176" s="236">
        <v>0</v>
      </c>
      <c r="Z176" s="236">
        <v>0</v>
      </c>
      <c r="AA176" s="236">
        <v>0</v>
      </c>
      <c r="AB176" s="236">
        <v>2000000</v>
      </c>
      <c r="AC176" s="236">
        <v>0</v>
      </c>
      <c r="AD176" s="236">
        <v>0</v>
      </c>
      <c r="AE176" s="236">
        <v>2000000</v>
      </c>
      <c r="AF176" s="236">
        <v>0</v>
      </c>
      <c r="AG176" s="236">
        <v>0</v>
      </c>
      <c r="AH176" s="236">
        <v>0</v>
      </c>
      <c r="AI176" s="236">
        <v>0</v>
      </c>
      <c r="AJ176" s="236">
        <v>0</v>
      </c>
      <c r="AK176" s="236">
        <v>2000000</v>
      </c>
      <c r="AL176" s="86">
        <v>0</v>
      </c>
      <c r="AM176" s="99"/>
      <c r="AN176" s="89"/>
      <c r="AO176" s="95"/>
    </row>
    <row r="177" spans="1:42">
      <c r="A177" s="16" t="s">
        <v>298</v>
      </c>
      <c r="B177" s="17" t="s">
        <v>138</v>
      </c>
      <c r="C177" s="18">
        <v>2000000</v>
      </c>
      <c r="D177" s="18">
        <v>0</v>
      </c>
      <c r="E177" s="18">
        <v>0</v>
      </c>
      <c r="F177" s="18">
        <v>0</v>
      </c>
      <c r="G177" s="18">
        <f t="shared" si="54"/>
        <v>2000000</v>
      </c>
      <c r="H177" s="18">
        <v>0</v>
      </c>
      <c r="I177" s="18">
        <v>0</v>
      </c>
      <c r="J177" s="18">
        <f t="shared" si="52"/>
        <v>2000000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f t="shared" si="55"/>
        <v>0</v>
      </c>
      <c r="Q177" s="18">
        <f t="shared" si="53"/>
        <v>2000000</v>
      </c>
      <c r="R177" s="18">
        <f t="shared" si="56"/>
        <v>0</v>
      </c>
      <c r="T177" s="237" t="s">
        <v>298</v>
      </c>
      <c r="U177" s="234" t="s">
        <v>138</v>
      </c>
      <c r="V177" s="236">
        <v>2000000</v>
      </c>
      <c r="W177" s="236">
        <v>0</v>
      </c>
      <c r="X177" s="236">
        <v>0</v>
      </c>
      <c r="Y177" s="236">
        <v>0</v>
      </c>
      <c r="Z177" s="236">
        <v>0</v>
      </c>
      <c r="AA177" s="236">
        <v>0</v>
      </c>
      <c r="AB177" s="236">
        <v>2000000</v>
      </c>
      <c r="AC177" s="236">
        <v>0</v>
      </c>
      <c r="AD177" s="236">
        <v>0</v>
      </c>
      <c r="AE177" s="236">
        <v>2000000</v>
      </c>
      <c r="AF177" s="236">
        <v>0</v>
      </c>
      <c r="AG177" s="236">
        <v>0</v>
      </c>
      <c r="AH177" s="236">
        <v>0</v>
      </c>
      <c r="AI177" s="236">
        <v>0</v>
      </c>
      <c r="AJ177" s="236">
        <v>0</v>
      </c>
      <c r="AK177" s="236">
        <v>2000000</v>
      </c>
      <c r="AL177" s="86">
        <v>0</v>
      </c>
      <c r="AM177" s="99"/>
      <c r="AN177" s="89"/>
      <c r="AO177" s="95"/>
    </row>
    <row r="178" spans="1:42">
      <c r="A178" s="13" t="s">
        <v>299</v>
      </c>
      <c r="B178" s="14" t="s">
        <v>140</v>
      </c>
      <c r="C178" s="15">
        <f>+C179</f>
        <v>7000000</v>
      </c>
      <c r="D178" s="15">
        <f t="shared" ref="D178:N178" si="68">+D179</f>
        <v>0</v>
      </c>
      <c r="E178" s="15">
        <f t="shared" si="68"/>
        <v>0</v>
      </c>
      <c r="F178" s="15">
        <f t="shared" si="68"/>
        <v>0</v>
      </c>
      <c r="G178" s="15">
        <f t="shared" si="54"/>
        <v>7000000</v>
      </c>
      <c r="H178" s="15">
        <v>0</v>
      </c>
      <c r="I178" s="15">
        <v>0</v>
      </c>
      <c r="J178" s="15">
        <f t="shared" si="52"/>
        <v>7000000</v>
      </c>
      <c r="K178" s="15">
        <v>0</v>
      </c>
      <c r="L178" s="15">
        <v>0</v>
      </c>
      <c r="M178" s="15">
        <f t="shared" si="68"/>
        <v>0</v>
      </c>
      <c r="N178" s="15">
        <v>0</v>
      </c>
      <c r="O178" s="15">
        <v>0</v>
      </c>
      <c r="P178" s="15">
        <f t="shared" si="55"/>
        <v>0</v>
      </c>
      <c r="Q178" s="15">
        <f t="shared" si="53"/>
        <v>7000000</v>
      </c>
      <c r="R178" s="15">
        <f t="shared" si="56"/>
        <v>0</v>
      </c>
      <c r="T178" s="237" t="s">
        <v>299</v>
      </c>
      <c r="U178" s="234" t="s">
        <v>140</v>
      </c>
      <c r="V178" s="236">
        <v>7000000</v>
      </c>
      <c r="W178" s="236">
        <v>0</v>
      </c>
      <c r="X178" s="236">
        <v>0</v>
      </c>
      <c r="Y178" s="236">
        <v>0</v>
      </c>
      <c r="Z178" s="236">
        <v>0</v>
      </c>
      <c r="AA178" s="236">
        <v>0</v>
      </c>
      <c r="AB178" s="236">
        <v>7000000</v>
      </c>
      <c r="AC178" s="236">
        <v>0</v>
      </c>
      <c r="AD178" s="236">
        <v>0</v>
      </c>
      <c r="AE178" s="236">
        <v>7000000</v>
      </c>
      <c r="AF178" s="236">
        <v>0</v>
      </c>
      <c r="AG178" s="236">
        <v>0</v>
      </c>
      <c r="AH178" s="236">
        <v>0</v>
      </c>
      <c r="AI178" s="236">
        <v>0</v>
      </c>
      <c r="AJ178" s="236">
        <v>0</v>
      </c>
      <c r="AK178" s="236">
        <v>7000000</v>
      </c>
      <c r="AL178" s="86">
        <v>0</v>
      </c>
      <c r="AM178" s="99"/>
      <c r="AN178" s="89"/>
      <c r="AO178" s="95"/>
    </row>
    <row r="179" spans="1:42">
      <c r="A179" s="16" t="s">
        <v>300</v>
      </c>
      <c r="B179" s="17" t="s">
        <v>301</v>
      </c>
      <c r="C179" s="18">
        <v>7000000</v>
      </c>
      <c r="D179" s="18">
        <v>0</v>
      </c>
      <c r="E179" s="18">
        <v>0</v>
      </c>
      <c r="F179" s="18">
        <v>0</v>
      </c>
      <c r="G179" s="18">
        <f t="shared" si="54"/>
        <v>7000000</v>
      </c>
      <c r="H179" s="18">
        <v>0</v>
      </c>
      <c r="I179" s="18">
        <v>0</v>
      </c>
      <c r="J179" s="18">
        <f t="shared" si="52"/>
        <v>7000000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f t="shared" si="55"/>
        <v>0</v>
      </c>
      <c r="Q179" s="18">
        <f t="shared" si="53"/>
        <v>7000000</v>
      </c>
      <c r="R179" s="18">
        <f t="shared" si="56"/>
        <v>0</v>
      </c>
      <c r="T179" s="237" t="s">
        <v>300</v>
      </c>
      <c r="U179" s="234" t="s">
        <v>301</v>
      </c>
      <c r="V179" s="236">
        <v>7000000</v>
      </c>
      <c r="W179" s="236">
        <v>0</v>
      </c>
      <c r="X179" s="236">
        <v>0</v>
      </c>
      <c r="Y179" s="236">
        <v>0</v>
      </c>
      <c r="Z179" s="236">
        <v>0</v>
      </c>
      <c r="AA179" s="236">
        <v>0</v>
      </c>
      <c r="AB179" s="236">
        <v>7000000</v>
      </c>
      <c r="AC179" s="236">
        <v>0</v>
      </c>
      <c r="AD179" s="236">
        <v>0</v>
      </c>
      <c r="AE179" s="236">
        <v>7000000</v>
      </c>
      <c r="AF179" s="236">
        <v>0</v>
      </c>
      <c r="AG179" s="236">
        <v>0</v>
      </c>
      <c r="AH179" s="236">
        <v>0</v>
      </c>
      <c r="AI179" s="236">
        <v>0</v>
      </c>
      <c r="AJ179" s="236">
        <v>0</v>
      </c>
      <c r="AK179" s="236">
        <v>7000000</v>
      </c>
      <c r="AL179" s="86">
        <v>0</v>
      </c>
      <c r="AM179" s="99"/>
      <c r="AN179" s="89"/>
      <c r="AO179" s="95"/>
    </row>
    <row r="180" spans="1:42">
      <c r="A180" s="10" t="s">
        <v>302</v>
      </c>
      <c r="B180" s="11" t="s">
        <v>303</v>
      </c>
      <c r="C180" s="12">
        <f>+C181+C196+C214+C247+C256+C257</f>
        <v>7707426090</v>
      </c>
      <c r="D180" s="12">
        <f t="shared" ref="D180:N180" si="69">+D181+D196+D214+D247+D256+D257</f>
        <v>997800000</v>
      </c>
      <c r="E180" s="12">
        <f t="shared" si="69"/>
        <v>0</v>
      </c>
      <c r="F180" s="12">
        <f t="shared" si="69"/>
        <v>212000000</v>
      </c>
      <c r="G180" s="12">
        <f t="shared" si="54"/>
        <v>8917226090</v>
      </c>
      <c r="H180" s="12">
        <v>1862258323.97</v>
      </c>
      <c r="I180" s="12">
        <v>2057667346</v>
      </c>
      <c r="J180" s="12">
        <f t="shared" si="52"/>
        <v>6859558744</v>
      </c>
      <c r="K180" s="12">
        <v>194731529.50999999</v>
      </c>
      <c r="L180" s="12">
        <v>543316031.49000001</v>
      </c>
      <c r="M180" s="12">
        <f t="shared" si="69"/>
        <v>245032132.01999998</v>
      </c>
      <c r="N180" s="12">
        <v>2509944963.9700003</v>
      </c>
      <c r="O180" s="12">
        <v>4812447849.9700003</v>
      </c>
      <c r="P180" s="12">
        <f t="shared" si="55"/>
        <v>2754780503.9700003</v>
      </c>
      <c r="Q180" s="12">
        <f t="shared" si="53"/>
        <v>4104778240.0299997</v>
      </c>
      <c r="R180" s="12">
        <f t="shared" si="56"/>
        <v>543316031.49000001</v>
      </c>
      <c r="T180" s="237" t="s">
        <v>302</v>
      </c>
      <c r="U180" s="234" t="s">
        <v>303</v>
      </c>
      <c r="V180" s="236">
        <v>7707426090</v>
      </c>
      <c r="W180" s="236">
        <v>997800000</v>
      </c>
      <c r="X180" s="236">
        <v>0</v>
      </c>
      <c r="Y180" s="236">
        <v>0</v>
      </c>
      <c r="Z180" s="236">
        <v>0</v>
      </c>
      <c r="AA180" s="236">
        <v>212000000</v>
      </c>
      <c r="AB180" s="236">
        <v>8917226090</v>
      </c>
      <c r="AC180" s="236">
        <v>1862258323.97</v>
      </c>
      <c r="AD180" s="236">
        <v>2057667346</v>
      </c>
      <c r="AE180" s="236">
        <v>6859558744</v>
      </c>
      <c r="AF180" s="236">
        <v>194731529.50999999</v>
      </c>
      <c r="AG180" s="236">
        <v>543316031.49000001</v>
      </c>
      <c r="AH180" s="236">
        <v>2509944963.9700003</v>
      </c>
      <c r="AI180" s="236">
        <v>4812447849.9700003</v>
      </c>
      <c r="AJ180" s="236">
        <v>2754780503.9700003</v>
      </c>
      <c r="AK180" s="236">
        <v>4104778240.0299997</v>
      </c>
      <c r="AL180" s="86">
        <v>0</v>
      </c>
      <c r="AM180" s="99"/>
      <c r="AN180" s="89"/>
      <c r="AO180" s="95"/>
    </row>
    <row r="181" spans="1:42">
      <c r="A181" s="13" t="s">
        <v>304</v>
      </c>
      <c r="B181" s="14" t="s">
        <v>305</v>
      </c>
      <c r="C181" s="15">
        <f>+C182+C186+C187+C189+C190+C192+C193</f>
        <v>926574399</v>
      </c>
      <c r="D181" s="15">
        <f t="shared" ref="D181:N181" si="70">+D182+D186+D187+D189+D190+D192+D193</f>
        <v>80000000</v>
      </c>
      <c r="E181" s="15">
        <f t="shared" si="70"/>
        <v>0</v>
      </c>
      <c r="F181" s="15">
        <f t="shared" si="70"/>
        <v>42000000</v>
      </c>
      <c r="G181" s="15">
        <f t="shared" si="54"/>
        <v>1048574399</v>
      </c>
      <c r="H181" s="15">
        <v>116923972.15000001</v>
      </c>
      <c r="I181" s="15">
        <v>148218900.15000001</v>
      </c>
      <c r="J181" s="15">
        <f t="shared" si="52"/>
        <v>900355498.85000002</v>
      </c>
      <c r="K181" s="15">
        <v>60484786.149999999</v>
      </c>
      <c r="L181" s="15">
        <v>169247652.15000001</v>
      </c>
      <c r="M181" s="15">
        <f t="shared" si="70"/>
        <v>9716886</v>
      </c>
      <c r="N181" s="15">
        <v>143741764.15000001</v>
      </c>
      <c r="O181" s="15">
        <v>238629104.15000001</v>
      </c>
      <c r="P181" s="15">
        <f t="shared" si="55"/>
        <v>90410204</v>
      </c>
      <c r="Q181" s="15">
        <f t="shared" si="53"/>
        <v>809945294.85000002</v>
      </c>
      <c r="R181" s="15">
        <f t="shared" si="56"/>
        <v>169247652.15000001</v>
      </c>
      <c r="T181" s="237" t="s">
        <v>304</v>
      </c>
      <c r="U181" s="234" t="s">
        <v>305</v>
      </c>
      <c r="V181" s="236">
        <v>926574399</v>
      </c>
      <c r="W181" s="236">
        <v>80000000</v>
      </c>
      <c r="X181" s="236">
        <v>0</v>
      </c>
      <c r="Y181" s="236">
        <v>0</v>
      </c>
      <c r="Z181" s="236">
        <v>0</v>
      </c>
      <c r="AA181" s="236">
        <v>42000000</v>
      </c>
      <c r="AB181" s="236">
        <v>1048574399</v>
      </c>
      <c r="AC181" s="236">
        <v>116923972.15000001</v>
      </c>
      <c r="AD181" s="236">
        <v>148218900.15000001</v>
      </c>
      <c r="AE181" s="236">
        <v>900355498.85000002</v>
      </c>
      <c r="AF181" s="236">
        <v>60484786.149999999</v>
      </c>
      <c r="AG181" s="236">
        <v>169247652.15000001</v>
      </c>
      <c r="AH181" s="236">
        <v>143741764.15000001</v>
      </c>
      <c r="AI181" s="236">
        <v>238629104.15000001</v>
      </c>
      <c r="AJ181" s="236">
        <v>90410204</v>
      </c>
      <c r="AK181" s="236">
        <v>809945294.85000002</v>
      </c>
      <c r="AL181" s="86">
        <v>0</v>
      </c>
      <c r="AM181" s="99"/>
      <c r="AN181" s="89"/>
      <c r="AO181" s="95"/>
    </row>
    <row r="182" spans="1:42">
      <c r="A182" s="13" t="s">
        <v>306</v>
      </c>
      <c r="B182" s="14" t="s">
        <v>307</v>
      </c>
      <c r="C182" s="15">
        <f>+C183+C184+C185</f>
        <v>50316306</v>
      </c>
      <c r="D182" s="15">
        <f t="shared" ref="D182:N182" si="71">+D183+D184+D185</f>
        <v>40000000</v>
      </c>
      <c r="E182" s="15">
        <f t="shared" si="71"/>
        <v>0</v>
      </c>
      <c r="F182" s="15">
        <f t="shared" si="71"/>
        <v>0</v>
      </c>
      <c r="G182" s="15">
        <f t="shared" si="54"/>
        <v>90316306</v>
      </c>
      <c r="H182" s="15">
        <v>500996</v>
      </c>
      <c r="I182" s="15">
        <v>11843587</v>
      </c>
      <c r="J182" s="15">
        <f t="shared" si="52"/>
        <v>78472719</v>
      </c>
      <c r="K182" s="15">
        <v>499000</v>
      </c>
      <c r="L182" s="15">
        <v>9223727</v>
      </c>
      <c r="M182" s="15">
        <f t="shared" si="71"/>
        <v>2617864</v>
      </c>
      <c r="N182" s="15">
        <v>10500996</v>
      </c>
      <c r="O182" s="15">
        <v>21843587</v>
      </c>
      <c r="P182" s="15">
        <f t="shared" si="55"/>
        <v>10000000</v>
      </c>
      <c r="Q182" s="15">
        <f t="shared" si="53"/>
        <v>68472719</v>
      </c>
      <c r="R182" s="15">
        <f t="shared" si="56"/>
        <v>9223727</v>
      </c>
      <c r="T182" s="237" t="s">
        <v>306</v>
      </c>
      <c r="U182" s="234" t="s">
        <v>307</v>
      </c>
      <c r="V182" s="236">
        <v>50316306</v>
      </c>
      <c r="W182" s="236">
        <v>40000000</v>
      </c>
      <c r="X182" s="236">
        <v>0</v>
      </c>
      <c r="Y182" s="236">
        <v>0</v>
      </c>
      <c r="Z182" s="236">
        <v>0</v>
      </c>
      <c r="AA182" s="236">
        <v>0</v>
      </c>
      <c r="AB182" s="236">
        <v>90316306</v>
      </c>
      <c r="AC182" s="236">
        <v>500996</v>
      </c>
      <c r="AD182" s="236">
        <v>11843587</v>
      </c>
      <c r="AE182" s="236">
        <v>78472719</v>
      </c>
      <c r="AF182" s="236">
        <v>499000</v>
      </c>
      <c r="AG182" s="236">
        <v>9223727</v>
      </c>
      <c r="AH182" s="236">
        <v>10500996</v>
      </c>
      <c r="AI182" s="236">
        <v>21843587</v>
      </c>
      <c r="AJ182" s="236">
        <v>10000000</v>
      </c>
      <c r="AK182" s="236">
        <v>68472719</v>
      </c>
      <c r="AL182" s="86">
        <v>0</v>
      </c>
      <c r="AM182" s="99"/>
      <c r="AN182" s="89"/>
      <c r="AO182" s="95"/>
    </row>
    <row r="183" spans="1:42">
      <c r="A183" s="16" t="s">
        <v>308</v>
      </c>
      <c r="B183" s="17" t="s">
        <v>309</v>
      </c>
      <c r="C183" s="18">
        <v>5978822</v>
      </c>
      <c r="D183" s="18">
        <v>0</v>
      </c>
      <c r="E183" s="18">
        <v>0</v>
      </c>
      <c r="F183" s="18">
        <v>0</v>
      </c>
      <c r="G183" s="18">
        <f t="shared" si="54"/>
        <v>5978822</v>
      </c>
      <c r="H183" s="18">
        <v>0</v>
      </c>
      <c r="I183" s="18">
        <v>0</v>
      </c>
      <c r="J183" s="18">
        <f t="shared" si="52"/>
        <v>5978822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f t="shared" si="55"/>
        <v>0</v>
      </c>
      <c r="Q183" s="18">
        <f t="shared" si="53"/>
        <v>5978822</v>
      </c>
      <c r="R183" s="18">
        <f t="shared" si="56"/>
        <v>0</v>
      </c>
      <c r="T183" s="237" t="s">
        <v>308</v>
      </c>
      <c r="U183" s="234" t="s">
        <v>309</v>
      </c>
      <c r="V183" s="236">
        <v>5978822</v>
      </c>
      <c r="W183" s="236">
        <v>0</v>
      </c>
      <c r="X183" s="236">
        <v>0</v>
      </c>
      <c r="Y183" s="236">
        <v>0</v>
      </c>
      <c r="Z183" s="236">
        <v>0</v>
      </c>
      <c r="AA183" s="236">
        <v>0</v>
      </c>
      <c r="AB183" s="236">
        <v>5978822</v>
      </c>
      <c r="AC183" s="236">
        <v>0</v>
      </c>
      <c r="AD183" s="236">
        <v>0</v>
      </c>
      <c r="AE183" s="236">
        <v>5978822</v>
      </c>
      <c r="AF183" s="236">
        <v>0</v>
      </c>
      <c r="AG183" s="236">
        <v>0</v>
      </c>
      <c r="AH183" s="236">
        <v>0</v>
      </c>
      <c r="AI183" s="236">
        <v>0</v>
      </c>
      <c r="AJ183" s="236">
        <v>0</v>
      </c>
      <c r="AK183" s="236">
        <v>5978822</v>
      </c>
      <c r="AL183" s="86">
        <v>0</v>
      </c>
      <c r="AM183" s="99"/>
      <c r="AN183" s="89"/>
      <c r="AO183" s="95"/>
    </row>
    <row r="184" spans="1:42">
      <c r="A184" s="16" t="s">
        <v>310</v>
      </c>
      <c r="B184" s="17" t="s">
        <v>311</v>
      </c>
      <c r="C184" s="18">
        <v>38337484</v>
      </c>
      <c r="D184" s="18">
        <v>20000000</v>
      </c>
      <c r="E184" s="18">
        <v>0</v>
      </c>
      <c r="F184" s="18">
        <v>0</v>
      </c>
      <c r="G184" s="18">
        <f t="shared" si="54"/>
        <v>58337484</v>
      </c>
      <c r="H184" s="18">
        <v>0</v>
      </c>
      <c r="I184" s="18">
        <v>8842591</v>
      </c>
      <c r="J184" s="18">
        <f t="shared" si="52"/>
        <v>49494893</v>
      </c>
      <c r="K184" s="18">
        <v>0</v>
      </c>
      <c r="L184" s="18">
        <v>6224727</v>
      </c>
      <c r="M184" s="18">
        <v>2617864</v>
      </c>
      <c r="N184" s="18">
        <v>0</v>
      </c>
      <c r="O184" s="18">
        <v>8842591</v>
      </c>
      <c r="P184" s="18">
        <f t="shared" si="55"/>
        <v>0</v>
      </c>
      <c r="Q184" s="18">
        <f t="shared" si="53"/>
        <v>49494893</v>
      </c>
      <c r="R184" s="18">
        <f t="shared" si="56"/>
        <v>6224727</v>
      </c>
      <c r="T184" s="237" t="s">
        <v>310</v>
      </c>
      <c r="U184" s="234" t="s">
        <v>311</v>
      </c>
      <c r="V184" s="236">
        <v>38337484</v>
      </c>
      <c r="W184" s="236">
        <v>20000000</v>
      </c>
      <c r="X184" s="236">
        <v>0</v>
      </c>
      <c r="Y184" s="236">
        <v>0</v>
      </c>
      <c r="Z184" s="236">
        <v>0</v>
      </c>
      <c r="AA184" s="236">
        <v>0</v>
      </c>
      <c r="AB184" s="236">
        <v>58337484</v>
      </c>
      <c r="AC184" s="236">
        <v>0</v>
      </c>
      <c r="AD184" s="236">
        <v>8842591</v>
      </c>
      <c r="AE184" s="236">
        <v>49494893</v>
      </c>
      <c r="AF184" s="236">
        <v>0</v>
      </c>
      <c r="AG184" s="236">
        <v>6224727</v>
      </c>
      <c r="AH184" s="236">
        <v>0</v>
      </c>
      <c r="AI184" s="236">
        <v>8842591</v>
      </c>
      <c r="AJ184" s="236">
        <v>0</v>
      </c>
      <c r="AK184" s="236">
        <v>49494893</v>
      </c>
      <c r="AL184" s="86">
        <v>0</v>
      </c>
      <c r="AM184" s="99"/>
      <c r="AN184" s="89"/>
      <c r="AO184" s="95"/>
    </row>
    <row r="185" spans="1:42">
      <c r="A185" s="16" t="s">
        <v>312</v>
      </c>
      <c r="B185" s="17" t="s">
        <v>313</v>
      </c>
      <c r="C185" s="18">
        <v>6000000</v>
      </c>
      <c r="D185" s="18">
        <v>20000000</v>
      </c>
      <c r="E185" s="18">
        <v>0</v>
      </c>
      <c r="F185" s="18">
        <v>0</v>
      </c>
      <c r="G185" s="18">
        <f t="shared" si="54"/>
        <v>26000000</v>
      </c>
      <c r="H185" s="18">
        <v>500996</v>
      </c>
      <c r="I185" s="18">
        <v>3000996</v>
      </c>
      <c r="J185" s="18">
        <f t="shared" si="52"/>
        <v>22999004</v>
      </c>
      <c r="K185" s="18">
        <v>499000</v>
      </c>
      <c r="L185" s="18">
        <v>2999000</v>
      </c>
      <c r="M185" s="18">
        <v>0</v>
      </c>
      <c r="N185" s="18">
        <v>10500996</v>
      </c>
      <c r="O185" s="18">
        <v>13000996</v>
      </c>
      <c r="P185" s="18">
        <f t="shared" si="55"/>
        <v>10000000</v>
      </c>
      <c r="Q185" s="18">
        <f t="shared" si="53"/>
        <v>12999004</v>
      </c>
      <c r="R185" s="18">
        <f t="shared" si="56"/>
        <v>2999000</v>
      </c>
      <c r="T185" s="237" t="s">
        <v>312</v>
      </c>
      <c r="U185" s="234" t="s">
        <v>313</v>
      </c>
      <c r="V185" s="236">
        <v>6000000</v>
      </c>
      <c r="W185" s="236">
        <v>20000000</v>
      </c>
      <c r="X185" s="236">
        <v>0</v>
      </c>
      <c r="Y185" s="236">
        <v>0</v>
      </c>
      <c r="Z185" s="236">
        <v>0</v>
      </c>
      <c r="AA185" s="236">
        <v>0</v>
      </c>
      <c r="AB185" s="236">
        <v>26000000</v>
      </c>
      <c r="AC185" s="236">
        <v>500996</v>
      </c>
      <c r="AD185" s="236">
        <v>3000996</v>
      </c>
      <c r="AE185" s="236">
        <v>22999004</v>
      </c>
      <c r="AF185" s="236">
        <v>499000</v>
      </c>
      <c r="AG185" s="236">
        <v>2999000</v>
      </c>
      <c r="AH185" s="236">
        <v>10500996</v>
      </c>
      <c r="AI185" s="236">
        <v>13000996</v>
      </c>
      <c r="AJ185" s="236">
        <v>10000000</v>
      </c>
      <c r="AK185" s="236">
        <v>12999004</v>
      </c>
      <c r="AL185" s="86">
        <v>0</v>
      </c>
      <c r="AM185" s="99"/>
      <c r="AN185" s="89"/>
      <c r="AO185" s="95"/>
    </row>
    <row r="186" spans="1:42" s="84" customFormat="1">
      <c r="A186" s="13" t="s">
        <v>860</v>
      </c>
      <c r="B186" s="14" t="s">
        <v>861</v>
      </c>
      <c r="C186" s="15"/>
      <c r="D186" s="15"/>
      <c r="E186" s="15"/>
      <c r="F186" s="15">
        <v>2000000</v>
      </c>
      <c r="G186" s="15">
        <f t="shared" si="54"/>
        <v>2000000</v>
      </c>
      <c r="H186" s="15">
        <v>0</v>
      </c>
      <c r="I186" s="15">
        <v>0</v>
      </c>
      <c r="J186" s="15">
        <f t="shared" si="52"/>
        <v>2000000</v>
      </c>
      <c r="K186" s="15">
        <v>0</v>
      </c>
      <c r="L186" s="15">
        <v>0</v>
      </c>
      <c r="M186" s="15"/>
      <c r="N186" s="15">
        <v>0</v>
      </c>
      <c r="O186" s="15">
        <v>0</v>
      </c>
      <c r="P186" s="15">
        <f t="shared" si="55"/>
        <v>0</v>
      </c>
      <c r="Q186" s="15">
        <f t="shared" si="53"/>
        <v>2000000</v>
      </c>
      <c r="R186" s="15">
        <f t="shared" si="56"/>
        <v>0</v>
      </c>
      <c r="T186" s="237" t="s">
        <v>860</v>
      </c>
      <c r="U186" s="234" t="s">
        <v>861</v>
      </c>
      <c r="V186" s="236">
        <v>0</v>
      </c>
      <c r="W186" s="236">
        <v>0</v>
      </c>
      <c r="X186" s="236">
        <v>0</v>
      </c>
      <c r="Y186" s="236">
        <v>0</v>
      </c>
      <c r="Z186" s="236">
        <v>0</v>
      </c>
      <c r="AA186" s="236">
        <v>2000000</v>
      </c>
      <c r="AB186" s="236">
        <v>2000000</v>
      </c>
      <c r="AC186" s="236">
        <v>0</v>
      </c>
      <c r="AD186" s="236">
        <v>0</v>
      </c>
      <c r="AE186" s="236">
        <v>2000000</v>
      </c>
      <c r="AF186" s="236">
        <v>0</v>
      </c>
      <c r="AG186" s="236">
        <v>0</v>
      </c>
      <c r="AH186" s="236">
        <v>0</v>
      </c>
      <c r="AI186" s="236">
        <v>0</v>
      </c>
      <c r="AJ186" s="236">
        <v>0</v>
      </c>
      <c r="AK186" s="236">
        <v>2000000</v>
      </c>
      <c r="AL186" s="86">
        <v>0</v>
      </c>
      <c r="AM186" s="90">
        <v>202020604</v>
      </c>
      <c r="AN186" s="101">
        <v>2000000</v>
      </c>
      <c r="AO186" s="102" t="s">
        <v>861</v>
      </c>
      <c r="AP186"/>
    </row>
    <row r="187" spans="1:42">
      <c r="A187" s="13" t="s">
        <v>314</v>
      </c>
      <c r="B187" s="14" t="s">
        <v>315</v>
      </c>
      <c r="C187" s="15">
        <f>+C188</f>
        <v>3000000</v>
      </c>
      <c r="D187" s="15">
        <f t="shared" ref="D187:N187" si="72">+D188</f>
        <v>0</v>
      </c>
      <c r="E187" s="15">
        <f t="shared" si="72"/>
        <v>0</v>
      </c>
      <c r="F187" s="15">
        <f t="shared" si="72"/>
        <v>0</v>
      </c>
      <c r="G187" s="15">
        <f t="shared" si="54"/>
        <v>3000000</v>
      </c>
      <c r="H187" s="15">
        <v>0</v>
      </c>
      <c r="I187" s="15">
        <v>0</v>
      </c>
      <c r="J187" s="15">
        <f t="shared" si="52"/>
        <v>3000000</v>
      </c>
      <c r="K187" s="15">
        <v>0</v>
      </c>
      <c r="L187" s="15">
        <v>0</v>
      </c>
      <c r="M187" s="15">
        <f t="shared" si="72"/>
        <v>0</v>
      </c>
      <c r="N187" s="15">
        <v>0</v>
      </c>
      <c r="O187" s="15">
        <v>0</v>
      </c>
      <c r="P187" s="15">
        <f t="shared" si="55"/>
        <v>0</v>
      </c>
      <c r="Q187" s="15">
        <f t="shared" si="53"/>
        <v>3000000</v>
      </c>
      <c r="R187" s="15">
        <f t="shared" si="56"/>
        <v>0</v>
      </c>
      <c r="S187" s="84"/>
      <c r="T187" s="237" t="s">
        <v>314</v>
      </c>
      <c r="U187" s="234" t="s">
        <v>315</v>
      </c>
      <c r="V187" s="236">
        <v>3000000</v>
      </c>
      <c r="W187" s="236">
        <v>0</v>
      </c>
      <c r="X187" s="236">
        <v>0</v>
      </c>
      <c r="Y187" s="236">
        <v>0</v>
      </c>
      <c r="Z187" s="236">
        <v>0</v>
      </c>
      <c r="AA187" s="236">
        <v>0</v>
      </c>
      <c r="AB187" s="236">
        <v>3000000</v>
      </c>
      <c r="AC187" s="236">
        <v>0</v>
      </c>
      <c r="AD187" s="236">
        <v>0</v>
      </c>
      <c r="AE187" s="236">
        <v>3000000</v>
      </c>
      <c r="AF187" s="236">
        <v>0</v>
      </c>
      <c r="AG187" s="236">
        <v>0</v>
      </c>
      <c r="AH187" s="236">
        <v>0</v>
      </c>
      <c r="AI187" s="236">
        <v>0</v>
      </c>
      <c r="AJ187" s="236">
        <v>0</v>
      </c>
      <c r="AK187" s="236">
        <v>3000000</v>
      </c>
      <c r="AL187" s="86">
        <v>0</v>
      </c>
      <c r="AM187" s="90"/>
      <c r="AN187" s="101"/>
      <c r="AO187" s="102"/>
    </row>
    <row r="188" spans="1:42">
      <c r="A188" s="16" t="s">
        <v>316</v>
      </c>
      <c r="B188" s="17" t="s">
        <v>317</v>
      </c>
      <c r="C188" s="18">
        <v>3000000</v>
      </c>
      <c r="D188" s="18">
        <v>0</v>
      </c>
      <c r="E188" s="18">
        <v>0</v>
      </c>
      <c r="F188" s="18">
        <v>0</v>
      </c>
      <c r="G188" s="18">
        <f t="shared" si="54"/>
        <v>3000000</v>
      </c>
      <c r="H188" s="18">
        <v>0</v>
      </c>
      <c r="I188" s="18">
        <v>0</v>
      </c>
      <c r="J188" s="18">
        <f t="shared" si="52"/>
        <v>3000000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f t="shared" si="55"/>
        <v>0</v>
      </c>
      <c r="Q188" s="18">
        <f t="shared" si="53"/>
        <v>3000000</v>
      </c>
      <c r="R188" s="18">
        <f t="shared" si="56"/>
        <v>0</v>
      </c>
      <c r="S188" s="84"/>
      <c r="T188" s="237" t="s">
        <v>316</v>
      </c>
      <c r="U188" s="234" t="s">
        <v>317</v>
      </c>
      <c r="V188" s="236">
        <v>3000000</v>
      </c>
      <c r="W188" s="236">
        <v>0</v>
      </c>
      <c r="X188" s="236">
        <v>0</v>
      </c>
      <c r="Y188" s="236">
        <v>0</v>
      </c>
      <c r="Z188" s="236">
        <v>0</v>
      </c>
      <c r="AA188" s="236">
        <v>0</v>
      </c>
      <c r="AB188" s="236">
        <v>3000000</v>
      </c>
      <c r="AC188" s="236">
        <v>0</v>
      </c>
      <c r="AD188" s="236">
        <v>0</v>
      </c>
      <c r="AE188" s="236">
        <v>3000000</v>
      </c>
      <c r="AF188" s="236">
        <v>0</v>
      </c>
      <c r="AG188" s="236">
        <v>0</v>
      </c>
      <c r="AH188" s="236">
        <v>0</v>
      </c>
      <c r="AI188" s="236">
        <v>0</v>
      </c>
      <c r="AJ188" s="236">
        <v>0</v>
      </c>
      <c r="AK188" s="236">
        <v>3000000</v>
      </c>
      <c r="AL188" s="86">
        <v>0</v>
      </c>
      <c r="AM188" s="90"/>
      <c r="AN188" s="101"/>
      <c r="AO188" s="102"/>
    </row>
    <row r="189" spans="1:42">
      <c r="A189" s="16" t="s">
        <v>318</v>
      </c>
      <c r="B189" s="17" t="s">
        <v>319</v>
      </c>
      <c r="C189" s="18">
        <v>700000</v>
      </c>
      <c r="D189" s="18">
        <v>20000000</v>
      </c>
      <c r="E189" s="18">
        <v>0</v>
      </c>
      <c r="F189" s="18">
        <v>0</v>
      </c>
      <c r="G189" s="18">
        <f t="shared" si="54"/>
        <v>20700000</v>
      </c>
      <c r="H189" s="18">
        <v>1000000</v>
      </c>
      <c r="I189" s="18">
        <v>2000000</v>
      </c>
      <c r="J189" s="18">
        <f t="shared" si="52"/>
        <v>18700000</v>
      </c>
      <c r="K189" s="18">
        <v>1000000</v>
      </c>
      <c r="L189" s="18">
        <v>2000000</v>
      </c>
      <c r="M189" s="18">
        <v>0</v>
      </c>
      <c r="N189" s="18">
        <v>1000000</v>
      </c>
      <c r="O189" s="18">
        <v>2000000</v>
      </c>
      <c r="P189" s="18">
        <f t="shared" si="55"/>
        <v>0</v>
      </c>
      <c r="Q189" s="18">
        <f t="shared" si="53"/>
        <v>18700000</v>
      </c>
      <c r="R189" s="18">
        <f t="shared" si="56"/>
        <v>2000000</v>
      </c>
      <c r="T189" s="237" t="s">
        <v>318</v>
      </c>
      <c r="U189" s="234" t="s">
        <v>319</v>
      </c>
      <c r="V189" s="236">
        <v>700000</v>
      </c>
      <c r="W189" s="236">
        <v>20000000</v>
      </c>
      <c r="X189" s="236">
        <v>0</v>
      </c>
      <c r="Y189" s="236">
        <v>0</v>
      </c>
      <c r="Z189" s="236">
        <v>0</v>
      </c>
      <c r="AA189" s="236">
        <v>0</v>
      </c>
      <c r="AB189" s="236">
        <v>20700000</v>
      </c>
      <c r="AC189" s="236">
        <v>1000000</v>
      </c>
      <c r="AD189" s="236">
        <v>2000000</v>
      </c>
      <c r="AE189" s="236">
        <v>18700000</v>
      </c>
      <c r="AF189" s="236">
        <v>1000000</v>
      </c>
      <c r="AG189" s="236">
        <v>2000000</v>
      </c>
      <c r="AH189" s="236">
        <v>1000000</v>
      </c>
      <c r="AI189" s="236">
        <v>2000000</v>
      </c>
      <c r="AJ189" s="236">
        <v>0</v>
      </c>
      <c r="AK189" s="236">
        <v>18700000</v>
      </c>
      <c r="AL189" s="86">
        <v>0</v>
      </c>
      <c r="AM189" s="90"/>
      <c r="AN189" s="101"/>
      <c r="AO189" s="102"/>
    </row>
    <row r="190" spans="1:42">
      <c r="A190" s="13" t="s">
        <v>320</v>
      </c>
      <c r="B190" s="14" t="s">
        <v>321</v>
      </c>
      <c r="C190" s="15">
        <f>+C191</f>
        <v>34772314</v>
      </c>
      <c r="D190" s="15">
        <f t="shared" ref="D190:N190" si="73">+D191</f>
        <v>20000000</v>
      </c>
      <c r="E190" s="15">
        <f t="shared" si="73"/>
        <v>0</v>
      </c>
      <c r="F190" s="15">
        <f t="shared" si="73"/>
        <v>0</v>
      </c>
      <c r="G190" s="15">
        <f t="shared" si="54"/>
        <v>54772314</v>
      </c>
      <c r="H190" s="15">
        <v>0</v>
      </c>
      <c r="I190" s="15">
        <v>5400000</v>
      </c>
      <c r="J190" s="15">
        <f t="shared" si="52"/>
        <v>49372314</v>
      </c>
      <c r="K190" s="15">
        <v>0</v>
      </c>
      <c r="L190" s="15">
        <v>5400000</v>
      </c>
      <c r="M190" s="15">
        <f t="shared" si="73"/>
        <v>0</v>
      </c>
      <c r="N190" s="15">
        <v>0</v>
      </c>
      <c r="O190" s="15">
        <v>5400000</v>
      </c>
      <c r="P190" s="15">
        <f t="shared" si="55"/>
        <v>0</v>
      </c>
      <c r="Q190" s="15">
        <f t="shared" si="53"/>
        <v>49372314</v>
      </c>
      <c r="R190" s="15">
        <f t="shared" si="56"/>
        <v>5400000</v>
      </c>
      <c r="T190" s="237" t="s">
        <v>320</v>
      </c>
      <c r="U190" s="234" t="s">
        <v>321</v>
      </c>
      <c r="V190" s="236">
        <v>34772314</v>
      </c>
      <c r="W190" s="236">
        <v>20000000</v>
      </c>
      <c r="X190" s="236">
        <v>0</v>
      </c>
      <c r="Y190" s="236">
        <v>0</v>
      </c>
      <c r="Z190" s="236">
        <v>0</v>
      </c>
      <c r="AA190" s="236">
        <v>0</v>
      </c>
      <c r="AB190" s="236">
        <v>54772314</v>
      </c>
      <c r="AC190" s="236">
        <v>0</v>
      </c>
      <c r="AD190" s="236">
        <v>5400000</v>
      </c>
      <c r="AE190" s="236">
        <v>49372314</v>
      </c>
      <c r="AF190" s="236">
        <v>0</v>
      </c>
      <c r="AG190" s="236">
        <v>5400000</v>
      </c>
      <c r="AH190" s="236">
        <v>0</v>
      </c>
      <c r="AI190" s="236">
        <v>5400000</v>
      </c>
      <c r="AJ190" s="236">
        <v>0</v>
      </c>
      <c r="AK190" s="236">
        <v>49372314</v>
      </c>
      <c r="AL190" s="86">
        <v>0</v>
      </c>
      <c r="AM190" s="90"/>
      <c r="AN190" s="101"/>
      <c r="AO190" s="102"/>
    </row>
    <row r="191" spans="1:42">
      <c r="A191" s="16" t="s">
        <v>322</v>
      </c>
      <c r="B191" s="17" t="s">
        <v>323</v>
      </c>
      <c r="C191" s="18">
        <v>34772314</v>
      </c>
      <c r="D191" s="18">
        <v>20000000</v>
      </c>
      <c r="E191" s="18">
        <v>0</v>
      </c>
      <c r="F191" s="18">
        <v>0</v>
      </c>
      <c r="G191" s="18">
        <f t="shared" si="54"/>
        <v>54772314</v>
      </c>
      <c r="H191" s="18">
        <v>0</v>
      </c>
      <c r="I191" s="18">
        <v>5400000</v>
      </c>
      <c r="J191" s="18">
        <f t="shared" si="52"/>
        <v>49372314</v>
      </c>
      <c r="K191" s="18">
        <v>0</v>
      </c>
      <c r="L191" s="18">
        <v>5400000</v>
      </c>
      <c r="M191" s="18">
        <v>0</v>
      </c>
      <c r="N191" s="18">
        <v>0</v>
      </c>
      <c r="O191" s="18">
        <v>5400000</v>
      </c>
      <c r="P191" s="18">
        <f t="shared" si="55"/>
        <v>0</v>
      </c>
      <c r="Q191" s="18">
        <f t="shared" si="53"/>
        <v>49372314</v>
      </c>
      <c r="R191" s="18">
        <f t="shared" si="56"/>
        <v>5400000</v>
      </c>
      <c r="T191" s="237" t="s">
        <v>322</v>
      </c>
      <c r="U191" s="234" t="s">
        <v>323</v>
      </c>
      <c r="V191" s="236">
        <v>34772314</v>
      </c>
      <c r="W191" s="236">
        <v>20000000</v>
      </c>
      <c r="X191" s="236">
        <v>0</v>
      </c>
      <c r="Y191" s="236">
        <v>0</v>
      </c>
      <c r="Z191" s="236">
        <v>0</v>
      </c>
      <c r="AA191" s="236">
        <v>0</v>
      </c>
      <c r="AB191" s="236">
        <v>54772314</v>
      </c>
      <c r="AC191" s="236">
        <v>0</v>
      </c>
      <c r="AD191" s="236">
        <v>5400000</v>
      </c>
      <c r="AE191" s="236">
        <v>49372314</v>
      </c>
      <c r="AF191" s="236">
        <v>0</v>
      </c>
      <c r="AG191" s="236">
        <v>5400000</v>
      </c>
      <c r="AH191" s="236">
        <v>0</v>
      </c>
      <c r="AI191" s="236">
        <v>5400000</v>
      </c>
      <c r="AJ191" s="236">
        <v>0</v>
      </c>
      <c r="AK191" s="236">
        <v>49372314</v>
      </c>
      <c r="AL191" s="86">
        <v>0</v>
      </c>
      <c r="AM191" s="90"/>
      <c r="AN191" s="101"/>
      <c r="AO191" s="102"/>
    </row>
    <row r="192" spans="1:42" s="84" customFormat="1">
      <c r="A192" s="13" t="s">
        <v>324</v>
      </c>
      <c r="B192" s="14" t="s">
        <v>325</v>
      </c>
      <c r="C192" s="15">
        <v>133985780</v>
      </c>
      <c r="D192" s="15">
        <v>0</v>
      </c>
      <c r="E192" s="15">
        <v>0</v>
      </c>
      <c r="F192" s="15">
        <v>40000000</v>
      </c>
      <c r="G192" s="15">
        <f t="shared" si="54"/>
        <v>173985780</v>
      </c>
      <c r="H192" s="15">
        <v>1500000</v>
      </c>
      <c r="I192" s="15">
        <v>1500000</v>
      </c>
      <c r="J192" s="15">
        <f t="shared" si="52"/>
        <v>172485780</v>
      </c>
      <c r="K192" s="15">
        <v>1500000</v>
      </c>
      <c r="L192" s="15">
        <v>1500000</v>
      </c>
      <c r="M192" s="15">
        <v>0</v>
      </c>
      <c r="N192" s="15">
        <v>46500000</v>
      </c>
      <c r="O192" s="15">
        <v>46500000</v>
      </c>
      <c r="P192" s="15">
        <f t="shared" si="55"/>
        <v>45000000</v>
      </c>
      <c r="Q192" s="15">
        <f t="shared" si="53"/>
        <v>127485780</v>
      </c>
      <c r="R192" s="15">
        <f t="shared" si="56"/>
        <v>1500000</v>
      </c>
      <c r="T192" s="237" t="s">
        <v>324</v>
      </c>
      <c r="U192" s="234" t="s">
        <v>325</v>
      </c>
      <c r="V192" s="236">
        <v>133985780</v>
      </c>
      <c r="W192" s="236">
        <v>0</v>
      </c>
      <c r="X192" s="236">
        <v>0</v>
      </c>
      <c r="Y192" s="236">
        <v>0</v>
      </c>
      <c r="Z192" s="236">
        <v>0</v>
      </c>
      <c r="AA192" s="236">
        <v>40000000</v>
      </c>
      <c r="AB192" s="236">
        <v>173985780</v>
      </c>
      <c r="AC192" s="236">
        <v>1500000</v>
      </c>
      <c r="AD192" s="236">
        <v>1500000</v>
      </c>
      <c r="AE192" s="236">
        <v>172485780</v>
      </c>
      <c r="AF192" s="236">
        <v>1500000</v>
      </c>
      <c r="AG192" s="236">
        <v>1500000</v>
      </c>
      <c r="AH192" s="236">
        <v>46500000</v>
      </c>
      <c r="AI192" s="236">
        <v>46500000</v>
      </c>
      <c r="AJ192" s="236">
        <v>45000000</v>
      </c>
      <c r="AK192" s="236">
        <v>127485780</v>
      </c>
      <c r="AL192" s="86">
        <v>0</v>
      </c>
      <c r="AM192" s="90">
        <v>202020608</v>
      </c>
      <c r="AN192" s="101">
        <v>40000000</v>
      </c>
      <c r="AO192" s="102" t="s">
        <v>325</v>
      </c>
      <c r="AP192"/>
    </row>
    <row r="193" spans="1:42">
      <c r="A193" s="13" t="s">
        <v>326</v>
      </c>
      <c r="B193" s="14" t="s">
        <v>327</v>
      </c>
      <c r="C193" s="15">
        <f>+C194+C195</f>
        <v>703799999</v>
      </c>
      <c r="D193" s="15">
        <f t="shared" ref="D193:N193" si="74">+D194+D195</f>
        <v>0</v>
      </c>
      <c r="E193" s="15">
        <f t="shared" si="74"/>
        <v>0</v>
      </c>
      <c r="F193" s="15">
        <f t="shared" si="74"/>
        <v>0</v>
      </c>
      <c r="G193" s="15">
        <f t="shared" si="54"/>
        <v>703799999</v>
      </c>
      <c r="H193" s="15">
        <v>113922976.15000001</v>
      </c>
      <c r="I193" s="15">
        <v>127475313.15000001</v>
      </c>
      <c r="J193" s="15">
        <f t="shared" si="52"/>
        <v>576324685.85000002</v>
      </c>
      <c r="K193" s="15">
        <v>57485786.149999999</v>
      </c>
      <c r="L193" s="15">
        <v>151123925.15000001</v>
      </c>
      <c r="M193" s="15">
        <f t="shared" si="74"/>
        <v>7099022</v>
      </c>
      <c r="N193" s="15">
        <v>85740768.150000006</v>
      </c>
      <c r="O193" s="15">
        <v>162885517.15000001</v>
      </c>
      <c r="P193" s="15">
        <f t="shared" si="55"/>
        <v>35410204</v>
      </c>
      <c r="Q193" s="15">
        <f t="shared" si="53"/>
        <v>540914481.85000002</v>
      </c>
      <c r="R193" s="15">
        <f t="shared" si="56"/>
        <v>151123925.15000001</v>
      </c>
      <c r="T193" s="237" t="s">
        <v>326</v>
      </c>
      <c r="U193" s="234" t="s">
        <v>327</v>
      </c>
      <c r="V193" s="236">
        <v>703799999</v>
      </c>
      <c r="W193" s="236">
        <v>0</v>
      </c>
      <c r="X193" s="236">
        <v>0</v>
      </c>
      <c r="Y193" s="236">
        <v>0</v>
      </c>
      <c r="Z193" s="236">
        <v>0</v>
      </c>
      <c r="AA193" s="236">
        <v>0</v>
      </c>
      <c r="AB193" s="236">
        <v>703799999</v>
      </c>
      <c r="AC193" s="236">
        <v>113922976.15000001</v>
      </c>
      <c r="AD193" s="236">
        <v>127475313.15000001</v>
      </c>
      <c r="AE193" s="236">
        <v>576324685.85000002</v>
      </c>
      <c r="AF193" s="236">
        <v>57485786.149999999</v>
      </c>
      <c r="AG193" s="236">
        <v>151123925.15000001</v>
      </c>
      <c r="AH193" s="236">
        <v>85740768.150000006</v>
      </c>
      <c r="AI193" s="236">
        <v>162885517.15000001</v>
      </c>
      <c r="AJ193" s="236">
        <v>35410204</v>
      </c>
      <c r="AK193" s="236">
        <v>540914481.85000002</v>
      </c>
      <c r="AL193" s="86">
        <v>0</v>
      </c>
      <c r="AM193" s="90"/>
      <c r="AN193" s="101"/>
      <c r="AO193" s="102"/>
    </row>
    <row r="194" spans="1:42">
      <c r="A194" s="16" t="s">
        <v>328</v>
      </c>
      <c r="B194" s="17" t="s">
        <v>329</v>
      </c>
      <c r="C194" s="18">
        <v>545765361</v>
      </c>
      <c r="D194" s="18">
        <v>0</v>
      </c>
      <c r="E194" s="18">
        <v>0</v>
      </c>
      <c r="F194" s="18">
        <v>0</v>
      </c>
      <c r="G194" s="18">
        <f t="shared" si="54"/>
        <v>545765361</v>
      </c>
      <c r="H194" s="18">
        <v>90345376.150000006</v>
      </c>
      <c r="I194" s="18">
        <v>100330263.15000001</v>
      </c>
      <c r="J194" s="18">
        <f t="shared" si="52"/>
        <v>445435097.85000002</v>
      </c>
      <c r="K194" s="18">
        <v>55872886.149999999</v>
      </c>
      <c r="L194" s="18">
        <v>141761775.15000001</v>
      </c>
      <c r="M194" s="18">
        <v>7099022</v>
      </c>
      <c r="N194" s="18">
        <v>82238668.150000006</v>
      </c>
      <c r="O194" s="18">
        <v>133725067.15000001</v>
      </c>
      <c r="P194" s="18">
        <f t="shared" si="55"/>
        <v>33394804</v>
      </c>
      <c r="Q194" s="18">
        <f t="shared" si="53"/>
        <v>412040293.85000002</v>
      </c>
      <c r="R194" s="18">
        <f t="shared" si="56"/>
        <v>141761775.15000001</v>
      </c>
      <c r="T194" s="237" t="s">
        <v>328</v>
      </c>
      <c r="U194" s="234" t="s">
        <v>329</v>
      </c>
      <c r="V194" s="236">
        <v>545765361</v>
      </c>
      <c r="W194" s="236">
        <v>0</v>
      </c>
      <c r="X194" s="236">
        <v>0</v>
      </c>
      <c r="Y194" s="236">
        <v>0</v>
      </c>
      <c r="Z194" s="236">
        <v>0</v>
      </c>
      <c r="AA194" s="236">
        <v>0</v>
      </c>
      <c r="AB194" s="236">
        <v>545765361</v>
      </c>
      <c r="AC194" s="236">
        <v>90345376.150000006</v>
      </c>
      <c r="AD194" s="236">
        <v>100330263.15000001</v>
      </c>
      <c r="AE194" s="236">
        <v>445435097.85000002</v>
      </c>
      <c r="AF194" s="236">
        <v>55872886.149999999</v>
      </c>
      <c r="AG194" s="236">
        <v>141761775.15000001</v>
      </c>
      <c r="AH194" s="236">
        <v>82238668.150000006</v>
      </c>
      <c r="AI194" s="236">
        <v>133725067.15000001</v>
      </c>
      <c r="AJ194" s="236">
        <v>33394804</v>
      </c>
      <c r="AK194" s="236">
        <v>412040293.85000002</v>
      </c>
      <c r="AL194" s="86">
        <v>0</v>
      </c>
      <c r="AM194" s="90"/>
      <c r="AN194" s="101"/>
      <c r="AO194" s="102"/>
    </row>
    <row r="195" spans="1:42">
      <c r="A195" s="16" t="s">
        <v>330</v>
      </c>
      <c r="B195" s="17" t="s">
        <v>331</v>
      </c>
      <c r="C195" s="18">
        <v>158034638</v>
      </c>
      <c r="D195" s="18">
        <v>0</v>
      </c>
      <c r="E195" s="18">
        <v>0</v>
      </c>
      <c r="F195" s="18">
        <v>0</v>
      </c>
      <c r="G195" s="18">
        <f t="shared" si="54"/>
        <v>158034638</v>
      </c>
      <c r="H195" s="18">
        <v>23577600</v>
      </c>
      <c r="I195" s="18">
        <v>27145050</v>
      </c>
      <c r="J195" s="18">
        <f t="shared" si="52"/>
        <v>130889588</v>
      </c>
      <c r="K195" s="18">
        <v>1612900</v>
      </c>
      <c r="L195" s="18">
        <v>9362150</v>
      </c>
      <c r="M195" s="18">
        <v>0</v>
      </c>
      <c r="N195" s="18">
        <v>3502100</v>
      </c>
      <c r="O195" s="18">
        <v>29160450</v>
      </c>
      <c r="P195" s="18">
        <f t="shared" si="55"/>
        <v>2015400</v>
      </c>
      <c r="Q195" s="18">
        <f t="shared" si="53"/>
        <v>128874188</v>
      </c>
      <c r="R195" s="18">
        <f t="shared" si="56"/>
        <v>9362150</v>
      </c>
      <c r="T195" s="237" t="s">
        <v>330</v>
      </c>
      <c r="U195" s="234" t="s">
        <v>331</v>
      </c>
      <c r="V195" s="236">
        <v>158034638</v>
      </c>
      <c r="W195" s="236">
        <v>0</v>
      </c>
      <c r="X195" s="236">
        <v>0</v>
      </c>
      <c r="Y195" s="236">
        <v>0</v>
      </c>
      <c r="Z195" s="236">
        <v>0</v>
      </c>
      <c r="AA195" s="236">
        <v>0</v>
      </c>
      <c r="AB195" s="236">
        <v>158034638</v>
      </c>
      <c r="AC195" s="236">
        <v>23577600</v>
      </c>
      <c r="AD195" s="236">
        <v>27145050</v>
      </c>
      <c r="AE195" s="236">
        <v>130889588</v>
      </c>
      <c r="AF195" s="236">
        <v>1612900</v>
      </c>
      <c r="AG195" s="236">
        <v>9362150</v>
      </c>
      <c r="AH195" s="236">
        <v>3502100</v>
      </c>
      <c r="AI195" s="236">
        <v>29160450</v>
      </c>
      <c r="AJ195" s="236">
        <v>2015400</v>
      </c>
      <c r="AK195" s="236">
        <v>128874188</v>
      </c>
      <c r="AL195" s="86">
        <v>0</v>
      </c>
      <c r="AM195" s="90"/>
      <c r="AN195" s="101"/>
      <c r="AO195" s="102"/>
    </row>
    <row r="196" spans="1:42">
      <c r="A196" s="13" t="s">
        <v>332</v>
      </c>
      <c r="B196" s="14" t="s">
        <v>333</v>
      </c>
      <c r="C196" s="15">
        <f>+C197+C207+C212</f>
        <v>2347550870</v>
      </c>
      <c r="D196" s="15">
        <f t="shared" ref="D196:N196" si="75">+D197+D207+D212</f>
        <v>60000000</v>
      </c>
      <c r="E196" s="15">
        <f t="shared" si="75"/>
        <v>0</v>
      </c>
      <c r="F196" s="15">
        <f t="shared" si="75"/>
        <v>0</v>
      </c>
      <c r="G196" s="15">
        <f t="shared" si="54"/>
        <v>2407550870</v>
      </c>
      <c r="H196" s="15">
        <v>425570084.81999999</v>
      </c>
      <c r="I196" s="15">
        <v>428517690.85000002</v>
      </c>
      <c r="J196" s="15">
        <f t="shared" si="52"/>
        <v>1979033179.1500001</v>
      </c>
      <c r="K196" s="15">
        <v>10765288.359999999</v>
      </c>
      <c r="L196" s="15">
        <v>30215579.91</v>
      </c>
      <c r="M196" s="15">
        <f t="shared" si="75"/>
        <v>-17849228.550000001</v>
      </c>
      <c r="N196" s="15">
        <v>486545609.81999999</v>
      </c>
      <c r="O196" s="15">
        <v>1257145609.8199999</v>
      </c>
      <c r="P196" s="15">
        <f t="shared" si="55"/>
        <v>828627918.96999991</v>
      </c>
      <c r="Q196" s="15">
        <f t="shared" si="53"/>
        <v>1150405260.1800001</v>
      </c>
      <c r="R196" s="15">
        <f t="shared" si="56"/>
        <v>30215579.91</v>
      </c>
      <c r="T196" s="237" t="s">
        <v>332</v>
      </c>
      <c r="U196" s="234" t="s">
        <v>333</v>
      </c>
      <c r="V196" s="236">
        <v>2347550870</v>
      </c>
      <c r="W196" s="236">
        <v>80000000</v>
      </c>
      <c r="X196" s="236">
        <v>0</v>
      </c>
      <c r="Y196" s="236">
        <v>0</v>
      </c>
      <c r="Z196" s="236">
        <v>0</v>
      </c>
      <c r="AA196" s="236">
        <v>0</v>
      </c>
      <c r="AB196" s="236">
        <v>2427550870</v>
      </c>
      <c r="AC196" s="236">
        <v>425570084.81999999</v>
      </c>
      <c r="AD196" s="236">
        <v>428517690.85000002</v>
      </c>
      <c r="AE196" s="236">
        <v>1999033179.1500001</v>
      </c>
      <c r="AF196" s="236">
        <v>10765288.359999999</v>
      </c>
      <c r="AG196" s="236">
        <v>30215579.91</v>
      </c>
      <c r="AH196" s="236">
        <v>486545609.81999999</v>
      </c>
      <c r="AI196" s="236">
        <v>1257145609.8199999</v>
      </c>
      <c r="AJ196" s="236">
        <v>828627918.96999991</v>
      </c>
      <c r="AK196" s="236">
        <v>1170405260.1800001</v>
      </c>
      <c r="AL196" s="86">
        <v>0</v>
      </c>
      <c r="AM196" s="90"/>
      <c r="AN196" s="101"/>
      <c r="AO196" s="102"/>
    </row>
    <row r="197" spans="1:42">
      <c r="A197" s="13" t="s">
        <v>334</v>
      </c>
      <c r="B197" s="14" t="s">
        <v>335</v>
      </c>
      <c r="C197" s="15">
        <f>+C198+C201</f>
        <v>1523550870</v>
      </c>
      <c r="D197" s="15">
        <f t="shared" ref="D197:N197" si="76">+D198+D201</f>
        <v>0</v>
      </c>
      <c r="E197" s="15">
        <f t="shared" si="76"/>
        <v>0</v>
      </c>
      <c r="F197" s="15">
        <f t="shared" si="76"/>
        <v>0</v>
      </c>
      <c r="G197" s="15">
        <f t="shared" si="54"/>
        <v>1523550870</v>
      </c>
      <c r="H197" s="15">
        <v>423570084.81999999</v>
      </c>
      <c r="I197" s="15">
        <v>425017690.85000002</v>
      </c>
      <c r="J197" s="15">
        <f t="shared" si="52"/>
        <v>1098533179.1500001</v>
      </c>
      <c r="K197" s="15">
        <v>8765288.3599999994</v>
      </c>
      <c r="L197" s="15">
        <v>26715579.91</v>
      </c>
      <c r="M197" s="15">
        <f t="shared" si="76"/>
        <v>-17849228.550000001</v>
      </c>
      <c r="N197" s="15">
        <v>423561885.81999999</v>
      </c>
      <c r="O197" s="15">
        <v>442661885.81999999</v>
      </c>
      <c r="P197" s="15">
        <f t="shared" si="55"/>
        <v>17644194.969999969</v>
      </c>
      <c r="Q197" s="15">
        <f t="shared" si="53"/>
        <v>1080888984.1800001</v>
      </c>
      <c r="R197" s="15">
        <f t="shared" si="56"/>
        <v>26715579.91</v>
      </c>
      <c r="T197" s="237" t="s">
        <v>334</v>
      </c>
      <c r="U197" s="234" t="s">
        <v>335</v>
      </c>
      <c r="V197" s="236">
        <v>1523550870</v>
      </c>
      <c r="W197" s="236">
        <v>0</v>
      </c>
      <c r="X197" s="236">
        <v>0</v>
      </c>
      <c r="Y197" s="236">
        <v>0</v>
      </c>
      <c r="Z197" s="236">
        <v>0</v>
      </c>
      <c r="AA197" s="236">
        <v>0</v>
      </c>
      <c r="AB197" s="236">
        <v>1523550870</v>
      </c>
      <c r="AC197" s="236">
        <v>423570084.81999999</v>
      </c>
      <c r="AD197" s="236">
        <v>425017690.85000002</v>
      </c>
      <c r="AE197" s="236">
        <v>1098533179.1500001</v>
      </c>
      <c r="AF197" s="236">
        <v>8765288.3599999994</v>
      </c>
      <c r="AG197" s="236">
        <v>26715579.91</v>
      </c>
      <c r="AH197" s="236">
        <v>423561885.81999999</v>
      </c>
      <c r="AI197" s="236">
        <v>442661885.81999999</v>
      </c>
      <c r="AJ197" s="236">
        <v>17644194.969999969</v>
      </c>
      <c r="AK197" s="236">
        <v>1080888984.1800001</v>
      </c>
      <c r="AL197" s="86">
        <v>0</v>
      </c>
      <c r="AM197" s="90"/>
      <c r="AN197" s="101"/>
      <c r="AO197" s="102"/>
    </row>
    <row r="198" spans="1:42">
      <c r="A198" s="13" t="s">
        <v>336</v>
      </c>
      <c r="B198" s="14" t="s">
        <v>337</v>
      </c>
      <c r="C198" s="15">
        <f>+C199+C200</f>
        <v>153650870</v>
      </c>
      <c r="D198" s="15">
        <f t="shared" ref="D198:N198" si="77">+D199+D200</f>
        <v>0</v>
      </c>
      <c r="E198" s="15">
        <f t="shared" si="77"/>
        <v>0</v>
      </c>
      <c r="F198" s="15">
        <f t="shared" si="77"/>
        <v>0</v>
      </c>
      <c r="G198" s="15">
        <f t="shared" si="54"/>
        <v>153650870</v>
      </c>
      <c r="H198" s="15">
        <v>24783907.82</v>
      </c>
      <c r="I198" s="15">
        <v>26231513.850000001</v>
      </c>
      <c r="J198" s="15">
        <f t="shared" si="52"/>
        <v>127419356.15000001</v>
      </c>
      <c r="K198" s="15">
        <v>8582834.3599999994</v>
      </c>
      <c r="L198" s="15">
        <v>26533125.91</v>
      </c>
      <c r="M198" s="15">
        <f t="shared" si="77"/>
        <v>-17849228.550000001</v>
      </c>
      <c r="N198" s="15">
        <v>24775708.82</v>
      </c>
      <c r="O198" s="15">
        <v>38875708.82</v>
      </c>
      <c r="P198" s="15">
        <f t="shared" si="55"/>
        <v>12644194.969999999</v>
      </c>
      <c r="Q198" s="15">
        <f t="shared" si="53"/>
        <v>114775161.18000001</v>
      </c>
      <c r="R198" s="15">
        <f t="shared" si="56"/>
        <v>26533125.91</v>
      </c>
      <c r="T198" s="237" t="s">
        <v>336</v>
      </c>
      <c r="U198" s="234" t="s">
        <v>337</v>
      </c>
      <c r="V198" s="236">
        <v>153650870</v>
      </c>
      <c r="W198" s="236">
        <v>0</v>
      </c>
      <c r="X198" s="236">
        <v>0</v>
      </c>
      <c r="Y198" s="236">
        <v>0</v>
      </c>
      <c r="Z198" s="236">
        <v>0</v>
      </c>
      <c r="AA198" s="236">
        <v>0</v>
      </c>
      <c r="AB198" s="236">
        <v>153650870</v>
      </c>
      <c r="AC198" s="236">
        <v>24783907.82</v>
      </c>
      <c r="AD198" s="236">
        <v>26231513.850000001</v>
      </c>
      <c r="AE198" s="236">
        <v>127419356.15000001</v>
      </c>
      <c r="AF198" s="236">
        <v>8582834.3599999994</v>
      </c>
      <c r="AG198" s="236">
        <v>26533125.91</v>
      </c>
      <c r="AH198" s="236">
        <v>24775708.82</v>
      </c>
      <c r="AI198" s="236">
        <v>38875708.82</v>
      </c>
      <c r="AJ198" s="236">
        <v>12644194.969999999</v>
      </c>
      <c r="AK198" s="236">
        <v>114775161.18000001</v>
      </c>
      <c r="AL198" s="86">
        <v>0</v>
      </c>
      <c r="AM198" s="90"/>
      <c r="AN198" s="101"/>
      <c r="AO198" s="102"/>
      <c r="AP198" s="84"/>
    </row>
    <row r="199" spans="1:42">
      <c r="A199" s="16" t="s">
        <v>338</v>
      </c>
      <c r="B199" s="17" t="s">
        <v>339</v>
      </c>
      <c r="C199" s="18">
        <v>153103015</v>
      </c>
      <c r="D199" s="18">
        <v>0</v>
      </c>
      <c r="E199" s="18">
        <v>0</v>
      </c>
      <c r="F199" s="18">
        <v>0</v>
      </c>
      <c r="G199" s="18">
        <f t="shared" si="54"/>
        <v>153103015</v>
      </c>
      <c r="H199" s="18">
        <v>24783907.82</v>
      </c>
      <c r="I199" s="18">
        <v>26231513.850000001</v>
      </c>
      <c r="J199" s="18">
        <f t="shared" si="52"/>
        <v>126871501.15000001</v>
      </c>
      <c r="K199" s="18">
        <v>8582834.3599999994</v>
      </c>
      <c r="L199" s="18">
        <v>26533125.91</v>
      </c>
      <c r="M199" s="18">
        <v>-17849228.550000001</v>
      </c>
      <c r="N199" s="18">
        <v>24775708.82</v>
      </c>
      <c r="O199" s="18">
        <v>38875708.82</v>
      </c>
      <c r="P199" s="18">
        <f t="shared" si="55"/>
        <v>12644194.969999999</v>
      </c>
      <c r="Q199" s="18">
        <f t="shared" si="53"/>
        <v>114227306.18000001</v>
      </c>
      <c r="R199" s="18">
        <f t="shared" si="56"/>
        <v>26533125.91</v>
      </c>
      <c r="T199" s="237" t="s">
        <v>338</v>
      </c>
      <c r="U199" s="234" t="s">
        <v>339</v>
      </c>
      <c r="V199" s="236">
        <v>153103015</v>
      </c>
      <c r="W199" s="236">
        <v>0</v>
      </c>
      <c r="X199" s="236">
        <v>0</v>
      </c>
      <c r="Y199" s="236">
        <v>0</v>
      </c>
      <c r="Z199" s="236">
        <v>0</v>
      </c>
      <c r="AA199" s="236">
        <v>0</v>
      </c>
      <c r="AB199" s="236">
        <v>153103015</v>
      </c>
      <c r="AC199" s="236">
        <v>24783907.82</v>
      </c>
      <c r="AD199" s="236">
        <v>26231513.850000001</v>
      </c>
      <c r="AE199" s="236">
        <v>126871501.15000001</v>
      </c>
      <c r="AF199" s="236">
        <v>8582834.3599999994</v>
      </c>
      <c r="AG199" s="236">
        <v>26533125.91</v>
      </c>
      <c r="AH199" s="236">
        <v>24775708.82</v>
      </c>
      <c r="AI199" s="236">
        <v>38875708.82</v>
      </c>
      <c r="AJ199" s="236">
        <v>12644194.969999999</v>
      </c>
      <c r="AK199" s="236">
        <v>114227306.18000001</v>
      </c>
      <c r="AL199" s="86">
        <v>0</v>
      </c>
      <c r="AM199" s="99">
        <v>202020807029</v>
      </c>
      <c r="AN199" s="89">
        <v>30000000</v>
      </c>
      <c r="AO199" s="95" t="s">
        <v>424</v>
      </c>
    </row>
    <row r="200" spans="1:42">
      <c r="A200" s="16" t="s">
        <v>340</v>
      </c>
      <c r="B200" s="17" t="s">
        <v>341</v>
      </c>
      <c r="C200" s="18">
        <v>547855</v>
      </c>
      <c r="D200" s="18">
        <v>0</v>
      </c>
      <c r="E200" s="18">
        <v>0</v>
      </c>
      <c r="F200" s="18">
        <v>0</v>
      </c>
      <c r="G200" s="18">
        <f t="shared" si="54"/>
        <v>547855</v>
      </c>
      <c r="H200" s="18">
        <v>0</v>
      </c>
      <c r="I200" s="18">
        <v>0</v>
      </c>
      <c r="J200" s="18">
        <f t="shared" si="52"/>
        <v>547855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f t="shared" si="55"/>
        <v>0</v>
      </c>
      <c r="Q200" s="18">
        <f t="shared" si="53"/>
        <v>547855</v>
      </c>
      <c r="R200" s="18">
        <f t="shared" si="56"/>
        <v>0</v>
      </c>
      <c r="T200" s="237" t="s">
        <v>340</v>
      </c>
      <c r="U200" s="234" t="s">
        <v>341</v>
      </c>
      <c r="V200" s="236">
        <v>547855</v>
      </c>
      <c r="W200" s="236">
        <v>0</v>
      </c>
      <c r="X200" s="236">
        <v>0</v>
      </c>
      <c r="Y200" s="236">
        <v>0</v>
      </c>
      <c r="Z200" s="236">
        <v>0</v>
      </c>
      <c r="AA200" s="236">
        <v>0</v>
      </c>
      <c r="AB200" s="236">
        <v>547855</v>
      </c>
      <c r="AC200" s="236">
        <v>0</v>
      </c>
      <c r="AD200" s="236">
        <v>0</v>
      </c>
      <c r="AE200" s="236">
        <v>547855</v>
      </c>
      <c r="AF200" s="236">
        <v>0</v>
      </c>
      <c r="AG200" s="236">
        <v>0</v>
      </c>
      <c r="AH200" s="236">
        <v>0</v>
      </c>
      <c r="AI200" s="236">
        <v>0</v>
      </c>
      <c r="AJ200" s="236">
        <v>0</v>
      </c>
      <c r="AK200" s="236">
        <v>547855</v>
      </c>
      <c r="AL200" s="86">
        <v>0</v>
      </c>
      <c r="AM200" s="99"/>
      <c r="AN200" s="93"/>
      <c r="AO200" s="95"/>
    </row>
    <row r="201" spans="1:42">
      <c r="A201" s="13" t="s">
        <v>342</v>
      </c>
      <c r="B201" s="14" t="s">
        <v>343</v>
      </c>
      <c r="C201" s="15">
        <f>+C202+C203</f>
        <v>1369900000</v>
      </c>
      <c r="D201" s="15">
        <f t="shared" ref="D201:N201" si="78">+D202+D203</f>
        <v>0</v>
      </c>
      <c r="E201" s="15">
        <f t="shared" si="78"/>
        <v>0</v>
      </c>
      <c r="F201" s="15">
        <f t="shared" si="78"/>
        <v>0</v>
      </c>
      <c r="G201" s="15">
        <f t="shared" si="54"/>
        <v>1369900000</v>
      </c>
      <c r="H201" s="15">
        <v>398786177</v>
      </c>
      <c r="I201" s="15">
        <v>398786177</v>
      </c>
      <c r="J201" s="15">
        <f t="shared" si="52"/>
        <v>971113823</v>
      </c>
      <c r="K201" s="15">
        <v>182454</v>
      </c>
      <c r="L201" s="15">
        <v>182454</v>
      </c>
      <c r="M201" s="15">
        <f t="shared" si="78"/>
        <v>0</v>
      </c>
      <c r="N201" s="15">
        <v>398786177</v>
      </c>
      <c r="O201" s="15">
        <v>403786177</v>
      </c>
      <c r="P201" s="15">
        <f t="shared" si="55"/>
        <v>5000000</v>
      </c>
      <c r="Q201" s="15">
        <f t="shared" si="53"/>
        <v>966113823</v>
      </c>
      <c r="R201" s="15">
        <f t="shared" si="56"/>
        <v>182454</v>
      </c>
      <c r="T201" s="237" t="s">
        <v>342</v>
      </c>
      <c r="U201" s="234" t="s">
        <v>343</v>
      </c>
      <c r="V201" s="236">
        <v>1369900000</v>
      </c>
      <c r="W201" s="236">
        <v>0</v>
      </c>
      <c r="X201" s="236">
        <v>0</v>
      </c>
      <c r="Y201" s="236">
        <v>0</v>
      </c>
      <c r="Z201" s="236">
        <v>0</v>
      </c>
      <c r="AA201" s="236">
        <v>0</v>
      </c>
      <c r="AB201" s="236">
        <v>1369900000</v>
      </c>
      <c r="AC201" s="236">
        <v>398786177</v>
      </c>
      <c r="AD201" s="236">
        <v>398786177</v>
      </c>
      <c r="AE201" s="236">
        <v>971113823</v>
      </c>
      <c r="AF201" s="236">
        <v>182454</v>
      </c>
      <c r="AG201" s="236">
        <v>182454</v>
      </c>
      <c r="AH201" s="236">
        <v>398786177</v>
      </c>
      <c r="AI201" s="236">
        <v>403786177</v>
      </c>
      <c r="AJ201" s="236">
        <v>5000000</v>
      </c>
      <c r="AK201" s="236">
        <v>966113823</v>
      </c>
      <c r="AL201" s="86">
        <v>0</v>
      </c>
      <c r="AM201" s="99"/>
      <c r="AN201" s="93"/>
      <c r="AO201" s="95"/>
    </row>
    <row r="202" spans="1:42">
      <c r="A202" s="16" t="s">
        <v>344</v>
      </c>
      <c r="B202" s="17" t="s">
        <v>345</v>
      </c>
      <c r="C202" s="18">
        <v>290250000</v>
      </c>
      <c r="D202" s="18">
        <v>0</v>
      </c>
      <c r="E202" s="18">
        <v>0</v>
      </c>
      <c r="F202" s="18">
        <v>0</v>
      </c>
      <c r="G202" s="18">
        <f t="shared" si="54"/>
        <v>290250000</v>
      </c>
      <c r="H202" s="18">
        <v>94830506</v>
      </c>
      <c r="I202" s="18">
        <v>94830506</v>
      </c>
      <c r="J202" s="18">
        <f t="shared" si="52"/>
        <v>195419494</v>
      </c>
      <c r="K202" s="18">
        <v>0</v>
      </c>
      <c r="L202" s="18">
        <v>0</v>
      </c>
      <c r="M202" s="18">
        <v>0</v>
      </c>
      <c r="N202" s="18">
        <v>94830506</v>
      </c>
      <c r="O202" s="18">
        <v>94830506</v>
      </c>
      <c r="P202" s="18">
        <f t="shared" si="55"/>
        <v>0</v>
      </c>
      <c r="Q202" s="18">
        <f t="shared" si="53"/>
        <v>195419494</v>
      </c>
      <c r="R202" s="18">
        <f t="shared" si="56"/>
        <v>0</v>
      </c>
      <c r="T202" s="237" t="s">
        <v>344</v>
      </c>
      <c r="U202" s="234" t="s">
        <v>345</v>
      </c>
      <c r="V202" s="236">
        <v>290250000</v>
      </c>
      <c r="W202" s="236">
        <v>0</v>
      </c>
      <c r="X202" s="236">
        <v>0</v>
      </c>
      <c r="Y202" s="236">
        <v>0</v>
      </c>
      <c r="Z202" s="236">
        <v>0</v>
      </c>
      <c r="AA202" s="236">
        <v>0</v>
      </c>
      <c r="AB202" s="236">
        <v>290250000</v>
      </c>
      <c r="AC202" s="236">
        <v>94830506</v>
      </c>
      <c r="AD202" s="236">
        <v>94830506</v>
      </c>
      <c r="AE202" s="236">
        <v>195419494</v>
      </c>
      <c r="AF202" s="236">
        <v>0</v>
      </c>
      <c r="AG202" s="236">
        <v>0</v>
      </c>
      <c r="AH202" s="236">
        <v>94830506</v>
      </c>
      <c r="AI202" s="236">
        <v>94830506</v>
      </c>
      <c r="AJ202" s="236">
        <v>0</v>
      </c>
      <c r="AK202" s="236">
        <v>195419494</v>
      </c>
      <c r="AL202" s="86">
        <v>0</v>
      </c>
      <c r="AM202" s="99"/>
      <c r="AN202" s="93"/>
      <c r="AO202" s="95"/>
    </row>
    <row r="203" spans="1:42">
      <c r="A203" s="13" t="s">
        <v>346</v>
      </c>
      <c r="B203" s="14" t="s">
        <v>347</v>
      </c>
      <c r="C203" s="15">
        <f>+C204+C205+C206</f>
        <v>1079650000</v>
      </c>
      <c r="D203" s="15">
        <f t="shared" ref="D203:N203" si="79">+D204+D205+D206</f>
        <v>0</v>
      </c>
      <c r="E203" s="15">
        <f t="shared" si="79"/>
        <v>0</v>
      </c>
      <c r="F203" s="15">
        <f t="shared" si="79"/>
        <v>0</v>
      </c>
      <c r="G203" s="15">
        <f t="shared" si="54"/>
        <v>1079650000</v>
      </c>
      <c r="H203" s="15">
        <v>303955671</v>
      </c>
      <c r="I203" s="15">
        <v>303955671</v>
      </c>
      <c r="J203" s="15">
        <f t="shared" si="52"/>
        <v>775694329</v>
      </c>
      <c r="K203" s="15">
        <v>182454</v>
      </c>
      <c r="L203" s="15">
        <v>182454</v>
      </c>
      <c r="M203" s="15">
        <f t="shared" si="79"/>
        <v>0</v>
      </c>
      <c r="N203" s="15">
        <v>303955671</v>
      </c>
      <c r="O203" s="15">
        <v>308955671</v>
      </c>
      <c r="P203" s="15">
        <f t="shared" si="55"/>
        <v>5000000</v>
      </c>
      <c r="Q203" s="15">
        <f t="shared" si="53"/>
        <v>770694329</v>
      </c>
      <c r="R203" s="15">
        <f t="shared" si="56"/>
        <v>182454</v>
      </c>
      <c r="T203" s="237" t="s">
        <v>346</v>
      </c>
      <c r="U203" s="234" t="s">
        <v>347</v>
      </c>
      <c r="V203" s="236">
        <v>1079650000</v>
      </c>
      <c r="W203" s="236">
        <v>0</v>
      </c>
      <c r="X203" s="236">
        <v>0</v>
      </c>
      <c r="Y203" s="236">
        <v>0</v>
      </c>
      <c r="Z203" s="236">
        <v>0</v>
      </c>
      <c r="AA203" s="236">
        <v>0</v>
      </c>
      <c r="AB203" s="236">
        <v>1079650000</v>
      </c>
      <c r="AC203" s="236">
        <v>303955671</v>
      </c>
      <c r="AD203" s="236">
        <v>303955671</v>
      </c>
      <c r="AE203" s="236">
        <v>775694329</v>
      </c>
      <c r="AF203" s="236">
        <v>182454</v>
      </c>
      <c r="AG203" s="236">
        <v>182454</v>
      </c>
      <c r="AH203" s="236">
        <v>303955671</v>
      </c>
      <c r="AI203" s="236">
        <v>308955671</v>
      </c>
      <c r="AJ203" s="236">
        <v>5000000</v>
      </c>
      <c r="AK203" s="236">
        <v>770694329</v>
      </c>
      <c r="AL203" s="86">
        <v>0</v>
      </c>
      <c r="AO203" s="95" t="s">
        <v>387</v>
      </c>
    </row>
    <row r="204" spans="1:42">
      <c r="A204" s="16" t="s">
        <v>348</v>
      </c>
      <c r="B204" s="17" t="s">
        <v>349</v>
      </c>
      <c r="C204" s="18">
        <v>25000000</v>
      </c>
      <c r="D204" s="18">
        <v>0</v>
      </c>
      <c r="E204" s="18">
        <v>0</v>
      </c>
      <c r="F204" s="18">
        <v>0</v>
      </c>
      <c r="G204" s="18">
        <f t="shared" si="54"/>
        <v>25000000</v>
      </c>
      <c r="H204" s="18">
        <v>0</v>
      </c>
      <c r="I204" s="18">
        <v>0</v>
      </c>
      <c r="J204" s="18">
        <f t="shared" si="52"/>
        <v>25000000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f t="shared" si="55"/>
        <v>0</v>
      </c>
      <c r="Q204" s="18">
        <f t="shared" si="53"/>
        <v>25000000</v>
      </c>
      <c r="R204" s="18">
        <f t="shared" si="56"/>
        <v>0</v>
      </c>
      <c r="T204" s="237" t="s">
        <v>348</v>
      </c>
      <c r="U204" s="234" t="s">
        <v>349</v>
      </c>
      <c r="V204" s="236">
        <v>25000000</v>
      </c>
      <c r="W204" s="236">
        <v>0</v>
      </c>
      <c r="X204" s="236">
        <v>0</v>
      </c>
      <c r="Y204" s="236">
        <v>0</v>
      </c>
      <c r="Z204" s="236">
        <v>0</v>
      </c>
      <c r="AA204" s="236">
        <v>0</v>
      </c>
      <c r="AB204" s="236">
        <v>25000000</v>
      </c>
      <c r="AC204" s="236">
        <v>0</v>
      </c>
      <c r="AD204" s="236">
        <v>0</v>
      </c>
      <c r="AE204" s="236">
        <v>25000000</v>
      </c>
      <c r="AF204" s="236">
        <v>0</v>
      </c>
      <c r="AG204" s="236">
        <v>0</v>
      </c>
      <c r="AH204" s="236">
        <v>0</v>
      </c>
      <c r="AI204" s="236">
        <v>0</v>
      </c>
      <c r="AJ204" s="236">
        <v>0</v>
      </c>
      <c r="AK204" s="236">
        <v>25000000</v>
      </c>
      <c r="AL204" s="86">
        <v>0</v>
      </c>
      <c r="AO204" s="95" t="s">
        <v>387</v>
      </c>
    </row>
    <row r="205" spans="1:42">
      <c r="A205" s="16" t="s">
        <v>350</v>
      </c>
      <c r="B205" s="17" t="s">
        <v>351</v>
      </c>
      <c r="C205" s="18">
        <v>30000000</v>
      </c>
      <c r="D205" s="18">
        <v>0</v>
      </c>
      <c r="E205" s="18">
        <v>0</v>
      </c>
      <c r="F205" s="18">
        <v>0</v>
      </c>
      <c r="G205" s="18">
        <f t="shared" si="54"/>
        <v>30000000</v>
      </c>
      <c r="H205" s="18">
        <v>0</v>
      </c>
      <c r="I205" s="18">
        <v>0</v>
      </c>
      <c r="J205" s="18">
        <f t="shared" si="52"/>
        <v>30000000</v>
      </c>
      <c r="K205" s="18">
        <v>0</v>
      </c>
      <c r="L205" s="18">
        <v>0</v>
      </c>
      <c r="M205" s="18">
        <v>0</v>
      </c>
      <c r="N205" s="18">
        <v>0</v>
      </c>
      <c r="O205" s="18">
        <v>5000000</v>
      </c>
      <c r="P205" s="18">
        <f t="shared" si="55"/>
        <v>5000000</v>
      </c>
      <c r="Q205" s="18">
        <f t="shared" si="53"/>
        <v>25000000</v>
      </c>
      <c r="R205" s="18">
        <f t="shared" si="56"/>
        <v>0</v>
      </c>
      <c r="T205" s="237" t="s">
        <v>350</v>
      </c>
      <c r="U205" s="234" t="s">
        <v>351</v>
      </c>
      <c r="V205" s="236">
        <v>30000000</v>
      </c>
      <c r="W205" s="236">
        <v>0</v>
      </c>
      <c r="X205" s="236">
        <v>0</v>
      </c>
      <c r="Y205" s="236">
        <v>0</v>
      </c>
      <c r="Z205" s="236">
        <v>0</v>
      </c>
      <c r="AA205" s="236">
        <v>0</v>
      </c>
      <c r="AB205" s="236">
        <v>30000000</v>
      </c>
      <c r="AC205" s="236">
        <v>0</v>
      </c>
      <c r="AD205" s="236">
        <v>0</v>
      </c>
      <c r="AE205" s="236">
        <v>30000000</v>
      </c>
      <c r="AF205" s="236">
        <v>0</v>
      </c>
      <c r="AG205" s="236">
        <v>0</v>
      </c>
      <c r="AH205" s="236">
        <v>0</v>
      </c>
      <c r="AI205" s="236">
        <v>5000000</v>
      </c>
      <c r="AJ205" s="236">
        <v>5000000</v>
      </c>
      <c r="AK205" s="236">
        <v>25000000</v>
      </c>
      <c r="AL205" s="86">
        <v>0</v>
      </c>
      <c r="AO205" s="95" t="s">
        <v>387</v>
      </c>
    </row>
    <row r="206" spans="1:42">
      <c r="A206" s="16" t="s">
        <v>352</v>
      </c>
      <c r="B206" s="17" t="s">
        <v>353</v>
      </c>
      <c r="C206" s="18">
        <v>1024650000</v>
      </c>
      <c r="D206" s="18">
        <v>0</v>
      </c>
      <c r="E206" s="18">
        <v>0</v>
      </c>
      <c r="F206" s="18">
        <v>0</v>
      </c>
      <c r="G206" s="18">
        <f t="shared" si="54"/>
        <v>1024650000</v>
      </c>
      <c r="H206" s="18">
        <v>303955671</v>
      </c>
      <c r="I206" s="18">
        <v>303955671</v>
      </c>
      <c r="J206" s="18">
        <f t="shared" ref="J206:J269" si="80">+G206-I206</f>
        <v>720694329</v>
      </c>
      <c r="K206" s="18">
        <v>182454</v>
      </c>
      <c r="L206" s="18">
        <v>182454</v>
      </c>
      <c r="M206" s="18">
        <v>0</v>
      </c>
      <c r="N206" s="18">
        <v>303955671</v>
      </c>
      <c r="O206" s="18">
        <v>303955671</v>
      </c>
      <c r="P206" s="18">
        <f t="shared" si="55"/>
        <v>0</v>
      </c>
      <c r="Q206" s="18">
        <f t="shared" ref="Q206:Q269" si="81">+G206-O206</f>
        <v>720694329</v>
      </c>
      <c r="R206" s="18">
        <f t="shared" si="56"/>
        <v>182454</v>
      </c>
      <c r="T206" s="237" t="s">
        <v>352</v>
      </c>
      <c r="U206" s="234" t="s">
        <v>353</v>
      </c>
      <c r="V206" s="236">
        <v>1024650000</v>
      </c>
      <c r="W206" s="236">
        <v>0</v>
      </c>
      <c r="X206" s="236">
        <v>0</v>
      </c>
      <c r="Y206" s="236">
        <v>0</v>
      </c>
      <c r="Z206" s="236">
        <v>0</v>
      </c>
      <c r="AA206" s="236">
        <v>0</v>
      </c>
      <c r="AB206" s="236">
        <v>1024650000</v>
      </c>
      <c r="AC206" s="236">
        <v>303955671</v>
      </c>
      <c r="AD206" s="236">
        <v>303955671</v>
      </c>
      <c r="AE206" s="236">
        <v>720694329</v>
      </c>
      <c r="AF206" s="236">
        <v>182454</v>
      </c>
      <c r="AG206" s="236">
        <v>182454</v>
      </c>
      <c r="AH206" s="236">
        <v>303955671</v>
      </c>
      <c r="AI206" s="236">
        <v>303955671</v>
      </c>
      <c r="AJ206" s="236">
        <v>0</v>
      </c>
      <c r="AK206" s="236">
        <v>720694329</v>
      </c>
      <c r="AL206" s="86">
        <v>0</v>
      </c>
      <c r="AO206" s="95" t="s">
        <v>387</v>
      </c>
    </row>
    <row r="207" spans="1:42">
      <c r="A207" s="13" t="s">
        <v>354</v>
      </c>
      <c r="B207" s="14" t="s">
        <v>355</v>
      </c>
      <c r="C207" s="15">
        <f>+C208+C210</f>
        <v>764000000</v>
      </c>
      <c r="D207" s="15">
        <f t="shared" ref="D207:N207" si="82">+D208+D210</f>
        <v>0</v>
      </c>
      <c r="E207" s="15">
        <f t="shared" si="82"/>
        <v>0</v>
      </c>
      <c r="F207" s="15">
        <f t="shared" si="82"/>
        <v>0</v>
      </c>
      <c r="G207" s="15">
        <f t="shared" ref="G207:G270" si="83">+C207+D207-E207+F207</f>
        <v>764000000</v>
      </c>
      <c r="H207" s="15">
        <v>2000000</v>
      </c>
      <c r="I207" s="15">
        <v>3500000</v>
      </c>
      <c r="J207" s="15">
        <f t="shared" si="80"/>
        <v>760500000</v>
      </c>
      <c r="K207" s="15">
        <v>2000000</v>
      </c>
      <c r="L207" s="15">
        <v>3500000</v>
      </c>
      <c r="M207" s="15">
        <f t="shared" si="82"/>
        <v>0</v>
      </c>
      <c r="N207" s="15">
        <v>2000000</v>
      </c>
      <c r="O207" s="15">
        <v>753500000</v>
      </c>
      <c r="P207" s="15">
        <f t="shared" ref="P207:P270" si="84">+O207-I207</f>
        <v>750000000</v>
      </c>
      <c r="Q207" s="15">
        <f t="shared" si="81"/>
        <v>10500000</v>
      </c>
      <c r="R207" s="15">
        <f t="shared" ref="R207:R270" si="85">+L207</f>
        <v>3500000</v>
      </c>
      <c r="T207" s="237" t="s">
        <v>354</v>
      </c>
      <c r="U207" s="234" t="s">
        <v>355</v>
      </c>
      <c r="V207" s="236">
        <v>764000000</v>
      </c>
      <c r="W207" s="236">
        <v>20000000</v>
      </c>
      <c r="X207" s="236">
        <v>0</v>
      </c>
      <c r="Y207" s="236">
        <v>0</v>
      </c>
      <c r="Z207" s="236">
        <v>0</v>
      </c>
      <c r="AA207" s="236">
        <v>0</v>
      </c>
      <c r="AB207" s="236">
        <v>784000000</v>
      </c>
      <c r="AC207" s="236">
        <v>2000000</v>
      </c>
      <c r="AD207" s="236">
        <v>3500000</v>
      </c>
      <c r="AE207" s="236">
        <v>780500000</v>
      </c>
      <c r="AF207" s="236">
        <v>2000000</v>
      </c>
      <c r="AG207" s="236">
        <v>3500000</v>
      </c>
      <c r="AH207" s="236">
        <v>2000000</v>
      </c>
      <c r="AI207" s="236">
        <v>753500000</v>
      </c>
      <c r="AJ207" s="236">
        <v>750000000</v>
      </c>
      <c r="AK207" s="236">
        <v>30500000</v>
      </c>
      <c r="AL207" s="86">
        <v>0</v>
      </c>
      <c r="AM207" s="99"/>
      <c r="AN207" s="93"/>
      <c r="AO207" s="95"/>
    </row>
    <row r="208" spans="1:42">
      <c r="A208" s="13" t="s">
        <v>356</v>
      </c>
      <c r="B208" s="14" t="s">
        <v>357</v>
      </c>
      <c r="C208" s="15">
        <f>+C209</f>
        <v>6000000</v>
      </c>
      <c r="D208" s="15">
        <f t="shared" ref="D208:N208" si="86">+D209</f>
        <v>0</v>
      </c>
      <c r="E208" s="15">
        <f t="shared" si="86"/>
        <v>0</v>
      </c>
      <c r="F208" s="15">
        <f t="shared" si="86"/>
        <v>0</v>
      </c>
      <c r="G208" s="15">
        <f t="shared" si="83"/>
        <v>6000000</v>
      </c>
      <c r="H208" s="15">
        <v>2000000</v>
      </c>
      <c r="I208" s="15">
        <v>2000000</v>
      </c>
      <c r="J208" s="15">
        <f t="shared" si="80"/>
        <v>4000000</v>
      </c>
      <c r="K208" s="15">
        <v>2000000</v>
      </c>
      <c r="L208" s="15">
        <v>2000000</v>
      </c>
      <c r="M208" s="15">
        <f t="shared" si="86"/>
        <v>0</v>
      </c>
      <c r="N208" s="15">
        <v>2000000</v>
      </c>
      <c r="O208" s="15">
        <v>2000000</v>
      </c>
      <c r="P208" s="15">
        <f t="shared" si="84"/>
        <v>0</v>
      </c>
      <c r="Q208" s="15">
        <f t="shared" si="81"/>
        <v>4000000</v>
      </c>
      <c r="R208" s="15">
        <f t="shared" si="85"/>
        <v>2000000</v>
      </c>
      <c r="T208" s="237" t="s">
        <v>356</v>
      </c>
      <c r="U208" s="234" t="s">
        <v>357</v>
      </c>
      <c r="V208" s="236">
        <v>6000000</v>
      </c>
      <c r="W208" s="236">
        <v>0</v>
      </c>
      <c r="X208" s="236">
        <v>0</v>
      </c>
      <c r="Y208" s="236">
        <v>0</v>
      </c>
      <c r="Z208" s="236">
        <v>0</v>
      </c>
      <c r="AA208" s="236">
        <v>0</v>
      </c>
      <c r="AB208" s="236">
        <v>6000000</v>
      </c>
      <c r="AC208" s="236">
        <v>2000000</v>
      </c>
      <c r="AD208" s="236">
        <v>2000000</v>
      </c>
      <c r="AE208" s="236">
        <v>4000000</v>
      </c>
      <c r="AF208" s="236">
        <v>2000000</v>
      </c>
      <c r="AG208" s="236">
        <v>2000000</v>
      </c>
      <c r="AH208" s="236">
        <v>2000000</v>
      </c>
      <c r="AI208" s="236">
        <v>2000000</v>
      </c>
      <c r="AJ208" s="236">
        <v>0</v>
      </c>
      <c r="AK208" s="236">
        <v>4000000</v>
      </c>
      <c r="AL208" s="86">
        <v>0</v>
      </c>
      <c r="AM208" s="99"/>
      <c r="AN208" s="93"/>
      <c r="AO208" s="95"/>
    </row>
    <row r="209" spans="1:41">
      <c r="A209" s="16" t="s">
        <v>358</v>
      </c>
      <c r="B209" s="17" t="s">
        <v>359</v>
      </c>
      <c r="C209" s="18">
        <v>6000000</v>
      </c>
      <c r="D209" s="18">
        <v>0</v>
      </c>
      <c r="E209" s="18">
        <v>0</v>
      </c>
      <c r="F209" s="18">
        <v>0</v>
      </c>
      <c r="G209" s="18">
        <f t="shared" si="83"/>
        <v>6000000</v>
      </c>
      <c r="H209" s="18">
        <v>2000000</v>
      </c>
      <c r="I209" s="18">
        <v>2000000</v>
      </c>
      <c r="J209" s="18">
        <f t="shared" si="80"/>
        <v>4000000</v>
      </c>
      <c r="K209" s="18">
        <v>2000000</v>
      </c>
      <c r="L209" s="18">
        <v>2000000</v>
      </c>
      <c r="M209" s="18">
        <v>0</v>
      </c>
      <c r="N209" s="18">
        <v>2000000</v>
      </c>
      <c r="O209" s="18">
        <v>2000000</v>
      </c>
      <c r="P209" s="18">
        <f t="shared" si="84"/>
        <v>0</v>
      </c>
      <c r="Q209" s="18">
        <f t="shared" si="81"/>
        <v>4000000</v>
      </c>
      <c r="R209" s="18">
        <f t="shared" si="85"/>
        <v>2000000</v>
      </c>
      <c r="T209" s="237" t="s">
        <v>358</v>
      </c>
      <c r="U209" s="234" t="s">
        <v>359</v>
      </c>
      <c r="V209" s="236">
        <v>6000000</v>
      </c>
      <c r="W209" s="236">
        <v>0</v>
      </c>
      <c r="X209" s="236">
        <v>0</v>
      </c>
      <c r="Y209" s="236">
        <v>0</v>
      </c>
      <c r="Z209" s="236">
        <v>0</v>
      </c>
      <c r="AA209" s="236">
        <v>0</v>
      </c>
      <c r="AB209" s="236">
        <v>6000000</v>
      </c>
      <c r="AC209" s="236">
        <v>2000000</v>
      </c>
      <c r="AD209" s="236">
        <v>2000000</v>
      </c>
      <c r="AE209" s="236">
        <v>4000000</v>
      </c>
      <c r="AF209" s="236">
        <v>2000000</v>
      </c>
      <c r="AG209" s="236">
        <v>2000000</v>
      </c>
      <c r="AH209" s="236">
        <v>2000000</v>
      </c>
      <c r="AI209" s="236">
        <v>2000000</v>
      </c>
      <c r="AJ209" s="236">
        <v>0</v>
      </c>
      <c r="AK209" s="236">
        <v>4000000</v>
      </c>
      <c r="AL209" s="86">
        <v>0</v>
      </c>
      <c r="AM209" s="99"/>
      <c r="AN209" s="93"/>
      <c r="AO209" s="95"/>
    </row>
    <row r="210" spans="1:41">
      <c r="A210" s="13" t="s">
        <v>360</v>
      </c>
      <c r="B210" s="14" t="s">
        <v>361</v>
      </c>
      <c r="C210" s="15">
        <f>+C211</f>
        <v>758000000</v>
      </c>
      <c r="D210" s="15">
        <f t="shared" ref="D210:N210" si="87">+D211</f>
        <v>0</v>
      </c>
      <c r="E210" s="15">
        <f t="shared" si="87"/>
        <v>0</v>
      </c>
      <c r="F210" s="15">
        <f t="shared" si="87"/>
        <v>0</v>
      </c>
      <c r="G210" s="15">
        <f t="shared" si="83"/>
        <v>758000000</v>
      </c>
      <c r="H210" s="15">
        <v>0</v>
      </c>
      <c r="I210" s="15">
        <v>1500000</v>
      </c>
      <c r="J210" s="15">
        <f t="shared" si="80"/>
        <v>756500000</v>
      </c>
      <c r="K210" s="15">
        <v>0</v>
      </c>
      <c r="L210" s="15">
        <v>1500000</v>
      </c>
      <c r="M210" s="15">
        <f t="shared" si="87"/>
        <v>0</v>
      </c>
      <c r="N210" s="15">
        <v>0</v>
      </c>
      <c r="O210" s="15">
        <v>751500000</v>
      </c>
      <c r="P210" s="15">
        <f t="shared" si="84"/>
        <v>750000000</v>
      </c>
      <c r="Q210" s="15">
        <f t="shared" si="81"/>
        <v>6500000</v>
      </c>
      <c r="R210" s="15">
        <f t="shared" si="85"/>
        <v>1500000</v>
      </c>
      <c r="T210" s="237" t="s">
        <v>360</v>
      </c>
      <c r="U210" s="234" t="s">
        <v>361</v>
      </c>
      <c r="V210" s="236">
        <v>758000000</v>
      </c>
      <c r="W210" s="236">
        <v>20000000</v>
      </c>
      <c r="X210" s="236">
        <v>0</v>
      </c>
      <c r="Y210" s="236">
        <v>0</v>
      </c>
      <c r="Z210" s="236">
        <v>0</v>
      </c>
      <c r="AA210" s="236">
        <v>0</v>
      </c>
      <c r="AB210" s="236">
        <v>778000000</v>
      </c>
      <c r="AC210" s="236">
        <v>0</v>
      </c>
      <c r="AD210" s="236">
        <v>1500000</v>
      </c>
      <c r="AE210" s="236">
        <v>776500000</v>
      </c>
      <c r="AF210" s="236">
        <v>0</v>
      </c>
      <c r="AG210" s="236">
        <v>1500000</v>
      </c>
      <c r="AH210" s="236">
        <v>0</v>
      </c>
      <c r="AI210" s="236">
        <v>751500000</v>
      </c>
      <c r="AJ210" s="236">
        <v>750000000</v>
      </c>
      <c r="AK210" s="236">
        <v>26500000</v>
      </c>
      <c r="AL210" s="86">
        <v>0</v>
      </c>
      <c r="AM210" s="99"/>
      <c r="AN210" s="93"/>
      <c r="AO210" s="95"/>
    </row>
    <row r="211" spans="1:41">
      <c r="A211" s="16" t="s">
        <v>362</v>
      </c>
      <c r="B211" s="17" t="s">
        <v>363</v>
      </c>
      <c r="C211" s="18">
        <v>758000000</v>
      </c>
      <c r="D211" s="18"/>
      <c r="E211" s="18">
        <v>0</v>
      </c>
      <c r="F211" s="18">
        <v>0</v>
      </c>
      <c r="G211" s="18">
        <f t="shared" si="83"/>
        <v>758000000</v>
      </c>
      <c r="H211" s="18">
        <v>0</v>
      </c>
      <c r="I211" s="18">
        <v>1500000</v>
      </c>
      <c r="J211" s="18">
        <f t="shared" si="80"/>
        <v>756500000</v>
      </c>
      <c r="K211" s="18">
        <v>0</v>
      </c>
      <c r="L211" s="18">
        <v>1500000</v>
      </c>
      <c r="M211" s="18">
        <v>0</v>
      </c>
      <c r="N211" s="18">
        <v>0</v>
      </c>
      <c r="O211" s="18">
        <v>751500000</v>
      </c>
      <c r="P211" s="18">
        <f t="shared" si="84"/>
        <v>750000000</v>
      </c>
      <c r="Q211" s="18">
        <f t="shared" si="81"/>
        <v>6500000</v>
      </c>
      <c r="R211" s="18">
        <f t="shared" si="85"/>
        <v>1500000</v>
      </c>
      <c r="T211" s="237" t="s">
        <v>362</v>
      </c>
      <c r="U211" s="234" t="s">
        <v>363</v>
      </c>
      <c r="V211" s="236">
        <v>758000000</v>
      </c>
      <c r="W211" s="236">
        <v>20000000</v>
      </c>
      <c r="X211" s="236">
        <v>0</v>
      </c>
      <c r="Y211" s="236">
        <v>0</v>
      </c>
      <c r="Z211" s="236">
        <v>0</v>
      </c>
      <c r="AA211" s="236">
        <v>0</v>
      </c>
      <c r="AB211" s="236">
        <v>778000000</v>
      </c>
      <c r="AC211" s="236">
        <v>0</v>
      </c>
      <c r="AD211" s="236">
        <v>1500000</v>
      </c>
      <c r="AE211" s="236">
        <v>776500000</v>
      </c>
      <c r="AF211" s="236">
        <v>0</v>
      </c>
      <c r="AG211" s="236">
        <v>1500000</v>
      </c>
      <c r="AH211" s="236">
        <v>0</v>
      </c>
      <c r="AI211" s="236">
        <v>751500000</v>
      </c>
      <c r="AJ211" s="236">
        <v>750000000</v>
      </c>
      <c r="AK211" s="236">
        <v>26500000</v>
      </c>
      <c r="AL211" s="86">
        <v>0</v>
      </c>
      <c r="AM211" s="99"/>
      <c r="AN211" s="93"/>
      <c r="AO211" s="95"/>
    </row>
    <row r="212" spans="1:41">
      <c r="A212" s="13" t="s">
        <v>364</v>
      </c>
      <c r="B212" s="14" t="s">
        <v>365</v>
      </c>
      <c r="C212" s="15">
        <f>+C213</f>
        <v>60000000</v>
      </c>
      <c r="D212" s="15">
        <f t="shared" ref="D212:N212" si="88">+D213</f>
        <v>60000000</v>
      </c>
      <c r="E212" s="15">
        <f t="shared" si="88"/>
        <v>0</v>
      </c>
      <c r="F212" s="15">
        <f t="shared" si="88"/>
        <v>0</v>
      </c>
      <c r="G212" s="15">
        <f t="shared" si="83"/>
        <v>120000000</v>
      </c>
      <c r="H212" s="15">
        <v>0</v>
      </c>
      <c r="I212" s="15">
        <v>0</v>
      </c>
      <c r="J212" s="15">
        <f t="shared" si="80"/>
        <v>120000000</v>
      </c>
      <c r="K212" s="15">
        <v>0</v>
      </c>
      <c r="L212" s="15">
        <v>0</v>
      </c>
      <c r="M212" s="15">
        <f t="shared" si="88"/>
        <v>0</v>
      </c>
      <c r="N212" s="15">
        <v>60983724</v>
      </c>
      <c r="O212" s="15">
        <v>60983724</v>
      </c>
      <c r="P212" s="15">
        <f t="shared" si="84"/>
        <v>60983724</v>
      </c>
      <c r="Q212" s="15">
        <f t="shared" si="81"/>
        <v>59016276</v>
      </c>
      <c r="R212" s="15">
        <f t="shared" si="85"/>
        <v>0</v>
      </c>
      <c r="T212" s="237" t="s">
        <v>364</v>
      </c>
      <c r="U212" s="234" t="s">
        <v>365</v>
      </c>
      <c r="V212" s="236">
        <v>60000000</v>
      </c>
      <c r="W212" s="236">
        <v>60000000</v>
      </c>
      <c r="X212" s="236">
        <v>0</v>
      </c>
      <c r="Y212" s="236">
        <v>0</v>
      </c>
      <c r="Z212" s="236">
        <v>0</v>
      </c>
      <c r="AA212" s="236">
        <v>0</v>
      </c>
      <c r="AB212" s="236">
        <v>120000000</v>
      </c>
      <c r="AC212" s="236">
        <v>0</v>
      </c>
      <c r="AD212" s="236">
        <v>0</v>
      </c>
      <c r="AE212" s="236">
        <v>120000000</v>
      </c>
      <c r="AF212" s="236">
        <v>0</v>
      </c>
      <c r="AG212" s="236">
        <v>0</v>
      </c>
      <c r="AH212" s="236">
        <v>60983724</v>
      </c>
      <c r="AI212" s="236">
        <v>60983724</v>
      </c>
      <c r="AJ212" s="236">
        <v>60983724</v>
      </c>
      <c r="AK212" s="236">
        <v>59016276</v>
      </c>
      <c r="AL212" s="86">
        <v>0</v>
      </c>
      <c r="AM212" s="99"/>
      <c r="AN212" s="93"/>
      <c r="AO212" s="95"/>
    </row>
    <row r="213" spans="1:41">
      <c r="A213" s="16" t="s">
        <v>366</v>
      </c>
      <c r="B213" s="17" t="s">
        <v>367</v>
      </c>
      <c r="C213" s="18">
        <v>60000000</v>
      </c>
      <c r="D213" s="18">
        <v>60000000</v>
      </c>
      <c r="E213" s="18">
        <v>0</v>
      </c>
      <c r="F213" s="18">
        <v>0</v>
      </c>
      <c r="G213" s="18">
        <f t="shared" si="83"/>
        <v>120000000</v>
      </c>
      <c r="H213" s="18">
        <v>0</v>
      </c>
      <c r="I213" s="18">
        <v>0</v>
      </c>
      <c r="J213" s="18">
        <f t="shared" si="80"/>
        <v>120000000</v>
      </c>
      <c r="K213" s="18">
        <v>0</v>
      </c>
      <c r="L213" s="18">
        <v>0</v>
      </c>
      <c r="M213" s="18">
        <v>0</v>
      </c>
      <c r="N213" s="18">
        <v>60983724</v>
      </c>
      <c r="O213" s="18">
        <v>60983724</v>
      </c>
      <c r="P213" s="18">
        <f t="shared" si="84"/>
        <v>60983724</v>
      </c>
      <c r="Q213" s="18">
        <f t="shared" si="81"/>
        <v>59016276</v>
      </c>
      <c r="R213" s="18">
        <f t="shared" si="85"/>
        <v>0</v>
      </c>
      <c r="T213" s="237" t="s">
        <v>366</v>
      </c>
      <c r="U213" s="234" t="s">
        <v>367</v>
      </c>
      <c r="V213" s="236">
        <v>60000000</v>
      </c>
      <c r="W213" s="236">
        <v>60000000</v>
      </c>
      <c r="X213" s="236">
        <v>0</v>
      </c>
      <c r="Y213" s="236">
        <v>0</v>
      </c>
      <c r="Z213" s="236">
        <v>0</v>
      </c>
      <c r="AA213" s="236">
        <v>0</v>
      </c>
      <c r="AB213" s="236">
        <v>120000000</v>
      </c>
      <c r="AC213" s="236">
        <v>0</v>
      </c>
      <c r="AD213" s="236">
        <v>0</v>
      </c>
      <c r="AE213" s="236">
        <v>120000000</v>
      </c>
      <c r="AF213" s="236">
        <v>0</v>
      </c>
      <c r="AG213" s="236">
        <v>0</v>
      </c>
      <c r="AH213" s="236">
        <v>60983724</v>
      </c>
      <c r="AI213" s="236">
        <v>60983724</v>
      </c>
      <c r="AJ213" s="236">
        <v>60983724</v>
      </c>
      <c r="AK213" s="236">
        <v>59016276</v>
      </c>
      <c r="AL213" s="86">
        <v>0</v>
      </c>
      <c r="AM213" s="99"/>
      <c r="AN213" s="93"/>
      <c r="AO213" s="95"/>
    </row>
    <row r="214" spans="1:41">
      <c r="A214" s="13" t="s">
        <v>368</v>
      </c>
      <c r="B214" s="14" t="s">
        <v>369</v>
      </c>
      <c r="C214" s="15">
        <f>+C215+C217+C224+C227+C230+C233+C245</f>
        <v>3544416261</v>
      </c>
      <c r="D214" s="15">
        <f t="shared" ref="D214:N214" si="89">+D215+D217+D224+D227+D230+D233+D245</f>
        <v>855000000</v>
      </c>
      <c r="E214" s="15">
        <f t="shared" si="89"/>
        <v>0</v>
      </c>
      <c r="F214" s="15">
        <f t="shared" si="89"/>
        <v>170000000</v>
      </c>
      <c r="G214" s="15">
        <f t="shared" si="83"/>
        <v>4569416261</v>
      </c>
      <c r="H214" s="15">
        <v>1174214538</v>
      </c>
      <c r="I214" s="15">
        <v>1325881719</v>
      </c>
      <c r="J214" s="15">
        <f t="shared" si="80"/>
        <v>3243534542</v>
      </c>
      <c r="K214" s="15">
        <v>65911431</v>
      </c>
      <c r="L214" s="15">
        <v>278126861.43000001</v>
      </c>
      <c r="M214" s="15">
        <f t="shared" si="89"/>
        <v>249017570.56999999</v>
      </c>
      <c r="N214" s="15">
        <v>1727864569</v>
      </c>
      <c r="O214" s="15">
        <v>3028334496</v>
      </c>
      <c r="P214" s="15">
        <f t="shared" si="84"/>
        <v>1702452777</v>
      </c>
      <c r="Q214" s="15">
        <f t="shared" si="81"/>
        <v>1541081765</v>
      </c>
      <c r="R214" s="15">
        <f t="shared" si="85"/>
        <v>278126861.43000001</v>
      </c>
      <c r="T214" s="237" t="s">
        <v>368</v>
      </c>
      <c r="U214" s="234" t="s">
        <v>369</v>
      </c>
      <c r="V214" s="236">
        <v>3544416261</v>
      </c>
      <c r="W214" s="236">
        <v>835000000</v>
      </c>
      <c r="X214" s="236">
        <v>0</v>
      </c>
      <c r="Y214" s="236">
        <v>0</v>
      </c>
      <c r="Z214" s="236">
        <v>0</v>
      </c>
      <c r="AA214" s="236">
        <v>170000000</v>
      </c>
      <c r="AB214" s="236">
        <v>4549416261</v>
      </c>
      <c r="AC214" s="236">
        <v>1174214538</v>
      </c>
      <c r="AD214" s="236">
        <v>1325881719</v>
      </c>
      <c r="AE214" s="236">
        <v>3223534542</v>
      </c>
      <c r="AF214" s="236">
        <v>65911431</v>
      </c>
      <c r="AG214" s="236">
        <v>278126861.43000001</v>
      </c>
      <c r="AH214" s="236">
        <v>1727864569</v>
      </c>
      <c r="AI214" s="236">
        <v>3028334496</v>
      </c>
      <c r="AJ214" s="236">
        <v>1702452777</v>
      </c>
      <c r="AK214" s="236">
        <v>1521081765</v>
      </c>
      <c r="AL214" s="86">
        <v>0</v>
      </c>
      <c r="AM214" s="99"/>
      <c r="AN214" s="93"/>
      <c r="AO214" s="95"/>
    </row>
    <row r="215" spans="1:41">
      <c r="A215" s="13" t="s">
        <v>370</v>
      </c>
      <c r="B215" s="14" t="s">
        <v>371</v>
      </c>
      <c r="C215" s="15">
        <f>+C216</f>
        <v>700000000</v>
      </c>
      <c r="D215" s="15">
        <f t="shared" ref="D215:N215" si="90">+D216</f>
        <v>0</v>
      </c>
      <c r="E215" s="15">
        <f t="shared" si="90"/>
        <v>0</v>
      </c>
      <c r="F215" s="15">
        <f t="shared" si="90"/>
        <v>0</v>
      </c>
      <c r="G215" s="15">
        <f t="shared" si="83"/>
        <v>700000000</v>
      </c>
      <c r="H215" s="15">
        <v>393048672</v>
      </c>
      <c r="I215" s="15">
        <v>537898665</v>
      </c>
      <c r="J215" s="15">
        <f t="shared" si="80"/>
        <v>162101335</v>
      </c>
      <c r="K215" s="15">
        <v>2200000</v>
      </c>
      <c r="L215" s="15">
        <v>2200000</v>
      </c>
      <c r="M215" s="15">
        <f t="shared" si="90"/>
        <v>144849993</v>
      </c>
      <c r="N215" s="15">
        <v>0</v>
      </c>
      <c r="O215" s="15">
        <v>543248672</v>
      </c>
      <c r="P215" s="15">
        <f t="shared" si="84"/>
        <v>5350007</v>
      </c>
      <c r="Q215" s="15">
        <f t="shared" si="81"/>
        <v>156751328</v>
      </c>
      <c r="R215" s="15">
        <f t="shared" si="85"/>
        <v>2200000</v>
      </c>
      <c r="T215" s="237" t="s">
        <v>370</v>
      </c>
      <c r="U215" s="234" t="s">
        <v>371</v>
      </c>
      <c r="V215" s="236">
        <v>700000000</v>
      </c>
      <c r="W215" s="236">
        <v>0</v>
      </c>
      <c r="X215" s="236">
        <v>0</v>
      </c>
      <c r="Y215" s="236">
        <v>0</v>
      </c>
      <c r="Z215" s="236">
        <v>0</v>
      </c>
      <c r="AA215" s="236">
        <v>0</v>
      </c>
      <c r="AB215" s="236">
        <v>700000000</v>
      </c>
      <c r="AC215" s="236">
        <v>393048672</v>
      </c>
      <c r="AD215" s="236">
        <v>537898665</v>
      </c>
      <c r="AE215" s="236">
        <v>162101335</v>
      </c>
      <c r="AF215" s="236">
        <v>2200000</v>
      </c>
      <c r="AG215" s="236">
        <v>2200000</v>
      </c>
      <c r="AH215" s="236">
        <v>0</v>
      </c>
      <c r="AI215" s="236">
        <v>543248672</v>
      </c>
      <c r="AJ215" s="236">
        <v>5350007</v>
      </c>
      <c r="AK215" s="236">
        <v>156751328</v>
      </c>
      <c r="AL215" s="86">
        <v>0</v>
      </c>
      <c r="AM215" s="99"/>
      <c r="AN215" s="93"/>
      <c r="AO215" s="95"/>
    </row>
    <row r="216" spans="1:41">
      <c r="A216" s="16" t="s">
        <v>372</v>
      </c>
      <c r="B216" s="17" t="s">
        <v>373</v>
      </c>
      <c r="C216" s="18">
        <v>700000000</v>
      </c>
      <c r="D216" s="18">
        <v>0</v>
      </c>
      <c r="E216" s="18">
        <v>0</v>
      </c>
      <c r="F216" s="18">
        <v>0</v>
      </c>
      <c r="G216" s="18">
        <f t="shared" si="83"/>
        <v>700000000</v>
      </c>
      <c r="H216" s="18">
        <v>393048672</v>
      </c>
      <c r="I216" s="18">
        <v>537898665</v>
      </c>
      <c r="J216" s="18">
        <f t="shared" si="80"/>
        <v>162101335</v>
      </c>
      <c r="K216" s="18">
        <v>2200000</v>
      </c>
      <c r="L216" s="18">
        <v>2200000</v>
      </c>
      <c r="M216" s="18">
        <v>144849993</v>
      </c>
      <c r="N216" s="18">
        <v>0</v>
      </c>
      <c r="O216" s="18">
        <v>543248672</v>
      </c>
      <c r="P216" s="18">
        <f t="shared" si="84"/>
        <v>5350007</v>
      </c>
      <c r="Q216" s="18">
        <f t="shared" si="81"/>
        <v>156751328</v>
      </c>
      <c r="R216" s="18">
        <f t="shared" si="85"/>
        <v>2200000</v>
      </c>
      <c r="T216" s="237" t="s">
        <v>372</v>
      </c>
      <c r="U216" s="234" t="s">
        <v>373</v>
      </c>
      <c r="V216" s="236">
        <v>700000000</v>
      </c>
      <c r="W216" s="236">
        <v>0</v>
      </c>
      <c r="X216" s="236">
        <v>0</v>
      </c>
      <c r="Y216" s="236">
        <v>0</v>
      </c>
      <c r="Z216" s="236">
        <v>0</v>
      </c>
      <c r="AA216" s="236">
        <v>0</v>
      </c>
      <c r="AB216" s="236">
        <v>700000000</v>
      </c>
      <c r="AC216" s="236">
        <v>393048672</v>
      </c>
      <c r="AD216" s="236">
        <v>537898665</v>
      </c>
      <c r="AE216" s="236">
        <v>162101335</v>
      </c>
      <c r="AF216" s="236">
        <v>2200000</v>
      </c>
      <c r="AG216" s="236">
        <v>2200000</v>
      </c>
      <c r="AH216" s="236">
        <v>0</v>
      </c>
      <c r="AI216" s="236">
        <v>543248672</v>
      </c>
      <c r="AJ216" s="236">
        <v>5350007</v>
      </c>
      <c r="AK216" s="236">
        <v>156751328</v>
      </c>
      <c r="AL216" s="86">
        <v>0</v>
      </c>
      <c r="AM216" s="99"/>
      <c r="AN216" s="93"/>
      <c r="AO216" s="95"/>
    </row>
    <row r="217" spans="1:41">
      <c r="A217" s="13" t="s">
        <v>374</v>
      </c>
      <c r="B217" s="14" t="s">
        <v>375</v>
      </c>
      <c r="C217" s="15">
        <f>+C218+C220+C221+C222+C223</f>
        <v>1100491267</v>
      </c>
      <c r="D217" s="15">
        <f t="shared" ref="D217:N217" si="91">+D218+D220+D221+D222+D223</f>
        <v>800000000</v>
      </c>
      <c r="E217" s="15">
        <f t="shared" si="91"/>
        <v>0</v>
      </c>
      <c r="F217" s="15">
        <f t="shared" si="91"/>
        <v>110000000</v>
      </c>
      <c r="G217" s="15">
        <f t="shared" si="83"/>
        <v>2010491267</v>
      </c>
      <c r="H217" s="15">
        <v>686506683</v>
      </c>
      <c r="I217" s="15">
        <v>657707279</v>
      </c>
      <c r="J217" s="15">
        <f t="shared" si="80"/>
        <v>1352783988</v>
      </c>
      <c r="K217" s="15">
        <v>29257118</v>
      </c>
      <c r="L217" s="15">
        <v>230667715.43000001</v>
      </c>
      <c r="M217" s="15">
        <f t="shared" si="91"/>
        <v>75289998.569999993</v>
      </c>
      <c r="N217" s="15">
        <v>871753454</v>
      </c>
      <c r="O217" s="15">
        <v>1514241450</v>
      </c>
      <c r="P217" s="15">
        <f t="shared" si="84"/>
        <v>856534171</v>
      </c>
      <c r="Q217" s="15">
        <f t="shared" si="81"/>
        <v>496249817</v>
      </c>
      <c r="R217" s="15">
        <f t="shared" si="85"/>
        <v>230667715.43000001</v>
      </c>
      <c r="T217" s="237" t="s">
        <v>374</v>
      </c>
      <c r="U217" s="234" t="s">
        <v>375</v>
      </c>
      <c r="V217" s="236">
        <v>1100491267</v>
      </c>
      <c r="W217" s="236">
        <v>800000000</v>
      </c>
      <c r="X217" s="236">
        <v>0</v>
      </c>
      <c r="Y217" s="236">
        <v>0</v>
      </c>
      <c r="Z217" s="236">
        <v>0</v>
      </c>
      <c r="AA217" s="236">
        <v>110000000</v>
      </c>
      <c r="AB217" s="236">
        <v>2010491267</v>
      </c>
      <c r="AC217" s="236">
        <v>686506683</v>
      </c>
      <c r="AD217" s="236">
        <v>657707279</v>
      </c>
      <c r="AE217" s="236">
        <v>1352783988</v>
      </c>
      <c r="AF217" s="236">
        <v>29257118</v>
      </c>
      <c r="AG217" s="236">
        <v>230667715.43000001</v>
      </c>
      <c r="AH217" s="236">
        <v>871753454</v>
      </c>
      <c r="AI217" s="236">
        <v>1514241450</v>
      </c>
      <c r="AJ217" s="236">
        <v>856534171</v>
      </c>
      <c r="AK217" s="236">
        <v>496249817</v>
      </c>
      <c r="AL217" s="86">
        <v>0</v>
      </c>
      <c r="AM217" s="99"/>
      <c r="AN217" s="93"/>
      <c r="AO217" s="95"/>
    </row>
    <row r="218" spans="1:41">
      <c r="A218" s="13" t="s">
        <v>376</v>
      </c>
      <c r="B218" s="14" t="s">
        <v>377</v>
      </c>
      <c r="C218" s="15">
        <f>+C219</f>
        <v>96681267</v>
      </c>
      <c r="D218" s="15">
        <f t="shared" ref="D218:N218" si="92">+D219</f>
        <v>0</v>
      </c>
      <c r="E218" s="15">
        <f t="shared" si="92"/>
        <v>0</v>
      </c>
      <c r="F218" s="15">
        <f t="shared" si="92"/>
        <v>0</v>
      </c>
      <c r="G218" s="15">
        <f t="shared" si="83"/>
        <v>96681267</v>
      </c>
      <c r="H218" s="15">
        <v>16113544</v>
      </c>
      <c r="I218" s="15">
        <v>16113544</v>
      </c>
      <c r="J218" s="15">
        <f t="shared" si="80"/>
        <v>80567723</v>
      </c>
      <c r="K218" s="15">
        <v>0</v>
      </c>
      <c r="L218" s="15">
        <v>0</v>
      </c>
      <c r="M218" s="15">
        <f t="shared" si="92"/>
        <v>0</v>
      </c>
      <c r="N218" s="15">
        <v>0</v>
      </c>
      <c r="O218" s="15">
        <v>96681267</v>
      </c>
      <c r="P218" s="15">
        <f t="shared" si="84"/>
        <v>80567723</v>
      </c>
      <c r="Q218" s="15">
        <f t="shared" si="81"/>
        <v>0</v>
      </c>
      <c r="R218" s="15">
        <f t="shared" si="85"/>
        <v>0</v>
      </c>
      <c r="T218" s="237" t="s">
        <v>376</v>
      </c>
      <c r="U218" s="234" t="s">
        <v>377</v>
      </c>
      <c r="V218" s="236">
        <v>96681267</v>
      </c>
      <c r="W218" s="236">
        <v>0</v>
      </c>
      <c r="X218" s="236">
        <v>0</v>
      </c>
      <c r="Y218" s="236">
        <v>0</v>
      </c>
      <c r="Z218" s="236">
        <v>0</v>
      </c>
      <c r="AA218" s="236">
        <v>0</v>
      </c>
      <c r="AB218" s="236">
        <v>96681267</v>
      </c>
      <c r="AC218" s="236">
        <v>16113544</v>
      </c>
      <c r="AD218" s="236">
        <v>16113544</v>
      </c>
      <c r="AE218" s="236">
        <v>80567723</v>
      </c>
      <c r="AF218" s="236">
        <v>0</v>
      </c>
      <c r="AG218" s="236">
        <v>0</v>
      </c>
      <c r="AH218" s="236">
        <v>0</v>
      </c>
      <c r="AI218" s="236">
        <v>96681267</v>
      </c>
      <c r="AJ218" s="236">
        <v>80567723</v>
      </c>
      <c r="AK218" s="236">
        <v>0</v>
      </c>
      <c r="AL218" s="86">
        <v>0</v>
      </c>
      <c r="AM218" s="99"/>
      <c r="AN218" s="93"/>
      <c r="AO218" s="95"/>
    </row>
    <row r="219" spans="1:41">
      <c r="A219" s="16" t="s">
        <v>378</v>
      </c>
      <c r="B219" s="17" t="s">
        <v>379</v>
      </c>
      <c r="C219" s="18">
        <v>96681267</v>
      </c>
      <c r="D219" s="18">
        <v>0</v>
      </c>
      <c r="E219" s="18">
        <v>0</v>
      </c>
      <c r="F219" s="18">
        <v>0</v>
      </c>
      <c r="G219" s="18">
        <f t="shared" si="83"/>
        <v>96681267</v>
      </c>
      <c r="H219" s="18">
        <v>16113544</v>
      </c>
      <c r="I219" s="18">
        <v>16113544</v>
      </c>
      <c r="J219" s="18">
        <f t="shared" si="80"/>
        <v>80567723</v>
      </c>
      <c r="K219" s="18">
        <v>0</v>
      </c>
      <c r="L219" s="18">
        <v>0</v>
      </c>
      <c r="M219" s="18">
        <v>0</v>
      </c>
      <c r="N219" s="18">
        <v>0</v>
      </c>
      <c r="O219" s="18">
        <v>96681267</v>
      </c>
      <c r="P219" s="18">
        <f t="shared" si="84"/>
        <v>80567723</v>
      </c>
      <c r="Q219" s="18">
        <f t="shared" si="81"/>
        <v>0</v>
      </c>
      <c r="R219" s="18">
        <f t="shared" si="85"/>
        <v>0</v>
      </c>
      <c r="T219" s="237" t="s">
        <v>378</v>
      </c>
      <c r="U219" s="234" t="s">
        <v>379</v>
      </c>
      <c r="V219" s="236">
        <v>96681267</v>
      </c>
      <c r="W219" s="236">
        <v>0</v>
      </c>
      <c r="X219" s="236">
        <v>0</v>
      </c>
      <c r="Y219" s="236">
        <v>0</v>
      </c>
      <c r="Z219" s="236">
        <v>0</v>
      </c>
      <c r="AA219" s="236">
        <v>0</v>
      </c>
      <c r="AB219" s="236">
        <v>96681267</v>
      </c>
      <c r="AC219" s="236">
        <v>16113544</v>
      </c>
      <c r="AD219" s="236">
        <v>16113544</v>
      </c>
      <c r="AE219" s="236">
        <v>80567723</v>
      </c>
      <c r="AF219" s="236">
        <v>0</v>
      </c>
      <c r="AG219" s="236">
        <v>0</v>
      </c>
      <c r="AH219" s="236">
        <v>0</v>
      </c>
      <c r="AI219" s="236">
        <v>96681267</v>
      </c>
      <c r="AJ219" s="236">
        <v>80567723</v>
      </c>
      <c r="AK219" s="236">
        <v>0</v>
      </c>
      <c r="AL219" s="86">
        <v>0</v>
      </c>
      <c r="AM219" s="99"/>
      <c r="AN219" s="93"/>
      <c r="AO219" s="95"/>
    </row>
    <row r="220" spans="1:41">
      <c r="A220" s="16" t="s">
        <v>380</v>
      </c>
      <c r="B220" s="17" t="s">
        <v>381</v>
      </c>
      <c r="C220" s="18">
        <v>60000000</v>
      </c>
      <c r="D220" s="18">
        <v>0</v>
      </c>
      <c r="E220" s="18">
        <v>0</v>
      </c>
      <c r="F220" s="18">
        <v>0</v>
      </c>
      <c r="G220" s="18">
        <f t="shared" si="83"/>
        <v>60000000</v>
      </c>
      <c r="H220" s="18">
        <v>0</v>
      </c>
      <c r="I220" s="18">
        <v>33000000</v>
      </c>
      <c r="J220" s="18">
        <f t="shared" si="80"/>
        <v>27000000</v>
      </c>
      <c r="K220" s="18">
        <v>0</v>
      </c>
      <c r="L220" s="18">
        <v>5500000</v>
      </c>
      <c r="M220" s="18">
        <v>33000000</v>
      </c>
      <c r="N220" s="18">
        <v>0</v>
      </c>
      <c r="O220" s="18">
        <v>33000000</v>
      </c>
      <c r="P220" s="18">
        <f t="shared" si="84"/>
        <v>0</v>
      </c>
      <c r="Q220" s="18">
        <f t="shared" si="81"/>
        <v>27000000</v>
      </c>
      <c r="R220" s="18">
        <f t="shared" si="85"/>
        <v>5500000</v>
      </c>
      <c r="T220" s="237" t="s">
        <v>380</v>
      </c>
      <c r="U220" s="234" t="s">
        <v>381</v>
      </c>
      <c r="V220" s="236">
        <v>60000000</v>
      </c>
      <c r="W220" s="236">
        <v>0</v>
      </c>
      <c r="X220" s="236">
        <v>0</v>
      </c>
      <c r="Y220" s="236">
        <v>0</v>
      </c>
      <c r="Z220" s="236">
        <v>0</v>
      </c>
      <c r="AA220" s="236">
        <v>0</v>
      </c>
      <c r="AB220" s="236">
        <v>60000000</v>
      </c>
      <c r="AC220" s="236">
        <v>0</v>
      </c>
      <c r="AD220" s="236">
        <v>33000000</v>
      </c>
      <c r="AE220" s="236">
        <v>27000000</v>
      </c>
      <c r="AF220" s="236">
        <v>0</v>
      </c>
      <c r="AG220" s="236">
        <v>5500000</v>
      </c>
      <c r="AH220" s="236">
        <v>0</v>
      </c>
      <c r="AI220" s="236">
        <v>33000000</v>
      </c>
      <c r="AJ220" s="236">
        <v>0</v>
      </c>
      <c r="AK220" s="236">
        <v>27000000</v>
      </c>
      <c r="AL220" s="86">
        <v>0</v>
      </c>
      <c r="AM220" s="99"/>
      <c r="AN220" s="93"/>
      <c r="AO220" s="95"/>
    </row>
    <row r="221" spans="1:41">
      <c r="A221" s="16" t="s">
        <v>382</v>
      </c>
      <c r="B221" s="17" t="s">
        <v>383</v>
      </c>
      <c r="C221" s="18">
        <v>285210000</v>
      </c>
      <c r="D221" s="18">
        <v>0</v>
      </c>
      <c r="E221" s="18">
        <v>0</v>
      </c>
      <c r="F221" s="18">
        <v>0</v>
      </c>
      <c r="G221" s="18">
        <f t="shared" si="83"/>
        <v>285210000</v>
      </c>
      <c r="H221" s="18">
        <v>1596880</v>
      </c>
      <c r="I221" s="18">
        <v>30116880</v>
      </c>
      <c r="J221" s="18">
        <f t="shared" si="80"/>
        <v>255093120</v>
      </c>
      <c r="K221" s="18">
        <v>4063332</v>
      </c>
      <c r="L221" s="18">
        <v>4063332</v>
      </c>
      <c r="M221" s="18">
        <v>28520000</v>
      </c>
      <c r="N221" s="18">
        <v>0</v>
      </c>
      <c r="O221" s="18">
        <v>282426133</v>
      </c>
      <c r="P221" s="18">
        <f t="shared" si="84"/>
        <v>252309253</v>
      </c>
      <c r="Q221" s="18">
        <f t="shared" si="81"/>
        <v>2783867</v>
      </c>
      <c r="R221" s="18">
        <f t="shared" si="85"/>
        <v>4063332</v>
      </c>
      <c r="T221" s="237" t="s">
        <v>382</v>
      </c>
      <c r="U221" s="234" t="s">
        <v>383</v>
      </c>
      <c r="V221" s="236">
        <v>285210000</v>
      </c>
      <c r="W221" s="236">
        <v>0</v>
      </c>
      <c r="X221" s="236">
        <v>0</v>
      </c>
      <c r="Y221" s="236">
        <v>0</v>
      </c>
      <c r="Z221" s="236">
        <v>0</v>
      </c>
      <c r="AA221" s="236">
        <v>0</v>
      </c>
      <c r="AB221" s="236">
        <v>285210000</v>
      </c>
      <c r="AC221" s="236">
        <v>1596880</v>
      </c>
      <c r="AD221" s="236">
        <v>30116880</v>
      </c>
      <c r="AE221" s="236">
        <v>255093120</v>
      </c>
      <c r="AF221" s="236">
        <v>4063332</v>
      </c>
      <c r="AG221" s="236">
        <v>4063332</v>
      </c>
      <c r="AH221" s="236">
        <v>0</v>
      </c>
      <c r="AI221" s="236">
        <v>282426133</v>
      </c>
      <c r="AJ221" s="236">
        <v>252309253</v>
      </c>
      <c r="AK221" s="236">
        <v>2783867</v>
      </c>
      <c r="AL221" s="86">
        <v>0</v>
      </c>
      <c r="AM221" s="99"/>
      <c r="AN221" s="93"/>
      <c r="AO221" s="95"/>
    </row>
    <row r="222" spans="1:41">
      <c r="A222" s="16" t="s">
        <v>384</v>
      </c>
      <c r="B222" s="17" t="s">
        <v>385</v>
      </c>
      <c r="C222" s="18">
        <v>206600000</v>
      </c>
      <c r="D222" s="18">
        <v>0</v>
      </c>
      <c r="E222" s="18">
        <v>0</v>
      </c>
      <c r="F222" s="18">
        <v>0</v>
      </c>
      <c r="G222" s="18">
        <f t="shared" si="83"/>
        <v>206600000</v>
      </c>
      <c r="H222" s="18">
        <v>1200000</v>
      </c>
      <c r="I222" s="18">
        <v>1200000</v>
      </c>
      <c r="J222" s="18">
        <f t="shared" si="80"/>
        <v>205400000</v>
      </c>
      <c r="K222" s="18">
        <v>1200000</v>
      </c>
      <c r="L222" s="18">
        <v>1200000</v>
      </c>
      <c r="M222" s="18">
        <v>0</v>
      </c>
      <c r="N222" s="18">
        <v>91200000</v>
      </c>
      <c r="O222" s="18">
        <v>91200000</v>
      </c>
      <c r="P222" s="18">
        <f t="shared" si="84"/>
        <v>90000000</v>
      </c>
      <c r="Q222" s="18">
        <f t="shared" si="81"/>
        <v>115400000</v>
      </c>
      <c r="R222" s="18">
        <f t="shared" si="85"/>
        <v>1200000</v>
      </c>
      <c r="T222" s="237" t="s">
        <v>384</v>
      </c>
      <c r="U222" s="234" t="s">
        <v>385</v>
      </c>
      <c r="V222" s="236">
        <v>206600000</v>
      </c>
      <c r="W222" s="236">
        <v>0</v>
      </c>
      <c r="X222" s="236">
        <v>0</v>
      </c>
      <c r="Y222" s="236">
        <v>0</v>
      </c>
      <c r="Z222" s="236">
        <v>0</v>
      </c>
      <c r="AA222" s="236">
        <v>0</v>
      </c>
      <c r="AB222" s="236">
        <v>206600000</v>
      </c>
      <c r="AC222" s="236">
        <v>1200000</v>
      </c>
      <c r="AD222" s="236">
        <v>1200000</v>
      </c>
      <c r="AE222" s="236">
        <v>205400000</v>
      </c>
      <c r="AF222" s="236">
        <v>1200000</v>
      </c>
      <c r="AG222" s="236">
        <v>1200000</v>
      </c>
      <c r="AH222" s="236">
        <v>91200000</v>
      </c>
      <c r="AI222" s="236">
        <v>91200000</v>
      </c>
      <c r="AJ222" s="236">
        <v>90000000</v>
      </c>
      <c r="AK222" s="236">
        <v>115400000</v>
      </c>
      <c r="AL222" s="86">
        <v>0</v>
      </c>
      <c r="AM222" s="99"/>
      <c r="AN222" s="93"/>
      <c r="AO222" s="95"/>
    </row>
    <row r="223" spans="1:41">
      <c r="A223" s="16" t="s">
        <v>386</v>
      </c>
      <c r="B223" s="17" t="s">
        <v>387</v>
      </c>
      <c r="C223" s="18">
        <v>452000000</v>
      </c>
      <c r="D223" s="18">
        <f>250000000+550000000</f>
        <v>800000000</v>
      </c>
      <c r="E223" s="18">
        <v>0</v>
      </c>
      <c r="F223" s="18">
        <v>110000000</v>
      </c>
      <c r="G223" s="18">
        <f t="shared" si="83"/>
        <v>1362000000</v>
      </c>
      <c r="H223" s="18">
        <v>667596259</v>
      </c>
      <c r="I223" s="18">
        <v>577276855</v>
      </c>
      <c r="J223" s="18">
        <f t="shared" si="80"/>
        <v>784723145</v>
      </c>
      <c r="K223" s="18">
        <v>23993786</v>
      </c>
      <c r="L223" s="18">
        <v>219904383.43000001</v>
      </c>
      <c r="M223" s="18">
        <v>13769998.57</v>
      </c>
      <c r="N223" s="18">
        <v>780553454</v>
      </c>
      <c r="O223" s="18">
        <v>1010934050</v>
      </c>
      <c r="P223" s="18">
        <f t="shared" si="84"/>
        <v>433657195</v>
      </c>
      <c r="Q223" s="18">
        <f t="shared" si="81"/>
        <v>351065950</v>
      </c>
      <c r="R223" s="18">
        <f t="shared" si="85"/>
        <v>219904383.43000001</v>
      </c>
      <c r="T223" s="237" t="s">
        <v>386</v>
      </c>
      <c r="U223" s="234" t="s">
        <v>387</v>
      </c>
      <c r="V223" s="236">
        <v>452000000</v>
      </c>
      <c r="W223" s="236">
        <v>800000000</v>
      </c>
      <c r="X223" s="236">
        <v>0</v>
      </c>
      <c r="Y223" s="236">
        <v>0</v>
      </c>
      <c r="Z223" s="236">
        <v>0</v>
      </c>
      <c r="AA223" s="236">
        <v>110000000</v>
      </c>
      <c r="AB223" s="236">
        <v>1362000000</v>
      </c>
      <c r="AC223" s="236">
        <v>667596259</v>
      </c>
      <c r="AD223" s="236">
        <v>577276855</v>
      </c>
      <c r="AE223" s="236">
        <v>784723145</v>
      </c>
      <c r="AF223" s="236">
        <v>23993786</v>
      </c>
      <c r="AG223" s="236">
        <v>219904383.43000001</v>
      </c>
      <c r="AH223" s="236">
        <v>780553454</v>
      </c>
      <c r="AI223" s="236">
        <v>1010934050</v>
      </c>
      <c r="AJ223" s="236">
        <v>433657195</v>
      </c>
      <c r="AK223" s="236">
        <v>351065950</v>
      </c>
      <c r="AL223" s="86">
        <v>0</v>
      </c>
      <c r="AM223" s="99">
        <v>20202080309</v>
      </c>
      <c r="AN223" s="89">
        <v>40000000</v>
      </c>
      <c r="AO223" s="95"/>
    </row>
    <row r="224" spans="1:41">
      <c r="A224" s="13" t="s">
        <v>388</v>
      </c>
      <c r="B224" s="14" t="s">
        <v>389</v>
      </c>
      <c r="C224" s="15">
        <f>+C225+C226</f>
        <v>580000000</v>
      </c>
      <c r="D224" s="15">
        <f t="shared" ref="D224:N224" si="93">+D225+D226</f>
        <v>0</v>
      </c>
      <c r="E224" s="15">
        <f t="shared" si="93"/>
        <v>0</v>
      </c>
      <c r="F224" s="15">
        <f t="shared" si="93"/>
        <v>0</v>
      </c>
      <c r="G224" s="15">
        <f t="shared" si="83"/>
        <v>580000000</v>
      </c>
      <c r="H224" s="15">
        <v>52578997</v>
      </c>
      <c r="I224" s="15">
        <v>60778050</v>
      </c>
      <c r="J224" s="15">
        <f t="shared" si="80"/>
        <v>519221950</v>
      </c>
      <c r="K224" s="15">
        <v>14666127</v>
      </c>
      <c r="L224" s="15">
        <v>23770960</v>
      </c>
      <c r="M224" s="15">
        <f t="shared" si="93"/>
        <v>-339960</v>
      </c>
      <c r="N224" s="15">
        <v>225458080</v>
      </c>
      <c r="O224" s="15">
        <v>259323800</v>
      </c>
      <c r="P224" s="15">
        <f t="shared" si="84"/>
        <v>198545750</v>
      </c>
      <c r="Q224" s="15">
        <f t="shared" si="81"/>
        <v>320676200</v>
      </c>
      <c r="R224" s="15">
        <f t="shared" si="85"/>
        <v>23770960</v>
      </c>
      <c r="T224" s="237" t="s">
        <v>388</v>
      </c>
      <c r="U224" s="234" t="s">
        <v>389</v>
      </c>
      <c r="V224" s="236">
        <v>580000000</v>
      </c>
      <c r="W224" s="236">
        <v>0</v>
      </c>
      <c r="X224" s="236">
        <v>0</v>
      </c>
      <c r="Y224" s="236">
        <v>0</v>
      </c>
      <c r="Z224" s="236">
        <v>0</v>
      </c>
      <c r="AA224" s="236">
        <v>0</v>
      </c>
      <c r="AB224" s="236">
        <v>580000000</v>
      </c>
      <c r="AC224" s="236">
        <v>52578997</v>
      </c>
      <c r="AD224" s="236">
        <v>60778050</v>
      </c>
      <c r="AE224" s="236">
        <v>519221950</v>
      </c>
      <c r="AF224" s="236">
        <v>14666127</v>
      </c>
      <c r="AG224" s="236">
        <v>23770960</v>
      </c>
      <c r="AH224" s="236">
        <v>225458080</v>
      </c>
      <c r="AI224" s="236">
        <v>259323800</v>
      </c>
      <c r="AJ224" s="236">
        <v>198545750</v>
      </c>
      <c r="AK224" s="236">
        <v>320676200</v>
      </c>
      <c r="AL224" s="86">
        <v>0</v>
      </c>
      <c r="AM224" s="99">
        <v>20202080309</v>
      </c>
      <c r="AN224" s="89">
        <v>30000000</v>
      </c>
      <c r="AO224" s="95"/>
    </row>
    <row r="225" spans="1:42">
      <c r="A225" s="16" t="s">
        <v>390</v>
      </c>
      <c r="B225" s="17" t="s">
        <v>391</v>
      </c>
      <c r="C225" s="18">
        <v>80000000</v>
      </c>
      <c r="D225" s="18">
        <v>0</v>
      </c>
      <c r="E225" s="18">
        <v>0</v>
      </c>
      <c r="F225" s="18">
        <v>0</v>
      </c>
      <c r="G225" s="18">
        <f t="shared" si="83"/>
        <v>80000000</v>
      </c>
      <c r="H225" s="18">
        <v>1500000</v>
      </c>
      <c r="I225" s="18">
        <v>1500000</v>
      </c>
      <c r="J225" s="18">
        <f t="shared" si="80"/>
        <v>78500000</v>
      </c>
      <c r="K225" s="18">
        <v>1500000</v>
      </c>
      <c r="L225" s="18">
        <v>1500000</v>
      </c>
      <c r="M225" s="18">
        <v>0</v>
      </c>
      <c r="N225" s="18">
        <v>1500000</v>
      </c>
      <c r="O225" s="18">
        <v>22500000</v>
      </c>
      <c r="P225" s="18">
        <f t="shared" si="84"/>
        <v>21000000</v>
      </c>
      <c r="Q225" s="18">
        <f t="shared" si="81"/>
        <v>57500000</v>
      </c>
      <c r="R225" s="18">
        <f t="shared" si="85"/>
        <v>1500000</v>
      </c>
      <c r="T225" s="237" t="s">
        <v>390</v>
      </c>
      <c r="U225" s="234" t="s">
        <v>391</v>
      </c>
      <c r="V225" s="236">
        <v>80000000</v>
      </c>
      <c r="W225" s="236">
        <v>0</v>
      </c>
      <c r="X225" s="236">
        <v>0</v>
      </c>
      <c r="Y225" s="236">
        <v>0</v>
      </c>
      <c r="Z225" s="236">
        <v>0</v>
      </c>
      <c r="AA225" s="236">
        <v>0</v>
      </c>
      <c r="AB225" s="236">
        <v>80000000</v>
      </c>
      <c r="AC225" s="236">
        <v>1500000</v>
      </c>
      <c r="AD225" s="236">
        <v>1500000</v>
      </c>
      <c r="AE225" s="236">
        <v>78500000</v>
      </c>
      <c r="AF225" s="236">
        <v>1500000</v>
      </c>
      <c r="AG225" s="236">
        <v>1500000</v>
      </c>
      <c r="AH225" s="236">
        <v>1500000</v>
      </c>
      <c r="AI225" s="236">
        <v>22500000</v>
      </c>
      <c r="AJ225" s="236">
        <v>21000000</v>
      </c>
      <c r="AK225" s="236">
        <v>57500000</v>
      </c>
      <c r="AL225" s="86">
        <v>0</v>
      </c>
      <c r="AM225" s="99">
        <v>20202080309</v>
      </c>
      <c r="AN225" s="89">
        <v>40000000</v>
      </c>
      <c r="AO225" s="95"/>
    </row>
    <row r="226" spans="1:42">
      <c r="A226" s="16" t="s">
        <v>392</v>
      </c>
      <c r="B226" s="17" t="s">
        <v>393</v>
      </c>
      <c r="C226" s="18">
        <v>500000000</v>
      </c>
      <c r="D226" s="18">
        <v>0</v>
      </c>
      <c r="E226" s="18">
        <v>0</v>
      </c>
      <c r="F226" s="18">
        <v>0</v>
      </c>
      <c r="G226" s="18">
        <f t="shared" si="83"/>
        <v>500000000</v>
      </c>
      <c r="H226" s="18">
        <v>51078997</v>
      </c>
      <c r="I226" s="18">
        <v>59278050</v>
      </c>
      <c r="J226" s="18">
        <f t="shared" si="80"/>
        <v>440721950</v>
      </c>
      <c r="K226" s="18">
        <v>13166127</v>
      </c>
      <c r="L226" s="18">
        <v>22270960</v>
      </c>
      <c r="M226" s="18">
        <v>-339960</v>
      </c>
      <c r="N226" s="18">
        <v>223958080</v>
      </c>
      <c r="O226" s="18">
        <v>236823800</v>
      </c>
      <c r="P226" s="18">
        <f t="shared" si="84"/>
        <v>177545750</v>
      </c>
      <c r="Q226" s="18">
        <f t="shared" si="81"/>
        <v>263176200</v>
      </c>
      <c r="R226" s="18">
        <f t="shared" si="85"/>
        <v>22270960</v>
      </c>
      <c r="T226" s="237" t="s">
        <v>392</v>
      </c>
      <c r="U226" s="234" t="s">
        <v>393</v>
      </c>
      <c r="V226" s="236">
        <v>500000000</v>
      </c>
      <c r="W226" s="236">
        <v>0</v>
      </c>
      <c r="X226" s="236">
        <v>0</v>
      </c>
      <c r="Y226" s="236">
        <v>0</v>
      </c>
      <c r="Z226" s="236">
        <v>0</v>
      </c>
      <c r="AA226" s="236">
        <v>0</v>
      </c>
      <c r="AB226" s="236">
        <v>500000000</v>
      </c>
      <c r="AC226" s="236">
        <v>51078997</v>
      </c>
      <c r="AD226" s="236">
        <v>59278050</v>
      </c>
      <c r="AE226" s="236">
        <v>440721950</v>
      </c>
      <c r="AF226" s="236">
        <v>13166127</v>
      </c>
      <c r="AG226" s="236">
        <v>22270960</v>
      </c>
      <c r="AH226" s="236">
        <v>223958080</v>
      </c>
      <c r="AI226" s="236">
        <v>236823800</v>
      </c>
      <c r="AJ226" s="236">
        <v>177545750</v>
      </c>
      <c r="AK226" s="236">
        <v>263176200</v>
      </c>
      <c r="AL226" s="86">
        <v>0</v>
      </c>
      <c r="AM226" s="99">
        <v>20202080309</v>
      </c>
      <c r="AN226" s="89">
        <v>40000000</v>
      </c>
      <c r="AO226" s="95"/>
    </row>
    <row r="227" spans="1:42">
      <c r="A227" s="13" t="s">
        <v>394</v>
      </c>
      <c r="B227" s="14" t="s">
        <v>395</v>
      </c>
      <c r="C227" s="15">
        <f>+C228+C229</f>
        <v>770425000</v>
      </c>
      <c r="D227" s="15">
        <f t="shared" ref="D227:N227" si="94">+D228+D229</f>
        <v>0</v>
      </c>
      <c r="E227" s="15">
        <f t="shared" si="94"/>
        <v>0</v>
      </c>
      <c r="F227" s="15">
        <f t="shared" si="94"/>
        <v>0</v>
      </c>
      <c r="G227" s="15">
        <f t="shared" si="83"/>
        <v>770425000</v>
      </c>
      <c r="H227" s="15">
        <v>500000</v>
      </c>
      <c r="I227" s="15">
        <v>29717539</v>
      </c>
      <c r="J227" s="15">
        <f t="shared" si="80"/>
        <v>740707461</v>
      </c>
      <c r="K227" s="15">
        <v>500000</v>
      </c>
      <c r="L227" s="15">
        <v>500000</v>
      </c>
      <c r="M227" s="15">
        <f t="shared" si="94"/>
        <v>29217539</v>
      </c>
      <c r="N227" s="15">
        <v>597050479</v>
      </c>
      <c r="O227" s="15">
        <v>626268018</v>
      </c>
      <c r="P227" s="15">
        <f t="shared" si="84"/>
        <v>596550479</v>
      </c>
      <c r="Q227" s="15">
        <f t="shared" si="81"/>
        <v>144156982</v>
      </c>
      <c r="R227" s="15">
        <f t="shared" si="85"/>
        <v>500000</v>
      </c>
      <c r="T227" s="237" t="s">
        <v>394</v>
      </c>
      <c r="U227" s="234" t="s">
        <v>395</v>
      </c>
      <c r="V227" s="236">
        <v>770425000</v>
      </c>
      <c r="W227" s="236">
        <v>0</v>
      </c>
      <c r="X227" s="236">
        <v>0</v>
      </c>
      <c r="Y227" s="236">
        <v>0</v>
      </c>
      <c r="Z227" s="236">
        <v>0</v>
      </c>
      <c r="AA227" s="236">
        <v>0</v>
      </c>
      <c r="AB227" s="236">
        <v>770425000</v>
      </c>
      <c r="AC227" s="236">
        <v>500000</v>
      </c>
      <c r="AD227" s="236">
        <v>29717539</v>
      </c>
      <c r="AE227" s="236">
        <v>740707461</v>
      </c>
      <c r="AF227" s="236">
        <v>500000</v>
      </c>
      <c r="AG227" s="236">
        <v>500000</v>
      </c>
      <c r="AH227" s="236">
        <v>597050479</v>
      </c>
      <c r="AI227" s="236">
        <v>626268018</v>
      </c>
      <c r="AJ227" s="236">
        <v>596550479</v>
      </c>
      <c r="AK227" s="236">
        <v>144156982</v>
      </c>
      <c r="AL227" s="86">
        <v>0</v>
      </c>
      <c r="AM227" s="99"/>
      <c r="AN227" s="93"/>
      <c r="AO227" s="95"/>
    </row>
    <row r="228" spans="1:42">
      <c r="A228" s="16" t="s">
        <v>396</v>
      </c>
      <c r="B228" s="17" t="s">
        <v>397</v>
      </c>
      <c r="C228" s="18">
        <v>670425000</v>
      </c>
      <c r="D228" s="18">
        <v>0</v>
      </c>
      <c r="E228" s="18">
        <v>0</v>
      </c>
      <c r="F228" s="18">
        <v>0</v>
      </c>
      <c r="G228" s="18">
        <f t="shared" si="83"/>
        <v>670425000</v>
      </c>
      <c r="H228" s="18">
        <v>0</v>
      </c>
      <c r="I228" s="18">
        <v>29217539</v>
      </c>
      <c r="J228" s="18">
        <f t="shared" si="80"/>
        <v>641207461</v>
      </c>
      <c r="K228" s="18">
        <v>0</v>
      </c>
      <c r="L228" s="18">
        <v>0</v>
      </c>
      <c r="M228" s="18">
        <v>29217539</v>
      </c>
      <c r="N228" s="18">
        <v>596550479</v>
      </c>
      <c r="O228" s="18">
        <v>625768018</v>
      </c>
      <c r="P228" s="18">
        <f t="shared" si="84"/>
        <v>596550479</v>
      </c>
      <c r="Q228" s="18">
        <f t="shared" si="81"/>
        <v>44656982</v>
      </c>
      <c r="R228" s="18">
        <f t="shared" si="85"/>
        <v>0</v>
      </c>
      <c r="T228" s="237" t="s">
        <v>396</v>
      </c>
      <c r="U228" s="234" t="s">
        <v>397</v>
      </c>
      <c r="V228" s="236">
        <v>670425000</v>
      </c>
      <c r="W228" s="236">
        <v>0</v>
      </c>
      <c r="X228" s="236">
        <v>0</v>
      </c>
      <c r="Y228" s="236">
        <v>0</v>
      </c>
      <c r="Z228" s="236">
        <v>0</v>
      </c>
      <c r="AA228" s="236">
        <v>0</v>
      </c>
      <c r="AB228" s="236">
        <v>670425000</v>
      </c>
      <c r="AC228" s="236">
        <v>0</v>
      </c>
      <c r="AD228" s="236">
        <v>29217539</v>
      </c>
      <c r="AE228" s="236">
        <v>641207461</v>
      </c>
      <c r="AF228" s="236">
        <v>0</v>
      </c>
      <c r="AG228" s="236">
        <v>0</v>
      </c>
      <c r="AH228" s="236">
        <v>596550479</v>
      </c>
      <c r="AI228" s="236">
        <v>625768018</v>
      </c>
      <c r="AJ228" s="236">
        <v>596550479</v>
      </c>
      <c r="AK228" s="236">
        <v>44656982</v>
      </c>
      <c r="AL228" s="86">
        <v>0</v>
      </c>
      <c r="AM228" s="99"/>
      <c r="AN228" s="93"/>
      <c r="AO228" s="95"/>
    </row>
    <row r="229" spans="1:42">
      <c r="A229" s="16" t="s">
        <v>398</v>
      </c>
      <c r="B229" s="17" t="s">
        <v>399</v>
      </c>
      <c r="C229" s="18">
        <v>100000000</v>
      </c>
      <c r="D229" s="18">
        <v>0</v>
      </c>
      <c r="E229" s="18">
        <v>0</v>
      </c>
      <c r="F229" s="18">
        <v>0</v>
      </c>
      <c r="G229" s="18">
        <f t="shared" si="83"/>
        <v>100000000</v>
      </c>
      <c r="H229" s="18">
        <v>500000</v>
      </c>
      <c r="I229" s="18">
        <v>500000</v>
      </c>
      <c r="J229" s="18">
        <f t="shared" si="80"/>
        <v>99500000</v>
      </c>
      <c r="K229" s="18">
        <v>500000</v>
      </c>
      <c r="L229" s="18">
        <v>500000</v>
      </c>
      <c r="M229" s="18">
        <v>0</v>
      </c>
      <c r="N229" s="18">
        <v>500000</v>
      </c>
      <c r="O229" s="18">
        <v>500000</v>
      </c>
      <c r="P229" s="18">
        <f t="shared" si="84"/>
        <v>0</v>
      </c>
      <c r="Q229" s="18">
        <f t="shared" si="81"/>
        <v>99500000</v>
      </c>
      <c r="R229" s="18">
        <f t="shared" si="85"/>
        <v>500000</v>
      </c>
      <c r="T229" s="237" t="s">
        <v>398</v>
      </c>
      <c r="U229" s="234" t="s">
        <v>399</v>
      </c>
      <c r="V229" s="236">
        <v>100000000</v>
      </c>
      <c r="W229" s="236">
        <v>0</v>
      </c>
      <c r="X229" s="236">
        <v>0</v>
      </c>
      <c r="Y229" s="236">
        <v>0</v>
      </c>
      <c r="Z229" s="236">
        <v>0</v>
      </c>
      <c r="AA229" s="236">
        <v>0</v>
      </c>
      <c r="AB229" s="236">
        <v>100000000</v>
      </c>
      <c r="AC229" s="236">
        <v>500000</v>
      </c>
      <c r="AD229" s="236">
        <v>500000</v>
      </c>
      <c r="AE229" s="236">
        <v>99500000</v>
      </c>
      <c r="AF229" s="236">
        <v>500000</v>
      </c>
      <c r="AG229" s="236">
        <v>500000</v>
      </c>
      <c r="AH229" s="236">
        <v>500000</v>
      </c>
      <c r="AI229" s="236">
        <v>500000</v>
      </c>
      <c r="AJ229" s="236">
        <v>0</v>
      </c>
      <c r="AK229" s="236">
        <v>99500000</v>
      </c>
      <c r="AL229" s="86">
        <v>0</v>
      </c>
      <c r="AM229" s="99"/>
      <c r="AN229" s="93"/>
      <c r="AO229" s="95"/>
    </row>
    <row r="230" spans="1:42">
      <c r="A230" s="13" t="s">
        <v>400</v>
      </c>
      <c r="B230" s="14" t="s">
        <v>401</v>
      </c>
      <c r="C230" s="15">
        <f>+C231+C232</f>
        <v>70000000</v>
      </c>
      <c r="D230" s="15">
        <f t="shared" ref="D230:N230" si="95">+D231+D232</f>
        <v>0</v>
      </c>
      <c r="E230" s="15">
        <f t="shared" si="95"/>
        <v>0</v>
      </c>
      <c r="F230" s="15">
        <f t="shared" si="95"/>
        <v>0</v>
      </c>
      <c r="G230" s="15">
        <f t="shared" si="83"/>
        <v>70000000</v>
      </c>
      <c r="H230" s="15">
        <v>22000000</v>
      </c>
      <c r="I230" s="15">
        <v>22000000</v>
      </c>
      <c r="J230" s="15">
        <f t="shared" si="80"/>
        <v>48000000</v>
      </c>
      <c r="K230" s="15">
        <v>2000000</v>
      </c>
      <c r="L230" s="15">
        <v>2000000</v>
      </c>
      <c r="M230" s="15">
        <f t="shared" si="95"/>
        <v>0</v>
      </c>
      <c r="N230" s="15">
        <v>2000000</v>
      </c>
      <c r="O230" s="15">
        <v>22000000</v>
      </c>
      <c r="P230" s="15">
        <f t="shared" si="84"/>
        <v>0</v>
      </c>
      <c r="Q230" s="15">
        <f t="shared" si="81"/>
        <v>48000000</v>
      </c>
      <c r="R230" s="15">
        <f t="shared" si="85"/>
        <v>2000000</v>
      </c>
      <c r="T230" s="237" t="s">
        <v>400</v>
      </c>
      <c r="U230" s="234" t="s">
        <v>401</v>
      </c>
      <c r="V230" s="236">
        <v>70000000</v>
      </c>
      <c r="W230" s="236">
        <v>0</v>
      </c>
      <c r="X230" s="236">
        <v>0</v>
      </c>
      <c r="Y230" s="236">
        <v>0</v>
      </c>
      <c r="Z230" s="236">
        <v>0</v>
      </c>
      <c r="AA230" s="236">
        <v>0</v>
      </c>
      <c r="AB230" s="236">
        <v>70000000</v>
      </c>
      <c r="AC230" s="236">
        <v>22000000</v>
      </c>
      <c r="AD230" s="236">
        <v>22000000</v>
      </c>
      <c r="AE230" s="236">
        <v>48000000</v>
      </c>
      <c r="AF230" s="236">
        <v>2000000</v>
      </c>
      <c r="AG230" s="236">
        <v>2000000</v>
      </c>
      <c r="AH230" s="236">
        <v>2000000</v>
      </c>
      <c r="AI230" s="236">
        <v>22000000</v>
      </c>
      <c r="AJ230" s="236">
        <v>0</v>
      </c>
      <c r="AK230" s="236">
        <v>48000000</v>
      </c>
      <c r="AL230" s="86">
        <v>0</v>
      </c>
      <c r="AM230" s="99"/>
      <c r="AN230" s="93"/>
      <c r="AO230" s="95"/>
    </row>
    <row r="231" spans="1:42">
      <c r="A231" s="16" t="s">
        <v>402</v>
      </c>
      <c r="B231" s="17" t="s">
        <v>403</v>
      </c>
      <c r="C231" s="18">
        <v>20000000</v>
      </c>
      <c r="D231" s="18">
        <v>0</v>
      </c>
      <c r="E231" s="18">
        <v>0</v>
      </c>
      <c r="F231" s="18">
        <v>0</v>
      </c>
      <c r="G231" s="18">
        <f t="shared" si="83"/>
        <v>20000000</v>
      </c>
      <c r="H231" s="18">
        <v>20000000</v>
      </c>
      <c r="I231" s="18">
        <v>20000000</v>
      </c>
      <c r="J231" s="18">
        <f t="shared" si="80"/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20000000</v>
      </c>
      <c r="P231" s="18">
        <f t="shared" si="84"/>
        <v>0</v>
      </c>
      <c r="Q231" s="18">
        <f t="shared" si="81"/>
        <v>0</v>
      </c>
      <c r="R231" s="18">
        <f t="shared" si="85"/>
        <v>0</v>
      </c>
      <c r="T231" s="237" t="s">
        <v>402</v>
      </c>
      <c r="U231" s="234" t="s">
        <v>403</v>
      </c>
      <c r="V231" s="236">
        <v>20000000</v>
      </c>
      <c r="W231" s="236">
        <v>0</v>
      </c>
      <c r="X231" s="236">
        <v>0</v>
      </c>
      <c r="Y231" s="236">
        <v>0</v>
      </c>
      <c r="Z231" s="236">
        <v>0</v>
      </c>
      <c r="AA231" s="236">
        <v>0</v>
      </c>
      <c r="AB231" s="236">
        <v>20000000</v>
      </c>
      <c r="AC231" s="236">
        <v>20000000</v>
      </c>
      <c r="AD231" s="236">
        <v>20000000</v>
      </c>
      <c r="AE231" s="236">
        <v>0</v>
      </c>
      <c r="AF231" s="236">
        <v>0</v>
      </c>
      <c r="AG231" s="236">
        <v>0</v>
      </c>
      <c r="AH231" s="236">
        <v>0</v>
      </c>
      <c r="AI231" s="236">
        <v>20000000</v>
      </c>
      <c r="AJ231" s="236">
        <v>0</v>
      </c>
      <c r="AK231" s="236">
        <v>0</v>
      </c>
      <c r="AL231" s="86">
        <v>0</v>
      </c>
      <c r="AM231" s="99"/>
      <c r="AN231" s="93"/>
      <c r="AO231" s="95"/>
    </row>
    <row r="232" spans="1:42">
      <c r="A232" s="16" t="s">
        <v>404</v>
      </c>
      <c r="B232" s="17" t="s">
        <v>405</v>
      </c>
      <c r="C232" s="18">
        <v>50000000</v>
      </c>
      <c r="D232" s="18">
        <v>0</v>
      </c>
      <c r="E232" s="18">
        <v>0</v>
      </c>
      <c r="F232" s="18">
        <v>0</v>
      </c>
      <c r="G232" s="18">
        <f t="shared" si="83"/>
        <v>50000000</v>
      </c>
      <c r="H232" s="18">
        <v>2000000</v>
      </c>
      <c r="I232" s="18">
        <v>2000000</v>
      </c>
      <c r="J232" s="18">
        <f t="shared" si="80"/>
        <v>48000000</v>
      </c>
      <c r="K232" s="18">
        <v>2000000</v>
      </c>
      <c r="L232" s="18">
        <v>2000000</v>
      </c>
      <c r="M232" s="18">
        <v>0</v>
      </c>
      <c r="N232" s="18">
        <v>2000000</v>
      </c>
      <c r="O232" s="18">
        <v>2000000</v>
      </c>
      <c r="P232" s="18">
        <f t="shared" si="84"/>
        <v>0</v>
      </c>
      <c r="Q232" s="18">
        <f t="shared" si="81"/>
        <v>48000000</v>
      </c>
      <c r="R232" s="18">
        <f t="shared" si="85"/>
        <v>2000000</v>
      </c>
      <c r="T232" s="237" t="s">
        <v>404</v>
      </c>
      <c r="U232" s="234" t="s">
        <v>405</v>
      </c>
      <c r="V232" s="236">
        <v>50000000</v>
      </c>
      <c r="W232" s="236">
        <v>0</v>
      </c>
      <c r="X232" s="236">
        <v>0</v>
      </c>
      <c r="Y232" s="236">
        <v>0</v>
      </c>
      <c r="Z232" s="236">
        <v>0</v>
      </c>
      <c r="AA232" s="236">
        <v>0</v>
      </c>
      <c r="AB232" s="236">
        <v>50000000</v>
      </c>
      <c r="AC232" s="236">
        <v>2000000</v>
      </c>
      <c r="AD232" s="236">
        <v>2000000</v>
      </c>
      <c r="AE232" s="236">
        <v>48000000</v>
      </c>
      <c r="AF232" s="236">
        <v>2000000</v>
      </c>
      <c r="AG232" s="236">
        <v>2000000</v>
      </c>
      <c r="AH232" s="236">
        <v>2000000</v>
      </c>
      <c r="AI232" s="236">
        <v>2000000</v>
      </c>
      <c r="AJ232" s="236">
        <v>0</v>
      </c>
      <c r="AK232" s="236">
        <v>48000000</v>
      </c>
      <c r="AL232" s="86">
        <v>0</v>
      </c>
      <c r="AM232" s="99"/>
      <c r="AN232" s="93"/>
      <c r="AO232" s="95"/>
    </row>
    <row r="233" spans="1:42">
      <c r="A233" s="13" t="s">
        <v>406</v>
      </c>
      <c r="B233" s="14" t="s">
        <v>407</v>
      </c>
      <c r="C233" s="15">
        <f>+C234+C240+C243</f>
        <v>297499994</v>
      </c>
      <c r="D233" s="15">
        <f t="shared" ref="D233:N233" si="96">+D234+D240+D243</f>
        <v>55000000</v>
      </c>
      <c r="E233" s="15">
        <f t="shared" si="96"/>
        <v>0</v>
      </c>
      <c r="F233" s="15">
        <f t="shared" si="96"/>
        <v>30000000</v>
      </c>
      <c r="G233" s="15">
        <f t="shared" si="83"/>
        <v>382499994</v>
      </c>
      <c r="H233" s="15">
        <v>18580186</v>
      </c>
      <c r="I233" s="15">
        <v>16780186</v>
      </c>
      <c r="J233" s="15">
        <f t="shared" si="80"/>
        <v>365719808</v>
      </c>
      <c r="K233" s="15">
        <v>16288186</v>
      </c>
      <c r="L233" s="15">
        <v>17988186</v>
      </c>
      <c r="M233" s="15">
        <f t="shared" si="96"/>
        <v>0</v>
      </c>
      <c r="N233" s="15">
        <v>24052556</v>
      </c>
      <c r="O233" s="15">
        <v>55702556</v>
      </c>
      <c r="P233" s="15">
        <f t="shared" si="84"/>
        <v>38922370</v>
      </c>
      <c r="Q233" s="15">
        <f t="shared" si="81"/>
        <v>326797438</v>
      </c>
      <c r="R233" s="15">
        <f t="shared" si="85"/>
        <v>17988186</v>
      </c>
      <c r="T233" s="237" t="s">
        <v>406</v>
      </c>
      <c r="U233" s="234" t="s">
        <v>407</v>
      </c>
      <c r="V233" s="236">
        <v>297499994</v>
      </c>
      <c r="W233" s="236">
        <v>35000000</v>
      </c>
      <c r="X233" s="236">
        <v>0</v>
      </c>
      <c r="Y233" s="236">
        <v>0</v>
      </c>
      <c r="Z233" s="236">
        <v>0</v>
      </c>
      <c r="AA233" s="236">
        <v>30000000</v>
      </c>
      <c r="AB233" s="236">
        <v>362499994</v>
      </c>
      <c r="AC233" s="236">
        <v>18580186</v>
      </c>
      <c r="AD233" s="236">
        <v>16780186</v>
      </c>
      <c r="AE233" s="236">
        <v>345719808</v>
      </c>
      <c r="AF233" s="236">
        <v>16288186</v>
      </c>
      <c r="AG233" s="236">
        <v>17988186</v>
      </c>
      <c r="AH233" s="236">
        <v>24052556</v>
      </c>
      <c r="AI233" s="236">
        <v>55702556</v>
      </c>
      <c r="AJ233" s="236">
        <v>38922370</v>
      </c>
      <c r="AK233" s="236">
        <v>306797438</v>
      </c>
      <c r="AL233" s="86">
        <v>0</v>
      </c>
      <c r="AM233" s="99"/>
      <c r="AN233" s="93"/>
      <c r="AO233" s="95"/>
    </row>
    <row r="234" spans="1:42" s="84" customFormat="1">
      <c r="A234" s="13" t="s">
        <v>408</v>
      </c>
      <c r="B234" s="14" t="s">
        <v>409</v>
      </c>
      <c r="C234" s="15">
        <f>SUM(C235:C239)</f>
        <v>194199994</v>
      </c>
      <c r="D234" s="15">
        <f>SUM(D235:D239)</f>
        <v>55000000</v>
      </c>
      <c r="E234" s="15">
        <f>SUM(E235:E239)</f>
        <v>0</v>
      </c>
      <c r="F234" s="15">
        <f>SUM(F235:F239)</f>
        <v>0</v>
      </c>
      <c r="G234" s="15">
        <f t="shared" si="83"/>
        <v>249199994</v>
      </c>
      <c r="H234" s="15">
        <v>15480186</v>
      </c>
      <c r="I234" s="15">
        <v>13480186</v>
      </c>
      <c r="J234" s="15">
        <f t="shared" si="80"/>
        <v>235719808</v>
      </c>
      <c r="K234" s="15">
        <v>13188186</v>
      </c>
      <c r="L234" s="15">
        <v>14688186</v>
      </c>
      <c r="M234" s="15">
        <f t="shared" ref="M234:N234" si="97">SUM(M235:M239)</f>
        <v>0</v>
      </c>
      <c r="N234" s="15">
        <v>20952556</v>
      </c>
      <c r="O234" s="15">
        <v>52402556</v>
      </c>
      <c r="P234" s="15">
        <f t="shared" si="84"/>
        <v>38922370</v>
      </c>
      <c r="Q234" s="15">
        <f t="shared" si="81"/>
        <v>196797438</v>
      </c>
      <c r="R234" s="15">
        <f t="shared" si="85"/>
        <v>14688186</v>
      </c>
      <c r="T234" s="237" t="s">
        <v>408</v>
      </c>
      <c r="U234" s="234" t="s">
        <v>409</v>
      </c>
      <c r="V234" s="236">
        <v>194199994</v>
      </c>
      <c r="W234" s="236">
        <v>35000000</v>
      </c>
      <c r="X234" s="236">
        <v>0</v>
      </c>
      <c r="Y234" s="236">
        <v>0</v>
      </c>
      <c r="Z234" s="236">
        <v>0</v>
      </c>
      <c r="AA234" s="236">
        <v>0</v>
      </c>
      <c r="AB234" s="236">
        <v>229199994</v>
      </c>
      <c r="AC234" s="236">
        <v>15480186</v>
      </c>
      <c r="AD234" s="236">
        <v>13480186</v>
      </c>
      <c r="AE234" s="236">
        <v>215719808</v>
      </c>
      <c r="AF234" s="236">
        <v>13188186</v>
      </c>
      <c r="AG234" s="236">
        <v>14688186</v>
      </c>
      <c r="AH234" s="236">
        <v>20952556</v>
      </c>
      <c r="AI234" s="236">
        <v>52402556</v>
      </c>
      <c r="AJ234" s="236">
        <v>38922370</v>
      </c>
      <c r="AK234" s="236">
        <v>176797438</v>
      </c>
      <c r="AL234" s="86">
        <v>0</v>
      </c>
      <c r="AM234" s="99"/>
      <c r="AN234" s="93"/>
      <c r="AO234" s="95"/>
      <c r="AP234"/>
    </row>
    <row r="235" spans="1:42">
      <c r="A235" s="16" t="s">
        <v>410</v>
      </c>
      <c r="B235" s="17" t="s">
        <v>409</v>
      </c>
      <c r="C235" s="18">
        <v>3000000</v>
      </c>
      <c r="D235" s="18">
        <v>0</v>
      </c>
      <c r="E235" s="18">
        <v>0</v>
      </c>
      <c r="F235" s="18">
        <v>0</v>
      </c>
      <c r="G235" s="18">
        <f t="shared" si="83"/>
        <v>3000000</v>
      </c>
      <c r="H235" s="18">
        <v>0</v>
      </c>
      <c r="I235" s="18">
        <v>0</v>
      </c>
      <c r="J235" s="18">
        <f t="shared" si="80"/>
        <v>3000000</v>
      </c>
      <c r="K235" s="18">
        <v>600000</v>
      </c>
      <c r="L235" s="18">
        <v>600000</v>
      </c>
      <c r="M235" s="18">
        <v>0</v>
      </c>
      <c r="N235" s="18">
        <v>0</v>
      </c>
      <c r="O235" s="18">
        <v>0</v>
      </c>
      <c r="P235" s="18">
        <f t="shared" si="84"/>
        <v>0</v>
      </c>
      <c r="Q235" s="18">
        <f t="shared" si="81"/>
        <v>3000000</v>
      </c>
      <c r="R235" s="18">
        <f t="shared" si="85"/>
        <v>600000</v>
      </c>
      <c r="T235" s="237" t="s">
        <v>410</v>
      </c>
      <c r="U235" s="234" t="s">
        <v>409</v>
      </c>
      <c r="V235" s="236">
        <v>3000000</v>
      </c>
      <c r="W235" s="236">
        <v>0</v>
      </c>
      <c r="X235" s="236">
        <v>0</v>
      </c>
      <c r="Y235" s="236">
        <v>0</v>
      </c>
      <c r="Z235" s="236">
        <v>0</v>
      </c>
      <c r="AA235" s="236">
        <v>0</v>
      </c>
      <c r="AB235" s="236">
        <v>3000000</v>
      </c>
      <c r="AC235" s="236">
        <v>0</v>
      </c>
      <c r="AD235" s="236">
        <v>0</v>
      </c>
      <c r="AE235" s="236">
        <v>3000000</v>
      </c>
      <c r="AF235" s="236">
        <v>600000</v>
      </c>
      <c r="AG235" s="236">
        <v>600000</v>
      </c>
      <c r="AH235" s="236">
        <v>0</v>
      </c>
      <c r="AI235" s="236">
        <v>0</v>
      </c>
      <c r="AJ235" s="236">
        <v>0</v>
      </c>
      <c r="AK235" s="236">
        <v>3000000</v>
      </c>
      <c r="AL235" s="86">
        <v>0</v>
      </c>
      <c r="AM235" s="99"/>
      <c r="AN235" s="93"/>
      <c r="AO235" s="95"/>
    </row>
    <row r="236" spans="1:42">
      <c r="A236" s="16" t="s">
        <v>411</v>
      </c>
      <c r="B236" s="17" t="s">
        <v>412</v>
      </c>
      <c r="C236" s="18">
        <v>47100000</v>
      </c>
      <c r="D236" s="18">
        <v>0</v>
      </c>
      <c r="E236" s="18">
        <v>0</v>
      </c>
      <c r="F236" s="18">
        <v>0</v>
      </c>
      <c r="G236" s="18">
        <f t="shared" si="83"/>
        <v>47100000</v>
      </c>
      <c r="H236" s="18">
        <v>1700000</v>
      </c>
      <c r="I236" s="18">
        <v>1500000</v>
      </c>
      <c r="J236" s="18">
        <f t="shared" si="80"/>
        <v>45600000</v>
      </c>
      <c r="K236" s="18">
        <v>1700000</v>
      </c>
      <c r="L236" s="18">
        <v>1700000</v>
      </c>
      <c r="M236" s="18">
        <v>0</v>
      </c>
      <c r="N236" s="18">
        <v>1700000</v>
      </c>
      <c r="O236" s="18">
        <v>1700000</v>
      </c>
      <c r="P236" s="18">
        <f t="shared" si="84"/>
        <v>200000</v>
      </c>
      <c r="Q236" s="18">
        <f t="shared" si="81"/>
        <v>45400000</v>
      </c>
      <c r="R236" s="18">
        <f t="shared" si="85"/>
        <v>1700000</v>
      </c>
      <c r="T236" s="237" t="s">
        <v>411</v>
      </c>
      <c r="U236" s="234" t="s">
        <v>412</v>
      </c>
      <c r="V236" s="236">
        <v>47100000</v>
      </c>
      <c r="W236" s="236">
        <v>0</v>
      </c>
      <c r="X236" s="236">
        <v>0</v>
      </c>
      <c r="Y236" s="236">
        <v>0</v>
      </c>
      <c r="Z236" s="236">
        <v>0</v>
      </c>
      <c r="AA236" s="236">
        <v>0</v>
      </c>
      <c r="AB236" s="236">
        <v>47100000</v>
      </c>
      <c r="AC236" s="236">
        <v>1700000</v>
      </c>
      <c r="AD236" s="236">
        <v>1500000</v>
      </c>
      <c r="AE236" s="236">
        <v>45600000</v>
      </c>
      <c r="AF236" s="236">
        <v>1700000</v>
      </c>
      <c r="AG236" s="236">
        <v>1700000</v>
      </c>
      <c r="AH236" s="236">
        <v>1700000</v>
      </c>
      <c r="AI236" s="236">
        <v>1700000</v>
      </c>
      <c r="AJ236" s="236">
        <v>200000</v>
      </c>
      <c r="AK236" s="236">
        <v>45400000</v>
      </c>
      <c r="AL236" s="86">
        <v>0</v>
      </c>
      <c r="AM236" s="99"/>
      <c r="AN236" s="93"/>
      <c r="AO236" s="95"/>
    </row>
    <row r="237" spans="1:42">
      <c r="A237" s="16" t="s">
        <v>413</v>
      </c>
      <c r="B237" s="17" t="s">
        <v>414</v>
      </c>
      <c r="C237" s="18">
        <v>11100000</v>
      </c>
      <c r="D237" s="18">
        <v>0</v>
      </c>
      <c r="E237" s="18">
        <v>0</v>
      </c>
      <c r="F237" s="18">
        <v>0</v>
      </c>
      <c r="G237" s="18">
        <f t="shared" si="83"/>
        <v>11100000</v>
      </c>
      <c r="H237" s="18">
        <v>0</v>
      </c>
      <c r="I237" s="18">
        <v>0</v>
      </c>
      <c r="J237" s="18">
        <f t="shared" si="80"/>
        <v>11100000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f t="shared" si="84"/>
        <v>0</v>
      </c>
      <c r="Q237" s="18">
        <f t="shared" si="81"/>
        <v>11100000</v>
      </c>
      <c r="R237" s="18">
        <f t="shared" si="85"/>
        <v>0</v>
      </c>
      <c r="T237" s="237" t="s">
        <v>413</v>
      </c>
      <c r="U237" s="234" t="s">
        <v>414</v>
      </c>
      <c r="V237" s="236">
        <v>11100000</v>
      </c>
      <c r="W237" s="236">
        <v>0</v>
      </c>
      <c r="X237" s="236">
        <v>0</v>
      </c>
      <c r="Y237" s="236">
        <v>0</v>
      </c>
      <c r="Z237" s="236">
        <v>0</v>
      </c>
      <c r="AA237" s="236">
        <v>0</v>
      </c>
      <c r="AB237" s="236">
        <v>11100000</v>
      </c>
      <c r="AC237" s="236">
        <v>0</v>
      </c>
      <c r="AD237" s="236">
        <v>0</v>
      </c>
      <c r="AE237" s="236">
        <v>11100000</v>
      </c>
      <c r="AF237" s="236">
        <v>0</v>
      </c>
      <c r="AG237" s="236">
        <v>0</v>
      </c>
      <c r="AH237" s="236">
        <v>0</v>
      </c>
      <c r="AI237" s="236">
        <v>0</v>
      </c>
      <c r="AJ237" s="236">
        <v>0</v>
      </c>
      <c r="AK237" s="236">
        <v>11100000</v>
      </c>
      <c r="AL237" s="86">
        <v>0</v>
      </c>
      <c r="AM237" s="99"/>
      <c r="AN237" s="93"/>
      <c r="AO237" s="95"/>
    </row>
    <row r="238" spans="1:42">
      <c r="A238" s="16" t="s">
        <v>415</v>
      </c>
      <c r="B238" s="17" t="s">
        <v>416</v>
      </c>
      <c r="C238" s="18">
        <v>34000000</v>
      </c>
      <c r="D238" s="18"/>
      <c r="E238" s="18">
        <v>0</v>
      </c>
      <c r="F238" s="18">
        <v>0</v>
      </c>
      <c r="G238" s="18">
        <f t="shared" si="83"/>
        <v>34000000</v>
      </c>
      <c r="H238" s="18">
        <v>8986400</v>
      </c>
      <c r="I238" s="18">
        <v>6986400</v>
      </c>
      <c r="J238" s="18">
        <f t="shared" si="80"/>
        <v>27013600</v>
      </c>
      <c r="K238" s="18">
        <v>6069400</v>
      </c>
      <c r="L238" s="18">
        <v>6069400</v>
      </c>
      <c r="M238" s="18">
        <v>0</v>
      </c>
      <c r="N238" s="18">
        <v>4500000</v>
      </c>
      <c r="O238" s="18">
        <v>34450000</v>
      </c>
      <c r="P238" s="18">
        <f t="shared" si="84"/>
        <v>27463600</v>
      </c>
      <c r="Q238" s="18">
        <f t="shared" si="81"/>
        <v>-450000</v>
      </c>
      <c r="R238" s="18">
        <f t="shared" si="85"/>
        <v>6069400</v>
      </c>
      <c r="T238" s="237" t="s">
        <v>415</v>
      </c>
      <c r="U238" s="234" t="s">
        <v>416</v>
      </c>
      <c r="V238" s="236">
        <v>34000000</v>
      </c>
      <c r="W238" s="236">
        <v>15000000</v>
      </c>
      <c r="X238" s="236">
        <v>0</v>
      </c>
      <c r="Y238" s="236">
        <v>0</v>
      </c>
      <c r="Z238" s="236">
        <v>0</v>
      </c>
      <c r="AA238" s="236">
        <v>0</v>
      </c>
      <c r="AB238" s="236">
        <v>49000000</v>
      </c>
      <c r="AC238" s="236">
        <v>8986400</v>
      </c>
      <c r="AD238" s="236">
        <v>6986400</v>
      </c>
      <c r="AE238" s="236">
        <v>42013600</v>
      </c>
      <c r="AF238" s="236">
        <v>6069400</v>
      </c>
      <c r="AG238" s="236">
        <v>6069400</v>
      </c>
      <c r="AH238" s="236">
        <v>4500000</v>
      </c>
      <c r="AI238" s="236">
        <v>34450000</v>
      </c>
      <c r="AJ238" s="236">
        <v>27463600</v>
      </c>
      <c r="AK238" s="236">
        <v>14550000</v>
      </c>
      <c r="AL238" s="86">
        <v>0</v>
      </c>
      <c r="AM238" s="99"/>
      <c r="AN238" s="93"/>
      <c r="AO238" s="95"/>
    </row>
    <row r="239" spans="1:42">
      <c r="A239" s="16" t="s">
        <v>417</v>
      </c>
      <c r="B239" s="17" t="s">
        <v>418</v>
      </c>
      <c r="C239" s="18">
        <v>98999994</v>
      </c>
      <c r="D239" s="97">
        <v>55000000</v>
      </c>
      <c r="E239" s="18">
        <v>0</v>
      </c>
      <c r="F239" s="18">
        <v>0</v>
      </c>
      <c r="G239" s="18">
        <f t="shared" si="83"/>
        <v>153999994</v>
      </c>
      <c r="H239" s="18">
        <v>4793786</v>
      </c>
      <c r="I239" s="18">
        <v>4993786</v>
      </c>
      <c r="J239" s="18">
        <f t="shared" si="80"/>
        <v>149006208</v>
      </c>
      <c r="K239" s="18">
        <v>4818786</v>
      </c>
      <c r="L239" s="18">
        <v>6318786</v>
      </c>
      <c r="M239" s="18">
        <v>0</v>
      </c>
      <c r="N239" s="18">
        <v>14752556</v>
      </c>
      <c r="O239" s="18">
        <v>16252556</v>
      </c>
      <c r="P239" s="18">
        <f t="shared" si="84"/>
        <v>11258770</v>
      </c>
      <c r="Q239" s="18">
        <f t="shared" si="81"/>
        <v>137747438</v>
      </c>
      <c r="R239" s="18">
        <f t="shared" si="85"/>
        <v>6318786</v>
      </c>
      <c r="T239" s="237" t="s">
        <v>417</v>
      </c>
      <c r="U239" s="234" t="s">
        <v>418</v>
      </c>
      <c r="V239" s="236">
        <v>98999994</v>
      </c>
      <c r="W239" s="236">
        <v>20000000</v>
      </c>
      <c r="X239" s="236">
        <v>0</v>
      </c>
      <c r="Y239" s="236">
        <v>0</v>
      </c>
      <c r="Z239" s="236">
        <v>0</v>
      </c>
      <c r="AA239" s="236">
        <v>0</v>
      </c>
      <c r="AB239" s="236">
        <v>118999994</v>
      </c>
      <c r="AC239" s="236">
        <v>4793786</v>
      </c>
      <c r="AD239" s="236">
        <v>4993786</v>
      </c>
      <c r="AE239" s="236">
        <v>114006208</v>
      </c>
      <c r="AF239" s="236">
        <v>4818786</v>
      </c>
      <c r="AG239" s="236">
        <v>6318786</v>
      </c>
      <c r="AH239" s="236">
        <v>14752556</v>
      </c>
      <c r="AI239" s="236">
        <v>16252556</v>
      </c>
      <c r="AJ239" s="236">
        <v>11258770</v>
      </c>
      <c r="AK239" s="236">
        <v>102747438</v>
      </c>
      <c r="AL239" s="86">
        <v>0</v>
      </c>
      <c r="AM239" s="99"/>
      <c r="AN239" s="93"/>
      <c r="AO239" s="95"/>
    </row>
    <row r="240" spans="1:42">
      <c r="A240" s="13" t="s">
        <v>419</v>
      </c>
      <c r="B240" s="14" t="s">
        <v>420</v>
      </c>
      <c r="C240" s="15">
        <f>+C241+C242</f>
        <v>100800000</v>
      </c>
      <c r="D240" s="15">
        <f t="shared" ref="D240:N240" si="98">+D241+D242</f>
        <v>0</v>
      </c>
      <c r="E240" s="15">
        <f t="shared" si="98"/>
        <v>0</v>
      </c>
      <c r="F240" s="15">
        <f t="shared" si="98"/>
        <v>30000000</v>
      </c>
      <c r="G240" s="15">
        <f t="shared" si="83"/>
        <v>130800000</v>
      </c>
      <c r="H240" s="15">
        <v>3100000</v>
      </c>
      <c r="I240" s="15">
        <v>3300000</v>
      </c>
      <c r="J240" s="15">
        <f t="shared" si="80"/>
        <v>127500000</v>
      </c>
      <c r="K240" s="15">
        <v>3100000</v>
      </c>
      <c r="L240" s="15">
        <v>3300000</v>
      </c>
      <c r="M240" s="15">
        <f t="shared" si="98"/>
        <v>0</v>
      </c>
      <c r="N240" s="15">
        <v>3100000</v>
      </c>
      <c r="O240" s="15">
        <v>3300000</v>
      </c>
      <c r="P240" s="15">
        <f t="shared" si="84"/>
        <v>0</v>
      </c>
      <c r="Q240" s="15">
        <f t="shared" si="81"/>
        <v>127500000</v>
      </c>
      <c r="R240" s="15">
        <f t="shared" si="85"/>
        <v>3300000</v>
      </c>
      <c r="T240" s="237" t="s">
        <v>419</v>
      </c>
      <c r="U240" s="234" t="s">
        <v>420</v>
      </c>
      <c r="V240" s="236">
        <v>100800000</v>
      </c>
      <c r="W240" s="236">
        <v>0</v>
      </c>
      <c r="X240" s="236">
        <v>0</v>
      </c>
      <c r="Y240" s="236">
        <v>0</v>
      </c>
      <c r="Z240" s="236">
        <v>0</v>
      </c>
      <c r="AA240" s="236">
        <v>30000000</v>
      </c>
      <c r="AB240" s="236">
        <v>130800000</v>
      </c>
      <c r="AC240" s="236">
        <v>3100000</v>
      </c>
      <c r="AD240" s="236">
        <v>3300000</v>
      </c>
      <c r="AE240" s="236">
        <v>127500000</v>
      </c>
      <c r="AF240" s="236">
        <v>3100000</v>
      </c>
      <c r="AG240" s="236">
        <v>3300000</v>
      </c>
      <c r="AH240" s="236">
        <v>3100000</v>
      </c>
      <c r="AI240" s="236">
        <v>3300000</v>
      </c>
      <c r="AJ240" s="236">
        <v>0</v>
      </c>
      <c r="AK240" s="236">
        <v>127500000</v>
      </c>
      <c r="AL240" s="86">
        <v>0</v>
      </c>
      <c r="AM240" s="99"/>
      <c r="AN240" s="93"/>
      <c r="AO240" s="95"/>
      <c r="AP240" s="84"/>
    </row>
    <row r="241" spans="1:42">
      <c r="A241" s="16" t="s">
        <v>421</v>
      </c>
      <c r="B241" s="17" t="s">
        <v>422</v>
      </c>
      <c r="C241" s="18">
        <v>3000000</v>
      </c>
      <c r="D241" s="18">
        <v>0</v>
      </c>
      <c r="E241" s="18">
        <v>0</v>
      </c>
      <c r="F241" s="18">
        <v>0</v>
      </c>
      <c r="G241" s="18">
        <f t="shared" si="83"/>
        <v>3000000</v>
      </c>
      <c r="H241" s="18">
        <v>0</v>
      </c>
      <c r="I241" s="18">
        <v>0</v>
      </c>
      <c r="J241" s="18">
        <f t="shared" si="80"/>
        <v>3000000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f t="shared" si="84"/>
        <v>0</v>
      </c>
      <c r="Q241" s="18">
        <f t="shared" si="81"/>
        <v>3000000</v>
      </c>
      <c r="R241" s="18">
        <f t="shared" si="85"/>
        <v>0</v>
      </c>
      <c r="T241" s="237" t="s">
        <v>421</v>
      </c>
      <c r="U241" s="234" t="s">
        <v>422</v>
      </c>
      <c r="V241" s="236">
        <v>3000000</v>
      </c>
      <c r="W241" s="236">
        <v>0</v>
      </c>
      <c r="X241" s="236">
        <v>0</v>
      </c>
      <c r="Y241" s="236">
        <v>0</v>
      </c>
      <c r="Z241" s="236">
        <v>0</v>
      </c>
      <c r="AA241" s="236">
        <v>0</v>
      </c>
      <c r="AB241" s="236">
        <v>3000000</v>
      </c>
      <c r="AC241" s="236">
        <v>0</v>
      </c>
      <c r="AD241" s="236">
        <v>0</v>
      </c>
      <c r="AE241" s="236">
        <v>3000000</v>
      </c>
      <c r="AF241" s="236">
        <v>0</v>
      </c>
      <c r="AG241" s="236">
        <v>0</v>
      </c>
      <c r="AH241" s="236">
        <v>0</v>
      </c>
      <c r="AI241" s="236">
        <v>0</v>
      </c>
      <c r="AJ241" s="236">
        <v>0</v>
      </c>
      <c r="AK241" s="236">
        <v>3000000</v>
      </c>
      <c r="AL241" s="86">
        <v>0</v>
      </c>
      <c r="AM241" s="99"/>
      <c r="AN241" s="93"/>
      <c r="AO241" s="95"/>
    </row>
    <row r="242" spans="1:42">
      <c r="A242" s="16" t="s">
        <v>423</v>
      </c>
      <c r="B242" s="17" t="s">
        <v>424</v>
      </c>
      <c r="C242" s="18">
        <v>97800000</v>
      </c>
      <c r="D242" s="18">
        <v>0</v>
      </c>
      <c r="E242" s="18">
        <v>0</v>
      </c>
      <c r="F242" s="18">
        <v>30000000</v>
      </c>
      <c r="G242" s="18">
        <f t="shared" si="83"/>
        <v>127800000</v>
      </c>
      <c r="H242" s="18">
        <v>3100000</v>
      </c>
      <c r="I242" s="18">
        <v>3300000</v>
      </c>
      <c r="J242" s="18">
        <f t="shared" si="80"/>
        <v>124500000</v>
      </c>
      <c r="K242" s="18">
        <v>3100000</v>
      </c>
      <c r="L242" s="18">
        <v>3300000</v>
      </c>
      <c r="M242" s="18">
        <v>0</v>
      </c>
      <c r="N242" s="18">
        <v>3100000</v>
      </c>
      <c r="O242" s="18">
        <v>3300000</v>
      </c>
      <c r="P242" s="18">
        <f t="shared" si="84"/>
        <v>0</v>
      </c>
      <c r="Q242" s="18">
        <f t="shared" si="81"/>
        <v>124500000</v>
      </c>
      <c r="R242" s="18">
        <f t="shared" si="85"/>
        <v>3300000</v>
      </c>
      <c r="T242" s="237" t="s">
        <v>423</v>
      </c>
      <c r="U242" s="234" t="s">
        <v>424</v>
      </c>
      <c r="V242" s="236">
        <v>97800000</v>
      </c>
      <c r="W242" s="236">
        <v>0</v>
      </c>
      <c r="X242" s="236">
        <v>0</v>
      </c>
      <c r="Y242" s="236">
        <v>0</v>
      </c>
      <c r="Z242" s="236">
        <v>0</v>
      </c>
      <c r="AA242" s="236">
        <v>30000000</v>
      </c>
      <c r="AB242" s="236">
        <v>127800000</v>
      </c>
      <c r="AC242" s="236">
        <v>3100000</v>
      </c>
      <c r="AD242" s="236">
        <v>3300000</v>
      </c>
      <c r="AE242" s="236">
        <v>124500000</v>
      </c>
      <c r="AF242" s="236">
        <v>3100000</v>
      </c>
      <c r="AG242" s="236">
        <v>3300000</v>
      </c>
      <c r="AH242" s="236">
        <v>3100000</v>
      </c>
      <c r="AI242" s="236">
        <v>3300000</v>
      </c>
      <c r="AJ242" s="236">
        <v>0</v>
      </c>
      <c r="AK242" s="236">
        <v>124500000</v>
      </c>
      <c r="AL242" s="86">
        <v>0</v>
      </c>
      <c r="AM242" s="99">
        <v>202020807029</v>
      </c>
      <c r="AN242" s="89">
        <v>30000000</v>
      </c>
      <c r="AO242" s="95" t="s">
        <v>424</v>
      </c>
    </row>
    <row r="243" spans="1:42">
      <c r="A243" s="13" t="s">
        <v>425</v>
      </c>
      <c r="B243" s="14" t="s">
        <v>426</v>
      </c>
      <c r="C243" s="15">
        <f>+C244</f>
        <v>2500000</v>
      </c>
      <c r="D243" s="15">
        <f t="shared" ref="D243:N243" si="99">+D244</f>
        <v>0</v>
      </c>
      <c r="E243" s="15">
        <f t="shared" si="99"/>
        <v>0</v>
      </c>
      <c r="F243" s="15">
        <f t="shared" si="99"/>
        <v>0</v>
      </c>
      <c r="G243" s="15">
        <f t="shared" si="83"/>
        <v>2500000</v>
      </c>
      <c r="H243" s="15">
        <v>0</v>
      </c>
      <c r="I243" s="15">
        <v>0</v>
      </c>
      <c r="J243" s="15">
        <f t="shared" si="80"/>
        <v>2500000</v>
      </c>
      <c r="K243" s="15">
        <v>0</v>
      </c>
      <c r="L243" s="15">
        <v>0</v>
      </c>
      <c r="M243" s="15">
        <f t="shared" si="99"/>
        <v>0</v>
      </c>
      <c r="N243" s="15">
        <v>0</v>
      </c>
      <c r="O243" s="15">
        <v>0</v>
      </c>
      <c r="P243" s="15">
        <f t="shared" si="84"/>
        <v>0</v>
      </c>
      <c r="Q243" s="15">
        <f t="shared" si="81"/>
        <v>2500000</v>
      </c>
      <c r="R243" s="15">
        <f t="shared" si="85"/>
        <v>0</v>
      </c>
      <c r="T243" s="237" t="s">
        <v>425</v>
      </c>
      <c r="U243" s="234" t="s">
        <v>426</v>
      </c>
      <c r="V243" s="236">
        <v>2500000</v>
      </c>
      <c r="W243" s="236">
        <v>0</v>
      </c>
      <c r="X243" s="236">
        <v>0</v>
      </c>
      <c r="Y243" s="236">
        <v>0</v>
      </c>
      <c r="Z243" s="236">
        <v>0</v>
      </c>
      <c r="AA243" s="236">
        <v>0</v>
      </c>
      <c r="AB243" s="236">
        <v>2500000</v>
      </c>
      <c r="AC243" s="236">
        <v>0</v>
      </c>
      <c r="AD243" s="236">
        <v>0</v>
      </c>
      <c r="AE243" s="236">
        <v>2500000</v>
      </c>
      <c r="AF243" s="236">
        <v>0</v>
      </c>
      <c r="AG243" s="236">
        <v>0</v>
      </c>
      <c r="AH243" s="236">
        <v>0</v>
      </c>
      <c r="AI243" s="236">
        <v>0</v>
      </c>
      <c r="AJ243" s="236">
        <v>0</v>
      </c>
      <c r="AK243" s="236">
        <v>2500000</v>
      </c>
      <c r="AL243" s="86">
        <v>0</v>
      </c>
      <c r="AM243" s="99"/>
      <c r="AN243" s="93"/>
      <c r="AO243" s="95"/>
    </row>
    <row r="244" spans="1:42">
      <c r="A244" s="16" t="s">
        <v>427</v>
      </c>
      <c r="B244" s="17" t="s">
        <v>428</v>
      </c>
      <c r="C244" s="18">
        <v>2500000</v>
      </c>
      <c r="D244" s="18">
        <v>0</v>
      </c>
      <c r="E244" s="18">
        <v>0</v>
      </c>
      <c r="F244" s="18">
        <v>0</v>
      </c>
      <c r="G244" s="18">
        <f t="shared" si="83"/>
        <v>2500000</v>
      </c>
      <c r="H244" s="18">
        <v>0</v>
      </c>
      <c r="I244" s="18">
        <v>0</v>
      </c>
      <c r="J244" s="18">
        <f t="shared" si="80"/>
        <v>2500000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f t="shared" si="84"/>
        <v>0</v>
      </c>
      <c r="Q244" s="18">
        <f t="shared" si="81"/>
        <v>2500000</v>
      </c>
      <c r="R244" s="18">
        <f t="shared" si="85"/>
        <v>0</v>
      </c>
      <c r="T244" s="237" t="s">
        <v>427</v>
      </c>
      <c r="U244" s="234" t="s">
        <v>428</v>
      </c>
      <c r="V244" s="236">
        <v>2500000</v>
      </c>
      <c r="W244" s="236">
        <v>0</v>
      </c>
      <c r="X244" s="236">
        <v>0</v>
      </c>
      <c r="Y244" s="236">
        <v>0</v>
      </c>
      <c r="Z244" s="236">
        <v>0</v>
      </c>
      <c r="AA244" s="236">
        <v>0</v>
      </c>
      <c r="AB244" s="236">
        <v>2500000</v>
      </c>
      <c r="AC244" s="236">
        <v>0</v>
      </c>
      <c r="AD244" s="236">
        <v>0</v>
      </c>
      <c r="AE244" s="236">
        <v>2500000</v>
      </c>
      <c r="AF244" s="236">
        <v>0</v>
      </c>
      <c r="AG244" s="236">
        <v>0</v>
      </c>
      <c r="AH244" s="236">
        <v>0</v>
      </c>
      <c r="AI244" s="236">
        <v>0</v>
      </c>
      <c r="AJ244" s="236">
        <v>0</v>
      </c>
      <c r="AK244" s="236">
        <v>2500000</v>
      </c>
      <c r="AL244" s="86">
        <v>0</v>
      </c>
      <c r="AM244" s="99"/>
      <c r="AN244" s="93"/>
      <c r="AO244" s="95"/>
    </row>
    <row r="245" spans="1:42">
      <c r="A245" s="13" t="s">
        <v>429</v>
      </c>
      <c r="B245" s="14" t="s">
        <v>430</v>
      </c>
      <c r="C245" s="15">
        <f>+C246</f>
        <v>26000000</v>
      </c>
      <c r="D245" s="15">
        <f t="shared" ref="D245:N245" si="100">+D246</f>
        <v>0</v>
      </c>
      <c r="E245" s="15">
        <f t="shared" si="100"/>
        <v>0</v>
      </c>
      <c r="F245" s="15">
        <f t="shared" si="100"/>
        <v>30000000</v>
      </c>
      <c r="G245" s="15">
        <f t="shared" si="83"/>
        <v>56000000</v>
      </c>
      <c r="H245" s="15">
        <v>1000000</v>
      </c>
      <c r="I245" s="15">
        <v>1000000</v>
      </c>
      <c r="J245" s="15">
        <f t="shared" si="80"/>
        <v>55000000</v>
      </c>
      <c r="K245" s="15">
        <v>1000000</v>
      </c>
      <c r="L245" s="15">
        <v>1000000</v>
      </c>
      <c r="M245" s="15">
        <f t="shared" si="100"/>
        <v>0</v>
      </c>
      <c r="N245" s="15">
        <v>7550000</v>
      </c>
      <c r="O245" s="15">
        <v>7550000</v>
      </c>
      <c r="P245" s="15">
        <f t="shared" si="84"/>
        <v>6550000</v>
      </c>
      <c r="Q245" s="15">
        <f t="shared" si="81"/>
        <v>48450000</v>
      </c>
      <c r="R245" s="15">
        <f t="shared" si="85"/>
        <v>1000000</v>
      </c>
      <c r="T245" s="237" t="s">
        <v>429</v>
      </c>
      <c r="U245" s="234" t="s">
        <v>430</v>
      </c>
      <c r="V245" s="236">
        <v>26000000</v>
      </c>
      <c r="W245" s="236">
        <v>0</v>
      </c>
      <c r="X245" s="236">
        <v>0</v>
      </c>
      <c r="Y245" s="236">
        <v>0</v>
      </c>
      <c r="Z245" s="236">
        <v>0</v>
      </c>
      <c r="AA245" s="236">
        <v>30000000</v>
      </c>
      <c r="AB245" s="236">
        <v>56000000</v>
      </c>
      <c r="AC245" s="236">
        <v>1000000</v>
      </c>
      <c r="AD245" s="236">
        <v>1000000</v>
      </c>
      <c r="AE245" s="236">
        <v>55000000</v>
      </c>
      <c r="AF245" s="236">
        <v>1000000</v>
      </c>
      <c r="AG245" s="236">
        <v>1000000</v>
      </c>
      <c r="AH245" s="236">
        <v>7550000</v>
      </c>
      <c r="AI245" s="236">
        <v>7550000</v>
      </c>
      <c r="AJ245" s="236">
        <v>6550000</v>
      </c>
      <c r="AK245" s="236">
        <v>48450000</v>
      </c>
      <c r="AL245" s="86">
        <v>0</v>
      </c>
      <c r="AM245" s="99"/>
      <c r="AN245" s="93"/>
      <c r="AO245" s="95"/>
    </row>
    <row r="246" spans="1:42">
      <c r="A246" s="16" t="s">
        <v>431</v>
      </c>
      <c r="B246" s="17" t="s">
        <v>432</v>
      </c>
      <c r="C246" s="18">
        <v>26000000</v>
      </c>
      <c r="D246" s="18">
        <v>0</v>
      </c>
      <c r="E246" s="18">
        <v>0</v>
      </c>
      <c r="F246" s="18">
        <v>30000000</v>
      </c>
      <c r="G246" s="18">
        <f t="shared" si="83"/>
        <v>56000000</v>
      </c>
      <c r="H246" s="18">
        <v>1000000</v>
      </c>
      <c r="I246" s="18">
        <v>1000000</v>
      </c>
      <c r="J246" s="18">
        <f t="shared" si="80"/>
        <v>55000000</v>
      </c>
      <c r="K246" s="18">
        <v>1000000</v>
      </c>
      <c r="L246" s="18">
        <v>1000000</v>
      </c>
      <c r="M246" s="18">
        <v>0</v>
      </c>
      <c r="N246" s="18">
        <v>7550000</v>
      </c>
      <c r="O246" s="18">
        <v>7550000</v>
      </c>
      <c r="P246" s="18">
        <f t="shared" si="84"/>
        <v>6550000</v>
      </c>
      <c r="Q246" s="18">
        <f t="shared" si="81"/>
        <v>48450000</v>
      </c>
      <c r="R246" s="18">
        <f t="shared" si="85"/>
        <v>1000000</v>
      </c>
      <c r="T246" s="237" t="s">
        <v>431</v>
      </c>
      <c r="U246" s="234" t="s">
        <v>432</v>
      </c>
      <c r="V246" s="236">
        <v>26000000</v>
      </c>
      <c r="W246" s="236">
        <v>0</v>
      </c>
      <c r="X246" s="236">
        <v>0</v>
      </c>
      <c r="Y246" s="236">
        <v>0</v>
      </c>
      <c r="Z246" s="236">
        <v>0</v>
      </c>
      <c r="AA246" s="236">
        <v>30000000</v>
      </c>
      <c r="AB246" s="236">
        <v>56000000</v>
      </c>
      <c r="AC246" s="236">
        <v>1000000</v>
      </c>
      <c r="AD246" s="236">
        <v>1000000</v>
      </c>
      <c r="AE246" s="236">
        <v>55000000</v>
      </c>
      <c r="AF246" s="236">
        <v>1000000</v>
      </c>
      <c r="AG246" s="236">
        <v>1000000</v>
      </c>
      <c r="AH246" s="236">
        <v>7550000</v>
      </c>
      <c r="AI246" s="236">
        <v>7550000</v>
      </c>
      <c r="AJ246" s="236">
        <v>6550000</v>
      </c>
      <c r="AK246" s="236">
        <v>48450000</v>
      </c>
      <c r="AL246" s="86">
        <v>0</v>
      </c>
      <c r="AM246" s="99"/>
      <c r="AN246" s="93"/>
      <c r="AO246" s="95"/>
    </row>
    <row r="247" spans="1:42">
      <c r="A247" s="13" t="s">
        <v>433</v>
      </c>
      <c r="B247" s="14" t="s">
        <v>434</v>
      </c>
      <c r="C247" s="15">
        <f>+C248+C251+C254</f>
        <v>703484560</v>
      </c>
      <c r="D247" s="15">
        <f t="shared" ref="D247:N247" si="101">+D248+D251+D254</f>
        <v>0</v>
      </c>
      <c r="E247" s="15">
        <f t="shared" si="101"/>
        <v>0</v>
      </c>
      <c r="F247" s="15">
        <f t="shared" si="101"/>
        <v>0</v>
      </c>
      <c r="G247" s="15">
        <f t="shared" si="83"/>
        <v>703484560</v>
      </c>
      <c r="H247" s="15">
        <v>133325162</v>
      </c>
      <c r="I247" s="15">
        <v>134416062</v>
      </c>
      <c r="J247" s="15">
        <f t="shared" si="80"/>
        <v>569068498</v>
      </c>
      <c r="K247" s="15">
        <v>43474803</v>
      </c>
      <c r="L247" s="15">
        <v>44565703</v>
      </c>
      <c r="M247" s="15">
        <f t="shared" si="101"/>
        <v>0</v>
      </c>
      <c r="N247" s="15">
        <v>140208252</v>
      </c>
      <c r="O247" s="15">
        <v>258511394</v>
      </c>
      <c r="P247" s="15">
        <f t="shared" si="84"/>
        <v>124095332</v>
      </c>
      <c r="Q247" s="15">
        <f t="shared" si="81"/>
        <v>444973166</v>
      </c>
      <c r="R247" s="15">
        <f t="shared" si="85"/>
        <v>44565703</v>
      </c>
      <c r="T247" s="237" t="s">
        <v>433</v>
      </c>
      <c r="U247" s="234" t="s">
        <v>434</v>
      </c>
      <c r="V247" s="236">
        <v>703484560</v>
      </c>
      <c r="W247" s="236">
        <v>0</v>
      </c>
      <c r="X247" s="236">
        <v>0</v>
      </c>
      <c r="Y247" s="236">
        <v>0</v>
      </c>
      <c r="Z247" s="236">
        <v>0</v>
      </c>
      <c r="AA247" s="236">
        <v>0</v>
      </c>
      <c r="AB247" s="236">
        <v>703484560</v>
      </c>
      <c r="AC247" s="236">
        <v>133325162</v>
      </c>
      <c r="AD247" s="236">
        <v>134416062</v>
      </c>
      <c r="AE247" s="236">
        <v>569068498</v>
      </c>
      <c r="AF247" s="236">
        <v>43474803</v>
      </c>
      <c r="AG247" s="236">
        <v>44565703</v>
      </c>
      <c r="AH247" s="236">
        <v>140208252</v>
      </c>
      <c r="AI247" s="236">
        <v>258511394</v>
      </c>
      <c r="AJ247" s="236">
        <v>124095332</v>
      </c>
      <c r="AK247" s="236">
        <v>444973166</v>
      </c>
      <c r="AL247" s="86">
        <v>0</v>
      </c>
      <c r="AM247" s="99"/>
      <c r="AN247" s="93"/>
      <c r="AO247" s="95"/>
    </row>
    <row r="248" spans="1:42">
      <c r="A248" s="13" t="s">
        <v>435</v>
      </c>
      <c r="B248" s="14" t="s">
        <v>436</v>
      </c>
      <c r="C248" s="15">
        <f>+C249+C250</f>
        <v>406284560</v>
      </c>
      <c r="D248" s="15">
        <f t="shared" ref="D248:N248" si="102">+D249+D250</f>
        <v>0</v>
      </c>
      <c r="E248" s="15">
        <f t="shared" si="102"/>
        <v>0</v>
      </c>
      <c r="F248" s="15">
        <f t="shared" si="102"/>
        <v>0</v>
      </c>
      <c r="G248" s="15">
        <f t="shared" si="83"/>
        <v>406284560</v>
      </c>
      <c r="H248" s="15">
        <v>109187334</v>
      </c>
      <c r="I248" s="15">
        <v>109187334</v>
      </c>
      <c r="J248" s="15">
        <f t="shared" si="80"/>
        <v>297097226</v>
      </c>
      <c r="K248" s="15">
        <v>37541775</v>
      </c>
      <c r="L248" s="15">
        <v>37541775</v>
      </c>
      <c r="M248" s="15">
        <f t="shared" si="102"/>
        <v>0</v>
      </c>
      <c r="N248" s="15">
        <v>98247334</v>
      </c>
      <c r="O248" s="15">
        <v>215459576</v>
      </c>
      <c r="P248" s="15">
        <f t="shared" si="84"/>
        <v>106272242</v>
      </c>
      <c r="Q248" s="15">
        <f t="shared" si="81"/>
        <v>190824984</v>
      </c>
      <c r="R248" s="15">
        <f t="shared" si="85"/>
        <v>37541775</v>
      </c>
      <c r="T248" s="237" t="s">
        <v>435</v>
      </c>
      <c r="U248" s="234" t="s">
        <v>436</v>
      </c>
      <c r="V248" s="236">
        <v>406284560</v>
      </c>
      <c r="W248" s="236">
        <v>0</v>
      </c>
      <c r="X248" s="236">
        <v>0</v>
      </c>
      <c r="Y248" s="236">
        <v>0</v>
      </c>
      <c r="Z248" s="236">
        <v>0</v>
      </c>
      <c r="AA248" s="236">
        <v>0</v>
      </c>
      <c r="AB248" s="236">
        <v>406284560</v>
      </c>
      <c r="AC248" s="236">
        <v>109187334</v>
      </c>
      <c r="AD248" s="236">
        <v>109187334</v>
      </c>
      <c r="AE248" s="236">
        <v>297097226</v>
      </c>
      <c r="AF248" s="236">
        <v>37541775</v>
      </c>
      <c r="AG248" s="236">
        <v>37541775</v>
      </c>
      <c r="AH248" s="236">
        <v>98247334</v>
      </c>
      <c r="AI248" s="236">
        <v>215459576</v>
      </c>
      <c r="AJ248" s="236">
        <v>106272242</v>
      </c>
      <c r="AK248" s="236">
        <v>190824984</v>
      </c>
      <c r="AL248" s="86">
        <v>0</v>
      </c>
      <c r="AM248" s="99"/>
      <c r="AN248" s="93"/>
      <c r="AO248" s="95"/>
    </row>
    <row r="249" spans="1:42">
      <c r="A249" s="16" t="s">
        <v>437</v>
      </c>
      <c r="B249" s="17" t="s">
        <v>438</v>
      </c>
      <c r="C249" s="18">
        <v>159250803</v>
      </c>
      <c r="D249" s="18">
        <v>0</v>
      </c>
      <c r="E249" s="18">
        <v>0</v>
      </c>
      <c r="F249" s="18">
        <v>0</v>
      </c>
      <c r="G249" s="18">
        <f t="shared" si="83"/>
        <v>159250803</v>
      </c>
      <c r="H249" s="18">
        <v>21301500</v>
      </c>
      <c r="I249" s="18">
        <v>21301500</v>
      </c>
      <c r="J249" s="18">
        <f t="shared" si="80"/>
        <v>137949303</v>
      </c>
      <c r="K249" s="18">
        <v>30243287</v>
      </c>
      <c r="L249" s="18">
        <v>30243287</v>
      </c>
      <c r="M249" s="18">
        <v>0</v>
      </c>
      <c r="N249" s="18">
        <v>69600000</v>
      </c>
      <c r="O249" s="18">
        <v>90901500</v>
      </c>
      <c r="P249" s="18">
        <f t="shared" si="84"/>
        <v>69600000</v>
      </c>
      <c r="Q249" s="18">
        <f t="shared" si="81"/>
        <v>68349303</v>
      </c>
      <c r="R249" s="18">
        <f t="shared" si="85"/>
        <v>30243287</v>
      </c>
      <c r="T249" s="237" t="s">
        <v>437</v>
      </c>
      <c r="U249" s="234" t="s">
        <v>438</v>
      </c>
      <c r="V249" s="236">
        <v>159250803</v>
      </c>
      <c r="W249" s="236">
        <v>0</v>
      </c>
      <c r="X249" s="236">
        <v>0</v>
      </c>
      <c r="Y249" s="236">
        <v>0</v>
      </c>
      <c r="Z249" s="236">
        <v>0</v>
      </c>
      <c r="AA249" s="236">
        <v>0</v>
      </c>
      <c r="AB249" s="236">
        <v>159250803</v>
      </c>
      <c r="AC249" s="236">
        <v>21301500</v>
      </c>
      <c r="AD249" s="236">
        <v>21301500</v>
      </c>
      <c r="AE249" s="236">
        <v>137949303</v>
      </c>
      <c r="AF249" s="236">
        <v>30243287</v>
      </c>
      <c r="AG249" s="236">
        <v>30243287</v>
      </c>
      <c r="AH249" s="236">
        <v>69600000</v>
      </c>
      <c r="AI249" s="236">
        <v>90901500</v>
      </c>
      <c r="AJ249" s="236">
        <v>69600000</v>
      </c>
      <c r="AK249" s="236">
        <v>68349303</v>
      </c>
      <c r="AL249" s="86">
        <v>0</v>
      </c>
      <c r="AM249" s="99"/>
      <c r="AN249" s="93"/>
      <c r="AO249" s="95"/>
    </row>
    <row r="250" spans="1:42">
      <c r="A250" s="16" t="s">
        <v>439</v>
      </c>
      <c r="B250" s="17" t="s">
        <v>440</v>
      </c>
      <c r="C250" s="18">
        <v>247033757</v>
      </c>
      <c r="D250" s="18">
        <v>0</v>
      </c>
      <c r="E250" s="18">
        <v>0</v>
      </c>
      <c r="F250" s="18">
        <v>0</v>
      </c>
      <c r="G250" s="18">
        <f t="shared" si="83"/>
        <v>247033757</v>
      </c>
      <c r="H250" s="18">
        <v>87885834</v>
      </c>
      <c r="I250" s="18">
        <v>87885834</v>
      </c>
      <c r="J250" s="18">
        <f t="shared" si="80"/>
        <v>159147923</v>
      </c>
      <c r="K250" s="18">
        <v>7298488</v>
      </c>
      <c r="L250" s="18">
        <v>7298488</v>
      </c>
      <c r="M250" s="18">
        <v>0</v>
      </c>
      <c r="N250" s="18">
        <v>28647334</v>
      </c>
      <c r="O250" s="18">
        <v>124558076</v>
      </c>
      <c r="P250" s="18">
        <f t="shared" si="84"/>
        <v>36672242</v>
      </c>
      <c r="Q250" s="18">
        <f t="shared" si="81"/>
        <v>122475681</v>
      </c>
      <c r="R250" s="18">
        <f t="shared" si="85"/>
        <v>7298488</v>
      </c>
      <c r="T250" s="237" t="s">
        <v>439</v>
      </c>
      <c r="U250" s="234" t="s">
        <v>440</v>
      </c>
      <c r="V250" s="236">
        <v>247033757</v>
      </c>
      <c r="W250" s="236">
        <v>0</v>
      </c>
      <c r="X250" s="236">
        <v>0</v>
      </c>
      <c r="Y250" s="236">
        <v>0</v>
      </c>
      <c r="Z250" s="236">
        <v>0</v>
      </c>
      <c r="AA250" s="236">
        <v>0</v>
      </c>
      <c r="AB250" s="236">
        <v>247033757</v>
      </c>
      <c r="AC250" s="236">
        <v>87885834</v>
      </c>
      <c r="AD250" s="236">
        <v>87885834</v>
      </c>
      <c r="AE250" s="236">
        <v>159147923</v>
      </c>
      <c r="AF250" s="236">
        <v>7298488</v>
      </c>
      <c r="AG250" s="236">
        <v>7298488</v>
      </c>
      <c r="AH250" s="236">
        <v>28647334</v>
      </c>
      <c r="AI250" s="236">
        <v>124558076</v>
      </c>
      <c r="AJ250" s="236">
        <v>36672242</v>
      </c>
      <c r="AK250" s="236">
        <v>122475681</v>
      </c>
      <c r="AL250" s="86">
        <v>0</v>
      </c>
      <c r="AM250" s="99"/>
      <c r="AN250" s="93"/>
      <c r="AO250" s="95"/>
    </row>
    <row r="251" spans="1:42">
      <c r="A251" s="13" t="s">
        <v>441</v>
      </c>
      <c r="B251" s="14" t="s">
        <v>442</v>
      </c>
      <c r="C251" s="15">
        <f>+C252+C253</f>
        <v>130000000</v>
      </c>
      <c r="D251" s="15">
        <f t="shared" ref="D251:N251" si="103">+D252+D253</f>
        <v>0</v>
      </c>
      <c r="E251" s="15">
        <f t="shared" si="103"/>
        <v>0</v>
      </c>
      <c r="F251" s="15">
        <f t="shared" si="103"/>
        <v>0</v>
      </c>
      <c r="G251" s="15">
        <f t="shared" si="83"/>
        <v>130000000</v>
      </c>
      <c r="H251" s="15">
        <v>22795880</v>
      </c>
      <c r="I251" s="15">
        <v>23886780</v>
      </c>
      <c r="J251" s="15">
        <f t="shared" si="80"/>
        <v>106113220</v>
      </c>
      <c r="K251" s="15">
        <v>4591080</v>
      </c>
      <c r="L251" s="15">
        <v>5681980</v>
      </c>
      <c r="M251" s="15">
        <f t="shared" si="103"/>
        <v>0</v>
      </c>
      <c r="N251" s="15">
        <v>22795880</v>
      </c>
      <c r="O251" s="15">
        <v>23886780</v>
      </c>
      <c r="P251" s="15">
        <f t="shared" si="84"/>
        <v>0</v>
      </c>
      <c r="Q251" s="15">
        <f t="shared" si="81"/>
        <v>106113220</v>
      </c>
      <c r="R251" s="15">
        <f t="shared" si="85"/>
        <v>5681980</v>
      </c>
      <c r="T251" s="237" t="s">
        <v>441</v>
      </c>
      <c r="U251" s="234" t="s">
        <v>442</v>
      </c>
      <c r="V251" s="236">
        <v>130000000</v>
      </c>
      <c r="W251" s="236">
        <v>0</v>
      </c>
      <c r="X251" s="236">
        <v>0</v>
      </c>
      <c r="Y251" s="236">
        <v>0</v>
      </c>
      <c r="Z251" s="236">
        <v>0</v>
      </c>
      <c r="AA251" s="236">
        <v>0</v>
      </c>
      <c r="AB251" s="236">
        <v>130000000</v>
      </c>
      <c r="AC251" s="236">
        <v>22795880</v>
      </c>
      <c r="AD251" s="236">
        <v>23886780</v>
      </c>
      <c r="AE251" s="236">
        <v>106113220</v>
      </c>
      <c r="AF251" s="236">
        <v>4591080</v>
      </c>
      <c r="AG251" s="236">
        <v>5681980</v>
      </c>
      <c r="AH251" s="236">
        <v>22795880</v>
      </c>
      <c r="AI251" s="236">
        <v>23886780</v>
      </c>
      <c r="AJ251" s="236">
        <v>0</v>
      </c>
      <c r="AK251" s="236">
        <v>106113220</v>
      </c>
      <c r="AL251" s="86">
        <v>0</v>
      </c>
      <c r="AM251" s="99"/>
      <c r="AN251" s="93"/>
      <c r="AO251" s="95"/>
    </row>
    <row r="252" spans="1:42">
      <c r="A252" s="16" t="s">
        <v>443</v>
      </c>
      <c r="B252" s="17" t="s">
        <v>444</v>
      </c>
      <c r="C252" s="18">
        <v>80000000</v>
      </c>
      <c r="D252" s="18">
        <v>0</v>
      </c>
      <c r="E252" s="18">
        <v>0</v>
      </c>
      <c r="F252" s="18">
        <v>0</v>
      </c>
      <c r="G252" s="18">
        <f t="shared" si="83"/>
        <v>80000000</v>
      </c>
      <c r="H252" s="18">
        <v>1995880</v>
      </c>
      <c r="I252" s="18">
        <v>3086780</v>
      </c>
      <c r="J252" s="18">
        <f t="shared" si="80"/>
        <v>76913220</v>
      </c>
      <c r="K252" s="18">
        <v>1995880</v>
      </c>
      <c r="L252" s="18">
        <v>3086780</v>
      </c>
      <c r="M252" s="18">
        <v>0</v>
      </c>
      <c r="N252" s="18">
        <v>1995880</v>
      </c>
      <c r="O252" s="18">
        <v>3086780</v>
      </c>
      <c r="P252" s="18">
        <f t="shared" si="84"/>
        <v>0</v>
      </c>
      <c r="Q252" s="18">
        <f t="shared" si="81"/>
        <v>76913220</v>
      </c>
      <c r="R252" s="18">
        <f t="shared" si="85"/>
        <v>3086780</v>
      </c>
      <c r="T252" s="237" t="s">
        <v>443</v>
      </c>
      <c r="U252" s="234" t="s">
        <v>444</v>
      </c>
      <c r="V252" s="236">
        <v>80000000</v>
      </c>
      <c r="W252" s="236">
        <v>0</v>
      </c>
      <c r="X252" s="236">
        <v>0</v>
      </c>
      <c r="Y252" s="236">
        <v>0</v>
      </c>
      <c r="Z252" s="236">
        <v>0</v>
      </c>
      <c r="AA252" s="236">
        <v>0</v>
      </c>
      <c r="AB252" s="236">
        <v>80000000</v>
      </c>
      <c r="AC252" s="236">
        <v>1995880</v>
      </c>
      <c r="AD252" s="236">
        <v>3086780</v>
      </c>
      <c r="AE252" s="236">
        <v>76913220</v>
      </c>
      <c r="AF252" s="236">
        <v>1995880</v>
      </c>
      <c r="AG252" s="236">
        <v>3086780</v>
      </c>
      <c r="AH252" s="236">
        <v>1995880</v>
      </c>
      <c r="AI252" s="236">
        <v>3086780</v>
      </c>
      <c r="AJ252" s="236">
        <v>0</v>
      </c>
      <c r="AK252" s="236">
        <v>76913220</v>
      </c>
      <c r="AL252" s="86">
        <v>0</v>
      </c>
      <c r="AM252" s="99"/>
      <c r="AN252" s="93"/>
      <c r="AO252" s="95"/>
    </row>
    <row r="253" spans="1:42">
      <c r="A253" s="16" t="s">
        <v>445</v>
      </c>
      <c r="B253" s="17" t="s">
        <v>446</v>
      </c>
      <c r="C253" s="18">
        <v>50000000</v>
      </c>
      <c r="D253" s="18">
        <v>0</v>
      </c>
      <c r="E253" s="18">
        <v>0</v>
      </c>
      <c r="F253" s="18">
        <v>0</v>
      </c>
      <c r="G253" s="18">
        <f t="shared" si="83"/>
        <v>50000000</v>
      </c>
      <c r="H253" s="18">
        <v>20800000</v>
      </c>
      <c r="I253" s="18">
        <v>20800000</v>
      </c>
      <c r="J253" s="18">
        <f t="shared" si="80"/>
        <v>29200000</v>
      </c>
      <c r="K253" s="18">
        <v>2595200</v>
      </c>
      <c r="L253" s="18">
        <v>2595200</v>
      </c>
      <c r="M253" s="18">
        <v>0</v>
      </c>
      <c r="N253" s="18">
        <v>20800000</v>
      </c>
      <c r="O253" s="18">
        <v>20800000</v>
      </c>
      <c r="P253" s="18">
        <f t="shared" si="84"/>
        <v>0</v>
      </c>
      <c r="Q253" s="18">
        <f t="shared" si="81"/>
        <v>29200000</v>
      </c>
      <c r="R253" s="18">
        <f t="shared" si="85"/>
        <v>2595200</v>
      </c>
      <c r="T253" s="237" t="s">
        <v>445</v>
      </c>
      <c r="U253" s="234" t="s">
        <v>446</v>
      </c>
      <c r="V253" s="236">
        <v>50000000</v>
      </c>
      <c r="W253" s="236">
        <v>0</v>
      </c>
      <c r="X253" s="236">
        <v>0</v>
      </c>
      <c r="Y253" s="236">
        <v>0</v>
      </c>
      <c r="Z253" s="236">
        <v>0</v>
      </c>
      <c r="AA253" s="236">
        <v>0</v>
      </c>
      <c r="AB253" s="236">
        <v>50000000</v>
      </c>
      <c r="AC253" s="236">
        <v>20800000</v>
      </c>
      <c r="AD253" s="236">
        <v>20800000</v>
      </c>
      <c r="AE253" s="236">
        <v>29200000</v>
      </c>
      <c r="AF253" s="236">
        <v>2595200</v>
      </c>
      <c r="AG253" s="236">
        <v>2595200</v>
      </c>
      <c r="AH253" s="236">
        <v>20800000</v>
      </c>
      <c r="AI253" s="236">
        <v>20800000</v>
      </c>
      <c r="AJ253" s="236">
        <v>0</v>
      </c>
      <c r="AK253" s="236">
        <v>29200000</v>
      </c>
      <c r="AL253" s="86">
        <v>0</v>
      </c>
      <c r="AM253" s="99"/>
      <c r="AN253" s="93"/>
      <c r="AO253" s="95"/>
    </row>
    <row r="254" spans="1:42">
      <c r="A254" s="13" t="s">
        <v>447</v>
      </c>
      <c r="B254" s="14" t="s">
        <v>448</v>
      </c>
      <c r="C254" s="15">
        <f>+C255</f>
        <v>167200000</v>
      </c>
      <c r="D254" s="15">
        <f t="shared" ref="D254:N254" si="104">+D255</f>
        <v>0</v>
      </c>
      <c r="E254" s="15">
        <f t="shared" si="104"/>
        <v>0</v>
      </c>
      <c r="F254" s="15">
        <f t="shared" si="104"/>
        <v>0</v>
      </c>
      <c r="G254" s="15">
        <f t="shared" si="83"/>
        <v>167200000</v>
      </c>
      <c r="H254" s="15">
        <v>1341948</v>
      </c>
      <c r="I254" s="15">
        <v>1341948</v>
      </c>
      <c r="J254" s="15">
        <f t="shared" si="80"/>
        <v>165858052</v>
      </c>
      <c r="K254" s="15">
        <v>1341948</v>
      </c>
      <c r="L254" s="15">
        <v>1341948</v>
      </c>
      <c r="M254" s="15">
        <f t="shared" si="104"/>
        <v>0</v>
      </c>
      <c r="N254" s="15">
        <v>19165038</v>
      </c>
      <c r="O254" s="15">
        <v>19165038</v>
      </c>
      <c r="P254" s="15">
        <f t="shared" si="84"/>
        <v>17823090</v>
      </c>
      <c r="Q254" s="15">
        <f t="shared" si="81"/>
        <v>148034962</v>
      </c>
      <c r="R254" s="15">
        <f t="shared" si="85"/>
        <v>1341948</v>
      </c>
      <c r="T254" s="237" t="s">
        <v>447</v>
      </c>
      <c r="U254" s="234" t="s">
        <v>448</v>
      </c>
      <c r="V254" s="236">
        <v>167200000</v>
      </c>
      <c r="W254" s="236">
        <v>0</v>
      </c>
      <c r="X254" s="236">
        <v>0</v>
      </c>
      <c r="Y254" s="236">
        <v>0</v>
      </c>
      <c r="Z254" s="236">
        <v>0</v>
      </c>
      <c r="AA254" s="236">
        <v>0</v>
      </c>
      <c r="AB254" s="236">
        <v>167200000</v>
      </c>
      <c r="AC254" s="236">
        <v>1341948</v>
      </c>
      <c r="AD254" s="236">
        <v>1341948</v>
      </c>
      <c r="AE254" s="236">
        <v>165858052</v>
      </c>
      <c r="AF254" s="236">
        <v>1341948</v>
      </c>
      <c r="AG254" s="236">
        <v>1341948</v>
      </c>
      <c r="AH254" s="236">
        <v>19165038</v>
      </c>
      <c r="AI254" s="236">
        <v>19165038</v>
      </c>
      <c r="AJ254" s="236">
        <v>17823090</v>
      </c>
      <c r="AK254" s="236">
        <v>148034962</v>
      </c>
      <c r="AL254" s="86">
        <v>0</v>
      </c>
      <c r="AM254" s="99"/>
      <c r="AN254" s="93"/>
      <c r="AO254" s="95"/>
    </row>
    <row r="255" spans="1:42">
      <c r="A255" s="16" t="s">
        <v>449</v>
      </c>
      <c r="B255" s="17" t="s">
        <v>450</v>
      </c>
      <c r="C255" s="18">
        <v>167200000</v>
      </c>
      <c r="D255" s="18">
        <v>0</v>
      </c>
      <c r="E255" s="18">
        <v>0</v>
      </c>
      <c r="F255" s="18">
        <v>0</v>
      </c>
      <c r="G255" s="18">
        <f t="shared" si="83"/>
        <v>167200000</v>
      </c>
      <c r="H255" s="18">
        <v>1341948</v>
      </c>
      <c r="I255" s="18">
        <v>1341948</v>
      </c>
      <c r="J255" s="18">
        <f t="shared" si="80"/>
        <v>165858052</v>
      </c>
      <c r="K255" s="18">
        <v>1341948</v>
      </c>
      <c r="L255" s="18">
        <v>1341948</v>
      </c>
      <c r="M255" s="18">
        <v>0</v>
      </c>
      <c r="N255" s="18">
        <v>19165038</v>
      </c>
      <c r="O255" s="18">
        <v>19165038</v>
      </c>
      <c r="P255" s="18">
        <f t="shared" si="84"/>
        <v>17823090</v>
      </c>
      <c r="Q255" s="18">
        <f t="shared" si="81"/>
        <v>148034962</v>
      </c>
      <c r="R255" s="18">
        <f t="shared" si="85"/>
        <v>1341948</v>
      </c>
      <c r="T255" s="237" t="s">
        <v>449</v>
      </c>
      <c r="U255" s="234" t="s">
        <v>450</v>
      </c>
      <c r="V255" s="236">
        <v>167200000</v>
      </c>
      <c r="W255" s="236">
        <v>0</v>
      </c>
      <c r="X255" s="236">
        <v>0</v>
      </c>
      <c r="Y255" s="236">
        <v>0</v>
      </c>
      <c r="Z255" s="236">
        <v>0</v>
      </c>
      <c r="AA255" s="236">
        <v>0</v>
      </c>
      <c r="AB255" s="236">
        <v>167200000</v>
      </c>
      <c r="AC255" s="236">
        <v>1341948</v>
      </c>
      <c r="AD255" s="236">
        <v>1341948</v>
      </c>
      <c r="AE255" s="236">
        <v>165858052</v>
      </c>
      <c r="AF255" s="236">
        <v>1341948</v>
      </c>
      <c r="AG255" s="236">
        <v>1341948</v>
      </c>
      <c r="AH255" s="236">
        <v>19165038</v>
      </c>
      <c r="AI255" s="236">
        <v>19165038</v>
      </c>
      <c r="AJ255" s="236">
        <v>17823090</v>
      </c>
      <c r="AK255" s="236">
        <v>148034962</v>
      </c>
      <c r="AL255" s="86">
        <v>0</v>
      </c>
      <c r="AM255" s="99"/>
      <c r="AN255" s="93"/>
      <c r="AO255" s="95"/>
    </row>
    <row r="256" spans="1:42" s="84" customFormat="1">
      <c r="A256" s="13" t="s">
        <v>451</v>
      </c>
      <c r="B256" s="14" t="s">
        <v>89</v>
      </c>
      <c r="C256" s="15">
        <v>185400000</v>
      </c>
      <c r="D256" s="15">
        <v>0</v>
      </c>
      <c r="E256" s="15">
        <v>0</v>
      </c>
      <c r="F256" s="15">
        <v>0</v>
      </c>
      <c r="G256" s="15">
        <f t="shared" si="83"/>
        <v>185400000</v>
      </c>
      <c r="H256" s="15">
        <v>12224567</v>
      </c>
      <c r="I256" s="15">
        <v>20632974</v>
      </c>
      <c r="J256" s="15">
        <f t="shared" si="80"/>
        <v>164767026</v>
      </c>
      <c r="K256" s="15">
        <v>14095221</v>
      </c>
      <c r="L256" s="15">
        <v>21160235</v>
      </c>
      <c r="M256" s="15">
        <v>4146904</v>
      </c>
      <c r="N256" s="15">
        <v>11584769</v>
      </c>
      <c r="O256" s="15">
        <v>29827246</v>
      </c>
      <c r="P256" s="15">
        <f t="shared" si="84"/>
        <v>9194272</v>
      </c>
      <c r="Q256" s="15">
        <f t="shared" si="81"/>
        <v>155572754</v>
      </c>
      <c r="R256" s="15">
        <f t="shared" si="85"/>
        <v>21160235</v>
      </c>
      <c r="T256" s="237" t="s">
        <v>451</v>
      </c>
      <c r="U256" s="234" t="s">
        <v>89</v>
      </c>
      <c r="V256" s="236">
        <v>185400000</v>
      </c>
      <c r="W256" s="236">
        <v>0</v>
      </c>
      <c r="X256" s="236">
        <v>0</v>
      </c>
      <c r="Y256" s="236">
        <v>0</v>
      </c>
      <c r="Z256" s="236">
        <v>0</v>
      </c>
      <c r="AA256" s="236">
        <v>0</v>
      </c>
      <c r="AB256" s="236">
        <v>185400000</v>
      </c>
      <c r="AC256" s="236">
        <v>12224567</v>
      </c>
      <c r="AD256" s="236">
        <v>20632974</v>
      </c>
      <c r="AE256" s="236">
        <v>164767026</v>
      </c>
      <c r="AF256" s="236">
        <v>14095221</v>
      </c>
      <c r="AG256" s="236">
        <v>21160235</v>
      </c>
      <c r="AH256" s="236">
        <v>11584769</v>
      </c>
      <c r="AI256" s="236">
        <v>29827246</v>
      </c>
      <c r="AJ256" s="236">
        <v>9194272</v>
      </c>
      <c r="AK256" s="236">
        <v>155572754</v>
      </c>
      <c r="AL256" s="86">
        <v>0</v>
      </c>
      <c r="AM256" s="99"/>
      <c r="AN256" s="93"/>
      <c r="AO256" s="95"/>
      <c r="AP256"/>
    </row>
    <row r="257" spans="1:42" s="84" customFormat="1">
      <c r="A257" s="13" t="s">
        <v>862</v>
      </c>
      <c r="B257" s="14" t="s">
        <v>863</v>
      </c>
      <c r="C257" s="15">
        <f>+C258</f>
        <v>0</v>
      </c>
      <c r="D257" s="15">
        <f t="shared" ref="D257:N257" si="105">+D258</f>
        <v>2800000</v>
      </c>
      <c r="E257" s="15">
        <f t="shared" si="105"/>
        <v>0</v>
      </c>
      <c r="F257" s="15">
        <f t="shared" si="105"/>
        <v>0</v>
      </c>
      <c r="G257" s="15">
        <f t="shared" si="83"/>
        <v>2800000</v>
      </c>
      <c r="H257" s="15">
        <v>0</v>
      </c>
      <c r="I257" s="15">
        <v>0</v>
      </c>
      <c r="J257" s="15">
        <f t="shared" si="80"/>
        <v>2800000</v>
      </c>
      <c r="K257" s="15">
        <v>0</v>
      </c>
      <c r="L257" s="15">
        <v>0</v>
      </c>
      <c r="M257" s="15">
        <f t="shared" si="105"/>
        <v>0</v>
      </c>
      <c r="N257" s="15">
        <v>0</v>
      </c>
      <c r="O257" s="15">
        <v>0</v>
      </c>
      <c r="P257" s="15">
        <f t="shared" si="84"/>
        <v>0</v>
      </c>
      <c r="Q257" s="15">
        <f t="shared" si="81"/>
        <v>2800000</v>
      </c>
      <c r="R257" s="15">
        <f t="shared" si="85"/>
        <v>0</v>
      </c>
      <c r="T257" s="237" t="s">
        <v>862</v>
      </c>
      <c r="U257" s="234" t="s">
        <v>863</v>
      </c>
      <c r="V257" s="236">
        <v>0</v>
      </c>
      <c r="W257" s="236">
        <v>2800000</v>
      </c>
      <c r="X257" s="236">
        <v>0</v>
      </c>
      <c r="Y257" s="236">
        <v>0</v>
      </c>
      <c r="Z257" s="236">
        <v>0</v>
      </c>
      <c r="AA257" s="236">
        <v>0</v>
      </c>
      <c r="AB257" s="236">
        <v>2800000</v>
      </c>
      <c r="AC257" s="236">
        <v>0</v>
      </c>
      <c r="AD257" s="236">
        <v>0</v>
      </c>
      <c r="AE257" s="236">
        <v>2800000</v>
      </c>
      <c r="AF257" s="236">
        <v>0</v>
      </c>
      <c r="AG257" s="236">
        <v>0</v>
      </c>
      <c r="AH257" s="236">
        <v>0</v>
      </c>
      <c r="AI257" s="236">
        <v>0</v>
      </c>
      <c r="AJ257" s="236">
        <v>0</v>
      </c>
      <c r="AK257" s="236">
        <v>2800000</v>
      </c>
      <c r="AL257" s="86">
        <v>0</v>
      </c>
      <c r="AM257" s="99"/>
      <c r="AN257" s="93"/>
      <c r="AO257" s="95"/>
      <c r="AP257"/>
    </row>
    <row r="258" spans="1:42">
      <c r="A258" s="16" t="s">
        <v>864</v>
      </c>
      <c r="B258" s="17" t="s">
        <v>863</v>
      </c>
      <c r="C258" s="18"/>
      <c r="D258" s="18">
        <v>2800000</v>
      </c>
      <c r="E258" s="18"/>
      <c r="F258" s="18">
        <v>0</v>
      </c>
      <c r="G258" s="18">
        <f t="shared" si="83"/>
        <v>2800000</v>
      </c>
      <c r="H258" s="18">
        <v>0</v>
      </c>
      <c r="I258" s="18">
        <v>0</v>
      </c>
      <c r="J258" s="18">
        <f t="shared" si="80"/>
        <v>2800000</v>
      </c>
      <c r="K258" s="18">
        <v>0</v>
      </c>
      <c r="L258" s="18">
        <v>0</v>
      </c>
      <c r="M258" s="18"/>
      <c r="N258" s="18">
        <v>0</v>
      </c>
      <c r="O258" s="18">
        <v>0</v>
      </c>
      <c r="P258" s="18">
        <f t="shared" si="84"/>
        <v>0</v>
      </c>
      <c r="Q258" s="18">
        <f t="shared" si="81"/>
        <v>2800000</v>
      </c>
      <c r="R258" s="18">
        <f t="shared" si="85"/>
        <v>0</v>
      </c>
      <c r="S258" s="84"/>
      <c r="T258" s="237" t="s">
        <v>864</v>
      </c>
      <c r="U258" s="234" t="s">
        <v>863</v>
      </c>
      <c r="V258" s="236">
        <v>0</v>
      </c>
      <c r="W258" s="236">
        <v>2800000</v>
      </c>
      <c r="X258" s="236">
        <v>0</v>
      </c>
      <c r="Y258" s="236">
        <v>0</v>
      </c>
      <c r="Z258" s="236">
        <v>0</v>
      </c>
      <c r="AA258" s="236">
        <v>0</v>
      </c>
      <c r="AB258" s="236">
        <v>2800000</v>
      </c>
      <c r="AC258" s="236">
        <v>0</v>
      </c>
      <c r="AD258" s="236">
        <v>0</v>
      </c>
      <c r="AE258" s="236">
        <v>2800000</v>
      </c>
      <c r="AF258" s="236">
        <v>0</v>
      </c>
      <c r="AG258" s="236">
        <v>0</v>
      </c>
      <c r="AH258" s="236">
        <v>0</v>
      </c>
      <c r="AI258" s="236">
        <v>0</v>
      </c>
      <c r="AJ258" s="236">
        <v>0</v>
      </c>
      <c r="AK258" s="236">
        <v>2800000</v>
      </c>
      <c r="AL258" s="86">
        <v>0</v>
      </c>
      <c r="AM258" s="99"/>
      <c r="AN258" s="93"/>
      <c r="AO258" s="95"/>
    </row>
    <row r="259" spans="1:42" s="84" customFormat="1">
      <c r="A259" s="4" t="s">
        <v>865</v>
      </c>
      <c r="B259" s="5" t="s">
        <v>601</v>
      </c>
      <c r="C259" s="6">
        <f>+C260+C262</f>
        <v>0</v>
      </c>
      <c r="D259" s="6">
        <f t="shared" ref="D259:N259" si="106">+D260+D262</f>
        <v>50000000</v>
      </c>
      <c r="E259" s="6">
        <f t="shared" si="106"/>
        <v>0</v>
      </c>
      <c r="F259" s="6">
        <f t="shared" si="106"/>
        <v>100000000</v>
      </c>
      <c r="G259" s="6">
        <f t="shared" si="83"/>
        <v>150000000</v>
      </c>
      <c r="H259" s="6">
        <v>45406454</v>
      </c>
      <c r="I259" s="6">
        <v>45406454</v>
      </c>
      <c r="J259" s="6">
        <f t="shared" si="80"/>
        <v>104593546</v>
      </c>
      <c r="K259" s="6">
        <v>32418506</v>
      </c>
      <c r="L259" s="6">
        <v>32418506</v>
      </c>
      <c r="M259" s="6">
        <f t="shared" si="106"/>
        <v>0</v>
      </c>
      <c r="N259" s="6">
        <v>45406454</v>
      </c>
      <c r="O259" s="6">
        <v>45406454</v>
      </c>
      <c r="P259" s="6">
        <f t="shared" si="84"/>
        <v>0</v>
      </c>
      <c r="Q259" s="6">
        <f t="shared" si="81"/>
        <v>104593546</v>
      </c>
      <c r="R259" s="6">
        <f t="shared" si="85"/>
        <v>32418506</v>
      </c>
      <c r="T259" s="237" t="s">
        <v>865</v>
      </c>
      <c r="U259" s="234" t="s">
        <v>601</v>
      </c>
      <c r="V259" s="236">
        <v>0</v>
      </c>
      <c r="W259" s="236">
        <v>50000000</v>
      </c>
      <c r="X259" s="236">
        <v>0</v>
      </c>
      <c r="Y259" s="236">
        <v>0</v>
      </c>
      <c r="Z259" s="236">
        <v>0</v>
      </c>
      <c r="AA259" s="236">
        <v>100000000</v>
      </c>
      <c r="AB259" s="236">
        <v>150000000</v>
      </c>
      <c r="AC259" s="236">
        <v>45406454</v>
      </c>
      <c r="AD259" s="236">
        <v>45406454</v>
      </c>
      <c r="AE259" s="236">
        <v>104593546</v>
      </c>
      <c r="AF259" s="236">
        <v>32418506</v>
      </c>
      <c r="AG259" s="236">
        <v>32418506</v>
      </c>
      <c r="AH259" s="236">
        <v>45406454</v>
      </c>
      <c r="AI259" s="236">
        <v>45406454</v>
      </c>
      <c r="AJ259" s="236">
        <v>0</v>
      </c>
      <c r="AK259" s="236">
        <v>104593546</v>
      </c>
      <c r="AL259" s="86">
        <v>0</v>
      </c>
      <c r="AM259" s="99"/>
      <c r="AN259" s="93"/>
      <c r="AO259" s="95"/>
      <c r="AP259"/>
    </row>
    <row r="260" spans="1:42" s="84" customFormat="1">
      <c r="A260" s="7" t="s">
        <v>866</v>
      </c>
      <c r="B260" s="8" t="s">
        <v>867</v>
      </c>
      <c r="C260" s="9">
        <f>+C261</f>
        <v>0</v>
      </c>
      <c r="D260" s="9">
        <f t="shared" ref="D260:N260" si="107">+D261</f>
        <v>30000000</v>
      </c>
      <c r="E260" s="9">
        <f t="shared" si="107"/>
        <v>0</v>
      </c>
      <c r="F260" s="9">
        <f t="shared" si="107"/>
        <v>100000000</v>
      </c>
      <c r="G260" s="9">
        <f t="shared" si="83"/>
        <v>130000000</v>
      </c>
      <c r="H260" s="9">
        <v>26058824</v>
      </c>
      <c r="I260" s="9">
        <v>26058824</v>
      </c>
      <c r="J260" s="9">
        <f t="shared" si="80"/>
        <v>103941176</v>
      </c>
      <c r="K260" s="9">
        <v>32418506</v>
      </c>
      <c r="L260" s="9">
        <v>32418506</v>
      </c>
      <c r="M260" s="9">
        <f t="shared" si="107"/>
        <v>0</v>
      </c>
      <c r="N260" s="9">
        <v>26058824</v>
      </c>
      <c r="O260" s="9">
        <v>26058824</v>
      </c>
      <c r="P260" s="9">
        <f t="shared" si="84"/>
        <v>0</v>
      </c>
      <c r="Q260" s="9">
        <f t="shared" si="81"/>
        <v>103941176</v>
      </c>
      <c r="R260" s="9">
        <f t="shared" si="85"/>
        <v>32418506</v>
      </c>
      <c r="T260" s="237" t="s">
        <v>866</v>
      </c>
      <c r="U260" s="234" t="s">
        <v>867</v>
      </c>
      <c r="V260" s="236">
        <v>0</v>
      </c>
      <c r="W260" s="236">
        <v>30000000</v>
      </c>
      <c r="X260" s="236">
        <v>0</v>
      </c>
      <c r="Y260" s="236">
        <v>0</v>
      </c>
      <c r="Z260" s="236">
        <v>0</v>
      </c>
      <c r="AA260" s="236">
        <v>100000000</v>
      </c>
      <c r="AB260" s="236">
        <v>130000000</v>
      </c>
      <c r="AC260" s="236">
        <v>26058824</v>
      </c>
      <c r="AD260" s="236">
        <v>26058824</v>
      </c>
      <c r="AE260" s="236">
        <v>103941176</v>
      </c>
      <c r="AF260" s="236">
        <v>32418506</v>
      </c>
      <c r="AG260" s="236">
        <v>32418506</v>
      </c>
      <c r="AH260" s="236">
        <v>26058824</v>
      </c>
      <c r="AI260" s="236">
        <v>26058824</v>
      </c>
      <c r="AJ260" s="236">
        <v>0</v>
      </c>
      <c r="AK260" s="236">
        <v>103941176</v>
      </c>
      <c r="AL260" s="86">
        <v>0</v>
      </c>
      <c r="AM260" s="99"/>
      <c r="AN260" s="93"/>
      <c r="AO260" s="95"/>
      <c r="AP260"/>
    </row>
    <row r="261" spans="1:42">
      <c r="A261" s="16" t="s">
        <v>868</v>
      </c>
      <c r="B261" s="17" t="s">
        <v>869</v>
      </c>
      <c r="C261" s="18">
        <v>0</v>
      </c>
      <c r="D261" s="18">
        <v>30000000</v>
      </c>
      <c r="E261" s="18"/>
      <c r="F261" s="18">
        <v>100000000</v>
      </c>
      <c r="G261" s="18">
        <f t="shared" si="83"/>
        <v>130000000</v>
      </c>
      <c r="H261" s="18">
        <v>26058824</v>
      </c>
      <c r="I261" s="18">
        <v>26058824</v>
      </c>
      <c r="J261" s="18">
        <f t="shared" si="80"/>
        <v>103941176</v>
      </c>
      <c r="K261" s="18">
        <v>32418506</v>
      </c>
      <c r="L261" s="18">
        <v>32418506</v>
      </c>
      <c r="M261" s="18"/>
      <c r="N261" s="18">
        <v>26058824</v>
      </c>
      <c r="O261" s="18">
        <v>26058824</v>
      </c>
      <c r="P261" s="18">
        <f t="shared" si="84"/>
        <v>0</v>
      </c>
      <c r="Q261" s="18">
        <f t="shared" si="81"/>
        <v>103941176</v>
      </c>
      <c r="R261" s="18">
        <f t="shared" si="85"/>
        <v>32418506</v>
      </c>
      <c r="S261" s="84"/>
      <c r="T261" s="237" t="s">
        <v>868</v>
      </c>
      <c r="U261" s="234" t="s">
        <v>869</v>
      </c>
      <c r="V261" s="236">
        <v>0</v>
      </c>
      <c r="W261" s="236">
        <v>30000000</v>
      </c>
      <c r="X261" s="236">
        <v>0</v>
      </c>
      <c r="Y261" s="236">
        <v>0</v>
      </c>
      <c r="Z261" s="236">
        <v>0</v>
      </c>
      <c r="AA261" s="236">
        <v>100000000</v>
      </c>
      <c r="AB261" s="236">
        <v>130000000</v>
      </c>
      <c r="AC261" s="236">
        <v>26058824</v>
      </c>
      <c r="AD261" s="236">
        <v>26058824</v>
      </c>
      <c r="AE261" s="236">
        <v>103941176</v>
      </c>
      <c r="AF261" s="236">
        <v>32418506</v>
      </c>
      <c r="AG261" s="236">
        <v>32418506</v>
      </c>
      <c r="AH261" s="236">
        <v>26058824</v>
      </c>
      <c r="AI261" s="236">
        <v>26058824</v>
      </c>
      <c r="AJ261" s="236">
        <v>0</v>
      </c>
      <c r="AK261" s="236">
        <v>103941176</v>
      </c>
      <c r="AL261" s="86">
        <v>0</v>
      </c>
      <c r="AM261" s="99"/>
      <c r="AN261" s="93"/>
      <c r="AO261" s="95"/>
    </row>
    <row r="262" spans="1:42" s="84" customFormat="1">
      <c r="A262" s="7" t="s">
        <v>870</v>
      </c>
      <c r="B262" s="8" t="s">
        <v>871</v>
      </c>
      <c r="C262" s="9">
        <f>+C263</f>
        <v>0</v>
      </c>
      <c r="D262" s="9">
        <f t="shared" ref="D262:N263" si="108">+D263</f>
        <v>20000000</v>
      </c>
      <c r="E262" s="9">
        <f t="shared" si="108"/>
        <v>0</v>
      </c>
      <c r="F262" s="9">
        <f t="shared" si="108"/>
        <v>0</v>
      </c>
      <c r="G262" s="9">
        <f t="shared" si="83"/>
        <v>20000000</v>
      </c>
      <c r="H262" s="9">
        <v>19347630</v>
      </c>
      <c r="I262" s="9">
        <v>19347630</v>
      </c>
      <c r="J262" s="9">
        <f t="shared" si="80"/>
        <v>652370</v>
      </c>
      <c r="K262" s="9">
        <v>0</v>
      </c>
      <c r="L262" s="9">
        <v>0</v>
      </c>
      <c r="M262" s="9">
        <f t="shared" si="108"/>
        <v>0</v>
      </c>
      <c r="N262" s="9">
        <v>19347630</v>
      </c>
      <c r="O262" s="9">
        <v>19347630</v>
      </c>
      <c r="P262" s="9">
        <f t="shared" si="84"/>
        <v>0</v>
      </c>
      <c r="Q262" s="9">
        <f t="shared" si="81"/>
        <v>652370</v>
      </c>
      <c r="R262" s="9">
        <f t="shared" si="85"/>
        <v>0</v>
      </c>
      <c r="T262" s="237" t="s">
        <v>870</v>
      </c>
      <c r="U262" s="234" t="s">
        <v>871</v>
      </c>
      <c r="V262" s="236">
        <v>0</v>
      </c>
      <c r="W262" s="236">
        <v>20000000</v>
      </c>
      <c r="X262" s="236">
        <v>0</v>
      </c>
      <c r="Y262" s="236">
        <v>0</v>
      </c>
      <c r="Z262" s="236">
        <v>0</v>
      </c>
      <c r="AA262" s="236">
        <v>0</v>
      </c>
      <c r="AB262" s="236">
        <v>20000000</v>
      </c>
      <c r="AC262" s="236">
        <v>19347630</v>
      </c>
      <c r="AD262" s="236">
        <v>19347630</v>
      </c>
      <c r="AE262" s="236">
        <v>652370</v>
      </c>
      <c r="AF262" s="236">
        <v>0</v>
      </c>
      <c r="AG262" s="236">
        <v>0</v>
      </c>
      <c r="AH262" s="236">
        <v>19347630</v>
      </c>
      <c r="AI262" s="236">
        <v>19347630</v>
      </c>
      <c r="AJ262" s="236">
        <v>0</v>
      </c>
      <c r="AK262" s="236">
        <v>652370</v>
      </c>
      <c r="AL262" s="86">
        <v>0</v>
      </c>
      <c r="AM262" s="99"/>
      <c r="AN262" s="93"/>
      <c r="AO262" s="95"/>
    </row>
    <row r="263" spans="1:42" s="84" customFormat="1">
      <c r="A263" s="7" t="s">
        <v>872</v>
      </c>
      <c r="B263" s="8" t="s">
        <v>873</v>
      </c>
      <c r="C263" s="9">
        <f>+C264</f>
        <v>0</v>
      </c>
      <c r="D263" s="9">
        <f t="shared" si="108"/>
        <v>20000000</v>
      </c>
      <c r="E263" s="9">
        <f t="shared" si="108"/>
        <v>0</v>
      </c>
      <c r="F263" s="9">
        <f t="shared" si="108"/>
        <v>0</v>
      </c>
      <c r="G263" s="9">
        <f t="shared" si="83"/>
        <v>20000000</v>
      </c>
      <c r="H263" s="9">
        <v>19347630</v>
      </c>
      <c r="I263" s="9">
        <v>19347630</v>
      </c>
      <c r="J263" s="9">
        <f t="shared" si="80"/>
        <v>652370</v>
      </c>
      <c r="K263" s="9">
        <v>0</v>
      </c>
      <c r="L263" s="9">
        <v>0</v>
      </c>
      <c r="M263" s="9">
        <f t="shared" si="108"/>
        <v>0</v>
      </c>
      <c r="N263" s="9">
        <v>19347630</v>
      </c>
      <c r="O263" s="9">
        <v>19347630</v>
      </c>
      <c r="P263" s="9">
        <f t="shared" si="84"/>
        <v>0</v>
      </c>
      <c r="Q263" s="9">
        <f t="shared" si="81"/>
        <v>652370</v>
      </c>
      <c r="R263" s="9">
        <f t="shared" si="85"/>
        <v>0</v>
      </c>
      <c r="T263" s="237" t="s">
        <v>872</v>
      </c>
      <c r="U263" s="234" t="s">
        <v>873</v>
      </c>
      <c r="V263" s="236">
        <v>0</v>
      </c>
      <c r="W263" s="236">
        <v>20000000</v>
      </c>
      <c r="X263" s="236">
        <v>0</v>
      </c>
      <c r="Y263" s="236">
        <v>0</v>
      </c>
      <c r="Z263" s="236">
        <v>0</v>
      </c>
      <c r="AA263" s="236">
        <v>0</v>
      </c>
      <c r="AB263" s="236">
        <v>20000000</v>
      </c>
      <c r="AC263" s="236">
        <v>19347630</v>
      </c>
      <c r="AD263" s="236">
        <v>19347630</v>
      </c>
      <c r="AE263" s="236">
        <v>652370</v>
      </c>
      <c r="AF263" s="236">
        <v>0</v>
      </c>
      <c r="AG263" s="236">
        <v>0</v>
      </c>
      <c r="AH263" s="236">
        <v>19347630</v>
      </c>
      <c r="AI263" s="236">
        <v>19347630</v>
      </c>
      <c r="AJ263" s="236">
        <v>0</v>
      </c>
      <c r="AK263" s="236">
        <v>652370</v>
      </c>
      <c r="AL263" s="86">
        <v>0</v>
      </c>
      <c r="AM263" s="99"/>
      <c r="AN263" s="93"/>
      <c r="AO263" s="95"/>
    </row>
    <row r="264" spans="1:42">
      <c r="A264" s="16" t="s">
        <v>874</v>
      </c>
      <c r="B264" s="17" t="s">
        <v>875</v>
      </c>
      <c r="C264" s="18">
        <v>0</v>
      </c>
      <c r="D264" s="18">
        <v>20000000</v>
      </c>
      <c r="E264" s="18"/>
      <c r="F264" s="18">
        <v>0</v>
      </c>
      <c r="G264" s="18">
        <f t="shared" si="83"/>
        <v>20000000</v>
      </c>
      <c r="H264" s="18">
        <v>19347630</v>
      </c>
      <c r="I264" s="18">
        <v>19347630</v>
      </c>
      <c r="J264" s="18">
        <f t="shared" si="80"/>
        <v>652370</v>
      </c>
      <c r="K264" s="18">
        <v>0</v>
      </c>
      <c r="L264" s="18">
        <v>0</v>
      </c>
      <c r="M264" s="18"/>
      <c r="N264" s="18">
        <v>19347630</v>
      </c>
      <c r="O264" s="18">
        <v>19347630</v>
      </c>
      <c r="P264" s="18">
        <f t="shared" si="84"/>
        <v>0</v>
      </c>
      <c r="Q264" s="18">
        <f t="shared" si="81"/>
        <v>652370</v>
      </c>
      <c r="R264" s="18">
        <f t="shared" si="85"/>
        <v>0</v>
      </c>
      <c r="S264" s="84"/>
      <c r="T264" s="237" t="s">
        <v>874</v>
      </c>
      <c r="U264" s="234" t="s">
        <v>875</v>
      </c>
      <c r="V264" s="236">
        <v>0</v>
      </c>
      <c r="W264" s="236">
        <v>20000000</v>
      </c>
      <c r="X264" s="236">
        <v>0</v>
      </c>
      <c r="Y264" s="236">
        <v>0</v>
      </c>
      <c r="Z264" s="236">
        <v>0</v>
      </c>
      <c r="AA264" s="236">
        <v>0</v>
      </c>
      <c r="AB264" s="236">
        <v>20000000</v>
      </c>
      <c r="AC264" s="236">
        <v>19347630</v>
      </c>
      <c r="AD264" s="236">
        <v>19347630</v>
      </c>
      <c r="AE264" s="236">
        <v>652370</v>
      </c>
      <c r="AF264" s="236">
        <v>0</v>
      </c>
      <c r="AG264" s="236">
        <v>0</v>
      </c>
      <c r="AH264" s="236">
        <v>19347630</v>
      </c>
      <c r="AI264" s="236">
        <v>19347630</v>
      </c>
      <c r="AJ264" s="236">
        <v>0</v>
      </c>
      <c r="AK264" s="236">
        <v>652370</v>
      </c>
      <c r="AL264" s="86">
        <v>0</v>
      </c>
      <c r="AM264" s="99"/>
      <c r="AN264" s="93"/>
      <c r="AO264" s="95"/>
    </row>
    <row r="265" spans="1:42">
      <c r="A265" s="4" t="s">
        <v>452</v>
      </c>
      <c r="B265" s="5" t="s">
        <v>453</v>
      </c>
      <c r="C265" s="6">
        <f>+C266+C269+C271</f>
        <v>441348635</v>
      </c>
      <c r="D265" s="6">
        <f t="shared" ref="D265:N265" si="109">+D266+D269+D271</f>
        <v>0</v>
      </c>
      <c r="E265" s="6">
        <f t="shared" si="109"/>
        <v>0</v>
      </c>
      <c r="F265" s="6">
        <f t="shared" si="109"/>
        <v>0</v>
      </c>
      <c r="G265" s="6">
        <f t="shared" si="83"/>
        <v>441348635</v>
      </c>
      <c r="H265" s="6">
        <v>319898484</v>
      </c>
      <c r="I265" s="6">
        <v>349108573</v>
      </c>
      <c r="J265" s="6">
        <f t="shared" si="80"/>
        <v>92240062</v>
      </c>
      <c r="K265" s="6">
        <v>321128724</v>
      </c>
      <c r="L265" s="6">
        <v>350338813</v>
      </c>
      <c r="M265" s="6">
        <f t="shared" si="109"/>
        <v>0</v>
      </c>
      <c r="N265" s="6">
        <v>335721756</v>
      </c>
      <c r="O265" s="6">
        <v>364931845</v>
      </c>
      <c r="P265" s="6">
        <f t="shared" si="84"/>
        <v>15823272</v>
      </c>
      <c r="Q265" s="6">
        <f t="shared" si="81"/>
        <v>76416790</v>
      </c>
      <c r="R265" s="6">
        <f t="shared" si="85"/>
        <v>350338813</v>
      </c>
      <c r="T265" s="237" t="s">
        <v>452</v>
      </c>
      <c r="U265" s="234" t="s">
        <v>453</v>
      </c>
      <c r="V265" s="236">
        <v>441348635</v>
      </c>
      <c r="W265" s="236">
        <v>0</v>
      </c>
      <c r="X265" s="236">
        <v>0</v>
      </c>
      <c r="Y265" s="236">
        <v>0</v>
      </c>
      <c r="Z265" s="236">
        <v>0</v>
      </c>
      <c r="AA265" s="236">
        <v>0</v>
      </c>
      <c r="AB265" s="236">
        <v>441348635</v>
      </c>
      <c r="AC265" s="236">
        <v>319898484</v>
      </c>
      <c r="AD265" s="236">
        <v>349108573</v>
      </c>
      <c r="AE265" s="236">
        <v>92240062</v>
      </c>
      <c r="AF265" s="236">
        <v>321128724</v>
      </c>
      <c r="AG265" s="236">
        <v>350338813</v>
      </c>
      <c r="AH265" s="236">
        <v>335721756</v>
      </c>
      <c r="AI265" s="236">
        <v>364931845</v>
      </c>
      <c r="AJ265" s="236">
        <v>15823272</v>
      </c>
      <c r="AK265" s="236">
        <v>76416790</v>
      </c>
      <c r="AL265" s="86">
        <v>0</v>
      </c>
      <c r="AM265" s="99"/>
      <c r="AN265" s="93"/>
      <c r="AO265" s="95"/>
      <c r="AP265" s="84"/>
    </row>
    <row r="266" spans="1:42">
      <c r="A266" s="7" t="s">
        <v>454</v>
      </c>
      <c r="B266" s="8" t="s">
        <v>455</v>
      </c>
      <c r="C266" s="9">
        <f>+C267</f>
        <v>84159751</v>
      </c>
      <c r="D266" s="9">
        <f t="shared" ref="D266:N267" si="110">+D267</f>
        <v>0</v>
      </c>
      <c r="E266" s="9">
        <f t="shared" si="110"/>
        <v>0</v>
      </c>
      <c r="F266" s="9">
        <f t="shared" si="110"/>
        <v>0</v>
      </c>
      <c r="G266" s="9">
        <f t="shared" si="83"/>
        <v>84159751</v>
      </c>
      <c r="H266" s="9">
        <v>2209600</v>
      </c>
      <c r="I266" s="9">
        <v>30913689</v>
      </c>
      <c r="J266" s="9">
        <f t="shared" si="80"/>
        <v>53246062</v>
      </c>
      <c r="K266" s="9">
        <v>2209600</v>
      </c>
      <c r="L266" s="9">
        <v>30913689</v>
      </c>
      <c r="M266" s="9">
        <f t="shared" si="110"/>
        <v>0</v>
      </c>
      <c r="N266" s="9">
        <v>2209600</v>
      </c>
      <c r="O266" s="9">
        <v>30913689</v>
      </c>
      <c r="P266" s="9">
        <f t="shared" si="84"/>
        <v>0</v>
      </c>
      <c r="Q266" s="9">
        <f t="shared" si="81"/>
        <v>53246062</v>
      </c>
      <c r="R266" s="9">
        <f t="shared" si="85"/>
        <v>30913689</v>
      </c>
      <c r="T266" s="237" t="s">
        <v>454</v>
      </c>
      <c r="U266" s="234" t="s">
        <v>455</v>
      </c>
      <c r="V266" s="236">
        <v>84159751</v>
      </c>
      <c r="W266" s="236">
        <v>0</v>
      </c>
      <c r="X266" s="236">
        <v>0</v>
      </c>
      <c r="Y266" s="236">
        <v>0</v>
      </c>
      <c r="Z266" s="236">
        <v>0</v>
      </c>
      <c r="AA266" s="236">
        <v>0</v>
      </c>
      <c r="AB266" s="236">
        <v>84159751</v>
      </c>
      <c r="AC266" s="236">
        <v>2209600</v>
      </c>
      <c r="AD266" s="236">
        <v>30913689</v>
      </c>
      <c r="AE266" s="236">
        <v>53246062</v>
      </c>
      <c r="AF266" s="236">
        <v>2209600</v>
      </c>
      <c r="AG266" s="236">
        <v>30913689</v>
      </c>
      <c r="AH266" s="236">
        <v>2209600</v>
      </c>
      <c r="AI266" s="236">
        <v>30913689</v>
      </c>
      <c r="AJ266" s="236">
        <v>0</v>
      </c>
      <c r="AK266" s="236">
        <v>53246062</v>
      </c>
      <c r="AL266" s="86">
        <v>0</v>
      </c>
      <c r="AM266" s="99"/>
      <c r="AN266" s="93"/>
      <c r="AO266" s="95"/>
      <c r="AP266" s="84"/>
    </row>
    <row r="267" spans="1:42">
      <c r="A267" s="10" t="s">
        <v>456</v>
      </c>
      <c r="B267" s="11" t="s">
        <v>457</v>
      </c>
      <c r="C267" s="12">
        <f>+C268</f>
        <v>84159751</v>
      </c>
      <c r="D267" s="12">
        <f t="shared" si="110"/>
        <v>0</v>
      </c>
      <c r="E267" s="12">
        <f t="shared" si="110"/>
        <v>0</v>
      </c>
      <c r="F267" s="12">
        <f t="shared" si="110"/>
        <v>0</v>
      </c>
      <c r="G267" s="12">
        <f t="shared" si="83"/>
        <v>84159751</v>
      </c>
      <c r="H267" s="12">
        <v>2209600</v>
      </c>
      <c r="I267" s="12">
        <v>30913689</v>
      </c>
      <c r="J267" s="12">
        <f t="shared" si="80"/>
        <v>53246062</v>
      </c>
      <c r="K267" s="12">
        <v>2209600</v>
      </c>
      <c r="L267" s="12">
        <v>30913689</v>
      </c>
      <c r="M267" s="12">
        <f t="shared" si="110"/>
        <v>0</v>
      </c>
      <c r="N267" s="12">
        <v>2209600</v>
      </c>
      <c r="O267" s="12">
        <v>30913689</v>
      </c>
      <c r="P267" s="12">
        <f t="shared" si="84"/>
        <v>0</v>
      </c>
      <c r="Q267" s="12">
        <f t="shared" si="81"/>
        <v>53246062</v>
      </c>
      <c r="R267" s="12">
        <f t="shared" si="85"/>
        <v>30913689</v>
      </c>
      <c r="T267" s="237" t="s">
        <v>456</v>
      </c>
      <c r="U267" s="234" t="s">
        <v>457</v>
      </c>
      <c r="V267" s="236">
        <v>84159751</v>
      </c>
      <c r="W267" s="236">
        <v>0</v>
      </c>
      <c r="X267" s="236">
        <v>0</v>
      </c>
      <c r="Y267" s="236">
        <v>0</v>
      </c>
      <c r="Z267" s="236">
        <v>0</v>
      </c>
      <c r="AA267" s="236">
        <v>0</v>
      </c>
      <c r="AB267" s="236">
        <v>84159751</v>
      </c>
      <c r="AC267" s="236">
        <v>2209600</v>
      </c>
      <c r="AD267" s="236">
        <v>30913689</v>
      </c>
      <c r="AE267" s="236">
        <v>53246062</v>
      </c>
      <c r="AF267" s="236">
        <v>2209600</v>
      </c>
      <c r="AG267" s="236">
        <v>30913689</v>
      </c>
      <c r="AH267" s="236">
        <v>2209600</v>
      </c>
      <c r="AI267" s="236">
        <v>30913689</v>
      </c>
      <c r="AJ267" s="236">
        <v>0</v>
      </c>
      <c r="AK267" s="236">
        <v>53246062</v>
      </c>
      <c r="AL267" s="86">
        <v>0</v>
      </c>
      <c r="AM267" s="99"/>
      <c r="AN267" s="93"/>
      <c r="AO267" s="95"/>
    </row>
    <row r="268" spans="1:42">
      <c r="A268" s="16" t="s">
        <v>458</v>
      </c>
      <c r="B268" s="17" t="s">
        <v>459</v>
      </c>
      <c r="C268" s="18">
        <v>84159751</v>
      </c>
      <c r="D268" s="18">
        <v>0</v>
      </c>
      <c r="E268" s="18">
        <v>0</v>
      </c>
      <c r="F268" s="18">
        <v>0</v>
      </c>
      <c r="G268" s="18">
        <f t="shared" si="83"/>
        <v>84159751</v>
      </c>
      <c r="H268" s="18">
        <v>2209600</v>
      </c>
      <c r="I268" s="18">
        <v>30913689</v>
      </c>
      <c r="J268" s="18">
        <f t="shared" si="80"/>
        <v>53246062</v>
      </c>
      <c r="K268" s="18">
        <v>2209600</v>
      </c>
      <c r="L268" s="18">
        <v>30913689</v>
      </c>
      <c r="M268" s="18">
        <v>0</v>
      </c>
      <c r="N268" s="18">
        <v>2209600</v>
      </c>
      <c r="O268" s="18">
        <v>30913689</v>
      </c>
      <c r="P268" s="18">
        <f t="shared" si="84"/>
        <v>0</v>
      </c>
      <c r="Q268" s="18">
        <f t="shared" si="81"/>
        <v>53246062</v>
      </c>
      <c r="R268" s="18">
        <f t="shared" si="85"/>
        <v>30913689</v>
      </c>
      <c r="T268" s="237" t="s">
        <v>458</v>
      </c>
      <c r="U268" s="234" t="s">
        <v>459</v>
      </c>
      <c r="V268" s="236">
        <v>84159751</v>
      </c>
      <c r="W268" s="236">
        <v>0</v>
      </c>
      <c r="X268" s="236">
        <v>0</v>
      </c>
      <c r="Y268" s="236">
        <v>0</v>
      </c>
      <c r="Z268" s="236">
        <v>0</v>
      </c>
      <c r="AA268" s="236">
        <v>0</v>
      </c>
      <c r="AB268" s="236">
        <v>84159751</v>
      </c>
      <c r="AC268" s="236">
        <v>2209600</v>
      </c>
      <c r="AD268" s="236">
        <v>30913689</v>
      </c>
      <c r="AE268" s="236">
        <v>53246062</v>
      </c>
      <c r="AF268" s="236">
        <v>2209600</v>
      </c>
      <c r="AG268" s="236">
        <v>30913689</v>
      </c>
      <c r="AH268" s="236">
        <v>2209600</v>
      </c>
      <c r="AI268" s="236">
        <v>30913689</v>
      </c>
      <c r="AJ268" s="236">
        <v>0</v>
      </c>
      <c r="AK268" s="236">
        <v>53246062</v>
      </c>
      <c r="AL268" s="86">
        <v>0</v>
      </c>
      <c r="AM268" s="99"/>
      <c r="AN268" s="93"/>
      <c r="AO268" s="95"/>
      <c r="AP268" s="84"/>
    </row>
    <row r="269" spans="1:42">
      <c r="A269" s="10" t="s">
        <v>460</v>
      </c>
      <c r="B269" s="11" t="s">
        <v>461</v>
      </c>
      <c r="C269" s="12">
        <f>+C270</f>
        <v>40000000</v>
      </c>
      <c r="D269" s="12">
        <f t="shared" ref="D269:N269" si="111">+D270</f>
        <v>0</v>
      </c>
      <c r="E269" s="12">
        <f t="shared" si="111"/>
        <v>0</v>
      </c>
      <c r="F269" s="12">
        <f t="shared" si="111"/>
        <v>0</v>
      </c>
      <c r="G269" s="12">
        <f t="shared" si="83"/>
        <v>40000000</v>
      </c>
      <c r="H269" s="12">
        <v>500000</v>
      </c>
      <c r="I269" s="12">
        <v>1006000</v>
      </c>
      <c r="J269" s="12">
        <f t="shared" si="80"/>
        <v>38994000</v>
      </c>
      <c r="K269" s="12">
        <v>1730240</v>
      </c>
      <c r="L269" s="12">
        <v>2236240</v>
      </c>
      <c r="M269" s="12">
        <f t="shared" si="111"/>
        <v>0</v>
      </c>
      <c r="N269" s="12">
        <v>16323272</v>
      </c>
      <c r="O269" s="12">
        <v>16829272</v>
      </c>
      <c r="P269" s="12">
        <f t="shared" si="84"/>
        <v>15823272</v>
      </c>
      <c r="Q269" s="12">
        <f t="shared" si="81"/>
        <v>23170728</v>
      </c>
      <c r="R269" s="12">
        <f t="shared" si="85"/>
        <v>2236240</v>
      </c>
      <c r="T269" s="237" t="s">
        <v>460</v>
      </c>
      <c r="U269" s="234" t="s">
        <v>461</v>
      </c>
      <c r="V269" s="236">
        <v>40000000</v>
      </c>
      <c r="W269" s="236">
        <v>0</v>
      </c>
      <c r="X269" s="236">
        <v>0</v>
      </c>
      <c r="Y269" s="236">
        <v>0</v>
      </c>
      <c r="Z269" s="236">
        <v>0</v>
      </c>
      <c r="AA269" s="236">
        <v>0</v>
      </c>
      <c r="AB269" s="236">
        <v>40000000</v>
      </c>
      <c r="AC269" s="236">
        <v>500000</v>
      </c>
      <c r="AD269" s="236">
        <v>1006000</v>
      </c>
      <c r="AE269" s="236">
        <v>38994000</v>
      </c>
      <c r="AF269" s="236">
        <v>1730240</v>
      </c>
      <c r="AG269" s="236">
        <v>2236240</v>
      </c>
      <c r="AH269" s="236">
        <v>16323272</v>
      </c>
      <c r="AI269" s="236">
        <v>16829272</v>
      </c>
      <c r="AJ269" s="236">
        <v>15823272</v>
      </c>
      <c r="AK269" s="236">
        <v>23170728</v>
      </c>
      <c r="AL269" s="86">
        <v>0</v>
      </c>
      <c r="AM269" s="99"/>
      <c r="AN269" s="93"/>
      <c r="AO269" s="95"/>
      <c r="AP269" s="84"/>
    </row>
    <row r="270" spans="1:42">
      <c r="A270" s="16" t="s">
        <v>462</v>
      </c>
      <c r="B270" s="17" t="s">
        <v>461</v>
      </c>
      <c r="C270" s="18">
        <v>40000000</v>
      </c>
      <c r="D270" s="18">
        <v>0</v>
      </c>
      <c r="E270" s="18">
        <v>0</v>
      </c>
      <c r="F270" s="18">
        <v>0</v>
      </c>
      <c r="G270" s="18">
        <f t="shared" si="83"/>
        <v>40000000</v>
      </c>
      <c r="H270" s="18">
        <v>500000</v>
      </c>
      <c r="I270" s="18">
        <v>1006000</v>
      </c>
      <c r="J270" s="18">
        <f t="shared" ref="J270:J333" si="112">+G270-I270</f>
        <v>38994000</v>
      </c>
      <c r="K270" s="18">
        <v>1730240</v>
      </c>
      <c r="L270" s="18">
        <v>2236240</v>
      </c>
      <c r="M270" s="18">
        <v>0</v>
      </c>
      <c r="N270" s="18">
        <v>16323272</v>
      </c>
      <c r="O270" s="18">
        <v>16829272</v>
      </c>
      <c r="P270" s="18">
        <f t="shared" si="84"/>
        <v>15823272</v>
      </c>
      <c r="Q270" s="18">
        <f t="shared" ref="Q270:Q333" si="113">+G270-O270</f>
        <v>23170728</v>
      </c>
      <c r="R270" s="18">
        <f t="shared" si="85"/>
        <v>2236240</v>
      </c>
      <c r="T270" s="237" t="s">
        <v>462</v>
      </c>
      <c r="U270" s="234" t="s">
        <v>461</v>
      </c>
      <c r="V270" s="236">
        <v>40000000</v>
      </c>
      <c r="W270" s="236">
        <v>0</v>
      </c>
      <c r="X270" s="236">
        <v>0</v>
      </c>
      <c r="Y270" s="236">
        <v>0</v>
      </c>
      <c r="Z270" s="236">
        <v>0</v>
      </c>
      <c r="AA270" s="236">
        <v>0</v>
      </c>
      <c r="AB270" s="236">
        <v>40000000</v>
      </c>
      <c r="AC270" s="236">
        <v>500000</v>
      </c>
      <c r="AD270" s="236">
        <v>1006000</v>
      </c>
      <c r="AE270" s="236">
        <v>38994000</v>
      </c>
      <c r="AF270" s="236">
        <v>1730240</v>
      </c>
      <c r="AG270" s="236">
        <v>2236240</v>
      </c>
      <c r="AH270" s="236">
        <v>16323272</v>
      </c>
      <c r="AI270" s="236">
        <v>16829272</v>
      </c>
      <c r="AJ270" s="236">
        <v>15823272</v>
      </c>
      <c r="AK270" s="236">
        <v>23170728</v>
      </c>
      <c r="AL270" s="86">
        <v>0</v>
      </c>
      <c r="AM270" s="99"/>
      <c r="AN270" s="93"/>
      <c r="AO270" s="95"/>
    </row>
    <row r="271" spans="1:42">
      <c r="A271" s="10" t="s">
        <v>463</v>
      </c>
      <c r="B271" s="11" t="s">
        <v>464</v>
      </c>
      <c r="C271" s="12">
        <f>+C272</f>
        <v>317188884</v>
      </c>
      <c r="D271" s="12">
        <f t="shared" ref="D271:N271" si="114">+D272</f>
        <v>0</v>
      </c>
      <c r="E271" s="12">
        <f t="shared" si="114"/>
        <v>0</v>
      </c>
      <c r="F271" s="12">
        <f t="shared" si="114"/>
        <v>0</v>
      </c>
      <c r="G271" s="12">
        <f t="shared" ref="G271:G334" si="115">+C271+D271-E271+F271</f>
        <v>317188884</v>
      </c>
      <c r="H271" s="12">
        <v>317188884</v>
      </c>
      <c r="I271" s="12">
        <v>317188884</v>
      </c>
      <c r="J271" s="12">
        <f t="shared" si="112"/>
        <v>0</v>
      </c>
      <c r="K271" s="12">
        <v>317188884</v>
      </c>
      <c r="L271" s="12">
        <v>317188884</v>
      </c>
      <c r="M271" s="12">
        <f t="shared" si="114"/>
        <v>0</v>
      </c>
      <c r="N271" s="12">
        <v>317188884</v>
      </c>
      <c r="O271" s="12">
        <v>317188884</v>
      </c>
      <c r="P271" s="12">
        <f t="shared" ref="P271:P334" si="116">+O271-I271</f>
        <v>0</v>
      </c>
      <c r="Q271" s="12">
        <f t="shared" si="113"/>
        <v>0</v>
      </c>
      <c r="R271" s="12">
        <f t="shared" ref="R271:R334" si="117">+L271</f>
        <v>317188884</v>
      </c>
      <c r="T271" s="237" t="s">
        <v>463</v>
      </c>
      <c r="U271" s="234" t="s">
        <v>464</v>
      </c>
      <c r="V271" s="236">
        <v>317188884</v>
      </c>
      <c r="W271" s="236">
        <v>0</v>
      </c>
      <c r="X271" s="236">
        <v>0</v>
      </c>
      <c r="Y271" s="236">
        <v>0</v>
      </c>
      <c r="Z271" s="236">
        <v>0</v>
      </c>
      <c r="AA271" s="236">
        <v>0</v>
      </c>
      <c r="AB271" s="236">
        <v>317188884</v>
      </c>
      <c r="AC271" s="236">
        <v>317188884</v>
      </c>
      <c r="AD271" s="236">
        <v>317188884</v>
      </c>
      <c r="AE271" s="236">
        <v>0</v>
      </c>
      <c r="AF271" s="236">
        <v>317188884</v>
      </c>
      <c r="AG271" s="236">
        <v>317188884</v>
      </c>
      <c r="AH271" s="236">
        <v>317188884</v>
      </c>
      <c r="AI271" s="236">
        <v>317188884</v>
      </c>
      <c r="AJ271" s="236">
        <v>0</v>
      </c>
      <c r="AK271" s="236">
        <v>0</v>
      </c>
      <c r="AL271" s="86">
        <v>0</v>
      </c>
      <c r="AM271" s="99"/>
      <c r="AN271" s="93"/>
      <c r="AO271" s="95"/>
    </row>
    <row r="272" spans="1:42">
      <c r="A272" s="16" t="s">
        <v>465</v>
      </c>
      <c r="B272" s="17" t="s">
        <v>466</v>
      </c>
      <c r="C272" s="18">
        <v>317188884</v>
      </c>
      <c r="D272" s="18">
        <v>0</v>
      </c>
      <c r="E272" s="18">
        <v>0</v>
      </c>
      <c r="F272" s="18">
        <v>0</v>
      </c>
      <c r="G272" s="18">
        <f t="shared" si="115"/>
        <v>317188884</v>
      </c>
      <c r="H272" s="18">
        <v>317188884</v>
      </c>
      <c r="I272" s="18">
        <v>317188884</v>
      </c>
      <c r="J272" s="18">
        <f t="shared" si="112"/>
        <v>0</v>
      </c>
      <c r="K272" s="18">
        <v>317188884</v>
      </c>
      <c r="L272" s="18">
        <v>317188884</v>
      </c>
      <c r="M272" s="18">
        <v>0</v>
      </c>
      <c r="N272" s="18">
        <v>317188884</v>
      </c>
      <c r="O272" s="18">
        <v>317188884</v>
      </c>
      <c r="P272" s="18">
        <f t="shared" si="116"/>
        <v>0</v>
      </c>
      <c r="Q272" s="18">
        <f t="shared" si="113"/>
        <v>0</v>
      </c>
      <c r="R272" s="18">
        <f t="shared" si="117"/>
        <v>317188884</v>
      </c>
      <c r="T272" s="237" t="s">
        <v>465</v>
      </c>
      <c r="U272" s="234" t="s">
        <v>466</v>
      </c>
      <c r="V272" s="236">
        <v>317188884</v>
      </c>
      <c r="W272" s="236">
        <v>0</v>
      </c>
      <c r="X272" s="236">
        <v>0</v>
      </c>
      <c r="Y272" s="236">
        <v>0</v>
      </c>
      <c r="Z272" s="236">
        <v>0</v>
      </c>
      <c r="AA272" s="236">
        <v>0</v>
      </c>
      <c r="AB272" s="236">
        <v>317188884</v>
      </c>
      <c r="AC272" s="236">
        <v>317188884</v>
      </c>
      <c r="AD272" s="236">
        <v>317188884</v>
      </c>
      <c r="AE272" s="236">
        <v>0</v>
      </c>
      <c r="AF272" s="236">
        <v>317188884</v>
      </c>
      <c r="AG272" s="236">
        <v>317188884</v>
      </c>
      <c r="AH272" s="236">
        <v>317188884</v>
      </c>
      <c r="AI272" s="236">
        <v>317188884</v>
      </c>
      <c r="AJ272" s="236">
        <v>0</v>
      </c>
      <c r="AK272" s="236">
        <v>0</v>
      </c>
      <c r="AL272" s="86">
        <v>0</v>
      </c>
      <c r="AM272" s="99"/>
      <c r="AN272" s="93"/>
      <c r="AO272" s="95"/>
    </row>
    <row r="273" spans="1:41">
      <c r="A273" s="4">
        <v>3</v>
      </c>
      <c r="B273" s="5" t="s">
        <v>467</v>
      </c>
      <c r="C273" s="6">
        <f>+C274+C309+C390+C397+C418+C503</f>
        <v>7379242798</v>
      </c>
      <c r="D273" s="6">
        <f>+D274+D309+D390+D397+D418+D503</f>
        <v>189109770</v>
      </c>
      <c r="E273" s="6">
        <f>+E274+E309+E390+E397+E418+E503</f>
        <v>0</v>
      </c>
      <c r="F273" s="6">
        <f>+F274+F309+F390+F397+F418+F503</f>
        <v>16549769003.67</v>
      </c>
      <c r="G273" s="6">
        <f t="shared" si="115"/>
        <v>24118121571.669998</v>
      </c>
      <c r="H273" s="6">
        <v>110671415</v>
      </c>
      <c r="I273" s="6">
        <v>163927294</v>
      </c>
      <c r="J273" s="6">
        <f t="shared" si="112"/>
        <v>23954194277.669998</v>
      </c>
      <c r="K273" s="6">
        <v>37157109.399999999</v>
      </c>
      <c r="L273" s="6">
        <v>40671657.399999999</v>
      </c>
      <c r="M273" s="6">
        <f>+M274+M309+M390+M397+M418+M503</f>
        <v>49741331</v>
      </c>
      <c r="N273" s="6">
        <v>206731708.44</v>
      </c>
      <c r="O273" s="6">
        <v>368356026.44</v>
      </c>
      <c r="P273" s="6">
        <f t="shared" si="116"/>
        <v>204428732.44</v>
      </c>
      <c r="Q273" s="6">
        <f t="shared" si="113"/>
        <v>23749765545.23</v>
      </c>
      <c r="R273" s="6">
        <f t="shared" si="117"/>
        <v>40671657.399999999</v>
      </c>
      <c r="T273" s="238">
        <v>3</v>
      </c>
      <c r="U273" s="234" t="s">
        <v>467</v>
      </c>
      <c r="V273" s="236">
        <v>7304457472</v>
      </c>
      <c r="W273" s="236">
        <v>189109770</v>
      </c>
      <c r="X273" s="236">
        <v>0</v>
      </c>
      <c r="Y273" s="236">
        <v>0</v>
      </c>
      <c r="Z273" s="236">
        <v>0</v>
      </c>
      <c r="AA273" s="236">
        <v>14120986973.879999</v>
      </c>
      <c r="AB273" s="236">
        <v>21614554215.879997</v>
      </c>
      <c r="AC273" s="236">
        <v>110671415</v>
      </c>
      <c r="AD273" s="236">
        <v>163927294</v>
      </c>
      <c r="AE273" s="236">
        <v>21450626921.879997</v>
      </c>
      <c r="AF273" s="236">
        <v>37157109.399999999</v>
      </c>
      <c r="AG273" s="236">
        <v>40671657.399999999</v>
      </c>
      <c r="AH273" s="236">
        <v>206731708.44</v>
      </c>
      <c r="AI273" s="236">
        <v>368356026.44</v>
      </c>
      <c r="AJ273" s="236">
        <v>204428732.44</v>
      </c>
      <c r="AK273" s="236">
        <v>21246198189.439999</v>
      </c>
      <c r="AL273" s="86">
        <v>0</v>
      </c>
      <c r="AM273" s="99"/>
      <c r="AN273" s="93"/>
      <c r="AO273" s="95"/>
    </row>
    <row r="274" spans="1:41">
      <c r="A274" s="7">
        <v>301</v>
      </c>
      <c r="B274" s="8" t="s">
        <v>468</v>
      </c>
      <c r="C274" s="9">
        <f>+C275+C277+C284+C291+C295+C300+C306</f>
        <v>3635322968</v>
      </c>
      <c r="D274" s="9">
        <f t="shared" ref="D274:N274" si="118">+D275+D277+D284+D291+D295+D300+D306</f>
        <v>12000000</v>
      </c>
      <c r="E274" s="9">
        <f t="shared" si="118"/>
        <v>0</v>
      </c>
      <c r="F274" s="9">
        <f t="shared" si="118"/>
        <v>1126000000</v>
      </c>
      <c r="G274" s="9">
        <f t="shared" si="115"/>
        <v>4773322968</v>
      </c>
      <c r="H274" s="9">
        <v>100648000</v>
      </c>
      <c r="I274" s="9">
        <v>100648000</v>
      </c>
      <c r="J274" s="9">
        <f t="shared" si="112"/>
        <v>4672674968</v>
      </c>
      <c r="K274" s="9">
        <v>0</v>
      </c>
      <c r="L274" s="9">
        <v>0</v>
      </c>
      <c r="M274" s="9">
        <f t="shared" si="118"/>
        <v>0</v>
      </c>
      <c r="N274" s="9">
        <v>148848000</v>
      </c>
      <c r="O274" s="9">
        <v>148848000</v>
      </c>
      <c r="P274" s="9">
        <f t="shared" si="116"/>
        <v>48200000</v>
      </c>
      <c r="Q274" s="9">
        <f t="shared" si="113"/>
        <v>4624474968</v>
      </c>
      <c r="R274" s="9">
        <f t="shared" si="117"/>
        <v>0</v>
      </c>
      <c r="T274" s="238">
        <v>301</v>
      </c>
      <c r="U274" s="234" t="s">
        <v>468</v>
      </c>
      <c r="V274" s="236">
        <v>3635322968</v>
      </c>
      <c r="W274" s="236">
        <v>12000000</v>
      </c>
      <c r="X274" s="236">
        <v>0</v>
      </c>
      <c r="Y274" s="236">
        <v>0</v>
      </c>
      <c r="Z274" s="236">
        <v>0</v>
      </c>
      <c r="AA274" s="236">
        <v>300000000</v>
      </c>
      <c r="AB274" s="236">
        <v>3947322968</v>
      </c>
      <c r="AC274" s="236">
        <v>100648000</v>
      </c>
      <c r="AD274" s="236">
        <v>100648000</v>
      </c>
      <c r="AE274" s="236">
        <v>3846674968</v>
      </c>
      <c r="AF274" s="236">
        <v>0</v>
      </c>
      <c r="AG274" s="236">
        <v>0</v>
      </c>
      <c r="AH274" s="236">
        <v>148848000</v>
      </c>
      <c r="AI274" s="236">
        <v>148848000</v>
      </c>
      <c r="AJ274" s="236">
        <v>48200000</v>
      </c>
      <c r="AK274" s="236">
        <v>3798474968</v>
      </c>
      <c r="AL274" s="86">
        <v>0</v>
      </c>
      <c r="AM274" s="99"/>
      <c r="AN274" s="93"/>
      <c r="AO274" s="95"/>
    </row>
    <row r="275" spans="1:41">
      <c r="A275" s="10">
        <v>30101</v>
      </c>
      <c r="B275" s="11" t="s">
        <v>469</v>
      </c>
      <c r="C275" s="12">
        <f>+C276</f>
        <v>1000</v>
      </c>
      <c r="D275" s="12">
        <f t="shared" ref="D275:N275" si="119">+D276</f>
        <v>0</v>
      </c>
      <c r="E275" s="12">
        <f t="shared" si="119"/>
        <v>0</v>
      </c>
      <c r="F275" s="12">
        <f t="shared" si="119"/>
        <v>0</v>
      </c>
      <c r="G275" s="12">
        <f t="shared" si="115"/>
        <v>1000</v>
      </c>
      <c r="H275" s="12">
        <v>0</v>
      </c>
      <c r="I275" s="12">
        <v>0</v>
      </c>
      <c r="J275" s="12">
        <f t="shared" si="112"/>
        <v>1000</v>
      </c>
      <c r="K275" s="12">
        <v>0</v>
      </c>
      <c r="L275" s="12">
        <v>0</v>
      </c>
      <c r="M275" s="12">
        <f t="shared" si="119"/>
        <v>0</v>
      </c>
      <c r="N275" s="12">
        <v>0</v>
      </c>
      <c r="O275" s="12">
        <v>0</v>
      </c>
      <c r="P275" s="12">
        <f t="shared" si="116"/>
        <v>0</v>
      </c>
      <c r="Q275" s="12">
        <f t="shared" si="113"/>
        <v>1000</v>
      </c>
      <c r="R275" s="12">
        <f t="shared" si="117"/>
        <v>0</v>
      </c>
      <c r="T275" s="238">
        <v>30101</v>
      </c>
      <c r="U275" s="234" t="s">
        <v>469</v>
      </c>
      <c r="V275" s="236">
        <v>1000</v>
      </c>
      <c r="W275" s="236">
        <v>0</v>
      </c>
      <c r="X275" s="236">
        <v>0</v>
      </c>
      <c r="Y275" s="236">
        <v>0</v>
      </c>
      <c r="Z275" s="236">
        <v>0</v>
      </c>
      <c r="AA275" s="236">
        <v>0</v>
      </c>
      <c r="AB275" s="236">
        <v>1000</v>
      </c>
      <c r="AC275" s="236">
        <v>0</v>
      </c>
      <c r="AD275" s="236">
        <v>0</v>
      </c>
      <c r="AE275" s="236">
        <v>1000</v>
      </c>
      <c r="AF275" s="236">
        <v>0</v>
      </c>
      <c r="AG275" s="236">
        <v>0</v>
      </c>
      <c r="AH275" s="236">
        <v>0</v>
      </c>
      <c r="AI275" s="236">
        <v>0</v>
      </c>
      <c r="AJ275" s="236">
        <v>0</v>
      </c>
      <c r="AK275" s="236">
        <v>1000</v>
      </c>
      <c r="AL275" s="86">
        <v>0</v>
      </c>
      <c r="AM275" s="99"/>
      <c r="AN275" s="93"/>
      <c r="AO275" s="95"/>
    </row>
    <row r="276" spans="1:41">
      <c r="A276" s="17">
        <v>3010101</v>
      </c>
      <c r="B276" s="17" t="s">
        <v>470</v>
      </c>
      <c r="C276" s="18">
        <v>1000</v>
      </c>
      <c r="D276" s="18">
        <v>0</v>
      </c>
      <c r="E276" s="18">
        <v>0</v>
      </c>
      <c r="F276" s="18">
        <v>0</v>
      </c>
      <c r="G276" s="18">
        <f t="shared" si="115"/>
        <v>1000</v>
      </c>
      <c r="H276" s="18">
        <v>0</v>
      </c>
      <c r="I276" s="18">
        <v>0</v>
      </c>
      <c r="J276" s="18">
        <f t="shared" si="112"/>
        <v>1000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f t="shared" si="116"/>
        <v>0</v>
      </c>
      <c r="Q276" s="18">
        <f t="shared" si="113"/>
        <v>1000</v>
      </c>
      <c r="R276" s="18">
        <f t="shared" si="117"/>
        <v>0</v>
      </c>
      <c r="T276" s="238">
        <v>3010101</v>
      </c>
      <c r="U276" s="234" t="s">
        <v>470</v>
      </c>
      <c r="V276" s="236">
        <v>1000</v>
      </c>
      <c r="W276" s="236">
        <v>0</v>
      </c>
      <c r="X276" s="236">
        <v>0</v>
      </c>
      <c r="Y276" s="236">
        <v>0</v>
      </c>
      <c r="Z276" s="236">
        <v>0</v>
      </c>
      <c r="AA276" s="236">
        <v>0</v>
      </c>
      <c r="AB276" s="236">
        <v>1000</v>
      </c>
      <c r="AC276" s="236">
        <v>0</v>
      </c>
      <c r="AD276" s="236">
        <v>0</v>
      </c>
      <c r="AE276" s="236">
        <v>1000</v>
      </c>
      <c r="AF276" s="236">
        <v>0</v>
      </c>
      <c r="AG276" s="236">
        <v>0</v>
      </c>
      <c r="AH276" s="236">
        <v>0</v>
      </c>
      <c r="AI276" s="236">
        <v>0</v>
      </c>
      <c r="AJ276" s="236">
        <v>0</v>
      </c>
      <c r="AK276" s="236">
        <v>1000</v>
      </c>
      <c r="AL276" s="86">
        <v>0</v>
      </c>
      <c r="AM276" s="99"/>
      <c r="AN276" s="93"/>
      <c r="AO276" s="95"/>
    </row>
    <row r="277" spans="1:41">
      <c r="A277" s="10">
        <v>30102</v>
      </c>
      <c r="B277" s="11" t="s">
        <v>471</v>
      </c>
      <c r="C277" s="12">
        <f>+C278+C280+C282</f>
        <v>550001000</v>
      </c>
      <c r="D277" s="12">
        <f t="shared" ref="D277:N277" si="120">+D278+D280</f>
        <v>0</v>
      </c>
      <c r="E277" s="12">
        <f t="shared" si="120"/>
        <v>0</v>
      </c>
      <c r="F277" s="12">
        <f t="shared" si="120"/>
        <v>0</v>
      </c>
      <c r="G277" s="12">
        <f t="shared" si="115"/>
        <v>550001000</v>
      </c>
      <c r="H277" s="12">
        <v>648000</v>
      </c>
      <c r="I277" s="12">
        <v>648000</v>
      </c>
      <c r="J277" s="12">
        <f t="shared" si="112"/>
        <v>549353000</v>
      </c>
      <c r="K277" s="12">
        <v>0</v>
      </c>
      <c r="L277" s="12">
        <v>0</v>
      </c>
      <c r="M277" s="12">
        <f t="shared" si="120"/>
        <v>0</v>
      </c>
      <c r="N277" s="12">
        <v>648000</v>
      </c>
      <c r="O277" s="12">
        <v>648000</v>
      </c>
      <c r="P277" s="12">
        <f t="shared" si="116"/>
        <v>0</v>
      </c>
      <c r="Q277" s="12">
        <f t="shared" si="113"/>
        <v>549353000</v>
      </c>
      <c r="R277" s="12">
        <f t="shared" si="117"/>
        <v>0</v>
      </c>
      <c r="T277" s="238">
        <v>30102</v>
      </c>
      <c r="U277" s="234" t="s">
        <v>471</v>
      </c>
      <c r="V277" s="236">
        <v>550001000</v>
      </c>
      <c r="W277" s="236">
        <v>0</v>
      </c>
      <c r="X277" s="236">
        <v>0</v>
      </c>
      <c r="Y277" s="236">
        <v>0</v>
      </c>
      <c r="Z277" s="236">
        <v>0</v>
      </c>
      <c r="AA277" s="236">
        <v>0</v>
      </c>
      <c r="AB277" s="236">
        <v>550001000</v>
      </c>
      <c r="AC277" s="236">
        <v>648000</v>
      </c>
      <c r="AD277" s="236">
        <v>648000</v>
      </c>
      <c r="AE277" s="236">
        <v>549353000</v>
      </c>
      <c r="AF277" s="236">
        <v>0</v>
      </c>
      <c r="AG277" s="236">
        <v>0</v>
      </c>
      <c r="AH277" s="236">
        <v>648000</v>
      </c>
      <c r="AI277" s="236">
        <v>648000</v>
      </c>
      <c r="AJ277" s="236">
        <v>0</v>
      </c>
      <c r="AK277" s="236">
        <v>549353000</v>
      </c>
      <c r="AL277" s="86">
        <v>0</v>
      </c>
      <c r="AM277" s="99"/>
      <c r="AN277" s="93"/>
      <c r="AO277" s="95"/>
    </row>
    <row r="278" spans="1:41">
      <c r="A278" s="13">
        <v>3010201</v>
      </c>
      <c r="B278" s="14" t="s">
        <v>472</v>
      </c>
      <c r="C278" s="15">
        <f>+C279</f>
        <v>450000000</v>
      </c>
      <c r="D278" s="15">
        <f t="shared" ref="D278:N278" si="121">+D279</f>
        <v>0</v>
      </c>
      <c r="E278" s="15">
        <f t="shared" si="121"/>
        <v>0</v>
      </c>
      <c r="F278" s="15">
        <f t="shared" si="121"/>
        <v>0</v>
      </c>
      <c r="G278" s="15">
        <f t="shared" si="115"/>
        <v>450000000</v>
      </c>
      <c r="H278" s="15">
        <v>0</v>
      </c>
      <c r="I278" s="15">
        <v>0</v>
      </c>
      <c r="J278" s="15">
        <f t="shared" si="112"/>
        <v>450000000</v>
      </c>
      <c r="K278" s="15">
        <v>0</v>
      </c>
      <c r="L278" s="15">
        <v>0</v>
      </c>
      <c r="M278" s="15">
        <f t="shared" si="121"/>
        <v>0</v>
      </c>
      <c r="N278" s="15">
        <v>0</v>
      </c>
      <c r="O278" s="15">
        <v>0</v>
      </c>
      <c r="P278" s="15">
        <f t="shared" si="116"/>
        <v>0</v>
      </c>
      <c r="Q278" s="15">
        <f t="shared" si="113"/>
        <v>450000000</v>
      </c>
      <c r="R278" s="15">
        <f t="shared" si="117"/>
        <v>0</v>
      </c>
      <c r="T278" s="238">
        <v>3010201</v>
      </c>
      <c r="U278" s="234" t="s">
        <v>472</v>
      </c>
      <c r="V278" s="236">
        <v>450000000</v>
      </c>
      <c r="W278" s="236">
        <v>0</v>
      </c>
      <c r="X278" s="236">
        <v>0</v>
      </c>
      <c r="Y278" s="236">
        <v>0</v>
      </c>
      <c r="Z278" s="236">
        <v>0</v>
      </c>
      <c r="AA278" s="236">
        <v>0</v>
      </c>
      <c r="AB278" s="236">
        <v>450000000</v>
      </c>
      <c r="AC278" s="236">
        <v>0</v>
      </c>
      <c r="AD278" s="236">
        <v>0</v>
      </c>
      <c r="AE278" s="236">
        <v>450000000</v>
      </c>
      <c r="AF278" s="236">
        <v>0</v>
      </c>
      <c r="AG278" s="236">
        <v>0</v>
      </c>
      <c r="AH278" s="236">
        <v>0</v>
      </c>
      <c r="AI278" s="236">
        <v>0</v>
      </c>
      <c r="AJ278" s="236">
        <v>0</v>
      </c>
      <c r="AK278" s="236">
        <v>450000000</v>
      </c>
      <c r="AL278" s="86">
        <v>0</v>
      </c>
      <c r="AM278" s="99"/>
      <c r="AN278" s="93"/>
      <c r="AO278" s="95"/>
    </row>
    <row r="279" spans="1:41">
      <c r="A279" s="17">
        <v>301020101</v>
      </c>
      <c r="B279" s="17" t="s">
        <v>473</v>
      </c>
      <c r="C279" s="18">
        <v>450000000</v>
      </c>
      <c r="D279" s="18">
        <v>0</v>
      </c>
      <c r="E279" s="18">
        <v>0</v>
      </c>
      <c r="F279" s="18">
        <v>0</v>
      </c>
      <c r="G279" s="18">
        <f t="shared" si="115"/>
        <v>450000000</v>
      </c>
      <c r="H279" s="18">
        <v>0</v>
      </c>
      <c r="I279" s="18">
        <v>0</v>
      </c>
      <c r="J279" s="18">
        <f t="shared" si="112"/>
        <v>450000000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f t="shared" si="116"/>
        <v>0</v>
      </c>
      <c r="Q279" s="18">
        <f t="shared" si="113"/>
        <v>450000000</v>
      </c>
      <c r="R279" s="18">
        <f t="shared" si="117"/>
        <v>0</v>
      </c>
      <c r="T279" s="238">
        <v>301020101</v>
      </c>
      <c r="U279" s="234" t="s">
        <v>473</v>
      </c>
      <c r="V279" s="236">
        <v>450000000</v>
      </c>
      <c r="W279" s="236">
        <v>0</v>
      </c>
      <c r="X279" s="236">
        <v>0</v>
      </c>
      <c r="Y279" s="236">
        <v>0</v>
      </c>
      <c r="Z279" s="236">
        <v>0</v>
      </c>
      <c r="AA279" s="236">
        <v>0</v>
      </c>
      <c r="AB279" s="236">
        <v>450000000</v>
      </c>
      <c r="AC279" s="236">
        <v>0</v>
      </c>
      <c r="AD279" s="236">
        <v>0</v>
      </c>
      <c r="AE279" s="236">
        <v>450000000</v>
      </c>
      <c r="AF279" s="236">
        <v>0</v>
      </c>
      <c r="AG279" s="236">
        <v>0</v>
      </c>
      <c r="AH279" s="236">
        <v>0</v>
      </c>
      <c r="AI279" s="236">
        <v>0</v>
      </c>
      <c r="AJ279" s="236">
        <v>0</v>
      </c>
      <c r="AK279" s="236">
        <v>450000000</v>
      </c>
      <c r="AL279" s="86">
        <v>0</v>
      </c>
      <c r="AM279" s="99"/>
      <c r="AN279" s="93"/>
      <c r="AO279" s="95"/>
    </row>
    <row r="280" spans="1:41">
      <c r="A280" s="13">
        <v>3010202</v>
      </c>
      <c r="B280" s="14" t="s">
        <v>474</v>
      </c>
      <c r="C280" s="15">
        <f>+C281</f>
        <v>100000000</v>
      </c>
      <c r="D280" s="15">
        <f t="shared" ref="D280:N280" si="122">+D281</f>
        <v>0</v>
      </c>
      <c r="E280" s="15">
        <f t="shared" si="122"/>
        <v>0</v>
      </c>
      <c r="F280" s="15">
        <f t="shared" si="122"/>
        <v>0</v>
      </c>
      <c r="G280" s="15">
        <f t="shared" si="115"/>
        <v>100000000</v>
      </c>
      <c r="H280" s="15">
        <v>648000</v>
      </c>
      <c r="I280" s="15">
        <v>648000</v>
      </c>
      <c r="J280" s="15">
        <f t="shared" si="112"/>
        <v>99352000</v>
      </c>
      <c r="K280" s="15">
        <v>0</v>
      </c>
      <c r="L280" s="15">
        <v>0</v>
      </c>
      <c r="M280" s="15">
        <f t="shared" si="122"/>
        <v>0</v>
      </c>
      <c r="N280" s="15">
        <v>648000</v>
      </c>
      <c r="O280" s="15">
        <v>648000</v>
      </c>
      <c r="P280" s="15">
        <f t="shared" si="116"/>
        <v>0</v>
      </c>
      <c r="Q280" s="15">
        <f t="shared" si="113"/>
        <v>99352000</v>
      </c>
      <c r="R280" s="15">
        <f t="shared" si="117"/>
        <v>0</v>
      </c>
      <c r="T280" s="238">
        <v>3010202</v>
      </c>
      <c r="U280" s="234" t="s">
        <v>474</v>
      </c>
      <c r="V280" s="236">
        <v>100000000</v>
      </c>
      <c r="W280" s="236">
        <v>0</v>
      </c>
      <c r="X280" s="236">
        <v>0</v>
      </c>
      <c r="Y280" s="236">
        <v>0</v>
      </c>
      <c r="Z280" s="236">
        <v>0</v>
      </c>
      <c r="AA280" s="236">
        <v>0</v>
      </c>
      <c r="AB280" s="236">
        <v>100000000</v>
      </c>
      <c r="AC280" s="236">
        <v>648000</v>
      </c>
      <c r="AD280" s="236">
        <v>648000</v>
      </c>
      <c r="AE280" s="236">
        <v>99352000</v>
      </c>
      <c r="AF280" s="236">
        <v>0</v>
      </c>
      <c r="AG280" s="236">
        <v>0</v>
      </c>
      <c r="AH280" s="236">
        <v>648000</v>
      </c>
      <c r="AI280" s="236">
        <v>648000</v>
      </c>
      <c r="AJ280" s="236">
        <v>0</v>
      </c>
      <c r="AK280" s="236">
        <v>99352000</v>
      </c>
      <c r="AL280" s="86">
        <v>0</v>
      </c>
    </row>
    <row r="281" spans="1:41">
      <c r="A281" s="17">
        <v>301020202</v>
      </c>
      <c r="B281" s="17" t="s">
        <v>475</v>
      </c>
      <c r="C281" s="18">
        <v>100000000</v>
      </c>
      <c r="D281" s="18">
        <v>0</v>
      </c>
      <c r="E281" s="18">
        <v>0</v>
      </c>
      <c r="F281" s="18">
        <v>0</v>
      </c>
      <c r="G281" s="18">
        <f t="shared" si="115"/>
        <v>100000000</v>
      </c>
      <c r="H281" s="18">
        <v>648000</v>
      </c>
      <c r="I281" s="18">
        <v>648000</v>
      </c>
      <c r="J281" s="18">
        <f t="shared" si="112"/>
        <v>99352000</v>
      </c>
      <c r="K281" s="18">
        <v>0</v>
      </c>
      <c r="L281" s="18">
        <v>0</v>
      </c>
      <c r="M281" s="18">
        <v>0</v>
      </c>
      <c r="N281" s="18">
        <v>648000</v>
      </c>
      <c r="O281" s="18">
        <v>648000</v>
      </c>
      <c r="P281" s="18">
        <f t="shared" si="116"/>
        <v>0</v>
      </c>
      <c r="Q281" s="18">
        <f t="shared" si="113"/>
        <v>99352000</v>
      </c>
      <c r="R281" s="18">
        <f t="shared" si="117"/>
        <v>0</v>
      </c>
      <c r="T281" s="238">
        <v>301020202</v>
      </c>
      <c r="U281" s="234" t="s">
        <v>475</v>
      </c>
      <c r="V281" s="236">
        <v>100000000</v>
      </c>
      <c r="W281" s="236">
        <v>0</v>
      </c>
      <c r="X281" s="236">
        <v>0</v>
      </c>
      <c r="Y281" s="236">
        <v>0</v>
      </c>
      <c r="Z281" s="236">
        <v>0</v>
      </c>
      <c r="AA281" s="236">
        <v>0</v>
      </c>
      <c r="AB281" s="236">
        <v>100000000</v>
      </c>
      <c r="AC281" s="236">
        <v>648000</v>
      </c>
      <c r="AD281" s="236">
        <v>648000</v>
      </c>
      <c r="AE281" s="236">
        <v>99352000</v>
      </c>
      <c r="AF281" s="236">
        <v>0</v>
      </c>
      <c r="AG281" s="236">
        <v>0</v>
      </c>
      <c r="AH281" s="236">
        <v>648000</v>
      </c>
      <c r="AI281" s="236">
        <v>648000</v>
      </c>
      <c r="AJ281" s="236">
        <v>0</v>
      </c>
      <c r="AK281" s="236">
        <v>99352000</v>
      </c>
      <c r="AL281" s="86">
        <v>0</v>
      </c>
      <c r="AM281" s="99"/>
      <c r="AN281" s="93"/>
      <c r="AO281" s="95"/>
    </row>
    <row r="282" spans="1:41">
      <c r="A282" s="13">
        <v>3010203</v>
      </c>
      <c r="B282" s="14" t="s">
        <v>476</v>
      </c>
      <c r="C282" s="15">
        <f>+C283</f>
        <v>1000</v>
      </c>
      <c r="D282" s="15">
        <f t="shared" ref="D282:N282" si="123">+D283</f>
        <v>0</v>
      </c>
      <c r="E282" s="15">
        <f t="shared" si="123"/>
        <v>0</v>
      </c>
      <c r="F282" s="15">
        <f t="shared" si="123"/>
        <v>0</v>
      </c>
      <c r="G282" s="15">
        <f t="shared" si="115"/>
        <v>1000</v>
      </c>
      <c r="H282" s="15">
        <v>0</v>
      </c>
      <c r="I282" s="15">
        <v>0</v>
      </c>
      <c r="J282" s="15">
        <f t="shared" si="112"/>
        <v>1000</v>
      </c>
      <c r="K282" s="15">
        <v>0</v>
      </c>
      <c r="L282" s="15">
        <v>0</v>
      </c>
      <c r="M282" s="15">
        <f t="shared" si="123"/>
        <v>0</v>
      </c>
      <c r="N282" s="15">
        <v>0</v>
      </c>
      <c r="O282" s="15">
        <v>0</v>
      </c>
      <c r="P282" s="15">
        <f t="shared" si="116"/>
        <v>0</v>
      </c>
      <c r="Q282" s="15">
        <f t="shared" si="113"/>
        <v>1000</v>
      </c>
      <c r="R282" s="15">
        <f t="shared" si="117"/>
        <v>0</v>
      </c>
      <c r="T282" s="238">
        <v>3010203</v>
      </c>
      <c r="U282" s="234" t="s">
        <v>476</v>
      </c>
      <c r="V282" s="236">
        <v>1000</v>
      </c>
      <c r="W282" s="236">
        <v>0</v>
      </c>
      <c r="X282" s="236">
        <v>0</v>
      </c>
      <c r="Y282" s="236">
        <v>0</v>
      </c>
      <c r="Z282" s="236">
        <v>0</v>
      </c>
      <c r="AA282" s="236">
        <v>0</v>
      </c>
      <c r="AB282" s="236">
        <v>1000</v>
      </c>
      <c r="AC282" s="236">
        <v>0</v>
      </c>
      <c r="AD282" s="236">
        <v>0</v>
      </c>
      <c r="AE282" s="236">
        <v>1000</v>
      </c>
      <c r="AF282" s="236">
        <v>0</v>
      </c>
      <c r="AG282" s="236">
        <v>0</v>
      </c>
      <c r="AH282" s="236">
        <v>0</v>
      </c>
      <c r="AI282" s="236">
        <v>0</v>
      </c>
      <c r="AJ282" s="236">
        <v>0</v>
      </c>
      <c r="AK282" s="236">
        <v>1000</v>
      </c>
      <c r="AL282" s="86">
        <v>0</v>
      </c>
      <c r="AM282" s="99"/>
      <c r="AN282" s="93"/>
      <c r="AO282" s="95"/>
    </row>
    <row r="283" spans="1:41">
      <c r="A283" s="17">
        <v>301020303</v>
      </c>
      <c r="B283" s="17" t="s">
        <v>477</v>
      </c>
      <c r="C283" s="18">
        <v>1000</v>
      </c>
      <c r="D283" s="18">
        <v>0</v>
      </c>
      <c r="E283" s="18">
        <v>0</v>
      </c>
      <c r="F283" s="18">
        <v>0</v>
      </c>
      <c r="G283" s="18">
        <f t="shared" si="115"/>
        <v>1000</v>
      </c>
      <c r="H283" s="18">
        <v>0</v>
      </c>
      <c r="I283" s="18">
        <v>0</v>
      </c>
      <c r="J283" s="18">
        <f t="shared" si="112"/>
        <v>1000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f t="shared" si="116"/>
        <v>0</v>
      </c>
      <c r="Q283" s="18">
        <f t="shared" si="113"/>
        <v>1000</v>
      </c>
      <c r="R283" s="18">
        <f t="shared" si="117"/>
        <v>0</v>
      </c>
      <c r="T283" s="238">
        <v>301020303</v>
      </c>
      <c r="U283" s="234" t="s">
        <v>477</v>
      </c>
      <c r="V283" s="236">
        <v>1000</v>
      </c>
      <c r="W283" s="236">
        <v>0</v>
      </c>
      <c r="X283" s="236">
        <v>0</v>
      </c>
      <c r="Y283" s="236">
        <v>0</v>
      </c>
      <c r="Z283" s="236">
        <v>0</v>
      </c>
      <c r="AA283" s="236">
        <v>0</v>
      </c>
      <c r="AB283" s="236">
        <v>1000</v>
      </c>
      <c r="AC283" s="236">
        <v>0</v>
      </c>
      <c r="AD283" s="236">
        <v>0</v>
      </c>
      <c r="AE283" s="236">
        <v>1000</v>
      </c>
      <c r="AF283" s="236">
        <v>0</v>
      </c>
      <c r="AG283" s="236">
        <v>0</v>
      </c>
      <c r="AH283" s="236">
        <v>0</v>
      </c>
      <c r="AI283" s="236">
        <v>0</v>
      </c>
      <c r="AJ283" s="236">
        <v>0</v>
      </c>
      <c r="AK283" s="236">
        <v>1000</v>
      </c>
      <c r="AL283" s="86">
        <v>0</v>
      </c>
      <c r="AM283" s="99"/>
      <c r="AN283" s="93"/>
      <c r="AO283" s="95"/>
    </row>
    <row r="284" spans="1:41">
      <c r="A284" s="10">
        <v>30103</v>
      </c>
      <c r="B284" s="11" t="s">
        <v>478</v>
      </c>
      <c r="C284" s="12">
        <f>+C285</f>
        <v>1230000000</v>
      </c>
      <c r="D284" s="12">
        <f t="shared" ref="D284:N284" si="124">+D285</f>
        <v>0</v>
      </c>
      <c r="E284" s="12">
        <f t="shared" si="124"/>
        <v>0</v>
      </c>
      <c r="F284" s="12">
        <f t="shared" si="124"/>
        <v>0</v>
      </c>
      <c r="G284" s="12">
        <f t="shared" si="115"/>
        <v>1230000000</v>
      </c>
      <c r="H284" s="12">
        <v>0</v>
      </c>
      <c r="I284" s="12">
        <v>0</v>
      </c>
      <c r="J284" s="12">
        <f t="shared" si="112"/>
        <v>1230000000</v>
      </c>
      <c r="K284" s="12">
        <v>0</v>
      </c>
      <c r="L284" s="12">
        <v>0</v>
      </c>
      <c r="M284" s="12">
        <f t="shared" si="124"/>
        <v>0</v>
      </c>
      <c r="N284" s="12">
        <v>0</v>
      </c>
      <c r="O284" s="12">
        <v>0</v>
      </c>
      <c r="P284" s="12">
        <f t="shared" si="116"/>
        <v>0</v>
      </c>
      <c r="Q284" s="12">
        <f t="shared" si="113"/>
        <v>1230000000</v>
      </c>
      <c r="R284" s="12">
        <f t="shared" si="117"/>
        <v>0</v>
      </c>
      <c r="T284" s="238">
        <v>30103</v>
      </c>
      <c r="U284" s="234" t="s">
        <v>478</v>
      </c>
      <c r="V284" s="236">
        <v>1230000000</v>
      </c>
      <c r="W284" s="236">
        <v>0</v>
      </c>
      <c r="X284" s="236">
        <v>0</v>
      </c>
      <c r="Y284" s="236">
        <v>0</v>
      </c>
      <c r="Z284" s="236">
        <v>0</v>
      </c>
      <c r="AA284" s="236">
        <v>0</v>
      </c>
      <c r="AB284" s="236">
        <v>1230000000</v>
      </c>
      <c r="AC284" s="236">
        <v>0</v>
      </c>
      <c r="AD284" s="236">
        <v>0</v>
      </c>
      <c r="AE284" s="236">
        <v>1230000000</v>
      </c>
      <c r="AF284" s="236">
        <v>0</v>
      </c>
      <c r="AG284" s="236">
        <v>0</v>
      </c>
      <c r="AH284" s="236">
        <v>0</v>
      </c>
      <c r="AI284" s="236">
        <v>0</v>
      </c>
      <c r="AJ284" s="236">
        <v>0</v>
      </c>
      <c r="AK284" s="236">
        <v>1230000000</v>
      </c>
      <c r="AL284" s="86">
        <v>0</v>
      </c>
      <c r="AM284" s="99"/>
      <c r="AN284" s="93"/>
      <c r="AO284" s="95"/>
    </row>
    <row r="285" spans="1:41">
      <c r="A285" s="13">
        <v>3010301</v>
      </c>
      <c r="B285" s="14" t="s">
        <v>479</v>
      </c>
      <c r="C285" s="15">
        <f>+C286+C289</f>
        <v>1230000000</v>
      </c>
      <c r="D285" s="15">
        <f t="shared" ref="D285:N285" si="125">+D286+D289</f>
        <v>0</v>
      </c>
      <c r="E285" s="15">
        <f t="shared" si="125"/>
        <v>0</v>
      </c>
      <c r="F285" s="15">
        <f t="shared" si="125"/>
        <v>0</v>
      </c>
      <c r="G285" s="15">
        <f t="shared" si="115"/>
        <v>1230000000</v>
      </c>
      <c r="H285" s="15">
        <v>0</v>
      </c>
      <c r="I285" s="15">
        <v>0</v>
      </c>
      <c r="J285" s="15">
        <f t="shared" si="112"/>
        <v>1230000000</v>
      </c>
      <c r="K285" s="15">
        <v>0</v>
      </c>
      <c r="L285" s="15">
        <v>0</v>
      </c>
      <c r="M285" s="15">
        <f t="shared" si="125"/>
        <v>0</v>
      </c>
      <c r="N285" s="15">
        <v>0</v>
      </c>
      <c r="O285" s="15">
        <v>0</v>
      </c>
      <c r="P285" s="15">
        <f t="shared" si="116"/>
        <v>0</v>
      </c>
      <c r="Q285" s="15">
        <f t="shared" si="113"/>
        <v>1230000000</v>
      </c>
      <c r="R285" s="15">
        <f t="shared" si="117"/>
        <v>0</v>
      </c>
      <c r="T285" s="238">
        <v>3010301</v>
      </c>
      <c r="U285" s="234" t="s">
        <v>479</v>
      </c>
      <c r="V285" s="236">
        <v>1230000000</v>
      </c>
      <c r="W285" s="236">
        <v>0</v>
      </c>
      <c r="X285" s="236">
        <v>0</v>
      </c>
      <c r="Y285" s="236">
        <v>0</v>
      </c>
      <c r="Z285" s="236">
        <v>0</v>
      </c>
      <c r="AA285" s="236">
        <v>0</v>
      </c>
      <c r="AB285" s="236">
        <v>1230000000</v>
      </c>
      <c r="AC285" s="236">
        <v>0</v>
      </c>
      <c r="AD285" s="236">
        <v>0</v>
      </c>
      <c r="AE285" s="236">
        <v>1230000000</v>
      </c>
      <c r="AF285" s="236">
        <v>0</v>
      </c>
      <c r="AG285" s="236">
        <v>0</v>
      </c>
      <c r="AH285" s="236">
        <v>0</v>
      </c>
      <c r="AI285" s="236">
        <v>0</v>
      </c>
      <c r="AJ285" s="236">
        <v>0</v>
      </c>
      <c r="AK285" s="236">
        <v>1230000000</v>
      </c>
      <c r="AL285" s="86">
        <v>0</v>
      </c>
      <c r="AM285" s="99"/>
      <c r="AN285" s="93"/>
      <c r="AO285" s="95"/>
    </row>
    <row r="286" spans="1:41">
      <c r="A286" s="13">
        <v>301030101</v>
      </c>
      <c r="B286" s="14" t="s">
        <v>480</v>
      </c>
      <c r="C286" s="15">
        <f>+C287+C288</f>
        <v>1100000000</v>
      </c>
      <c r="D286" s="15">
        <f t="shared" ref="D286:N286" si="126">+D287+D288</f>
        <v>0</v>
      </c>
      <c r="E286" s="15">
        <f t="shared" si="126"/>
        <v>0</v>
      </c>
      <c r="F286" s="15">
        <f t="shared" si="126"/>
        <v>0</v>
      </c>
      <c r="G286" s="15">
        <f t="shared" si="115"/>
        <v>1100000000</v>
      </c>
      <c r="H286" s="15">
        <v>0</v>
      </c>
      <c r="I286" s="15">
        <v>0</v>
      </c>
      <c r="J286" s="15">
        <f t="shared" si="112"/>
        <v>1100000000</v>
      </c>
      <c r="K286" s="15">
        <v>0</v>
      </c>
      <c r="L286" s="15">
        <v>0</v>
      </c>
      <c r="M286" s="15">
        <f t="shared" si="126"/>
        <v>0</v>
      </c>
      <c r="N286" s="15">
        <v>0</v>
      </c>
      <c r="O286" s="15">
        <v>0</v>
      </c>
      <c r="P286" s="15">
        <f t="shared" si="116"/>
        <v>0</v>
      </c>
      <c r="Q286" s="15">
        <f t="shared" si="113"/>
        <v>1100000000</v>
      </c>
      <c r="R286" s="15">
        <f t="shared" si="117"/>
        <v>0</v>
      </c>
      <c r="T286" s="238">
        <v>301030101</v>
      </c>
      <c r="U286" s="234" t="s">
        <v>480</v>
      </c>
      <c r="V286" s="236">
        <v>1100000000</v>
      </c>
      <c r="W286" s="236">
        <v>0</v>
      </c>
      <c r="X286" s="236">
        <v>0</v>
      </c>
      <c r="Y286" s="236">
        <v>0</v>
      </c>
      <c r="Z286" s="236">
        <v>0</v>
      </c>
      <c r="AA286" s="236">
        <v>0</v>
      </c>
      <c r="AB286" s="236">
        <v>1100000000</v>
      </c>
      <c r="AC286" s="236">
        <v>0</v>
      </c>
      <c r="AD286" s="236">
        <v>0</v>
      </c>
      <c r="AE286" s="236">
        <v>1100000000</v>
      </c>
      <c r="AF286" s="236">
        <v>0</v>
      </c>
      <c r="AG286" s="236">
        <v>0</v>
      </c>
      <c r="AH286" s="236">
        <v>0</v>
      </c>
      <c r="AI286" s="236">
        <v>0</v>
      </c>
      <c r="AJ286" s="236">
        <v>0</v>
      </c>
      <c r="AK286" s="236">
        <v>1100000000</v>
      </c>
      <c r="AL286" s="86">
        <v>0</v>
      </c>
    </row>
    <row r="287" spans="1:41">
      <c r="A287" s="17">
        <v>30103010101</v>
      </c>
      <c r="B287" s="17" t="s">
        <v>481</v>
      </c>
      <c r="C287" s="18">
        <v>900000000</v>
      </c>
      <c r="D287" s="18">
        <v>0</v>
      </c>
      <c r="E287" s="18">
        <v>0</v>
      </c>
      <c r="F287" s="18">
        <v>0</v>
      </c>
      <c r="G287" s="18">
        <f t="shared" si="115"/>
        <v>900000000</v>
      </c>
      <c r="H287" s="18">
        <v>0</v>
      </c>
      <c r="I287" s="18">
        <v>0</v>
      </c>
      <c r="J287" s="18">
        <f t="shared" si="112"/>
        <v>900000000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f t="shared" si="116"/>
        <v>0</v>
      </c>
      <c r="Q287" s="18">
        <f t="shared" si="113"/>
        <v>900000000</v>
      </c>
      <c r="R287" s="18">
        <f t="shared" si="117"/>
        <v>0</v>
      </c>
      <c r="T287" s="238">
        <v>30103010101</v>
      </c>
      <c r="U287" s="234" t="s">
        <v>481</v>
      </c>
      <c r="V287" s="236">
        <v>900000000</v>
      </c>
      <c r="W287" s="236">
        <v>0</v>
      </c>
      <c r="X287" s="236">
        <v>0</v>
      </c>
      <c r="Y287" s="236">
        <v>0</v>
      </c>
      <c r="Z287" s="236">
        <v>0</v>
      </c>
      <c r="AA287" s="236">
        <v>0</v>
      </c>
      <c r="AB287" s="236">
        <v>900000000</v>
      </c>
      <c r="AC287" s="236">
        <v>0</v>
      </c>
      <c r="AD287" s="236">
        <v>0</v>
      </c>
      <c r="AE287" s="236">
        <v>900000000</v>
      </c>
      <c r="AF287" s="236">
        <v>0</v>
      </c>
      <c r="AG287" s="236">
        <v>0</v>
      </c>
      <c r="AH287" s="236">
        <v>0</v>
      </c>
      <c r="AI287" s="236">
        <v>0</v>
      </c>
      <c r="AJ287" s="236">
        <v>0</v>
      </c>
      <c r="AK287" s="236">
        <v>900000000</v>
      </c>
      <c r="AL287" s="86">
        <v>0</v>
      </c>
      <c r="AM287" s="99"/>
      <c r="AN287" s="93"/>
      <c r="AO287" s="95"/>
    </row>
    <row r="288" spans="1:41">
      <c r="A288" s="17">
        <v>30103010102</v>
      </c>
      <c r="B288" s="17" t="s">
        <v>482</v>
      </c>
      <c r="C288" s="18">
        <v>200000000</v>
      </c>
      <c r="D288" s="18">
        <v>0</v>
      </c>
      <c r="E288" s="18">
        <v>0</v>
      </c>
      <c r="F288" s="18">
        <v>0</v>
      </c>
      <c r="G288" s="18">
        <f t="shared" si="115"/>
        <v>200000000</v>
      </c>
      <c r="H288" s="18">
        <v>0</v>
      </c>
      <c r="I288" s="18">
        <v>0</v>
      </c>
      <c r="J288" s="18">
        <f t="shared" si="112"/>
        <v>200000000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f t="shared" si="116"/>
        <v>0</v>
      </c>
      <c r="Q288" s="18">
        <f t="shared" si="113"/>
        <v>200000000</v>
      </c>
      <c r="R288" s="18">
        <f t="shared" si="117"/>
        <v>0</v>
      </c>
      <c r="T288" s="238">
        <v>30103010102</v>
      </c>
      <c r="U288" s="234" t="s">
        <v>482</v>
      </c>
      <c r="V288" s="236">
        <v>200000000</v>
      </c>
      <c r="W288" s="236">
        <v>0</v>
      </c>
      <c r="X288" s="236">
        <v>0</v>
      </c>
      <c r="Y288" s="236">
        <v>0</v>
      </c>
      <c r="Z288" s="236">
        <v>0</v>
      </c>
      <c r="AA288" s="236">
        <v>0</v>
      </c>
      <c r="AB288" s="236">
        <v>200000000</v>
      </c>
      <c r="AC288" s="236">
        <v>0</v>
      </c>
      <c r="AD288" s="236">
        <v>0</v>
      </c>
      <c r="AE288" s="236">
        <v>200000000</v>
      </c>
      <c r="AF288" s="236">
        <v>0</v>
      </c>
      <c r="AG288" s="236">
        <v>0</v>
      </c>
      <c r="AH288" s="236">
        <v>0</v>
      </c>
      <c r="AI288" s="236">
        <v>0</v>
      </c>
      <c r="AJ288" s="236">
        <v>0</v>
      </c>
      <c r="AK288" s="236">
        <v>200000000</v>
      </c>
      <c r="AL288" s="86">
        <v>0</v>
      </c>
      <c r="AM288" s="99"/>
      <c r="AN288" s="93"/>
      <c r="AO288" s="95"/>
    </row>
    <row r="289" spans="1:41">
      <c r="A289" s="13">
        <v>301030102</v>
      </c>
      <c r="B289" s="14" t="s">
        <v>483</v>
      </c>
      <c r="C289" s="15">
        <f>+C290</f>
        <v>130000000</v>
      </c>
      <c r="D289" s="15">
        <f t="shared" ref="D289:N289" si="127">+D290</f>
        <v>0</v>
      </c>
      <c r="E289" s="15">
        <f t="shared" si="127"/>
        <v>0</v>
      </c>
      <c r="F289" s="15">
        <f t="shared" si="127"/>
        <v>0</v>
      </c>
      <c r="G289" s="15">
        <f t="shared" si="115"/>
        <v>130000000</v>
      </c>
      <c r="H289" s="15">
        <v>0</v>
      </c>
      <c r="I289" s="15">
        <v>0</v>
      </c>
      <c r="J289" s="15">
        <f t="shared" si="112"/>
        <v>130000000</v>
      </c>
      <c r="K289" s="15">
        <v>0</v>
      </c>
      <c r="L289" s="15">
        <v>0</v>
      </c>
      <c r="M289" s="15">
        <f t="shared" si="127"/>
        <v>0</v>
      </c>
      <c r="N289" s="15">
        <v>0</v>
      </c>
      <c r="O289" s="15">
        <v>0</v>
      </c>
      <c r="P289" s="15">
        <f t="shared" si="116"/>
        <v>0</v>
      </c>
      <c r="Q289" s="15">
        <f t="shared" si="113"/>
        <v>130000000</v>
      </c>
      <c r="R289" s="15">
        <f t="shared" si="117"/>
        <v>0</v>
      </c>
      <c r="T289" s="238">
        <v>301030102</v>
      </c>
      <c r="U289" s="234" t="s">
        <v>483</v>
      </c>
      <c r="V289" s="236">
        <v>130000000</v>
      </c>
      <c r="W289" s="236">
        <v>0</v>
      </c>
      <c r="X289" s="236">
        <v>0</v>
      </c>
      <c r="Y289" s="236">
        <v>0</v>
      </c>
      <c r="Z289" s="236">
        <v>0</v>
      </c>
      <c r="AA289" s="236">
        <v>0</v>
      </c>
      <c r="AB289" s="236">
        <v>130000000</v>
      </c>
      <c r="AC289" s="236">
        <v>0</v>
      </c>
      <c r="AD289" s="236">
        <v>0</v>
      </c>
      <c r="AE289" s="236">
        <v>130000000</v>
      </c>
      <c r="AF289" s="236">
        <v>0</v>
      </c>
      <c r="AG289" s="236">
        <v>0</v>
      </c>
      <c r="AH289" s="236">
        <v>0</v>
      </c>
      <c r="AI289" s="236">
        <v>0</v>
      </c>
      <c r="AJ289" s="236">
        <v>0</v>
      </c>
      <c r="AK289" s="236">
        <v>130000000</v>
      </c>
      <c r="AL289" s="86">
        <v>0</v>
      </c>
      <c r="AM289" s="99"/>
      <c r="AN289" s="93"/>
      <c r="AO289" s="95"/>
    </row>
    <row r="290" spans="1:41">
      <c r="A290" s="17">
        <v>30103010201</v>
      </c>
      <c r="B290" s="17" t="s">
        <v>484</v>
      </c>
      <c r="C290" s="18">
        <v>130000000</v>
      </c>
      <c r="D290" s="18">
        <v>0</v>
      </c>
      <c r="E290" s="18">
        <v>0</v>
      </c>
      <c r="F290" s="18">
        <v>0</v>
      </c>
      <c r="G290" s="18">
        <f t="shared" si="115"/>
        <v>130000000</v>
      </c>
      <c r="H290" s="18">
        <v>0</v>
      </c>
      <c r="I290" s="18">
        <v>0</v>
      </c>
      <c r="J290" s="18">
        <f t="shared" si="112"/>
        <v>130000000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f t="shared" si="116"/>
        <v>0</v>
      </c>
      <c r="Q290" s="18">
        <f t="shared" si="113"/>
        <v>130000000</v>
      </c>
      <c r="R290" s="18">
        <f t="shared" si="117"/>
        <v>0</v>
      </c>
      <c r="T290" s="238">
        <v>30103010201</v>
      </c>
      <c r="U290" s="234" t="s">
        <v>484</v>
      </c>
      <c r="V290" s="236">
        <v>130000000</v>
      </c>
      <c r="W290" s="236">
        <v>0</v>
      </c>
      <c r="X290" s="236">
        <v>0</v>
      </c>
      <c r="Y290" s="236">
        <v>0</v>
      </c>
      <c r="Z290" s="236">
        <v>0</v>
      </c>
      <c r="AA290" s="236">
        <v>0</v>
      </c>
      <c r="AB290" s="236">
        <v>130000000</v>
      </c>
      <c r="AC290" s="236">
        <v>0</v>
      </c>
      <c r="AD290" s="236">
        <v>0</v>
      </c>
      <c r="AE290" s="236">
        <v>130000000</v>
      </c>
      <c r="AF290" s="236">
        <v>0</v>
      </c>
      <c r="AG290" s="236">
        <v>0</v>
      </c>
      <c r="AH290" s="236">
        <v>0</v>
      </c>
      <c r="AI290" s="236">
        <v>0</v>
      </c>
      <c r="AJ290" s="236">
        <v>0</v>
      </c>
      <c r="AK290" s="236">
        <v>130000000</v>
      </c>
      <c r="AL290" s="86">
        <v>0</v>
      </c>
      <c r="AM290" s="99"/>
      <c r="AN290" s="93"/>
      <c r="AO290" s="95"/>
    </row>
    <row r="291" spans="1:41">
      <c r="A291" s="10">
        <v>30104</v>
      </c>
      <c r="B291" s="11" t="s">
        <v>485</v>
      </c>
      <c r="C291" s="12">
        <f>+C292+C293+C294</f>
        <v>250000000</v>
      </c>
      <c r="D291" s="12">
        <f t="shared" ref="D291:N291" si="128">+D292+D293+D294</f>
        <v>0</v>
      </c>
      <c r="E291" s="12">
        <f t="shared" si="128"/>
        <v>0</v>
      </c>
      <c r="F291" s="12">
        <f t="shared" si="128"/>
        <v>300000000</v>
      </c>
      <c r="G291" s="12">
        <f t="shared" si="115"/>
        <v>550000000</v>
      </c>
      <c r="H291" s="12">
        <v>100000000</v>
      </c>
      <c r="I291" s="12">
        <v>100000000</v>
      </c>
      <c r="J291" s="12">
        <f t="shared" si="112"/>
        <v>450000000</v>
      </c>
      <c r="K291" s="12">
        <v>0</v>
      </c>
      <c r="L291" s="12">
        <v>0</v>
      </c>
      <c r="M291" s="12">
        <f t="shared" si="128"/>
        <v>0</v>
      </c>
      <c r="N291" s="12">
        <v>145000000</v>
      </c>
      <c r="O291" s="12">
        <v>145000000</v>
      </c>
      <c r="P291" s="12">
        <f t="shared" si="116"/>
        <v>45000000</v>
      </c>
      <c r="Q291" s="12">
        <f t="shared" si="113"/>
        <v>405000000</v>
      </c>
      <c r="R291" s="12">
        <f t="shared" si="117"/>
        <v>0</v>
      </c>
      <c r="T291" s="238">
        <v>30104</v>
      </c>
      <c r="U291" s="234" t="s">
        <v>485</v>
      </c>
      <c r="V291" s="236">
        <v>250000000</v>
      </c>
      <c r="W291" s="236">
        <v>0</v>
      </c>
      <c r="X291" s="236">
        <v>0</v>
      </c>
      <c r="Y291" s="236">
        <v>0</v>
      </c>
      <c r="Z291" s="236">
        <v>0</v>
      </c>
      <c r="AA291" s="236">
        <v>300000000</v>
      </c>
      <c r="AB291" s="236">
        <v>550000000</v>
      </c>
      <c r="AC291" s="236">
        <v>100000000</v>
      </c>
      <c r="AD291" s="236">
        <v>100000000</v>
      </c>
      <c r="AE291" s="236">
        <v>450000000</v>
      </c>
      <c r="AF291" s="236">
        <v>0</v>
      </c>
      <c r="AG291" s="236">
        <v>0</v>
      </c>
      <c r="AH291" s="236">
        <v>145000000</v>
      </c>
      <c r="AI291" s="236">
        <v>145000000</v>
      </c>
      <c r="AJ291" s="236">
        <v>45000000</v>
      </c>
      <c r="AK291" s="236">
        <v>405000000</v>
      </c>
      <c r="AL291" s="86">
        <v>0</v>
      </c>
      <c r="AM291" s="99"/>
      <c r="AN291" s="93"/>
      <c r="AO291" s="95"/>
    </row>
    <row r="292" spans="1:41">
      <c r="A292" s="17">
        <v>3010401</v>
      </c>
      <c r="B292" s="17" t="s">
        <v>486</v>
      </c>
      <c r="C292" s="18">
        <v>100000000</v>
      </c>
      <c r="D292" s="18">
        <v>0</v>
      </c>
      <c r="E292" s="18">
        <v>0</v>
      </c>
      <c r="F292" s="18">
        <v>0</v>
      </c>
      <c r="G292" s="18">
        <f t="shared" si="115"/>
        <v>100000000</v>
      </c>
      <c r="H292" s="18">
        <v>0</v>
      </c>
      <c r="I292" s="18">
        <v>0</v>
      </c>
      <c r="J292" s="18">
        <f t="shared" si="112"/>
        <v>100000000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f t="shared" si="116"/>
        <v>0</v>
      </c>
      <c r="Q292" s="18">
        <f t="shared" si="113"/>
        <v>100000000</v>
      </c>
      <c r="R292" s="18">
        <f t="shared" si="117"/>
        <v>0</v>
      </c>
      <c r="T292" s="238">
        <v>3010401</v>
      </c>
      <c r="U292" s="234" t="s">
        <v>486</v>
      </c>
      <c r="V292" s="236">
        <v>100000000</v>
      </c>
      <c r="W292" s="236">
        <v>0</v>
      </c>
      <c r="X292" s="236">
        <v>0</v>
      </c>
      <c r="Y292" s="236">
        <v>0</v>
      </c>
      <c r="Z292" s="236">
        <v>0</v>
      </c>
      <c r="AA292" s="236">
        <v>0</v>
      </c>
      <c r="AB292" s="236">
        <v>100000000</v>
      </c>
      <c r="AC292" s="236">
        <v>0</v>
      </c>
      <c r="AD292" s="236">
        <v>0</v>
      </c>
      <c r="AE292" s="236">
        <v>100000000</v>
      </c>
      <c r="AF292" s="236">
        <v>0</v>
      </c>
      <c r="AG292" s="236">
        <v>0</v>
      </c>
      <c r="AH292" s="236">
        <v>0</v>
      </c>
      <c r="AI292" s="236">
        <v>0</v>
      </c>
      <c r="AJ292" s="236">
        <v>0</v>
      </c>
      <c r="AK292" s="236">
        <v>100000000</v>
      </c>
      <c r="AL292" s="86">
        <v>0</v>
      </c>
      <c r="AM292" s="99"/>
      <c r="AN292" s="93"/>
      <c r="AO292" s="95"/>
    </row>
    <row r="293" spans="1:41">
      <c r="A293" s="17">
        <v>3010402</v>
      </c>
      <c r="B293" s="17" t="s">
        <v>487</v>
      </c>
      <c r="C293" s="18">
        <v>150000000</v>
      </c>
      <c r="D293" s="18">
        <v>0</v>
      </c>
      <c r="E293" s="18">
        <v>0</v>
      </c>
      <c r="F293" s="18">
        <v>0</v>
      </c>
      <c r="G293" s="18">
        <f t="shared" si="115"/>
        <v>150000000</v>
      </c>
      <c r="H293" s="18">
        <v>0</v>
      </c>
      <c r="I293" s="18">
        <v>0</v>
      </c>
      <c r="J293" s="18">
        <f t="shared" si="112"/>
        <v>150000000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f t="shared" si="116"/>
        <v>0</v>
      </c>
      <c r="Q293" s="18">
        <f t="shared" si="113"/>
        <v>150000000</v>
      </c>
      <c r="R293" s="18">
        <f t="shared" si="117"/>
        <v>0</v>
      </c>
      <c r="T293" s="238">
        <v>3010402</v>
      </c>
      <c r="U293" s="234" t="s">
        <v>487</v>
      </c>
      <c r="V293" s="236">
        <v>150000000</v>
      </c>
      <c r="W293" s="236">
        <v>0</v>
      </c>
      <c r="X293" s="236">
        <v>0</v>
      </c>
      <c r="Y293" s="236">
        <v>0</v>
      </c>
      <c r="Z293" s="236">
        <v>0</v>
      </c>
      <c r="AA293" s="236">
        <v>0</v>
      </c>
      <c r="AB293" s="236">
        <v>150000000</v>
      </c>
      <c r="AC293" s="236">
        <v>0</v>
      </c>
      <c r="AD293" s="236">
        <v>0</v>
      </c>
      <c r="AE293" s="236">
        <v>150000000</v>
      </c>
      <c r="AF293" s="236">
        <v>0</v>
      </c>
      <c r="AG293" s="236">
        <v>0</v>
      </c>
      <c r="AH293" s="236">
        <v>0</v>
      </c>
      <c r="AI293" s="236">
        <v>0</v>
      </c>
      <c r="AJ293" s="236">
        <v>0</v>
      </c>
      <c r="AK293" s="236">
        <v>150000000</v>
      </c>
      <c r="AL293" s="86">
        <v>0</v>
      </c>
      <c r="AM293" s="99"/>
      <c r="AN293" s="93"/>
      <c r="AO293" s="95"/>
    </row>
    <row r="294" spans="1:41">
      <c r="A294" s="17">
        <v>3010403</v>
      </c>
      <c r="B294" s="17" t="s">
        <v>876</v>
      </c>
      <c r="C294" s="18"/>
      <c r="D294" s="18"/>
      <c r="E294" s="18"/>
      <c r="F294" s="18">
        <v>300000000</v>
      </c>
      <c r="G294" s="18">
        <f t="shared" si="115"/>
        <v>300000000</v>
      </c>
      <c r="H294" s="18">
        <v>100000000</v>
      </c>
      <c r="I294" s="18">
        <v>100000000</v>
      </c>
      <c r="J294" s="18">
        <f t="shared" si="112"/>
        <v>200000000</v>
      </c>
      <c r="K294" s="18">
        <v>0</v>
      </c>
      <c r="L294" s="18">
        <v>0</v>
      </c>
      <c r="M294" s="18"/>
      <c r="N294" s="18">
        <v>145000000</v>
      </c>
      <c r="O294" s="18">
        <v>145000000</v>
      </c>
      <c r="P294" s="18">
        <f t="shared" si="116"/>
        <v>45000000</v>
      </c>
      <c r="Q294" s="18">
        <f t="shared" si="113"/>
        <v>155000000</v>
      </c>
      <c r="R294" s="18">
        <f t="shared" si="117"/>
        <v>0</v>
      </c>
      <c r="S294" s="84"/>
      <c r="T294" s="238">
        <v>3010403</v>
      </c>
      <c r="U294" s="234" t="s">
        <v>876</v>
      </c>
      <c r="V294" s="236">
        <v>0</v>
      </c>
      <c r="W294" s="236">
        <v>0</v>
      </c>
      <c r="X294" s="236">
        <v>0</v>
      </c>
      <c r="Y294" s="236">
        <v>0</v>
      </c>
      <c r="Z294" s="236">
        <v>0</v>
      </c>
      <c r="AA294" s="236">
        <v>300000000</v>
      </c>
      <c r="AB294" s="236">
        <v>300000000</v>
      </c>
      <c r="AC294" s="236">
        <v>100000000</v>
      </c>
      <c r="AD294" s="236">
        <v>100000000</v>
      </c>
      <c r="AE294" s="236">
        <v>200000000</v>
      </c>
      <c r="AF294" s="236">
        <v>0</v>
      </c>
      <c r="AG294" s="236">
        <v>0</v>
      </c>
      <c r="AH294" s="236">
        <v>145000000</v>
      </c>
      <c r="AI294" s="236">
        <v>145000000</v>
      </c>
      <c r="AJ294" s="236">
        <v>45000000</v>
      </c>
      <c r="AK294" s="236">
        <v>155000000</v>
      </c>
      <c r="AL294" s="86">
        <v>0</v>
      </c>
      <c r="AM294" s="99"/>
      <c r="AN294" s="93"/>
      <c r="AO294" s="95"/>
    </row>
    <row r="295" spans="1:41">
      <c r="A295" s="10">
        <v>30105</v>
      </c>
      <c r="B295" s="11" t="s">
        <v>488</v>
      </c>
      <c r="C295" s="12">
        <f>+C296</f>
        <v>840320968</v>
      </c>
      <c r="D295" s="12">
        <f t="shared" ref="D295:N295" si="129">+D296</f>
        <v>0</v>
      </c>
      <c r="E295" s="12">
        <f t="shared" si="129"/>
        <v>0</v>
      </c>
      <c r="F295" s="12">
        <f t="shared" si="129"/>
        <v>826000000</v>
      </c>
      <c r="G295" s="12">
        <f t="shared" si="115"/>
        <v>1666320968</v>
      </c>
      <c r="H295" s="12">
        <v>0</v>
      </c>
      <c r="I295" s="12">
        <v>0</v>
      </c>
      <c r="J295" s="12">
        <f t="shared" si="112"/>
        <v>1666320968</v>
      </c>
      <c r="K295" s="12">
        <v>0</v>
      </c>
      <c r="L295" s="12">
        <v>0</v>
      </c>
      <c r="M295" s="12">
        <f t="shared" si="129"/>
        <v>0</v>
      </c>
      <c r="N295" s="12">
        <v>0</v>
      </c>
      <c r="O295" s="12">
        <v>0</v>
      </c>
      <c r="P295" s="12">
        <f t="shared" si="116"/>
        <v>0</v>
      </c>
      <c r="Q295" s="12">
        <f t="shared" si="113"/>
        <v>1666320968</v>
      </c>
      <c r="R295" s="12">
        <f t="shared" si="117"/>
        <v>0</v>
      </c>
      <c r="T295" s="238">
        <v>30105</v>
      </c>
      <c r="U295" s="234" t="s">
        <v>488</v>
      </c>
      <c r="V295" s="236">
        <v>840320968</v>
      </c>
      <c r="W295" s="236">
        <v>0</v>
      </c>
      <c r="X295" s="236">
        <v>0</v>
      </c>
      <c r="Y295" s="236">
        <v>0</v>
      </c>
      <c r="Z295" s="236">
        <v>0</v>
      </c>
      <c r="AA295" s="236">
        <v>0</v>
      </c>
      <c r="AB295" s="236">
        <v>840320968</v>
      </c>
      <c r="AC295" s="236">
        <v>0</v>
      </c>
      <c r="AD295" s="236">
        <v>0</v>
      </c>
      <c r="AE295" s="236">
        <v>840320968</v>
      </c>
      <c r="AF295" s="236">
        <v>0</v>
      </c>
      <c r="AG295" s="236">
        <v>0</v>
      </c>
      <c r="AH295" s="236">
        <v>0</v>
      </c>
      <c r="AI295" s="236">
        <v>0</v>
      </c>
      <c r="AJ295" s="236">
        <v>0</v>
      </c>
      <c r="AK295" s="236">
        <v>840320968</v>
      </c>
      <c r="AL295" s="86">
        <v>0</v>
      </c>
      <c r="AM295" s="99"/>
      <c r="AN295" s="93"/>
      <c r="AO295" s="95"/>
    </row>
    <row r="296" spans="1:41">
      <c r="A296" s="13">
        <v>3010501</v>
      </c>
      <c r="B296" s="14" t="s">
        <v>489</v>
      </c>
      <c r="C296" s="15">
        <f>+C297+C298+C299</f>
        <v>840320968</v>
      </c>
      <c r="D296" s="15">
        <f t="shared" ref="D296:N296" si="130">+D297+D298+D299</f>
        <v>0</v>
      </c>
      <c r="E296" s="15">
        <f t="shared" si="130"/>
        <v>0</v>
      </c>
      <c r="F296" s="15">
        <f t="shared" si="130"/>
        <v>826000000</v>
      </c>
      <c r="G296" s="15">
        <f t="shared" si="115"/>
        <v>1666320968</v>
      </c>
      <c r="H296" s="15">
        <v>0</v>
      </c>
      <c r="I296" s="15">
        <v>0</v>
      </c>
      <c r="J296" s="15">
        <f t="shared" si="112"/>
        <v>1666320968</v>
      </c>
      <c r="K296" s="15">
        <v>0</v>
      </c>
      <c r="L296" s="15">
        <v>0</v>
      </c>
      <c r="M296" s="15">
        <f t="shared" si="130"/>
        <v>0</v>
      </c>
      <c r="N296" s="15">
        <v>0</v>
      </c>
      <c r="O296" s="15">
        <v>0</v>
      </c>
      <c r="P296" s="15">
        <f t="shared" si="116"/>
        <v>0</v>
      </c>
      <c r="Q296" s="15">
        <f t="shared" si="113"/>
        <v>1666320968</v>
      </c>
      <c r="R296" s="15">
        <f t="shared" si="117"/>
        <v>0</v>
      </c>
      <c r="T296" s="238">
        <v>3010501</v>
      </c>
      <c r="U296" s="234" t="s">
        <v>489</v>
      </c>
      <c r="V296" s="236">
        <v>840320968</v>
      </c>
      <c r="W296" s="236">
        <v>0</v>
      </c>
      <c r="X296" s="236">
        <v>0</v>
      </c>
      <c r="Y296" s="236">
        <v>0</v>
      </c>
      <c r="Z296" s="236">
        <v>0</v>
      </c>
      <c r="AA296" s="236">
        <v>0</v>
      </c>
      <c r="AB296" s="236">
        <v>840320968</v>
      </c>
      <c r="AC296" s="236">
        <v>0</v>
      </c>
      <c r="AD296" s="236">
        <v>0</v>
      </c>
      <c r="AE296" s="236">
        <v>840320968</v>
      </c>
      <c r="AF296" s="236">
        <v>0</v>
      </c>
      <c r="AG296" s="236">
        <v>0</v>
      </c>
      <c r="AH296" s="236">
        <v>0</v>
      </c>
      <c r="AI296" s="236">
        <v>0</v>
      </c>
      <c r="AJ296" s="236">
        <v>0</v>
      </c>
      <c r="AK296" s="236">
        <v>840320968</v>
      </c>
      <c r="AL296" s="86">
        <v>0</v>
      </c>
      <c r="AM296" s="99"/>
      <c r="AN296" s="93"/>
      <c r="AO296" s="95"/>
    </row>
    <row r="297" spans="1:41">
      <c r="A297" s="17">
        <v>301050101</v>
      </c>
      <c r="B297" s="17" t="s">
        <v>490</v>
      </c>
      <c r="C297" s="18">
        <v>350000000</v>
      </c>
      <c r="D297" s="18">
        <v>0</v>
      </c>
      <c r="E297" s="18">
        <v>0</v>
      </c>
      <c r="F297" s="18">
        <v>0</v>
      </c>
      <c r="G297" s="18">
        <f t="shared" si="115"/>
        <v>350000000</v>
      </c>
      <c r="H297" s="18">
        <v>0</v>
      </c>
      <c r="I297" s="18">
        <v>0</v>
      </c>
      <c r="J297" s="18">
        <f t="shared" si="112"/>
        <v>350000000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f t="shared" si="116"/>
        <v>0</v>
      </c>
      <c r="Q297" s="18">
        <f t="shared" si="113"/>
        <v>350000000</v>
      </c>
      <c r="R297" s="18">
        <f t="shared" si="117"/>
        <v>0</v>
      </c>
      <c r="T297" s="238">
        <v>301050101</v>
      </c>
      <c r="U297" s="234" t="s">
        <v>490</v>
      </c>
      <c r="V297" s="236">
        <v>350000000</v>
      </c>
      <c r="W297" s="236">
        <v>0</v>
      </c>
      <c r="X297" s="236">
        <v>0</v>
      </c>
      <c r="Y297" s="236">
        <v>0</v>
      </c>
      <c r="Z297" s="236">
        <v>0</v>
      </c>
      <c r="AA297" s="236">
        <v>0</v>
      </c>
      <c r="AB297" s="236">
        <v>350000000</v>
      </c>
      <c r="AC297" s="236">
        <v>0</v>
      </c>
      <c r="AD297" s="236">
        <v>0</v>
      </c>
      <c r="AE297" s="236">
        <v>350000000</v>
      </c>
      <c r="AF297" s="236">
        <v>0</v>
      </c>
      <c r="AG297" s="236">
        <v>0</v>
      </c>
      <c r="AH297" s="236">
        <v>0</v>
      </c>
      <c r="AI297" s="236">
        <v>0</v>
      </c>
      <c r="AJ297" s="236">
        <v>0</v>
      </c>
      <c r="AK297" s="236">
        <v>350000000</v>
      </c>
      <c r="AL297" s="86">
        <v>0</v>
      </c>
      <c r="AM297" s="99"/>
      <c r="AN297" s="93"/>
      <c r="AO297" s="95"/>
    </row>
    <row r="298" spans="1:41">
      <c r="A298" s="17">
        <v>301050102</v>
      </c>
      <c r="B298" s="17" t="s">
        <v>491</v>
      </c>
      <c r="C298" s="18">
        <v>490320968</v>
      </c>
      <c r="D298" s="18">
        <v>0</v>
      </c>
      <c r="E298" s="18">
        <v>0</v>
      </c>
      <c r="F298" s="18">
        <v>0</v>
      </c>
      <c r="G298" s="18">
        <f t="shared" si="115"/>
        <v>490320968</v>
      </c>
      <c r="H298" s="18">
        <v>0</v>
      </c>
      <c r="I298" s="18">
        <v>0</v>
      </c>
      <c r="J298" s="18">
        <f t="shared" si="112"/>
        <v>490320968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f t="shared" si="116"/>
        <v>0</v>
      </c>
      <c r="Q298" s="18">
        <f t="shared" si="113"/>
        <v>490320968</v>
      </c>
      <c r="R298" s="18">
        <f t="shared" si="117"/>
        <v>0</v>
      </c>
      <c r="T298" s="238">
        <v>301050102</v>
      </c>
      <c r="U298" s="234" t="s">
        <v>491</v>
      </c>
      <c r="V298" s="236">
        <v>490320968</v>
      </c>
      <c r="W298" s="236">
        <v>0</v>
      </c>
      <c r="X298" s="236">
        <v>0</v>
      </c>
      <c r="Y298" s="236">
        <v>0</v>
      </c>
      <c r="Z298" s="236">
        <v>0</v>
      </c>
      <c r="AA298" s="236">
        <v>0</v>
      </c>
      <c r="AB298" s="236">
        <v>490320968</v>
      </c>
      <c r="AC298" s="236">
        <v>0</v>
      </c>
      <c r="AD298" s="236">
        <v>0</v>
      </c>
      <c r="AE298" s="236">
        <v>490320968</v>
      </c>
      <c r="AF298" s="236">
        <v>0</v>
      </c>
      <c r="AG298" s="236">
        <v>0</v>
      </c>
      <c r="AH298" s="236">
        <v>0</v>
      </c>
      <c r="AI298" s="236">
        <v>0</v>
      </c>
      <c r="AJ298" s="236">
        <v>0</v>
      </c>
      <c r="AK298" s="236">
        <v>490320968</v>
      </c>
      <c r="AL298" s="86">
        <v>0</v>
      </c>
      <c r="AM298" s="99"/>
      <c r="AN298" s="93"/>
      <c r="AO298" s="95"/>
    </row>
    <row r="299" spans="1:41">
      <c r="A299" s="17">
        <v>301050104</v>
      </c>
      <c r="B299" s="17" t="s">
        <v>826</v>
      </c>
      <c r="C299" s="18"/>
      <c r="D299" s="18"/>
      <c r="E299" s="18"/>
      <c r="F299" s="18">
        <v>826000000</v>
      </c>
      <c r="G299" s="18">
        <f t="shared" si="115"/>
        <v>826000000</v>
      </c>
      <c r="H299" s="18">
        <v>570000000</v>
      </c>
      <c r="I299" s="18">
        <v>570000000</v>
      </c>
      <c r="J299" s="18">
        <f t="shared" si="112"/>
        <v>256000000</v>
      </c>
      <c r="K299" s="18">
        <v>0</v>
      </c>
      <c r="L299" s="18">
        <v>0</v>
      </c>
      <c r="M299" s="18"/>
      <c r="N299" s="18">
        <v>570000000</v>
      </c>
      <c r="O299" s="18">
        <v>570000000</v>
      </c>
      <c r="P299" s="18">
        <f t="shared" si="116"/>
        <v>0</v>
      </c>
      <c r="Q299" s="18">
        <f t="shared" si="113"/>
        <v>256000000</v>
      </c>
      <c r="R299" s="18">
        <f t="shared" si="117"/>
        <v>0</v>
      </c>
      <c r="S299" s="84"/>
      <c r="T299" s="238">
        <v>301050104</v>
      </c>
      <c r="U299" s="234" t="s">
        <v>826</v>
      </c>
      <c r="V299" s="236">
        <v>0</v>
      </c>
      <c r="W299" s="236">
        <v>0</v>
      </c>
      <c r="X299" s="236">
        <v>0</v>
      </c>
      <c r="Y299" s="236">
        <v>0</v>
      </c>
      <c r="Z299" s="236">
        <v>0</v>
      </c>
      <c r="AA299" s="236">
        <v>826000000</v>
      </c>
      <c r="AB299" s="236">
        <v>826000000</v>
      </c>
      <c r="AC299" s="236">
        <v>570000000</v>
      </c>
      <c r="AD299" s="236">
        <v>570000000</v>
      </c>
      <c r="AE299" s="236">
        <v>256000000</v>
      </c>
      <c r="AF299" s="236">
        <v>0</v>
      </c>
      <c r="AG299" s="236">
        <v>0</v>
      </c>
      <c r="AH299" s="236">
        <v>570000000</v>
      </c>
      <c r="AI299" s="236">
        <v>570000000</v>
      </c>
      <c r="AJ299" s="236">
        <v>0</v>
      </c>
      <c r="AK299" s="236">
        <v>256000000</v>
      </c>
      <c r="AL299" s="86">
        <v>0</v>
      </c>
      <c r="AM299" s="99"/>
      <c r="AN299" s="93"/>
      <c r="AO299" s="95"/>
    </row>
    <row r="300" spans="1:41">
      <c r="A300" s="10">
        <v>30106</v>
      </c>
      <c r="B300" s="11" t="s">
        <v>492</v>
      </c>
      <c r="C300" s="12">
        <f>+C301</f>
        <v>565000000</v>
      </c>
      <c r="D300" s="12">
        <f t="shared" ref="D300:N301" si="131">+D301</f>
        <v>12000000</v>
      </c>
      <c r="E300" s="12">
        <f t="shared" si="131"/>
        <v>0</v>
      </c>
      <c r="F300" s="12">
        <f t="shared" si="131"/>
        <v>0</v>
      </c>
      <c r="G300" s="12">
        <f t="shared" si="115"/>
        <v>577000000</v>
      </c>
      <c r="H300" s="12">
        <v>0</v>
      </c>
      <c r="I300" s="12">
        <v>0</v>
      </c>
      <c r="J300" s="12">
        <f t="shared" si="112"/>
        <v>577000000</v>
      </c>
      <c r="K300" s="12">
        <v>0</v>
      </c>
      <c r="L300" s="12">
        <v>0</v>
      </c>
      <c r="M300" s="12">
        <f t="shared" si="131"/>
        <v>0</v>
      </c>
      <c r="N300" s="12">
        <v>3200000</v>
      </c>
      <c r="O300" s="12">
        <v>3200000</v>
      </c>
      <c r="P300" s="12">
        <f t="shared" si="116"/>
        <v>3200000</v>
      </c>
      <c r="Q300" s="12">
        <f t="shared" si="113"/>
        <v>573800000</v>
      </c>
      <c r="R300" s="12">
        <f t="shared" si="117"/>
        <v>0</v>
      </c>
      <c r="T300" s="238">
        <v>30106</v>
      </c>
      <c r="U300" s="234" t="s">
        <v>492</v>
      </c>
      <c r="V300" s="236">
        <v>565000000</v>
      </c>
      <c r="W300" s="236">
        <v>12000000</v>
      </c>
      <c r="X300" s="236">
        <v>0</v>
      </c>
      <c r="Y300" s="236">
        <v>0</v>
      </c>
      <c r="Z300" s="236">
        <v>0</v>
      </c>
      <c r="AA300" s="236">
        <v>0</v>
      </c>
      <c r="AB300" s="236">
        <v>577000000</v>
      </c>
      <c r="AC300" s="236">
        <v>0</v>
      </c>
      <c r="AD300" s="236">
        <v>0</v>
      </c>
      <c r="AE300" s="236">
        <v>577000000</v>
      </c>
      <c r="AF300" s="236">
        <v>0</v>
      </c>
      <c r="AG300" s="236">
        <v>0</v>
      </c>
      <c r="AH300" s="236">
        <v>3200000</v>
      </c>
      <c r="AI300" s="236">
        <v>3200000</v>
      </c>
      <c r="AJ300" s="236">
        <v>3200000</v>
      </c>
      <c r="AK300" s="236">
        <v>573800000</v>
      </c>
      <c r="AL300" s="86">
        <v>0</v>
      </c>
      <c r="AM300" s="99"/>
      <c r="AN300" s="93"/>
      <c r="AO300" s="95"/>
    </row>
    <row r="301" spans="1:41">
      <c r="A301" s="13">
        <v>3010601</v>
      </c>
      <c r="B301" s="14" t="s">
        <v>493</v>
      </c>
      <c r="C301" s="15">
        <f>+C302</f>
        <v>565000000</v>
      </c>
      <c r="D301" s="15">
        <f t="shared" si="131"/>
        <v>12000000</v>
      </c>
      <c r="E301" s="15">
        <f t="shared" si="131"/>
        <v>0</v>
      </c>
      <c r="F301" s="15">
        <f t="shared" si="131"/>
        <v>0</v>
      </c>
      <c r="G301" s="15">
        <f t="shared" si="115"/>
        <v>577000000</v>
      </c>
      <c r="H301" s="15">
        <v>0</v>
      </c>
      <c r="I301" s="15">
        <v>0</v>
      </c>
      <c r="J301" s="15">
        <f t="shared" si="112"/>
        <v>577000000</v>
      </c>
      <c r="K301" s="15">
        <v>0</v>
      </c>
      <c r="L301" s="15">
        <v>0</v>
      </c>
      <c r="M301" s="15">
        <f t="shared" si="131"/>
        <v>0</v>
      </c>
      <c r="N301" s="15">
        <v>3200000</v>
      </c>
      <c r="O301" s="15">
        <v>3200000</v>
      </c>
      <c r="P301" s="15">
        <f t="shared" si="116"/>
        <v>3200000</v>
      </c>
      <c r="Q301" s="15">
        <f t="shared" si="113"/>
        <v>573800000</v>
      </c>
      <c r="R301" s="15">
        <f t="shared" si="117"/>
        <v>0</v>
      </c>
      <c r="T301" s="238">
        <v>3010601</v>
      </c>
      <c r="U301" s="234" t="s">
        <v>493</v>
      </c>
      <c r="V301" s="236">
        <v>565000000</v>
      </c>
      <c r="W301" s="236">
        <v>12000000</v>
      </c>
      <c r="X301" s="236">
        <v>0</v>
      </c>
      <c r="Y301" s="236">
        <v>0</v>
      </c>
      <c r="Z301" s="236">
        <v>0</v>
      </c>
      <c r="AA301" s="236">
        <v>0</v>
      </c>
      <c r="AB301" s="236">
        <v>577000000</v>
      </c>
      <c r="AC301" s="236">
        <v>0</v>
      </c>
      <c r="AD301" s="236">
        <v>0</v>
      </c>
      <c r="AE301" s="236">
        <v>577000000</v>
      </c>
      <c r="AF301" s="236">
        <v>0</v>
      </c>
      <c r="AG301" s="236">
        <v>0</v>
      </c>
      <c r="AH301" s="236">
        <v>3200000</v>
      </c>
      <c r="AI301" s="236">
        <v>3200000</v>
      </c>
      <c r="AJ301" s="236">
        <v>3200000</v>
      </c>
      <c r="AK301" s="236">
        <v>573800000</v>
      </c>
      <c r="AL301" s="86">
        <v>0</v>
      </c>
      <c r="AM301" s="99"/>
      <c r="AN301" s="93"/>
      <c r="AO301" s="95"/>
    </row>
    <row r="302" spans="1:41">
      <c r="A302" s="13">
        <v>301060101</v>
      </c>
      <c r="B302" s="14" t="s">
        <v>494</v>
      </c>
      <c r="C302" s="15">
        <f>+C303+C304+C305</f>
        <v>565000000</v>
      </c>
      <c r="D302" s="15">
        <f t="shared" ref="D302:N302" si="132">+D303+D304+D305</f>
        <v>12000000</v>
      </c>
      <c r="E302" s="15">
        <f t="shared" si="132"/>
        <v>0</v>
      </c>
      <c r="F302" s="15">
        <f t="shared" si="132"/>
        <v>0</v>
      </c>
      <c r="G302" s="15">
        <f t="shared" si="115"/>
        <v>577000000</v>
      </c>
      <c r="H302" s="15">
        <v>0</v>
      </c>
      <c r="I302" s="15">
        <v>0</v>
      </c>
      <c r="J302" s="15">
        <f t="shared" si="112"/>
        <v>577000000</v>
      </c>
      <c r="K302" s="15">
        <v>0</v>
      </c>
      <c r="L302" s="15">
        <v>0</v>
      </c>
      <c r="M302" s="15">
        <f t="shared" si="132"/>
        <v>0</v>
      </c>
      <c r="N302" s="15">
        <v>3200000</v>
      </c>
      <c r="O302" s="15">
        <v>3200000</v>
      </c>
      <c r="P302" s="15">
        <f t="shared" si="116"/>
        <v>3200000</v>
      </c>
      <c r="Q302" s="15">
        <f t="shared" si="113"/>
        <v>573800000</v>
      </c>
      <c r="R302" s="15">
        <f t="shared" si="117"/>
        <v>0</v>
      </c>
      <c r="T302" s="238">
        <v>301060101</v>
      </c>
      <c r="U302" s="234" t="s">
        <v>494</v>
      </c>
      <c r="V302" s="236">
        <v>565000000</v>
      </c>
      <c r="W302" s="236">
        <v>12000000</v>
      </c>
      <c r="X302" s="236">
        <v>0</v>
      </c>
      <c r="Y302" s="236">
        <v>0</v>
      </c>
      <c r="Z302" s="236">
        <v>0</v>
      </c>
      <c r="AA302" s="236">
        <v>0</v>
      </c>
      <c r="AB302" s="236">
        <v>577000000</v>
      </c>
      <c r="AC302" s="236">
        <v>0</v>
      </c>
      <c r="AD302" s="236">
        <v>0</v>
      </c>
      <c r="AE302" s="236">
        <v>577000000</v>
      </c>
      <c r="AF302" s="236">
        <v>0</v>
      </c>
      <c r="AG302" s="236">
        <v>0</v>
      </c>
      <c r="AH302" s="236">
        <v>3200000</v>
      </c>
      <c r="AI302" s="236">
        <v>3200000</v>
      </c>
      <c r="AJ302" s="236">
        <v>3200000</v>
      </c>
      <c r="AK302" s="236">
        <v>573800000</v>
      </c>
      <c r="AL302" s="86">
        <v>0</v>
      </c>
      <c r="AM302" s="99"/>
      <c r="AN302" s="93"/>
      <c r="AO302" s="95"/>
    </row>
    <row r="303" spans="1:41">
      <c r="A303" s="17">
        <v>30106010101</v>
      </c>
      <c r="B303" s="17" t="s">
        <v>495</v>
      </c>
      <c r="C303" s="18">
        <v>165000000</v>
      </c>
      <c r="D303" s="18">
        <v>0</v>
      </c>
      <c r="E303" s="18">
        <v>0</v>
      </c>
      <c r="F303" s="18">
        <v>0</v>
      </c>
      <c r="G303" s="18">
        <f t="shared" si="115"/>
        <v>165000000</v>
      </c>
      <c r="H303" s="18">
        <v>0</v>
      </c>
      <c r="I303" s="18">
        <v>0</v>
      </c>
      <c r="J303" s="18">
        <f t="shared" si="112"/>
        <v>165000000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f t="shared" si="116"/>
        <v>0</v>
      </c>
      <c r="Q303" s="18">
        <f t="shared" si="113"/>
        <v>165000000</v>
      </c>
      <c r="R303" s="18">
        <f t="shared" si="117"/>
        <v>0</v>
      </c>
      <c r="T303" s="238">
        <v>30106010101</v>
      </c>
      <c r="U303" s="234" t="s">
        <v>495</v>
      </c>
      <c r="V303" s="236">
        <v>165000000</v>
      </c>
      <c r="W303" s="236">
        <v>0</v>
      </c>
      <c r="X303" s="236">
        <v>0</v>
      </c>
      <c r="Y303" s="236">
        <v>0</v>
      </c>
      <c r="Z303" s="236">
        <v>0</v>
      </c>
      <c r="AA303" s="236">
        <v>0</v>
      </c>
      <c r="AB303" s="236">
        <v>165000000</v>
      </c>
      <c r="AC303" s="236">
        <v>0</v>
      </c>
      <c r="AD303" s="236">
        <v>0</v>
      </c>
      <c r="AE303" s="236">
        <v>165000000</v>
      </c>
      <c r="AF303" s="236">
        <v>0</v>
      </c>
      <c r="AG303" s="236">
        <v>0</v>
      </c>
      <c r="AH303" s="236">
        <v>0</v>
      </c>
      <c r="AI303" s="236">
        <v>0</v>
      </c>
      <c r="AJ303" s="236">
        <v>0</v>
      </c>
      <c r="AK303" s="236">
        <v>165000000</v>
      </c>
      <c r="AL303" s="86">
        <v>0</v>
      </c>
      <c r="AM303" s="99"/>
      <c r="AN303" s="93"/>
      <c r="AO303" s="95"/>
    </row>
    <row r="304" spans="1:41">
      <c r="A304" s="17">
        <v>30106010102</v>
      </c>
      <c r="B304" s="17" t="s">
        <v>496</v>
      </c>
      <c r="C304" s="18">
        <v>400000000</v>
      </c>
      <c r="D304" s="18">
        <v>0</v>
      </c>
      <c r="E304" s="18">
        <v>0</v>
      </c>
      <c r="F304" s="18">
        <v>0</v>
      </c>
      <c r="G304" s="18">
        <f t="shared" si="115"/>
        <v>400000000</v>
      </c>
      <c r="H304" s="18">
        <v>0</v>
      </c>
      <c r="I304" s="18">
        <v>0</v>
      </c>
      <c r="J304" s="18">
        <f t="shared" si="112"/>
        <v>400000000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f t="shared" si="116"/>
        <v>0</v>
      </c>
      <c r="Q304" s="18">
        <f t="shared" si="113"/>
        <v>400000000</v>
      </c>
      <c r="R304" s="18">
        <f t="shared" si="117"/>
        <v>0</v>
      </c>
      <c r="T304" s="238">
        <v>30106010102</v>
      </c>
      <c r="U304" s="234" t="s">
        <v>496</v>
      </c>
      <c r="V304" s="236">
        <v>400000000</v>
      </c>
      <c r="W304" s="236">
        <v>0</v>
      </c>
      <c r="X304" s="236">
        <v>0</v>
      </c>
      <c r="Y304" s="236">
        <v>0</v>
      </c>
      <c r="Z304" s="236">
        <v>0</v>
      </c>
      <c r="AA304" s="236">
        <v>0</v>
      </c>
      <c r="AB304" s="236">
        <v>400000000</v>
      </c>
      <c r="AC304" s="236">
        <v>0</v>
      </c>
      <c r="AD304" s="236">
        <v>0</v>
      </c>
      <c r="AE304" s="236">
        <v>400000000</v>
      </c>
      <c r="AF304" s="236">
        <v>0</v>
      </c>
      <c r="AG304" s="236">
        <v>0</v>
      </c>
      <c r="AH304" s="236">
        <v>0</v>
      </c>
      <c r="AI304" s="236">
        <v>0</v>
      </c>
      <c r="AJ304" s="236">
        <v>0</v>
      </c>
      <c r="AK304" s="236">
        <v>400000000</v>
      </c>
      <c r="AL304" s="86">
        <v>0</v>
      </c>
      <c r="AM304" s="99"/>
      <c r="AN304" s="93"/>
      <c r="AO304" s="95"/>
    </row>
    <row r="305" spans="1:41">
      <c r="A305" s="17">
        <v>30106010103</v>
      </c>
      <c r="B305" s="17" t="s">
        <v>877</v>
      </c>
      <c r="C305" s="18"/>
      <c r="D305" s="18">
        <v>12000000</v>
      </c>
      <c r="E305" s="18"/>
      <c r="F305" s="18">
        <v>0</v>
      </c>
      <c r="G305" s="18">
        <f t="shared" si="115"/>
        <v>12000000</v>
      </c>
      <c r="H305" s="18">
        <v>0</v>
      </c>
      <c r="I305" s="18">
        <v>0</v>
      </c>
      <c r="J305" s="18">
        <f t="shared" si="112"/>
        <v>12000000</v>
      </c>
      <c r="K305" s="18">
        <v>0</v>
      </c>
      <c r="L305" s="18">
        <v>0</v>
      </c>
      <c r="M305" s="18"/>
      <c r="N305" s="18">
        <v>3200000</v>
      </c>
      <c r="O305" s="18">
        <v>3200000</v>
      </c>
      <c r="P305" s="18">
        <f t="shared" si="116"/>
        <v>3200000</v>
      </c>
      <c r="Q305" s="18">
        <f t="shared" si="113"/>
        <v>8800000</v>
      </c>
      <c r="R305" s="18">
        <f t="shared" si="117"/>
        <v>0</v>
      </c>
      <c r="S305" s="84"/>
      <c r="T305" s="238">
        <v>30106010103</v>
      </c>
      <c r="U305" s="234" t="s">
        <v>877</v>
      </c>
      <c r="V305" s="236">
        <v>0</v>
      </c>
      <c r="W305" s="236">
        <v>12000000</v>
      </c>
      <c r="X305" s="236">
        <v>0</v>
      </c>
      <c r="Y305" s="236">
        <v>0</v>
      </c>
      <c r="Z305" s="236">
        <v>0</v>
      </c>
      <c r="AA305" s="236">
        <v>0</v>
      </c>
      <c r="AB305" s="236">
        <v>12000000</v>
      </c>
      <c r="AC305" s="236">
        <v>0</v>
      </c>
      <c r="AD305" s="236">
        <v>0</v>
      </c>
      <c r="AE305" s="236">
        <v>12000000</v>
      </c>
      <c r="AF305" s="236">
        <v>0</v>
      </c>
      <c r="AG305" s="236">
        <v>0</v>
      </c>
      <c r="AH305" s="236">
        <v>3200000</v>
      </c>
      <c r="AI305" s="236">
        <v>3200000</v>
      </c>
      <c r="AJ305" s="236">
        <v>3200000</v>
      </c>
      <c r="AK305" s="236">
        <v>8800000</v>
      </c>
      <c r="AL305" s="86">
        <v>0</v>
      </c>
      <c r="AM305" s="99"/>
      <c r="AN305" s="93"/>
      <c r="AO305" s="95"/>
    </row>
    <row r="306" spans="1:41">
      <c r="A306" s="10">
        <v>30107</v>
      </c>
      <c r="B306" s="11" t="s">
        <v>497</v>
      </c>
      <c r="C306" s="12">
        <f>+C307</f>
        <v>200000000</v>
      </c>
      <c r="D306" s="12">
        <f t="shared" ref="D306:N307" si="133">+D307</f>
        <v>0</v>
      </c>
      <c r="E306" s="12">
        <f t="shared" si="133"/>
        <v>0</v>
      </c>
      <c r="F306" s="12">
        <f t="shared" si="133"/>
        <v>0</v>
      </c>
      <c r="G306" s="12">
        <f t="shared" si="115"/>
        <v>200000000</v>
      </c>
      <c r="H306" s="12">
        <v>0</v>
      </c>
      <c r="I306" s="12">
        <v>0</v>
      </c>
      <c r="J306" s="12">
        <f t="shared" si="112"/>
        <v>200000000</v>
      </c>
      <c r="K306" s="12">
        <v>0</v>
      </c>
      <c r="L306" s="12">
        <v>0</v>
      </c>
      <c r="M306" s="12">
        <f t="shared" si="133"/>
        <v>0</v>
      </c>
      <c r="N306" s="12">
        <v>0</v>
      </c>
      <c r="O306" s="12">
        <v>0</v>
      </c>
      <c r="P306" s="12">
        <f t="shared" si="116"/>
        <v>0</v>
      </c>
      <c r="Q306" s="12">
        <f t="shared" si="113"/>
        <v>200000000</v>
      </c>
      <c r="R306" s="12">
        <f t="shared" si="117"/>
        <v>0</v>
      </c>
      <c r="T306" s="238">
        <v>30107</v>
      </c>
      <c r="U306" s="234" t="s">
        <v>497</v>
      </c>
      <c r="V306" s="236">
        <v>200000000</v>
      </c>
      <c r="W306" s="236">
        <v>0</v>
      </c>
      <c r="X306" s="236">
        <v>0</v>
      </c>
      <c r="Y306" s="236">
        <v>0</v>
      </c>
      <c r="Z306" s="236">
        <v>0</v>
      </c>
      <c r="AA306" s="236">
        <v>0</v>
      </c>
      <c r="AB306" s="236">
        <v>200000000</v>
      </c>
      <c r="AC306" s="236">
        <v>0</v>
      </c>
      <c r="AD306" s="236">
        <v>0</v>
      </c>
      <c r="AE306" s="236">
        <v>200000000</v>
      </c>
      <c r="AF306" s="236">
        <v>0</v>
      </c>
      <c r="AG306" s="236">
        <v>0</v>
      </c>
      <c r="AH306" s="236">
        <v>0</v>
      </c>
      <c r="AI306" s="236">
        <v>0</v>
      </c>
      <c r="AJ306" s="236">
        <v>0</v>
      </c>
      <c r="AK306" s="236">
        <v>200000000</v>
      </c>
      <c r="AL306" s="86">
        <v>0</v>
      </c>
      <c r="AM306" s="99"/>
      <c r="AN306" s="93"/>
      <c r="AO306" s="95"/>
    </row>
    <row r="307" spans="1:41">
      <c r="A307" s="13">
        <v>3010701</v>
      </c>
      <c r="B307" s="14" t="s">
        <v>498</v>
      </c>
      <c r="C307" s="15">
        <f>+C308</f>
        <v>200000000</v>
      </c>
      <c r="D307" s="15">
        <f t="shared" si="133"/>
        <v>0</v>
      </c>
      <c r="E307" s="15">
        <f t="shared" si="133"/>
        <v>0</v>
      </c>
      <c r="F307" s="15">
        <f t="shared" si="133"/>
        <v>0</v>
      </c>
      <c r="G307" s="15">
        <f t="shared" si="115"/>
        <v>200000000</v>
      </c>
      <c r="H307" s="15">
        <v>0</v>
      </c>
      <c r="I307" s="15">
        <v>0</v>
      </c>
      <c r="J307" s="15">
        <f t="shared" si="112"/>
        <v>200000000</v>
      </c>
      <c r="K307" s="15">
        <v>0</v>
      </c>
      <c r="L307" s="15">
        <v>0</v>
      </c>
      <c r="M307" s="15">
        <f t="shared" si="133"/>
        <v>0</v>
      </c>
      <c r="N307" s="15">
        <v>0</v>
      </c>
      <c r="O307" s="15">
        <v>0</v>
      </c>
      <c r="P307" s="15">
        <f t="shared" si="116"/>
        <v>0</v>
      </c>
      <c r="Q307" s="15">
        <f t="shared" si="113"/>
        <v>200000000</v>
      </c>
      <c r="R307" s="15">
        <f t="shared" si="117"/>
        <v>0</v>
      </c>
      <c r="T307" s="238">
        <v>3010701</v>
      </c>
      <c r="U307" s="234" t="s">
        <v>498</v>
      </c>
      <c r="V307" s="236">
        <v>200000000</v>
      </c>
      <c r="W307" s="236">
        <v>0</v>
      </c>
      <c r="X307" s="236">
        <v>0</v>
      </c>
      <c r="Y307" s="236">
        <v>0</v>
      </c>
      <c r="Z307" s="236">
        <v>0</v>
      </c>
      <c r="AA307" s="236">
        <v>0</v>
      </c>
      <c r="AB307" s="236">
        <v>200000000</v>
      </c>
      <c r="AC307" s="236">
        <v>0</v>
      </c>
      <c r="AD307" s="236">
        <v>0</v>
      </c>
      <c r="AE307" s="236">
        <v>200000000</v>
      </c>
      <c r="AF307" s="236">
        <v>0</v>
      </c>
      <c r="AG307" s="236">
        <v>0</v>
      </c>
      <c r="AH307" s="236">
        <v>0</v>
      </c>
      <c r="AI307" s="236">
        <v>0</v>
      </c>
      <c r="AJ307" s="236">
        <v>0</v>
      </c>
      <c r="AK307" s="236">
        <v>200000000</v>
      </c>
      <c r="AL307" s="86">
        <v>0</v>
      </c>
      <c r="AM307" s="99"/>
      <c r="AN307" s="93"/>
      <c r="AO307" s="95"/>
    </row>
    <row r="308" spans="1:41">
      <c r="A308" s="17">
        <v>301070102</v>
      </c>
      <c r="B308" s="17" t="s">
        <v>499</v>
      </c>
      <c r="C308" s="18">
        <v>200000000</v>
      </c>
      <c r="D308" s="18">
        <v>0</v>
      </c>
      <c r="E308" s="18">
        <v>0</v>
      </c>
      <c r="F308" s="18">
        <v>0</v>
      </c>
      <c r="G308" s="18">
        <f t="shared" si="115"/>
        <v>200000000</v>
      </c>
      <c r="H308" s="18">
        <v>0</v>
      </c>
      <c r="I308" s="18">
        <v>0</v>
      </c>
      <c r="J308" s="18">
        <f t="shared" si="112"/>
        <v>200000000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f t="shared" si="116"/>
        <v>0</v>
      </c>
      <c r="Q308" s="18">
        <f t="shared" si="113"/>
        <v>200000000</v>
      </c>
      <c r="R308" s="18">
        <f t="shared" si="117"/>
        <v>0</v>
      </c>
      <c r="T308" s="238">
        <v>301070102</v>
      </c>
      <c r="U308" s="234" t="s">
        <v>499</v>
      </c>
      <c r="V308" s="236">
        <v>200000000</v>
      </c>
      <c r="W308" s="236">
        <v>0</v>
      </c>
      <c r="X308" s="236">
        <v>0</v>
      </c>
      <c r="Y308" s="236">
        <v>0</v>
      </c>
      <c r="Z308" s="236">
        <v>0</v>
      </c>
      <c r="AA308" s="236">
        <v>0</v>
      </c>
      <c r="AB308" s="236">
        <v>200000000</v>
      </c>
      <c r="AC308" s="236">
        <v>0</v>
      </c>
      <c r="AD308" s="236">
        <v>0</v>
      </c>
      <c r="AE308" s="236">
        <v>200000000</v>
      </c>
      <c r="AF308" s="236">
        <v>0</v>
      </c>
      <c r="AG308" s="236">
        <v>0</v>
      </c>
      <c r="AH308" s="236">
        <v>0</v>
      </c>
      <c r="AI308" s="236">
        <v>0</v>
      </c>
      <c r="AJ308" s="236">
        <v>0</v>
      </c>
      <c r="AK308" s="236">
        <v>200000000</v>
      </c>
      <c r="AL308" s="86">
        <v>0</v>
      </c>
      <c r="AM308" s="99"/>
      <c r="AN308" s="93"/>
      <c r="AO308" s="95"/>
    </row>
    <row r="309" spans="1:41">
      <c r="A309" s="7">
        <v>302</v>
      </c>
      <c r="B309" s="8" t="s">
        <v>500</v>
      </c>
      <c r="C309" s="9">
        <f>+C310+C350+C358+C367+C379+C385+C388</f>
        <v>2353916830</v>
      </c>
      <c r="D309" s="9">
        <f t="shared" ref="D309:N309" si="134">+D310+D350+D358+D367+D379+D385+D388</f>
        <v>172109770</v>
      </c>
      <c r="E309" s="9">
        <f t="shared" si="134"/>
        <v>0</v>
      </c>
      <c r="F309" s="9">
        <f t="shared" si="134"/>
        <v>1134125979</v>
      </c>
      <c r="G309" s="9">
        <f t="shared" si="115"/>
        <v>3660152579</v>
      </c>
      <c r="H309" s="9">
        <v>6292087</v>
      </c>
      <c r="I309" s="9">
        <v>56033418</v>
      </c>
      <c r="J309" s="9">
        <f t="shared" si="112"/>
        <v>3604119161</v>
      </c>
      <c r="K309" s="9">
        <v>17607493</v>
      </c>
      <c r="L309" s="9">
        <v>17607493</v>
      </c>
      <c r="M309" s="9">
        <f t="shared" si="134"/>
        <v>49741331</v>
      </c>
      <c r="N309" s="9">
        <v>8123809</v>
      </c>
      <c r="O309" s="9">
        <v>66233579</v>
      </c>
      <c r="P309" s="9">
        <f t="shared" si="116"/>
        <v>10200161</v>
      </c>
      <c r="Q309" s="9">
        <f t="shared" si="113"/>
        <v>3593919000</v>
      </c>
      <c r="R309" s="9">
        <f t="shared" si="117"/>
        <v>17607493</v>
      </c>
      <c r="T309" s="238">
        <v>302</v>
      </c>
      <c r="U309" s="234" t="s">
        <v>500</v>
      </c>
      <c r="V309" s="236">
        <v>2279131504</v>
      </c>
      <c r="W309" s="236">
        <v>172109770</v>
      </c>
      <c r="X309" s="236">
        <v>0</v>
      </c>
      <c r="Y309" s="236">
        <v>0</v>
      </c>
      <c r="Z309" s="236">
        <v>0</v>
      </c>
      <c r="AA309" s="236">
        <v>684125979</v>
      </c>
      <c r="AB309" s="236">
        <v>3135367253</v>
      </c>
      <c r="AC309" s="236">
        <v>6292087</v>
      </c>
      <c r="AD309" s="236">
        <v>56033418</v>
      </c>
      <c r="AE309" s="236">
        <v>3079333835</v>
      </c>
      <c r="AF309" s="236">
        <v>17607493</v>
      </c>
      <c r="AG309" s="236">
        <v>17607493</v>
      </c>
      <c r="AH309" s="236">
        <v>8123809</v>
      </c>
      <c r="AI309" s="236">
        <v>66233579</v>
      </c>
      <c r="AJ309" s="236">
        <v>10200161</v>
      </c>
      <c r="AK309" s="236">
        <v>3069133674</v>
      </c>
      <c r="AL309" s="86">
        <v>0</v>
      </c>
      <c r="AM309" s="99"/>
      <c r="AN309" s="93"/>
      <c r="AO309" s="95"/>
    </row>
    <row r="310" spans="1:41">
      <c r="A310" s="10">
        <v>30201</v>
      </c>
      <c r="B310" s="11" t="s">
        <v>501</v>
      </c>
      <c r="C310" s="12">
        <f>+C311</f>
        <v>1938910830</v>
      </c>
      <c r="D310" s="12">
        <f t="shared" ref="D310:N310" si="135">+D311</f>
        <v>74000000</v>
      </c>
      <c r="E310" s="12">
        <f t="shared" si="135"/>
        <v>0</v>
      </c>
      <c r="F310" s="12">
        <f t="shared" si="135"/>
        <v>814374952</v>
      </c>
      <c r="G310" s="12">
        <f t="shared" si="115"/>
        <v>2827285782</v>
      </c>
      <c r="H310" s="12">
        <v>6123809</v>
      </c>
      <c r="I310" s="12">
        <v>6123809</v>
      </c>
      <c r="J310" s="12">
        <f t="shared" si="112"/>
        <v>2821161973</v>
      </c>
      <c r="K310" s="12">
        <v>5133409</v>
      </c>
      <c r="L310" s="12">
        <v>5133409</v>
      </c>
      <c r="M310" s="12">
        <f t="shared" si="135"/>
        <v>0</v>
      </c>
      <c r="N310" s="12">
        <v>8123809</v>
      </c>
      <c r="O310" s="12">
        <v>8123809</v>
      </c>
      <c r="P310" s="12">
        <f t="shared" si="116"/>
        <v>2000000</v>
      </c>
      <c r="Q310" s="12">
        <f t="shared" si="113"/>
        <v>2819161973</v>
      </c>
      <c r="R310" s="12">
        <f t="shared" si="117"/>
        <v>5133409</v>
      </c>
      <c r="T310" s="238">
        <v>30201</v>
      </c>
      <c r="U310" s="234" t="s">
        <v>501</v>
      </c>
      <c r="V310" s="236">
        <v>1864125504</v>
      </c>
      <c r="W310" s="236">
        <v>74000000</v>
      </c>
      <c r="X310" s="236">
        <v>0</v>
      </c>
      <c r="Y310" s="236">
        <v>0</v>
      </c>
      <c r="Z310" s="236">
        <v>0</v>
      </c>
      <c r="AA310" s="236">
        <v>364374952</v>
      </c>
      <c r="AB310" s="236">
        <v>2302500456</v>
      </c>
      <c r="AC310" s="236">
        <v>6123809</v>
      </c>
      <c r="AD310" s="236">
        <v>6123809</v>
      </c>
      <c r="AE310" s="236">
        <v>2296376647</v>
      </c>
      <c r="AF310" s="236">
        <v>5133409</v>
      </c>
      <c r="AG310" s="236">
        <v>5133409</v>
      </c>
      <c r="AH310" s="236">
        <v>8123809</v>
      </c>
      <c r="AI310" s="236">
        <v>8123809</v>
      </c>
      <c r="AJ310" s="236">
        <v>2000000</v>
      </c>
      <c r="AK310" s="236">
        <v>2294376647</v>
      </c>
      <c r="AL310" s="86">
        <v>0</v>
      </c>
      <c r="AM310" s="99"/>
      <c r="AN310" s="93"/>
      <c r="AO310" s="95"/>
    </row>
    <row r="311" spans="1:41">
      <c r="A311" s="13">
        <v>3020101</v>
      </c>
      <c r="B311" s="14" t="s">
        <v>502</v>
      </c>
      <c r="C311" s="15">
        <f>+C312+C315+C318+C322+C326+C329+C332+C336+C338+C340+C342+C346+C349</f>
        <v>1938910830</v>
      </c>
      <c r="D311" s="15">
        <f t="shared" ref="D311:N311" si="136">+D312+D315+D318+D322+D326+D329+D332+D336+D338+D340+D342+D346+D349</f>
        <v>74000000</v>
      </c>
      <c r="E311" s="15">
        <f t="shared" si="136"/>
        <v>0</v>
      </c>
      <c r="F311" s="15">
        <f t="shared" si="136"/>
        <v>814374952</v>
      </c>
      <c r="G311" s="15">
        <f t="shared" si="115"/>
        <v>2827285782</v>
      </c>
      <c r="H311" s="15">
        <v>6123809</v>
      </c>
      <c r="I311" s="15">
        <v>6123809</v>
      </c>
      <c r="J311" s="15">
        <f t="shared" si="112"/>
        <v>2821161973</v>
      </c>
      <c r="K311" s="15">
        <v>5133409</v>
      </c>
      <c r="L311" s="15">
        <v>5133409</v>
      </c>
      <c r="M311" s="15">
        <f t="shared" si="136"/>
        <v>0</v>
      </c>
      <c r="N311" s="15">
        <v>8123809</v>
      </c>
      <c r="O311" s="15">
        <v>8123809</v>
      </c>
      <c r="P311" s="15">
        <f t="shared" si="116"/>
        <v>2000000</v>
      </c>
      <c r="Q311" s="15">
        <f t="shared" si="113"/>
        <v>2819161973</v>
      </c>
      <c r="R311" s="15">
        <f t="shared" si="117"/>
        <v>5133409</v>
      </c>
      <c r="T311" s="238">
        <v>3020101</v>
      </c>
      <c r="U311" s="234" t="s">
        <v>502</v>
      </c>
      <c r="V311" s="236">
        <v>1864125504</v>
      </c>
      <c r="W311" s="236">
        <v>74000000</v>
      </c>
      <c r="X311" s="236">
        <v>0</v>
      </c>
      <c r="Y311" s="236">
        <v>0</v>
      </c>
      <c r="Z311" s="236">
        <v>0</v>
      </c>
      <c r="AA311" s="236">
        <v>364374952</v>
      </c>
      <c r="AB311" s="236">
        <v>2302500456</v>
      </c>
      <c r="AC311" s="236">
        <v>6123809</v>
      </c>
      <c r="AD311" s="236">
        <v>6123809</v>
      </c>
      <c r="AE311" s="236">
        <v>2296376647</v>
      </c>
      <c r="AF311" s="236">
        <v>5133409</v>
      </c>
      <c r="AG311" s="236">
        <v>5133409</v>
      </c>
      <c r="AH311" s="236">
        <v>8123809</v>
      </c>
      <c r="AI311" s="236">
        <v>8123809</v>
      </c>
      <c r="AJ311" s="236">
        <v>2000000</v>
      </c>
      <c r="AK311" s="236">
        <v>2294376647</v>
      </c>
      <c r="AL311" s="86">
        <v>0</v>
      </c>
      <c r="AM311" s="99"/>
      <c r="AN311" s="93"/>
      <c r="AO311" s="95"/>
    </row>
    <row r="312" spans="1:41">
      <c r="A312" s="13">
        <v>302010101</v>
      </c>
      <c r="B312" s="14" t="s">
        <v>503</v>
      </c>
      <c r="C312" s="15">
        <f>+C313+C314</f>
        <v>100000000</v>
      </c>
      <c r="D312" s="15">
        <f t="shared" ref="D312:N312" si="137">+D313+D314</f>
        <v>0</v>
      </c>
      <c r="E312" s="15">
        <f t="shared" si="137"/>
        <v>0</v>
      </c>
      <c r="F312" s="15">
        <f t="shared" si="137"/>
        <v>0</v>
      </c>
      <c r="G312" s="15">
        <f t="shared" si="115"/>
        <v>100000000</v>
      </c>
      <c r="H312" s="15">
        <v>0</v>
      </c>
      <c r="I312" s="15">
        <v>0</v>
      </c>
      <c r="J312" s="15">
        <f t="shared" si="112"/>
        <v>100000000</v>
      </c>
      <c r="K312" s="15">
        <v>0</v>
      </c>
      <c r="L312" s="15">
        <v>0</v>
      </c>
      <c r="M312" s="15">
        <f t="shared" si="137"/>
        <v>0</v>
      </c>
      <c r="N312" s="15">
        <v>0</v>
      </c>
      <c r="O312" s="15">
        <v>0</v>
      </c>
      <c r="P312" s="15">
        <f t="shared" si="116"/>
        <v>0</v>
      </c>
      <c r="Q312" s="15">
        <f t="shared" si="113"/>
        <v>100000000</v>
      </c>
      <c r="R312" s="15">
        <f t="shared" si="117"/>
        <v>0</v>
      </c>
      <c r="T312" s="238">
        <v>302010101</v>
      </c>
      <c r="U312" s="234" t="s">
        <v>503</v>
      </c>
      <c r="V312" s="236">
        <v>100000000</v>
      </c>
      <c r="W312" s="236">
        <v>0</v>
      </c>
      <c r="X312" s="236">
        <v>0</v>
      </c>
      <c r="Y312" s="236">
        <v>0</v>
      </c>
      <c r="Z312" s="236">
        <v>0</v>
      </c>
      <c r="AA312" s="236">
        <v>0</v>
      </c>
      <c r="AB312" s="236">
        <v>100000000</v>
      </c>
      <c r="AC312" s="236">
        <v>0</v>
      </c>
      <c r="AD312" s="236">
        <v>0</v>
      </c>
      <c r="AE312" s="236">
        <v>100000000</v>
      </c>
      <c r="AF312" s="236">
        <v>0</v>
      </c>
      <c r="AG312" s="236">
        <v>0</v>
      </c>
      <c r="AH312" s="236">
        <v>0</v>
      </c>
      <c r="AI312" s="236">
        <v>0</v>
      </c>
      <c r="AJ312" s="236">
        <v>0</v>
      </c>
      <c r="AK312" s="236">
        <v>100000000</v>
      </c>
      <c r="AL312" s="86">
        <v>0</v>
      </c>
      <c r="AM312" s="99"/>
      <c r="AN312" s="93"/>
      <c r="AO312" s="95"/>
    </row>
    <row r="313" spans="1:41">
      <c r="A313" s="17">
        <v>30201010101</v>
      </c>
      <c r="B313" s="17" t="s">
        <v>504</v>
      </c>
      <c r="C313" s="18">
        <v>40000000</v>
      </c>
      <c r="D313" s="18">
        <v>0</v>
      </c>
      <c r="E313" s="18">
        <v>0</v>
      </c>
      <c r="F313" s="18">
        <v>0</v>
      </c>
      <c r="G313" s="18">
        <f t="shared" si="115"/>
        <v>40000000</v>
      </c>
      <c r="H313" s="18">
        <v>0</v>
      </c>
      <c r="I313" s="18">
        <v>0</v>
      </c>
      <c r="J313" s="18">
        <f t="shared" si="112"/>
        <v>40000000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f t="shared" si="116"/>
        <v>0</v>
      </c>
      <c r="Q313" s="18">
        <f t="shared" si="113"/>
        <v>40000000</v>
      </c>
      <c r="R313" s="18">
        <f t="shared" si="117"/>
        <v>0</v>
      </c>
      <c r="T313" s="238">
        <v>30201010101</v>
      </c>
      <c r="U313" s="234" t="s">
        <v>504</v>
      </c>
      <c r="V313" s="236">
        <v>40000000</v>
      </c>
      <c r="W313" s="236">
        <v>0</v>
      </c>
      <c r="X313" s="236">
        <v>0</v>
      </c>
      <c r="Y313" s="236">
        <v>0</v>
      </c>
      <c r="Z313" s="236">
        <v>0</v>
      </c>
      <c r="AA313" s="236">
        <v>0</v>
      </c>
      <c r="AB313" s="236">
        <v>40000000</v>
      </c>
      <c r="AC313" s="236">
        <v>0</v>
      </c>
      <c r="AD313" s="236">
        <v>0</v>
      </c>
      <c r="AE313" s="236">
        <v>40000000</v>
      </c>
      <c r="AF313" s="236">
        <v>0</v>
      </c>
      <c r="AG313" s="236">
        <v>0</v>
      </c>
      <c r="AH313" s="236">
        <v>0</v>
      </c>
      <c r="AI313" s="236">
        <v>0</v>
      </c>
      <c r="AJ313" s="236">
        <v>0</v>
      </c>
      <c r="AK313" s="236">
        <v>40000000</v>
      </c>
      <c r="AL313" s="86">
        <v>0</v>
      </c>
      <c r="AM313" s="99"/>
      <c r="AN313" s="93"/>
      <c r="AO313" s="95"/>
    </row>
    <row r="314" spans="1:41">
      <c r="A314" s="17">
        <v>30201010102</v>
      </c>
      <c r="B314" s="17" t="s">
        <v>505</v>
      </c>
      <c r="C314" s="18">
        <v>60000000</v>
      </c>
      <c r="D314" s="18">
        <v>0</v>
      </c>
      <c r="E314" s="18">
        <v>0</v>
      </c>
      <c r="F314" s="18">
        <v>0</v>
      </c>
      <c r="G314" s="18">
        <f t="shared" si="115"/>
        <v>60000000</v>
      </c>
      <c r="H314" s="18">
        <v>0</v>
      </c>
      <c r="I314" s="18">
        <v>0</v>
      </c>
      <c r="J314" s="18">
        <f t="shared" si="112"/>
        <v>60000000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f t="shared" si="116"/>
        <v>0</v>
      </c>
      <c r="Q314" s="18">
        <f t="shared" si="113"/>
        <v>60000000</v>
      </c>
      <c r="R314" s="18">
        <f t="shared" si="117"/>
        <v>0</v>
      </c>
      <c r="T314" s="238">
        <v>30201010102</v>
      </c>
      <c r="U314" s="234" t="s">
        <v>505</v>
      </c>
      <c r="V314" s="236">
        <v>60000000</v>
      </c>
      <c r="W314" s="236">
        <v>0</v>
      </c>
      <c r="X314" s="236">
        <v>0</v>
      </c>
      <c r="Y314" s="236">
        <v>0</v>
      </c>
      <c r="Z314" s="236">
        <v>0</v>
      </c>
      <c r="AA314" s="236">
        <v>0</v>
      </c>
      <c r="AB314" s="236">
        <v>60000000</v>
      </c>
      <c r="AC314" s="236">
        <v>0</v>
      </c>
      <c r="AD314" s="236">
        <v>0</v>
      </c>
      <c r="AE314" s="236">
        <v>60000000</v>
      </c>
      <c r="AF314" s="236">
        <v>0</v>
      </c>
      <c r="AG314" s="236">
        <v>0</v>
      </c>
      <c r="AH314" s="236">
        <v>0</v>
      </c>
      <c r="AI314" s="236">
        <v>0</v>
      </c>
      <c r="AJ314" s="236">
        <v>0</v>
      </c>
      <c r="AK314" s="236">
        <v>60000000</v>
      </c>
      <c r="AL314" s="86">
        <v>0</v>
      </c>
      <c r="AM314" s="99"/>
      <c r="AN314" s="93"/>
      <c r="AO314" s="95"/>
    </row>
    <row r="315" spans="1:41">
      <c r="A315" s="13">
        <v>302010102</v>
      </c>
      <c r="B315" s="14" t="s">
        <v>506</v>
      </c>
      <c r="C315" s="15">
        <f>+C316+C317</f>
        <v>165000000</v>
      </c>
      <c r="D315" s="15">
        <f t="shared" ref="D315:N315" si="138">+D316+D317</f>
        <v>0</v>
      </c>
      <c r="E315" s="15">
        <f t="shared" si="138"/>
        <v>0</v>
      </c>
      <c r="F315" s="15">
        <f t="shared" si="138"/>
        <v>0</v>
      </c>
      <c r="G315" s="15">
        <f t="shared" si="115"/>
        <v>165000000</v>
      </c>
      <c r="H315" s="15">
        <v>0</v>
      </c>
      <c r="I315" s="15">
        <v>0</v>
      </c>
      <c r="J315" s="15">
        <f t="shared" si="112"/>
        <v>165000000</v>
      </c>
      <c r="K315" s="15">
        <v>0</v>
      </c>
      <c r="L315" s="15">
        <v>0</v>
      </c>
      <c r="M315" s="15">
        <f t="shared" si="138"/>
        <v>0</v>
      </c>
      <c r="N315" s="15">
        <v>0</v>
      </c>
      <c r="O315" s="15">
        <v>0</v>
      </c>
      <c r="P315" s="15">
        <f t="shared" si="116"/>
        <v>0</v>
      </c>
      <c r="Q315" s="15">
        <f t="shared" si="113"/>
        <v>165000000</v>
      </c>
      <c r="R315" s="15">
        <f t="shared" si="117"/>
        <v>0</v>
      </c>
      <c r="T315" s="238">
        <v>302010102</v>
      </c>
      <c r="U315" s="234" t="s">
        <v>506</v>
      </c>
      <c r="V315" s="236">
        <v>165000000</v>
      </c>
      <c r="W315" s="236">
        <v>0</v>
      </c>
      <c r="X315" s="236">
        <v>0</v>
      </c>
      <c r="Y315" s="236">
        <v>0</v>
      </c>
      <c r="Z315" s="236">
        <v>0</v>
      </c>
      <c r="AA315" s="236">
        <v>0</v>
      </c>
      <c r="AB315" s="236">
        <v>165000000</v>
      </c>
      <c r="AC315" s="236">
        <v>0</v>
      </c>
      <c r="AD315" s="236">
        <v>0</v>
      </c>
      <c r="AE315" s="236">
        <v>165000000</v>
      </c>
      <c r="AF315" s="236">
        <v>0</v>
      </c>
      <c r="AG315" s="236">
        <v>0</v>
      </c>
      <c r="AH315" s="236">
        <v>0</v>
      </c>
      <c r="AI315" s="236">
        <v>0</v>
      </c>
      <c r="AJ315" s="236">
        <v>0</v>
      </c>
      <c r="AK315" s="236">
        <v>165000000</v>
      </c>
      <c r="AL315" s="86">
        <v>0</v>
      </c>
      <c r="AM315" s="99"/>
      <c r="AN315" s="93"/>
      <c r="AO315" s="95"/>
    </row>
    <row r="316" spans="1:41">
      <c r="A316" s="17">
        <v>30201010201</v>
      </c>
      <c r="B316" s="17" t="s">
        <v>507</v>
      </c>
      <c r="C316" s="18">
        <v>15000000</v>
      </c>
      <c r="D316" s="18">
        <v>0</v>
      </c>
      <c r="E316" s="18">
        <v>0</v>
      </c>
      <c r="F316" s="18">
        <v>0</v>
      </c>
      <c r="G316" s="18">
        <f t="shared" si="115"/>
        <v>15000000</v>
      </c>
      <c r="H316" s="18">
        <v>0</v>
      </c>
      <c r="I316" s="18">
        <v>0</v>
      </c>
      <c r="J316" s="18">
        <f t="shared" si="112"/>
        <v>15000000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f t="shared" si="116"/>
        <v>0</v>
      </c>
      <c r="Q316" s="18">
        <f t="shared" si="113"/>
        <v>15000000</v>
      </c>
      <c r="R316" s="18">
        <f t="shared" si="117"/>
        <v>0</v>
      </c>
      <c r="T316" s="238">
        <v>30201010201</v>
      </c>
      <c r="U316" s="234" t="s">
        <v>507</v>
      </c>
      <c r="V316" s="236">
        <v>15000000</v>
      </c>
      <c r="W316" s="236">
        <v>0</v>
      </c>
      <c r="X316" s="236">
        <v>0</v>
      </c>
      <c r="Y316" s="236">
        <v>0</v>
      </c>
      <c r="Z316" s="236">
        <v>0</v>
      </c>
      <c r="AA316" s="236">
        <v>0</v>
      </c>
      <c r="AB316" s="236">
        <v>15000000</v>
      </c>
      <c r="AC316" s="236">
        <v>0</v>
      </c>
      <c r="AD316" s="236">
        <v>0</v>
      </c>
      <c r="AE316" s="236">
        <v>15000000</v>
      </c>
      <c r="AF316" s="236">
        <v>0</v>
      </c>
      <c r="AG316" s="236">
        <v>0</v>
      </c>
      <c r="AH316" s="236">
        <v>0</v>
      </c>
      <c r="AI316" s="236">
        <v>0</v>
      </c>
      <c r="AJ316" s="236">
        <v>0</v>
      </c>
      <c r="AK316" s="236">
        <v>15000000</v>
      </c>
      <c r="AL316" s="86">
        <v>0</v>
      </c>
      <c r="AM316" s="99"/>
      <c r="AN316" s="93"/>
      <c r="AO316" s="95"/>
    </row>
    <row r="317" spans="1:41">
      <c r="A317" s="17">
        <v>30201010202</v>
      </c>
      <c r="B317" s="17" t="s">
        <v>508</v>
      </c>
      <c r="C317" s="18">
        <v>150000000</v>
      </c>
      <c r="D317" s="18">
        <v>0</v>
      </c>
      <c r="E317" s="18">
        <v>0</v>
      </c>
      <c r="F317" s="18">
        <v>0</v>
      </c>
      <c r="G317" s="18">
        <f t="shared" si="115"/>
        <v>150000000</v>
      </c>
      <c r="H317" s="18">
        <v>0</v>
      </c>
      <c r="I317" s="18">
        <v>0</v>
      </c>
      <c r="J317" s="18">
        <f t="shared" si="112"/>
        <v>150000000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f t="shared" si="116"/>
        <v>0</v>
      </c>
      <c r="Q317" s="18">
        <f t="shared" si="113"/>
        <v>150000000</v>
      </c>
      <c r="R317" s="18">
        <f t="shared" si="117"/>
        <v>0</v>
      </c>
      <c r="T317" s="238">
        <v>30201010202</v>
      </c>
      <c r="U317" s="234" t="s">
        <v>508</v>
      </c>
      <c r="V317" s="236">
        <v>150000000</v>
      </c>
      <c r="W317" s="236">
        <v>0</v>
      </c>
      <c r="X317" s="236">
        <v>0</v>
      </c>
      <c r="Y317" s="236">
        <v>0</v>
      </c>
      <c r="Z317" s="236">
        <v>0</v>
      </c>
      <c r="AA317" s="236">
        <v>0</v>
      </c>
      <c r="AB317" s="236">
        <v>150000000</v>
      </c>
      <c r="AC317" s="236">
        <v>0</v>
      </c>
      <c r="AD317" s="236">
        <v>0</v>
      </c>
      <c r="AE317" s="236">
        <v>150000000</v>
      </c>
      <c r="AF317" s="236">
        <v>0</v>
      </c>
      <c r="AG317" s="236">
        <v>0</v>
      </c>
      <c r="AH317" s="236">
        <v>0</v>
      </c>
      <c r="AI317" s="236">
        <v>0</v>
      </c>
      <c r="AJ317" s="236">
        <v>0</v>
      </c>
      <c r="AK317" s="236">
        <v>150000000</v>
      </c>
      <c r="AL317" s="86">
        <v>0</v>
      </c>
      <c r="AM317" s="99"/>
      <c r="AN317" s="93"/>
      <c r="AO317" s="95"/>
    </row>
    <row r="318" spans="1:41">
      <c r="A318" s="13">
        <v>302010103</v>
      </c>
      <c r="B318" s="14" t="s">
        <v>509</v>
      </c>
      <c r="C318" s="15">
        <f>+C319+C320+C321</f>
        <v>849124504</v>
      </c>
      <c r="D318" s="15">
        <f t="shared" ref="D318:N318" si="139">+D319+D320+D321</f>
        <v>0</v>
      </c>
      <c r="E318" s="15">
        <f t="shared" si="139"/>
        <v>0</v>
      </c>
      <c r="F318" s="15">
        <f t="shared" si="139"/>
        <v>134374952</v>
      </c>
      <c r="G318" s="15">
        <f t="shared" si="115"/>
        <v>983499456</v>
      </c>
      <c r="H318" s="15">
        <v>0</v>
      </c>
      <c r="I318" s="15">
        <v>0</v>
      </c>
      <c r="J318" s="15">
        <f t="shared" si="112"/>
        <v>983499456</v>
      </c>
      <c r="K318" s="15">
        <v>0</v>
      </c>
      <c r="L318" s="15">
        <v>0</v>
      </c>
      <c r="M318" s="15">
        <f t="shared" si="139"/>
        <v>0</v>
      </c>
      <c r="N318" s="15">
        <v>0</v>
      </c>
      <c r="O318" s="15">
        <v>0</v>
      </c>
      <c r="P318" s="15">
        <f t="shared" si="116"/>
        <v>0</v>
      </c>
      <c r="Q318" s="15">
        <f t="shared" si="113"/>
        <v>983499456</v>
      </c>
      <c r="R318" s="15">
        <f t="shared" si="117"/>
        <v>0</v>
      </c>
      <c r="T318" s="238">
        <v>302010103</v>
      </c>
      <c r="U318" s="234" t="s">
        <v>509</v>
      </c>
      <c r="V318" s="236">
        <v>849124504</v>
      </c>
      <c r="W318" s="236">
        <v>0</v>
      </c>
      <c r="X318" s="236">
        <v>0</v>
      </c>
      <c r="Y318" s="236">
        <v>0</v>
      </c>
      <c r="Z318" s="236">
        <v>0</v>
      </c>
      <c r="AA318" s="236">
        <v>134374952</v>
      </c>
      <c r="AB318" s="236">
        <v>983499456</v>
      </c>
      <c r="AC318" s="236">
        <v>0</v>
      </c>
      <c r="AD318" s="236">
        <v>0</v>
      </c>
      <c r="AE318" s="236">
        <v>983499456</v>
      </c>
      <c r="AF318" s="236">
        <v>0</v>
      </c>
      <c r="AG318" s="236">
        <v>0</v>
      </c>
      <c r="AH318" s="236">
        <v>0</v>
      </c>
      <c r="AI318" s="236">
        <v>0</v>
      </c>
      <c r="AJ318" s="236">
        <v>0</v>
      </c>
      <c r="AK318" s="236">
        <v>983499456</v>
      </c>
      <c r="AL318" s="86">
        <v>0</v>
      </c>
      <c r="AM318" s="99"/>
      <c r="AN318" s="93"/>
      <c r="AO318" s="95"/>
    </row>
    <row r="319" spans="1:41">
      <c r="A319" s="17">
        <v>30201010301</v>
      </c>
      <c r="B319" s="17" t="s">
        <v>510</v>
      </c>
      <c r="C319" s="18">
        <v>699124504</v>
      </c>
      <c r="D319" s="18">
        <v>0</v>
      </c>
      <c r="E319" s="18">
        <v>0</v>
      </c>
      <c r="F319" s="18">
        <v>0</v>
      </c>
      <c r="G319" s="18">
        <f t="shared" si="115"/>
        <v>699124504</v>
      </c>
      <c r="H319" s="18">
        <v>0</v>
      </c>
      <c r="I319" s="18">
        <v>0</v>
      </c>
      <c r="J319" s="18">
        <f t="shared" si="112"/>
        <v>699124504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f t="shared" si="116"/>
        <v>0</v>
      </c>
      <c r="Q319" s="18">
        <f t="shared" si="113"/>
        <v>699124504</v>
      </c>
      <c r="R319" s="18">
        <f t="shared" si="117"/>
        <v>0</v>
      </c>
      <c r="T319" s="238">
        <v>30201010301</v>
      </c>
      <c r="U319" s="234" t="s">
        <v>510</v>
      </c>
      <c r="V319" s="236">
        <v>699124504</v>
      </c>
      <c r="W319" s="236">
        <v>0</v>
      </c>
      <c r="X319" s="236">
        <v>0</v>
      </c>
      <c r="Y319" s="236">
        <v>0</v>
      </c>
      <c r="Z319" s="236">
        <v>0</v>
      </c>
      <c r="AA319" s="236">
        <v>0</v>
      </c>
      <c r="AB319" s="236">
        <v>699124504</v>
      </c>
      <c r="AC319" s="236">
        <v>0</v>
      </c>
      <c r="AD319" s="236">
        <v>0</v>
      </c>
      <c r="AE319" s="236">
        <v>699124504</v>
      </c>
      <c r="AF319" s="236">
        <v>0</v>
      </c>
      <c r="AG319" s="236">
        <v>0</v>
      </c>
      <c r="AH319" s="236">
        <v>0</v>
      </c>
      <c r="AI319" s="236">
        <v>0</v>
      </c>
      <c r="AJ319" s="236">
        <v>0</v>
      </c>
      <c r="AK319" s="236">
        <v>699124504</v>
      </c>
      <c r="AL319" s="86">
        <v>0</v>
      </c>
      <c r="AM319" s="99"/>
      <c r="AN319" s="93"/>
      <c r="AO319" s="95"/>
    </row>
    <row r="320" spans="1:41">
      <c r="A320" s="17">
        <v>30201010302</v>
      </c>
      <c r="B320" s="17" t="s">
        <v>511</v>
      </c>
      <c r="C320" s="18">
        <v>150000000</v>
      </c>
      <c r="D320" s="18">
        <v>0</v>
      </c>
      <c r="E320" s="18">
        <v>0</v>
      </c>
      <c r="F320" s="18">
        <v>0</v>
      </c>
      <c r="G320" s="18">
        <f t="shared" si="115"/>
        <v>150000000</v>
      </c>
      <c r="H320" s="18">
        <v>0</v>
      </c>
      <c r="I320" s="18">
        <v>0</v>
      </c>
      <c r="J320" s="18">
        <f t="shared" si="112"/>
        <v>150000000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f t="shared" si="116"/>
        <v>0</v>
      </c>
      <c r="Q320" s="18">
        <f t="shared" si="113"/>
        <v>150000000</v>
      </c>
      <c r="R320" s="18">
        <f t="shared" si="117"/>
        <v>0</v>
      </c>
      <c r="T320" s="238">
        <v>30201010302</v>
      </c>
      <c r="U320" s="234" t="s">
        <v>511</v>
      </c>
      <c r="V320" s="236">
        <v>150000000</v>
      </c>
      <c r="W320" s="236">
        <v>0</v>
      </c>
      <c r="X320" s="236">
        <v>0</v>
      </c>
      <c r="Y320" s="236">
        <v>0</v>
      </c>
      <c r="Z320" s="236">
        <v>0</v>
      </c>
      <c r="AA320" s="236">
        <v>0</v>
      </c>
      <c r="AB320" s="236">
        <v>150000000</v>
      </c>
      <c r="AC320" s="236">
        <v>0</v>
      </c>
      <c r="AD320" s="236">
        <v>0</v>
      </c>
      <c r="AE320" s="236">
        <v>150000000</v>
      </c>
      <c r="AF320" s="236">
        <v>0</v>
      </c>
      <c r="AG320" s="236">
        <v>0</v>
      </c>
      <c r="AH320" s="236">
        <v>0</v>
      </c>
      <c r="AI320" s="236">
        <v>0</v>
      </c>
      <c r="AJ320" s="236">
        <v>0</v>
      </c>
      <c r="AK320" s="236">
        <v>150000000</v>
      </c>
      <c r="AL320" s="86">
        <v>0</v>
      </c>
      <c r="AM320" s="99"/>
      <c r="AN320" s="93"/>
      <c r="AO320" s="95"/>
    </row>
    <row r="321" spans="1:41">
      <c r="A321" s="17">
        <v>30201010303</v>
      </c>
      <c r="B321" s="17" t="s">
        <v>878</v>
      </c>
      <c r="C321" s="18"/>
      <c r="D321" s="18"/>
      <c r="E321" s="18"/>
      <c r="F321" s="18">
        <v>134374952</v>
      </c>
      <c r="G321" s="18">
        <f t="shared" si="115"/>
        <v>134374952</v>
      </c>
      <c r="H321" s="18">
        <v>0</v>
      </c>
      <c r="I321" s="18">
        <v>0</v>
      </c>
      <c r="J321" s="18">
        <f t="shared" si="112"/>
        <v>134374952</v>
      </c>
      <c r="K321" s="18">
        <v>0</v>
      </c>
      <c r="L321" s="18">
        <v>0</v>
      </c>
      <c r="M321" s="18"/>
      <c r="N321" s="18">
        <v>0</v>
      </c>
      <c r="O321" s="18">
        <v>0</v>
      </c>
      <c r="P321" s="18">
        <f t="shared" si="116"/>
        <v>0</v>
      </c>
      <c r="Q321" s="18">
        <f t="shared" si="113"/>
        <v>134374952</v>
      </c>
      <c r="R321" s="18">
        <f t="shared" si="117"/>
        <v>0</v>
      </c>
      <c r="S321" s="84"/>
      <c r="T321" s="238">
        <v>30201010303</v>
      </c>
      <c r="U321" s="234" t="s">
        <v>878</v>
      </c>
      <c r="V321" s="236">
        <v>0</v>
      </c>
      <c r="W321" s="236">
        <v>0</v>
      </c>
      <c r="X321" s="236">
        <v>0</v>
      </c>
      <c r="Y321" s="236">
        <v>0</v>
      </c>
      <c r="Z321" s="236">
        <v>0</v>
      </c>
      <c r="AA321" s="236">
        <v>134374952</v>
      </c>
      <c r="AB321" s="236">
        <v>134374952</v>
      </c>
      <c r="AC321" s="236">
        <v>0</v>
      </c>
      <c r="AD321" s="236">
        <v>0</v>
      </c>
      <c r="AE321" s="236">
        <v>134374952</v>
      </c>
      <c r="AF321" s="236">
        <v>0</v>
      </c>
      <c r="AG321" s="236">
        <v>0</v>
      </c>
      <c r="AH321" s="236">
        <v>0</v>
      </c>
      <c r="AI321" s="236">
        <v>0</v>
      </c>
      <c r="AJ321" s="236">
        <v>0</v>
      </c>
      <c r="AK321" s="236">
        <v>134374952</v>
      </c>
      <c r="AL321" s="86">
        <v>0</v>
      </c>
      <c r="AM321" s="99"/>
      <c r="AN321" s="93"/>
      <c r="AO321" s="95"/>
    </row>
    <row r="322" spans="1:41">
      <c r="A322" s="13">
        <v>302010104</v>
      </c>
      <c r="B322" s="14" t="s">
        <v>512</v>
      </c>
      <c r="C322" s="15">
        <f>+C323+C324+C325</f>
        <v>45000000</v>
      </c>
      <c r="D322" s="15">
        <f t="shared" ref="D322:N322" si="140">+D323+D324+D325</f>
        <v>1000000</v>
      </c>
      <c r="E322" s="15">
        <f t="shared" si="140"/>
        <v>0</v>
      </c>
      <c r="F322" s="15">
        <f t="shared" si="140"/>
        <v>0</v>
      </c>
      <c r="G322" s="15">
        <f t="shared" si="115"/>
        <v>46000000</v>
      </c>
      <c r="H322" s="15">
        <v>990400</v>
      </c>
      <c r="I322" s="15">
        <v>990400</v>
      </c>
      <c r="J322" s="15">
        <f t="shared" si="112"/>
        <v>45009600</v>
      </c>
      <c r="K322" s="15">
        <v>0</v>
      </c>
      <c r="L322" s="15">
        <v>0</v>
      </c>
      <c r="M322" s="15">
        <f t="shared" si="140"/>
        <v>0</v>
      </c>
      <c r="N322" s="15">
        <v>990400</v>
      </c>
      <c r="O322" s="15">
        <v>990400</v>
      </c>
      <c r="P322" s="15">
        <f t="shared" si="116"/>
        <v>0</v>
      </c>
      <c r="Q322" s="15">
        <f t="shared" si="113"/>
        <v>45009600</v>
      </c>
      <c r="R322" s="15">
        <f t="shared" si="117"/>
        <v>0</v>
      </c>
      <c r="T322" s="238">
        <v>302010104</v>
      </c>
      <c r="U322" s="234" t="s">
        <v>512</v>
      </c>
      <c r="V322" s="236">
        <v>45000000</v>
      </c>
      <c r="W322" s="236">
        <v>1000000</v>
      </c>
      <c r="X322" s="236">
        <v>0</v>
      </c>
      <c r="Y322" s="236">
        <v>0</v>
      </c>
      <c r="Z322" s="236">
        <v>0</v>
      </c>
      <c r="AA322" s="236">
        <v>0</v>
      </c>
      <c r="AB322" s="236">
        <v>46000000</v>
      </c>
      <c r="AC322" s="236">
        <v>990400</v>
      </c>
      <c r="AD322" s="236">
        <v>990400</v>
      </c>
      <c r="AE322" s="236">
        <v>45009600</v>
      </c>
      <c r="AF322" s="236">
        <v>0</v>
      </c>
      <c r="AG322" s="236">
        <v>0</v>
      </c>
      <c r="AH322" s="236">
        <v>990400</v>
      </c>
      <c r="AI322" s="236">
        <v>990400</v>
      </c>
      <c r="AJ322" s="236">
        <v>0</v>
      </c>
      <c r="AK322" s="236">
        <v>45009600</v>
      </c>
      <c r="AL322" s="86">
        <v>0</v>
      </c>
      <c r="AM322" s="99"/>
      <c r="AN322" s="93"/>
      <c r="AO322" s="95"/>
    </row>
    <row r="323" spans="1:41">
      <c r="A323" s="17">
        <v>30201010401</v>
      </c>
      <c r="B323" s="17" t="s">
        <v>513</v>
      </c>
      <c r="C323" s="18">
        <v>5000000</v>
      </c>
      <c r="D323" s="18">
        <v>0</v>
      </c>
      <c r="E323" s="18">
        <v>0</v>
      </c>
      <c r="F323" s="18">
        <v>0</v>
      </c>
      <c r="G323" s="18">
        <f t="shared" si="115"/>
        <v>5000000</v>
      </c>
      <c r="H323" s="18">
        <v>0</v>
      </c>
      <c r="I323" s="18">
        <v>0</v>
      </c>
      <c r="J323" s="18">
        <f t="shared" si="112"/>
        <v>5000000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f t="shared" si="116"/>
        <v>0</v>
      </c>
      <c r="Q323" s="18">
        <f t="shared" si="113"/>
        <v>5000000</v>
      </c>
      <c r="R323" s="18">
        <f t="shared" si="117"/>
        <v>0</v>
      </c>
      <c r="T323" s="238">
        <v>30201010401</v>
      </c>
      <c r="U323" s="234" t="s">
        <v>513</v>
      </c>
      <c r="V323" s="236">
        <v>5000000</v>
      </c>
      <c r="W323" s="236">
        <v>0</v>
      </c>
      <c r="X323" s="236">
        <v>0</v>
      </c>
      <c r="Y323" s="236">
        <v>0</v>
      </c>
      <c r="Z323" s="236">
        <v>0</v>
      </c>
      <c r="AA323" s="236">
        <v>0</v>
      </c>
      <c r="AB323" s="236">
        <v>5000000</v>
      </c>
      <c r="AC323" s="236">
        <v>0</v>
      </c>
      <c r="AD323" s="236">
        <v>0</v>
      </c>
      <c r="AE323" s="236">
        <v>5000000</v>
      </c>
      <c r="AF323" s="236">
        <v>0</v>
      </c>
      <c r="AG323" s="236">
        <v>0</v>
      </c>
      <c r="AH323" s="236">
        <v>0</v>
      </c>
      <c r="AI323" s="236">
        <v>0</v>
      </c>
      <c r="AJ323" s="236">
        <v>0</v>
      </c>
      <c r="AK323" s="236">
        <v>5000000</v>
      </c>
      <c r="AL323" s="86">
        <v>0</v>
      </c>
      <c r="AM323" s="99"/>
      <c r="AN323" s="93"/>
      <c r="AO323" s="95"/>
    </row>
    <row r="324" spans="1:41">
      <c r="A324" s="17">
        <v>30201010402</v>
      </c>
      <c r="B324" s="17" t="s">
        <v>514</v>
      </c>
      <c r="C324" s="18">
        <v>40000000</v>
      </c>
      <c r="D324" s="18">
        <v>0</v>
      </c>
      <c r="E324" s="18">
        <v>0</v>
      </c>
      <c r="F324" s="18">
        <v>0</v>
      </c>
      <c r="G324" s="18">
        <f t="shared" si="115"/>
        <v>40000000</v>
      </c>
      <c r="H324" s="18">
        <v>0</v>
      </c>
      <c r="I324" s="18">
        <v>0</v>
      </c>
      <c r="J324" s="18">
        <f t="shared" si="112"/>
        <v>40000000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f t="shared" si="116"/>
        <v>0</v>
      </c>
      <c r="Q324" s="18">
        <f t="shared" si="113"/>
        <v>40000000</v>
      </c>
      <c r="R324" s="18">
        <f t="shared" si="117"/>
        <v>0</v>
      </c>
      <c r="T324" s="238">
        <v>30201010402</v>
      </c>
      <c r="U324" s="234" t="s">
        <v>514</v>
      </c>
      <c r="V324" s="236">
        <v>40000000</v>
      </c>
      <c r="W324" s="236">
        <v>0</v>
      </c>
      <c r="X324" s="236">
        <v>0</v>
      </c>
      <c r="Y324" s="236">
        <v>0</v>
      </c>
      <c r="Z324" s="236">
        <v>0</v>
      </c>
      <c r="AA324" s="236">
        <v>0</v>
      </c>
      <c r="AB324" s="236">
        <v>40000000</v>
      </c>
      <c r="AC324" s="236">
        <v>0</v>
      </c>
      <c r="AD324" s="236">
        <v>0</v>
      </c>
      <c r="AE324" s="236">
        <v>40000000</v>
      </c>
      <c r="AF324" s="236">
        <v>0</v>
      </c>
      <c r="AG324" s="236">
        <v>0</v>
      </c>
      <c r="AH324" s="236">
        <v>0</v>
      </c>
      <c r="AI324" s="236">
        <v>0</v>
      </c>
      <c r="AJ324" s="236">
        <v>0</v>
      </c>
      <c r="AK324" s="236">
        <v>40000000</v>
      </c>
      <c r="AL324" s="86">
        <v>0</v>
      </c>
      <c r="AM324" s="99"/>
      <c r="AN324" s="93"/>
      <c r="AO324" s="95"/>
    </row>
    <row r="325" spans="1:41">
      <c r="A325" s="17">
        <v>30201010403</v>
      </c>
      <c r="B325" s="17" t="s">
        <v>879</v>
      </c>
      <c r="C325" s="18"/>
      <c r="D325" s="18">
        <v>1000000</v>
      </c>
      <c r="E325" s="18"/>
      <c r="F325" s="18">
        <v>0</v>
      </c>
      <c r="G325" s="18">
        <f t="shared" si="115"/>
        <v>1000000</v>
      </c>
      <c r="H325" s="18">
        <v>990400</v>
      </c>
      <c r="I325" s="18">
        <v>990400</v>
      </c>
      <c r="J325" s="18">
        <f t="shared" si="112"/>
        <v>9600</v>
      </c>
      <c r="K325" s="18">
        <v>0</v>
      </c>
      <c r="L325" s="18">
        <v>0</v>
      </c>
      <c r="M325" s="18"/>
      <c r="N325" s="18">
        <v>990400</v>
      </c>
      <c r="O325" s="18">
        <v>990400</v>
      </c>
      <c r="P325" s="18">
        <f t="shared" si="116"/>
        <v>0</v>
      </c>
      <c r="Q325" s="18">
        <f t="shared" si="113"/>
        <v>9600</v>
      </c>
      <c r="R325" s="18">
        <f t="shared" si="117"/>
        <v>0</v>
      </c>
      <c r="S325" s="84"/>
      <c r="T325" s="238">
        <v>30201010403</v>
      </c>
      <c r="U325" s="234" t="s">
        <v>879</v>
      </c>
      <c r="V325" s="236">
        <v>0</v>
      </c>
      <c r="W325" s="236">
        <v>1000000</v>
      </c>
      <c r="X325" s="236">
        <v>0</v>
      </c>
      <c r="Y325" s="236">
        <v>0</v>
      </c>
      <c r="Z325" s="236">
        <v>0</v>
      </c>
      <c r="AA325" s="236">
        <v>0</v>
      </c>
      <c r="AB325" s="236">
        <v>1000000</v>
      </c>
      <c r="AC325" s="236">
        <v>990400</v>
      </c>
      <c r="AD325" s="236">
        <v>990400</v>
      </c>
      <c r="AE325" s="236">
        <v>9600</v>
      </c>
      <c r="AF325" s="236">
        <v>0</v>
      </c>
      <c r="AG325" s="236">
        <v>0</v>
      </c>
      <c r="AH325" s="236">
        <v>990400</v>
      </c>
      <c r="AI325" s="236">
        <v>990400</v>
      </c>
      <c r="AJ325" s="236">
        <v>0</v>
      </c>
      <c r="AK325" s="236">
        <v>9600</v>
      </c>
      <c r="AL325" s="86">
        <v>0</v>
      </c>
      <c r="AM325" s="99"/>
      <c r="AN325" s="93"/>
      <c r="AO325" s="95"/>
    </row>
    <row r="326" spans="1:41">
      <c r="A326" s="13">
        <v>302010105</v>
      </c>
      <c r="B326" s="14" t="s">
        <v>515</v>
      </c>
      <c r="C326" s="15">
        <f>+C327+C328</f>
        <v>130000000</v>
      </c>
      <c r="D326" s="15">
        <f t="shared" ref="D326:N326" si="141">+D327+D328</f>
        <v>3000000</v>
      </c>
      <c r="E326" s="15">
        <f t="shared" si="141"/>
        <v>0</v>
      </c>
      <c r="F326" s="15">
        <f t="shared" si="141"/>
        <v>0</v>
      </c>
      <c r="G326" s="15">
        <f t="shared" si="115"/>
        <v>133000000</v>
      </c>
      <c r="H326" s="15">
        <v>2633409</v>
      </c>
      <c r="I326" s="15">
        <v>2633409</v>
      </c>
      <c r="J326" s="15">
        <f t="shared" si="112"/>
        <v>130366591</v>
      </c>
      <c r="K326" s="15">
        <v>2633409</v>
      </c>
      <c r="L326" s="15">
        <v>2633409</v>
      </c>
      <c r="M326" s="15">
        <f t="shared" si="141"/>
        <v>0</v>
      </c>
      <c r="N326" s="15">
        <v>2633409</v>
      </c>
      <c r="O326" s="15">
        <v>2633409</v>
      </c>
      <c r="P326" s="15">
        <f t="shared" si="116"/>
        <v>0</v>
      </c>
      <c r="Q326" s="15">
        <f t="shared" si="113"/>
        <v>130366591</v>
      </c>
      <c r="R326" s="15">
        <f t="shared" si="117"/>
        <v>2633409</v>
      </c>
      <c r="T326" s="238">
        <v>302010105</v>
      </c>
      <c r="U326" s="234" t="s">
        <v>515</v>
      </c>
      <c r="V326" s="236">
        <v>130000000</v>
      </c>
      <c r="W326" s="236">
        <v>3000000</v>
      </c>
      <c r="X326" s="236">
        <v>0</v>
      </c>
      <c r="Y326" s="236">
        <v>0</v>
      </c>
      <c r="Z326" s="236">
        <v>0</v>
      </c>
      <c r="AA326" s="236">
        <v>0</v>
      </c>
      <c r="AB326" s="236">
        <v>133000000</v>
      </c>
      <c r="AC326" s="236">
        <v>2633409</v>
      </c>
      <c r="AD326" s="236">
        <v>2633409</v>
      </c>
      <c r="AE326" s="236">
        <v>130366591</v>
      </c>
      <c r="AF326" s="236">
        <v>2633409</v>
      </c>
      <c r="AG326" s="236">
        <v>2633409</v>
      </c>
      <c r="AH326" s="236">
        <v>2633409</v>
      </c>
      <c r="AI326" s="236">
        <v>2633409</v>
      </c>
      <c r="AJ326" s="236">
        <v>0</v>
      </c>
      <c r="AK326" s="236">
        <v>130366591</v>
      </c>
      <c r="AL326" s="86">
        <v>0</v>
      </c>
      <c r="AM326" s="99"/>
      <c r="AN326" s="93"/>
      <c r="AO326" s="95"/>
    </row>
    <row r="327" spans="1:41">
      <c r="A327" s="17">
        <v>30201010501</v>
      </c>
      <c r="B327" s="17" t="s">
        <v>516</v>
      </c>
      <c r="C327" s="18">
        <v>130000000</v>
      </c>
      <c r="D327" s="18">
        <v>0</v>
      </c>
      <c r="E327" s="18">
        <v>0</v>
      </c>
      <c r="F327" s="18">
        <v>0</v>
      </c>
      <c r="G327" s="18">
        <f t="shared" si="115"/>
        <v>130000000</v>
      </c>
      <c r="H327" s="18">
        <v>0</v>
      </c>
      <c r="I327" s="18">
        <v>0</v>
      </c>
      <c r="J327" s="18">
        <f t="shared" si="112"/>
        <v>130000000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f t="shared" si="116"/>
        <v>0</v>
      </c>
      <c r="Q327" s="18">
        <f t="shared" si="113"/>
        <v>130000000</v>
      </c>
      <c r="R327" s="18">
        <f t="shared" si="117"/>
        <v>0</v>
      </c>
      <c r="T327" s="238">
        <v>30201010501</v>
      </c>
      <c r="U327" s="234" t="s">
        <v>516</v>
      </c>
      <c r="V327" s="236">
        <v>130000000</v>
      </c>
      <c r="W327" s="236">
        <v>0</v>
      </c>
      <c r="X327" s="236">
        <v>0</v>
      </c>
      <c r="Y327" s="236">
        <v>0</v>
      </c>
      <c r="Z327" s="236">
        <v>0</v>
      </c>
      <c r="AA327" s="236">
        <v>0</v>
      </c>
      <c r="AB327" s="236">
        <v>130000000</v>
      </c>
      <c r="AC327" s="236">
        <v>0</v>
      </c>
      <c r="AD327" s="236">
        <v>0</v>
      </c>
      <c r="AE327" s="236">
        <v>130000000</v>
      </c>
      <c r="AF327" s="236">
        <v>0</v>
      </c>
      <c r="AG327" s="236">
        <v>0</v>
      </c>
      <c r="AH327" s="236">
        <v>0</v>
      </c>
      <c r="AI327" s="236">
        <v>0</v>
      </c>
      <c r="AJ327" s="236">
        <v>0</v>
      </c>
      <c r="AK327" s="236">
        <v>130000000</v>
      </c>
      <c r="AL327" s="86">
        <v>0</v>
      </c>
      <c r="AM327" s="99"/>
      <c r="AN327" s="93"/>
      <c r="AO327" s="95"/>
    </row>
    <row r="328" spans="1:41">
      <c r="A328" s="17">
        <v>30201010503</v>
      </c>
      <c r="B328" s="17" t="s">
        <v>880</v>
      </c>
      <c r="C328" s="18"/>
      <c r="D328" s="18">
        <v>3000000</v>
      </c>
      <c r="E328" s="18"/>
      <c r="F328" s="18">
        <v>0</v>
      </c>
      <c r="G328" s="18">
        <f t="shared" si="115"/>
        <v>3000000</v>
      </c>
      <c r="H328" s="18">
        <v>2633409</v>
      </c>
      <c r="I328" s="18">
        <v>2633409</v>
      </c>
      <c r="J328" s="18">
        <f t="shared" si="112"/>
        <v>366591</v>
      </c>
      <c r="K328" s="18">
        <v>2633409</v>
      </c>
      <c r="L328" s="18">
        <v>2633409</v>
      </c>
      <c r="M328" s="18"/>
      <c r="N328" s="18">
        <v>2633409</v>
      </c>
      <c r="O328" s="18">
        <v>2633409</v>
      </c>
      <c r="P328" s="18">
        <f t="shared" si="116"/>
        <v>0</v>
      </c>
      <c r="Q328" s="18">
        <f t="shared" si="113"/>
        <v>366591</v>
      </c>
      <c r="R328" s="18">
        <f t="shared" si="117"/>
        <v>2633409</v>
      </c>
      <c r="S328" s="84"/>
      <c r="T328" s="238">
        <v>30201010503</v>
      </c>
      <c r="U328" s="234" t="s">
        <v>880</v>
      </c>
      <c r="V328" s="236">
        <v>0</v>
      </c>
      <c r="W328" s="236">
        <v>3000000</v>
      </c>
      <c r="X328" s="236">
        <v>0</v>
      </c>
      <c r="Y328" s="236">
        <v>0</v>
      </c>
      <c r="Z328" s="236">
        <v>0</v>
      </c>
      <c r="AA328" s="236">
        <v>0</v>
      </c>
      <c r="AB328" s="236">
        <v>3000000</v>
      </c>
      <c r="AC328" s="236">
        <v>2633409</v>
      </c>
      <c r="AD328" s="236">
        <v>2633409</v>
      </c>
      <c r="AE328" s="236">
        <v>366591</v>
      </c>
      <c r="AF328" s="236">
        <v>2633409</v>
      </c>
      <c r="AG328" s="236">
        <v>2633409</v>
      </c>
      <c r="AH328" s="236">
        <v>2633409</v>
      </c>
      <c r="AI328" s="236">
        <v>2633409</v>
      </c>
      <c r="AJ328" s="236">
        <v>0</v>
      </c>
      <c r="AK328" s="236">
        <v>366591</v>
      </c>
      <c r="AL328" s="86">
        <v>0</v>
      </c>
      <c r="AM328" s="99"/>
      <c r="AN328" s="93"/>
      <c r="AO328" s="95"/>
    </row>
    <row r="329" spans="1:41">
      <c r="A329" s="13">
        <v>302010106</v>
      </c>
      <c r="B329" s="14" t="s">
        <v>517</v>
      </c>
      <c r="C329" s="15">
        <f>+C330+C331</f>
        <v>60000000</v>
      </c>
      <c r="D329" s="15">
        <f t="shared" ref="D329:N329" si="142">+D330+D331</f>
        <v>0</v>
      </c>
      <c r="E329" s="15">
        <f t="shared" si="142"/>
        <v>0</v>
      </c>
      <c r="F329" s="15">
        <f t="shared" si="142"/>
        <v>0</v>
      </c>
      <c r="G329" s="15">
        <f t="shared" si="115"/>
        <v>60000000</v>
      </c>
      <c r="H329" s="15">
        <v>0</v>
      </c>
      <c r="I329" s="15">
        <v>0</v>
      </c>
      <c r="J329" s="15">
        <f t="shared" si="112"/>
        <v>60000000</v>
      </c>
      <c r="K329" s="15">
        <v>0</v>
      </c>
      <c r="L329" s="15">
        <v>0</v>
      </c>
      <c r="M329" s="15">
        <f t="shared" si="142"/>
        <v>0</v>
      </c>
      <c r="N329" s="15">
        <v>0</v>
      </c>
      <c r="O329" s="15">
        <v>0</v>
      </c>
      <c r="P329" s="15">
        <f t="shared" si="116"/>
        <v>0</v>
      </c>
      <c r="Q329" s="15">
        <f t="shared" si="113"/>
        <v>60000000</v>
      </c>
      <c r="R329" s="15">
        <f t="shared" si="117"/>
        <v>0</v>
      </c>
      <c r="T329" s="238">
        <v>302010106</v>
      </c>
      <c r="U329" s="234" t="s">
        <v>517</v>
      </c>
      <c r="V329" s="236">
        <v>60000000</v>
      </c>
      <c r="W329" s="236">
        <v>0</v>
      </c>
      <c r="X329" s="236">
        <v>0</v>
      </c>
      <c r="Y329" s="236">
        <v>0</v>
      </c>
      <c r="Z329" s="236">
        <v>0</v>
      </c>
      <c r="AA329" s="236">
        <v>0</v>
      </c>
      <c r="AB329" s="236">
        <v>60000000</v>
      </c>
      <c r="AC329" s="236">
        <v>0</v>
      </c>
      <c r="AD329" s="236">
        <v>0</v>
      </c>
      <c r="AE329" s="236">
        <v>60000000</v>
      </c>
      <c r="AF329" s="236">
        <v>0</v>
      </c>
      <c r="AG329" s="236">
        <v>0</v>
      </c>
      <c r="AH329" s="236">
        <v>0</v>
      </c>
      <c r="AI329" s="236">
        <v>0</v>
      </c>
      <c r="AJ329" s="236">
        <v>0</v>
      </c>
      <c r="AK329" s="236">
        <v>60000000</v>
      </c>
      <c r="AL329" s="86">
        <v>0</v>
      </c>
      <c r="AM329" s="99"/>
      <c r="AN329" s="93"/>
      <c r="AO329" s="95"/>
    </row>
    <row r="330" spans="1:41">
      <c r="A330" s="17">
        <v>30201010601</v>
      </c>
      <c r="B330" s="17" t="s">
        <v>518</v>
      </c>
      <c r="C330" s="18">
        <v>10000000</v>
      </c>
      <c r="D330" s="18">
        <v>0</v>
      </c>
      <c r="E330" s="18">
        <v>0</v>
      </c>
      <c r="F330" s="18">
        <v>0</v>
      </c>
      <c r="G330" s="18">
        <f t="shared" si="115"/>
        <v>10000000</v>
      </c>
      <c r="H330" s="18">
        <v>0</v>
      </c>
      <c r="I330" s="18">
        <v>0</v>
      </c>
      <c r="J330" s="18">
        <f t="shared" si="112"/>
        <v>10000000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f t="shared" si="116"/>
        <v>0</v>
      </c>
      <c r="Q330" s="18">
        <f t="shared" si="113"/>
        <v>10000000</v>
      </c>
      <c r="R330" s="18">
        <f t="shared" si="117"/>
        <v>0</v>
      </c>
      <c r="T330" s="238">
        <v>30201010601</v>
      </c>
      <c r="U330" s="234" t="s">
        <v>518</v>
      </c>
      <c r="V330" s="236">
        <v>10000000</v>
      </c>
      <c r="W330" s="236">
        <v>0</v>
      </c>
      <c r="X330" s="236">
        <v>0</v>
      </c>
      <c r="Y330" s="236">
        <v>0</v>
      </c>
      <c r="Z330" s="236">
        <v>0</v>
      </c>
      <c r="AA330" s="236">
        <v>0</v>
      </c>
      <c r="AB330" s="236">
        <v>10000000</v>
      </c>
      <c r="AC330" s="236">
        <v>0</v>
      </c>
      <c r="AD330" s="236">
        <v>0</v>
      </c>
      <c r="AE330" s="236">
        <v>10000000</v>
      </c>
      <c r="AF330" s="236">
        <v>0</v>
      </c>
      <c r="AG330" s="236">
        <v>0</v>
      </c>
      <c r="AH330" s="236">
        <v>0</v>
      </c>
      <c r="AI330" s="236">
        <v>0</v>
      </c>
      <c r="AJ330" s="236">
        <v>0</v>
      </c>
      <c r="AK330" s="236">
        <v>10000000</v>
      </c>
      <c r="AL330" s="86">
        <v>0</v>
      </c>
      <c r="AM330" s="99"/>
      <c r="AN330" s="93"/>
      <c r="AO330" s="95"/>
    </row>
    <row r="331" spans="1:41">
      <c r="A331" s="17">
        <v>30201010602</v>
      </c>
      <c r="B331" s="17" t="s">
        <v>519</v>
      </c>
      <c r="C331" s="18">
        <v>50000000</v>
      </c>
      <c r="D331" s="18">
        <v>0</v>
      </c>
      <c r="E331" s="18">
        <v>0</v>
      </c>
      <c r="F331" s="18">
        <v>0</v>
      </c>
      <c r="G331" s="18">
        <f t="shared" si="115"/>
        <v>50000000</v>
      </c>
      <c r="H331" s="18">
        <v>0</v>
      </c>
      <c r="I331" s="18">
        <v>0</v>
      </c>
      <c r="J331" s="18">
        <f t="shared" si="112"/>
        <v>50000000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f t="shared" si="116"/>
        <v>0</v>
      </c>
      <c r="Q331" s="18">
        <f t="shared" si="113"/>
        <v>50000000</v>
      </c>
      <c r="R331" s="18">
        <f t="shared" si="117"/>
        <v>0</v>
      </c>
      <c r="T331" s="238">
        <v>30201010602</v>
      </c>
      <c r="U331" s="234" t="s">
        <v>519</v>
      </c>
      <c r="V331" s="236">
        <v>50000000</v>
      </c>
      <c r="W331" s="236">
        <v>0</v>
      </c>
      <c r="X331" s="236">
        <v>0</v>
      </c>
      <c r="Y331" s="236">
        <v>0</v>
      </c>
      <c r="Z331" s="236">
        <v>0</v>
      </c>
      <c r="AA331" s="236">
        <v>0</v>
      </c>
      <c r="AB331" s="236">
        <v>50000000</v>
      </c>
      <c r="AC331" s="236">
        <v>0</v>
      </c>
      <c r="AD331" s="236">
        <v>0</v>
      </c>
      <c r="AE331" s="236">
        <v>50000000</v>
      </c>
      <c r="AF331" s="236">
        <v>0</v>
      </c>
      <c r="AG331" s="236">
        <v>0</v>
      </c>
      <c r="AH331" s="236">
        <v>0</v>
      </c>
      <c r="AI331" s="236">
        <v>0</v>
      </c>
      <c r="AJ331" s="236">
        <v>0</v>
      </c>
      <c r="AK331" s="236">
        <v>50000000</v>
      </c>
      <c r="AL331" s="86">
        <v>0</v>
      </c>
      <c r="AM331" s="99"/>
      <c r="AN331" s="93"/>
      <c r="AO331" s="95"/>
    </row>
    <row r="332" spans="1:41">
      <c r="A332" s="13">
        <v>302010107</v>
      </c>
      <c r="B332" s="14" t="s">
        <v>520</v>
      </c>
      <c r="C332" s="15">
        <f>+C333+C334+C335</f>
        <v>305000000</v>
      </c>
      <c r="D332" s="15">
        <f t="shared" ref="D332:N332" si="143">+D333+D334+D335</f>
        <v>60000000</v>
      </c>
      <c r="E332" s="15">
        <f t="shared" si="143"/>
        <v>0</v>
      </c>
      <c r="F332" s="15">
        <f t="shared" si="143"/>
        <v>0</v>
      </c>
      <c r="G332" s="15">
        <f t="shared" si="115"/>
        <v>365000000</v>
      </c>
      <c r="H332" s="15">
        <v>0</v>
      </c>
      <c r="I332" s="15">
        <v>0</v>
      </c>
      <c r="J332" s="15">
        <f t="shared" si="112"/>
        <v>365000000</v>
      </c>
      <c r="K332" s="15">
        <v>0</v>
      </c>
      <c r="L332" s="15">
        <v>0</v>
      </c>
      <c r="M332" s="15">
        <f t="shared" si="143"/>
        <v>0</v>
      </c>
      <c r="N332" s="15">
        <v>0</v>
      </c>
      <c r="O332" s="15">
        <v>0</v>
      </c>
      <c r="P332" s="15">
        <f t="shared" si="116"/>
        <v>0</v>
      </c>
      <c r="Q332" s="15">
        <f t="shared" si="113"/>
        <v>365000000</v>
      </c>
      <c r="R332" s="15">
        <f t="shared" si="117"/>
        <v>0</v>
      </c>
      <c r="T332" s="238">
        <v>302010107</v>
      </c>
      <c r="U332" s="234" t="s">
        <v>520</v>
      </c>
      <c r="V332" s="236">
        <v>305000000</v>
      </c>
      <c r="W332" s="236">
        <v>60000000</v>
      </c>
      <c r="X332" s="236">
        <v>0</v>
      </c>
      <c r="Y332" s="236">
        <v>0</v>
      </c>
      <c r="Z332" s="236">
        <v>0</v>
      </c>
      <c r="AA332" s="236">
        <v>0</v>
      </c>
      <c r="AB332" s="236">
        <v>365000000</v>
      </c>
      <c r="AC332" s="236">
        <v>0</v>
      </c>
      <c r="AD332" s="236">
        <v>0</v>
      </c>
      <c r="AE332" s="236">
        <v>365000000</v>
      </c>
      <c r="AF332" s="236">
        <v>0</v>
      </c>
      <c r="AG332" s="236">
        <v>0</v>
      </c>
      <c r="AH332" s="236">
        <v>0</v>
      </c>
      <c r="AI332" s="236">
        <v>0</v>
      </c>
      <c r="AJ332" s="236">
        <v>0</v>
      </c>
      <c r="AK332" s="236">
        <v>365000000</v>
      </c>
      <c r="AL332" s="86">
        <v>0</v>
      </c>
      <c r="AM332" s="99"/>
      <c r="AN332" s="93"/>
      <c r="AO332" s="95"/>
    </row>
    <row r="333" spans="1:41">
      <c r="A333" s="17">
        <v>30201010701</v>
      </c>
      <c r="B333" s="17" t="s">
        <v>521</v>
      </c>
      <c r="C333" s="18">
        <v>45000000</v>
      </c>
      <c r="D333" s="18">
        <v>0</v>
      </c>
      <c r="E333" s="18">
        <v>0</v>
      </c>
      <c r="F333" s="18">
        <v>0</v>
      </c>
      <c r="G333" s="18">
        <f t="shared" si="115"/>
        <v>45000000</v>
      </c>
      <c r="H333" s="18">
        <v>0</v>
      </c>
      <c r="I333" s="18">
        <v>0</v>
      </c>
      <c r="J333" s="18">
        <f t="shared" si="112"/>
        <v>45000000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f t="shared" si="116"/>
        <v>0</v>
      </c>
      <c r="Q333" s="18">
        <f t="shared" si="113"/>
        <v>45000000</v>
      </c>
      <c r="R333" s="18">
        <f t="shared" si="117"/>
        <v>0</v>
      </c>
      <c r="T333" s="238">
        <v>30201010701</v>
      </c>
      <c r="U333" s="234" t="s">
        <v>521</v>
      </c>
      <c r="V333" s="236">
        <v>45000000</v>
      </c>
      <c r="W333" s="236">
        <v>0</v>
      </c>
      <c r="X333" s="236">
        <v>0</v>
      </c>
      <c r="Y333" s="236">
        <v>0</v>
      </c>
      <c r="Z333" s="236">
        <v>0</v>
      </c>
      <c r="AA333" s="236">
        <v>0</v>
      </c>
      <c r="AB333" s="236">
        <v>45000000</v>
      </c>
      <c r="AC333" s="236">
        <v>0</v>
      </c>
      <c r="AD333" s="236">
        <v>0</v>
      </c>
      <c r="AE333" s="236">
        <v>45000000</v>
      </c>
      <c r="AF333" s="236">
        <v>0</v>
      </c>
      <c r="AG333" s="236">
        <v>0</v>
      </c>
      <c r="AH333" s="236">
        <v>0</v>
      </c>
      <c r="AI333" s="236">
        <v>0</v>
      </c>
      <c r="AJ333" s="236">
        <v>0</v>
      </c>
      <c r="AK333" s="236">
        <v>45000000</v>
      </c>
      <c r="AL333" s="86">
        <v>0</v>
      </c>
      <c r="AM333" s="100"/>
      <c r="AN333" s="96"/>
      <c r="AO333" s="97"/>
    </row>
    <row r="334" spans="1:41">
      <c r="A334" s="17">
        <v>30201010702</v>
      </c>
      <c r="B334" s="17" t="s">
        <v>522</v>
      </c>
      <c r="C334" s="18">
        <v>260000000</v>
      </c>
      <c r="D334" s="18">
        <v>0</v>
      </c>
      <c r="E334" s="18">
        <v>0</v>
      </c>
      <c r="F334" s="18">
        <v>0</v>
      </c>
      <c r="G334" s="18">
        <f t="shared" si="115"/>
        <v>260000000</v>
      </c>
      <c r="H334" s="18">
        <v>0</v>
      </c>
      <c r="I334" s="18">
        <v>0</v>
      </c>
      <c r="J334" s="18">
        <f t="shared" ref="J334:J397" si="144">+G334-I334</f>
        <v>260000000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f t="shared" si="116"/>
        <v>0</v>
      </c>
      <c r="Q334" s="18">
        <f t="shared" ref="Q334:Q397" si="145">+G334-O334</f>
        <v>260000000</v>
      </c>
      <c r="R334" s="18">
        <f t="shared" si="117"/>
        <v>0</v>
      </c>
      <c r="T334" s="238">
        <v>30201010702</v>
      </c>
      <c r="U334" s="234" t="s">
        <v>522</v>
      </c>
      <c r="V334" s="236">
        <v>260000000</v>
      </c>
      <c r="W334" s="236">
        <v>0</v>
      </c>
      <c r="X334" s="236">
        <v>0</v>
      </c>
      <c r="Y334" s="236">
        <v>0</v>
      </c>
      <c r="Z334" s="236">
        <v>0</v>
      </c>
      <c r="AA334" s="236">
        <v>0</v>
      </c>
      <c r="AB334" s="236">
        <v>260000000</v>
      </c>
      <c r="AC334" s="236">
        <v>0</v>
      </c>
      <c r="AD334" s="236">
        <v>0</v>
      </c>
      <c r="AE334" s="236">
        <v>260000000</v>
      </c>
      <c r="AF334" s="236">
        <v>0</v>
      </c>
      <c r="AG334" s="236">
        <v>0</v>
      </c>
      <c r="AH334" s="236">
        <v>0</v>
      </c>
      <c r="AI334" s="236">
        <v>0</v>
      </c>
      <c r="AJ334" s="236">
        <v>0</v>
      </c>
      <c r="AK334" s="236">
        <v>260000000</v>
      </c>
      <c r="AL334" s="86">
        <v>0</v>
      </c>
      <c r="AM334" s="99"/>
      <c r="AN334" s="93"/>
      <c r="AO334" s="95"/>
    </row>
    <row r="335" spans="1:41">
      <c r="A335" s="17">
        <v>30201010703</v>
      </c>
      <c r="B335" s="17" t="s">
        <v>881</v>
      </c>
      <c r="C335" s="18"/>
      <c r="D335" s="18">
        <v>60000000</v>
      </c>
      <c r="E335" s="18"/>
      <c r="F335" s="18">
        <v>0</v>
      </c>
      <c r="G335" s="18">
        <f t="shared" ref="G335:G398" si="146">+C335+D335-E335+F335</f>
        <v>60000000</v>
      </c>
      <c r="H335" s="18">
        <v>0</v>
      </c>
      <c r="I335" s="18">
        <v>0</v>
      </c>
      <c r="J335" s="18">
        <f t="shared" si="144"/>
        <v>60000000</v>
      </c>
      <c r="K335" s="18">
        <v>0</v>
      </c>
      <c r="L335" s="18">
        <v>0</v>
      </c>
      <c r="M335" s="18"/>
      <c r="N335" s="18">
        <v>0</v>
      </c>
      <c r="O335" s="18">
        <v>0</v>
      </c>
      <c r="P335" s="18">
        <f t="shared" ref="P335:P398" si="147">+O335-I335</f>
        <v>0</v>
      </c>
      <c r="Q335" s="18">
        <f t="shared" si="145"/>
        <v>60000000</v>
      </c>
      <c r="R335" s="18">
        <f t="shared" ref="R335:R398" si="148">+L335</f>
        <v>0</v>
      </c>
      <c r="S335" s="84"/>
      <c r="T335" s="238">
        <v>30201010703</v>
      </c>
      <c r="U335" s="234" t="s">
        <v>881</v>
      </c>
      <c r="V335" s="236">
        <v>0</v>
      </c>
      <c r="W335" s="236">
        <v>60000000</v>
      </c>
      <c r="X335" s="236">
        <v>0</v>
      </c>
      <c r="Y335" s="236">
        <v>0</v>
      </c>
      <c r="Z335" s="236">
        <v>0</v>
      </c>
      <c r="AA335" s="236">
        <v>0</v>
      </c>
      <c r="AB335" s="236">
        <v>60000000</v>
      </c>
      <c r="AC335" s="236">
        <v>0</v>
      </c>
      <c r="AD335" s="236">
        <v>0</v>
      </c>
      <c r="AE335" s="236">
        <v>60000000</v>
      </c>
      <c r="AF335" s="236">
        <v>0</v>
      </c>
      <c r="AG335" s="236">
        <v>0</v>
      </c>
      <c r="AH335" s="236">
        <v>0</v>
      </c>
      <c r="AI335" s="236">
        <v>0</v>
      </c>
      <c r="AJ335" s="236">
        <v>0</v>
      </c>
      <c r="AK335" s="236">
        <v>60000000</v>
      </c>
      <c r="AL335" s="86">
        <v>0</v>
      </c>
      <c r="AM335" s="99"/>
      <c r="AN335" s="93"/>
      <c r="AO335" s="95"/>
    </row>
    <row r="336" spans="1:41">
      <c r="A336" s="13">
        <v>302010108</v>
      </c>
      <c r="B336" s="14" t="s">
        <v>523</v>
      </c>
      <c r="C336" s="15">
        <f>+C337</f>
        <v>5000000</v>
      </c>
      <c r="D336" s="15">
        <f t="shared" ref="D336:N336" si="149">+D337</f>
        <v>0</v>
      </c>
      <c r="E336" s="15">
        <f t="shared" si="149"/>
        <v>0</v>
      </c>
      <c r="F336" s="15">
        <f t="shared" si="149"/>
        <v>0</v>
      </c>
      <c r="G336" s="15">
        <f t="shared" si="146"/>
        <v>5000000</v>
      </c>
      <c r="H336" s="15">
        <v>0</v>
      </c>
      <c r="I336" s="15">
        <v>0</v>
      </c>
      <c r="J336" s="15">
        <f t="shared" si="144"/>
        <v>5000000</v>
      </c>
      <c r="K336" s="15">
        <v>0</v>
      </c>
      <c r="L336" s="15">
        <v>0</v>
      </c>
      <c r="M336" s="15">
        <f t="shared" si="149"/>
        <v>0</v>
      </c>
      <c r="N336" s="15">
        <v>0</v>
      </c>
      <c r="O336" s="15">
        <v>0</v>
      </c>
      <c r="P336" s="15">
        <f t="shared" si="147"/>
        <v>0</v>
      </c>
      <c r="Q336" s="15">
        <f t="shared" si="145"/>
        <v>5000000</v>
      </c>
      <c r="R336" s="15">
        <f t="shared" si="148"/>
        <v>0</v>
      </c>
      <c r="T336" s="238">
        <v>302010108</v>
      </c>
      <c r="U336" s="234" t="s">
        <v>523</v>
      </c>
      <c r="V336" s="236">
        <v>5000000</v>
      </c>
      <c r="W336" s="236">
        <v>0</v>
      </c>
      <c r="X336" s="236">
        <v>0</v>
      </c>
      <c r="Y336" s="236">
        <v>0</v>
      </c>
      <c r="Z336" s="236">
        <v>0</v>
      </c>
      <c r="AA336" s="236">
        <v>0</v>
      </c>
      <c r="AB336" s="236">
        <v>5000000</v>
      </c>
      <c r="AC336" s="236">
        <v>0</v>
      </c>
      <c r="AD336" s="236">
        <v>0</v>
      </c>
      <c r="AE336" s="236">
        <v>5000000</v>
      </c>
      <c r="AF336" s="236">
        <v>0</v>
      </c>
      <c r="AG336" s="236">
        <v>0</v>
      </c>
      <c r="AH336" s="236">
        <v>0</v>
      </c>
      <c r="AI336" s="236">
        <v>0</v>
      </c>
      <c r="AJ336" s="236">
        <v>0</v>
      </c>
      <c r="AK336" s="236">
        <v>5000000</v>
      </c>
      <c r="AL336" s="86">
        <v>0</v>
      </c>
      <c r="AM336" s="99"/>
      <c r="AN336" s="93"/>
      <c r="AO336" s="95"/>
    </row>
    <row r="337" spans="1:42">
      <c r="A337" s="17">
        <v>30201010802</v>
      </c>
      <c r="B337" s="17" t="s">
        <v>524</v>
      </c>
      <c r="C337" s="18">
        <v>5000000</v>
      </c>
      <c r="D337" s="18">
        <v>0</v>
      </c>
      <c r="E337" s="18">
        <v>0</v>
      </c>
      <c r="F337" s="18">
        <v>0</v>
      </c>
      <c r="G337" s="18">
        <f t="shared" si="146"/>
        <v>5000000</v>
      </c>
      <c r="H337" s="18">
        <v>0</v>
      </c>
      <c r="I337" s="18">
        <v>0</v>
      </c>
      <c r="J337" s="18">
        <f t="shared" si="144"/>
        <v>5000000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f t="shared" si="147"/>
        <v>0</v>
      </c>
      <c r="Q337" s="18">
        <f t="shared" si="145"/>
        <v>5000000</v>
      </c>
      <c r="R337" s="18">
        <f t="shared" si="148"/>
        <v>0</v>
      </c>
      <c r="T337" s="238">
        <v>30201010802</v>
      </c>
      <c r="U337" s="234" t="s">
        <v>524</v>
      </c>
      <c r="V337" s="236">
        <v>5000000</v>
      </c>
      <c r="W337" s="236">
        <v>0</v>
      </c>
      <c r="X337" s="236">
        <v>0</v>
      </c>
      <c r="Y337" s="236">
        <v>0</v>
      </c>
      <c r="Z337" s="236">
        <v>0</v>
      </c>
      <c r="AA337" s="236">
        <v>0</v>
      </c>
      <c r="AB337" s="236">
        <v>5000000</v>
      </c>
      <c r="AC337" s="236">
        <v>0</v>
      </c>
      <c r="AD337" s="236">
        <v>0</v>
      </c>
      <c r="AE337" s="236">
        <v>5000000</v>
      </c>
      <c r="AF337" s="236">
        <v>0</v>
      </c>
      <c r="AG337" s="236">
        <v>0</v>
      </c>
      <c r="AH337" s="236">
        <v>0</v>
      </c>
      <c r="AI337" s="236">
        <v>0</v>
      </c>
      <c r="AJ337" s="236">
        <v>0</v>
      </c>
      <c r="AK337" s="236">
        <v>5000000</v>
      </c>
      <c r="AL337" s="86">
        <v>0</v>
      </c>
      <c r="AM337" s="99"/>
      <c r="AN337" s="93"/>
      <c r="AO337" s="95"/>
    </row>
    <row r="338" spans="1:42">
      <c r="A338" s="13">
        <v>302010109</v>
      </c>
      <c r="B338" s="14" t="s">
        <v>525</v>
      </c>
      <c r="C338" s="15">
        <f>+C339</f>
        <v>15000000</v>
      </c>
      <c r="D338" s="15">
        <f t="shared" ref="D338:N338" si="150">+D339</f>
        <v>0</v>
      </c>
      <c r="E338" s="15">
        <f t="shared" si="150"/>
        <v>0</v>
      </c>
      <c r="F338" s="15">
        <f t="shared" si="150"/>
        <v>0</v>
      </c>
      <c r="G338" s="15">
        <f t="shared" si="146"/>
        <v>15000000</v>
      </c>
      <c r="H338" s="15">
        <v>0</v>
      </c>
      <c r="I338" s="15">
        <v>0</v>
      </c>
      <c r="J338" s="15">
        <f t="shared" si="144"/>
        <v>15000000</v>
      </c>
      <c r="K338" s="15">
        <v>0</v>
      </c>
      <c r="L338" s="15">
        <v>0</v>
      </c>
      <c r="M338" s="15">
        <f t="shared" si="150"/>
        <v>0</v>
      </c>
      <c r="N338" s="15">
        <v>0</v>
      </c>
      <c r="O338" s="15">
        <v>0</v>
      </c>
      <c r="P338" s="15">
        <f t="shared" si="147"/>
        <v>0</v>
      </c>
      <c r="Q338" s="15">
        <f t="shared" si="145"/>
        <v>15000000</v>
      </c>
      <c r="R338" s="15">
        <f t="shared" si="148"/>
        <v>0</v>
      </c>
      <c r="T338" s="238">
        <v>302010109</v>
      </c>
      <c r="U338" s="234" t="s">
        <v>525</v>
      </c>
      <c r="V338" s="236">
        <v>15000000</v>
      </c>
      <c r="W338" s="236">
        <v>0</v>
      </c>
      <c r="X338" s="236">
        <v>0</v>
      </c>
      <c r="Y338" s="236">
        <v>0</v>
      </c>
      <c r="Z338" s="236">
        <v>0</v>
      </c>
      <c r="AA338" s="236">
        <v>0</v>
      </c>
      <c r="AB338" s="236">
        <v>15000000</v>
      </c>
      <c r="AC338" s="236">
        <v>0</v>
      </c>
      <c r="AD338" s="236">
        <v>0</v>
      </c>
      <c r="AE338" s="236">
        <v>15000000</v>
      </c>
      <c r="AF338" s="236">
        <v>0</v>
      </c>
      <c r="AG338" s="236">
        <v>0</v>
      </c>
      <c r="AH338" s="236">
        <v>0</v>
      </c>
      <c r="AI338" s="236">
        <v>0</v>
      </c>
      <c r="AJ338" s="236">
        <v>0</v>
      </c>
      <c r="AK338" s="236">
        <v>15000000</v>
      </c>
      <c r="AL338" s="86">
        <v>0</v>
      </c>
      <c r="AM338" s="99"/>
      <c r="AN338" s="93"/>
      <c r="AO338" s="95"/>
    </row>
    <row r="339" spans="1:42">
      <c r="A339" s="17">
        <v>30201010902</v>
      </c>
      <c r="B339" s="17" t="s">
        <v>526</v>
      </c>
      <c r="C339" s="18">
        <v>15000000</v>
      </c>
      <c r="D339" s="18">
        <v>0</v>
      </c>
      <c r="E339" s="18">
        <v>0</v>
      </c>
      <c r="F339" s="18">
        <v>0</v>
      </c>
      <c r="G339" s="18">
        <f t="shared" si="146"/>
        <v>15000000</v>
      </c>
      <c r="H339" s="18">
        <v>0</v>
      </c>
      <c r="I339" s="18">
        <v>0</v>
      </c>
      <c r="J339" s="18">
        <f t="shared" si="144"/>
        <v>15000000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f t="shared" si="147"/>
        <v>0</v>
      </c>
      <c r="Q339" s="18">
        <f t="shared" si="145"/>
        <v>15000000</v>
      </c>
      <c r="R339" s="18">
        <f t="shared" si="148"/>
        <v>0</v>
      </c>
      <c r="T339" s="238">
        <v>30201010902</v>
      </c>
      <c r="U339" s="234" t="s">
        <v>526</v>
      </c>
      <c r="V339" s="236">
        <v>15000000</v>
      </c>
      <c r="W339" s="236">
        <v>0</v>
      </c>
      <c r="X339" s="236">
        <v>0</v>
      </c>
      <c r="Y339" s="236">
        <v>0</v>
      </c>
      <c r="Z339" s="236">
        <v>0</v>
      </c>
      <c r="AA339" s="236">
        <v>0</v>
      </c>
      <c r="AB339" s="236">
        <v>15000000</v>
      </c>
      <c r="AC339" s="236">
        <v>0</v>
      </c>
      <c r="AD339" s="236">
        <v>0</v>
      </c>
      <c r="AE339" s="236">
        <v>15000000</v>
      </c>
      <c r="AF339" s="236">
        <v>0</v>
      </c>
      <c r="AG339" s="236">
        <v>0</v>
      </c>
      <c r="AH339" s="236">
        <v>0</v>
      </c>
      <c r="AI339" s="236">
        <v>0</v>
      </c>
      <c r="AJ339" s="236">
        <v>0</v>
      </c>
      <c r="AK339" s="236">
        <v>15000000</v>
      </c>
      <c r="AL339" s="86">
        <v>0</v>
      </c>
      <c r="AM339" s="99"/>
      <c r="AN339" s="93"/>
      <c r="AO339" s="95"/>
    </row>
    <row r="340" spans="1:42">
      <c r="A340" s="13">
        <v>302010110</v>
      </c>
      <c r="B340" s="14" t="s">
        <v>527</v>
      </c>
      <c r="C340" s="15">
        <f>+C341</f>
        <v>1000</v>
      </c>
      <c r="D340" s="15">
        <f t="shared" ref="D340:N340" si="151">+D341</f>
        <v>0</v>
      </c>
      <c r="E340" s="15">
        <f t="shared" si="151"/>
        <v>0</v>
      </c>
      <c r="F340" s="15">
        <f t="shared" si="151"/>
        <v>80000000</v>
      </c>
      <c r="G340" s="15">
        <f t="shared" si="146"/>
        <v>80001000</v>
      </c>
      <c r="H340" s="15">
        <v>0</v>
      </c>
      <c r="I340" s="15">
        <v>0</v>
      </c>
      <c r="J340" s="15">
        <f t="shared" si="144"/>
        <v>80001000</v>
      </c>
      <c r="K340" s="15">
        <v>0</v>
      </c>
      <c r="L340" s="15">
        <v>0</v>
      </c>
      <c r="M340" s="15">
        <f t="shared" si="151"/>
        <v>0</v>
      </c>
      <c r="N340" s="15">
        <v>2000000</v>
      </c>
      <c r="O340" s="15">
        <v>2000000</v>
      </c>
      <c r="P340" s="15">
        <f t="shared" si="147"/>
        <v>2000000</v>
      </c>
      <c r="Q340" s="15">
        <f t="shared" si="145"/>
        <v>78001000</v>
      </c>
      <c r="R340" s="15">
        <f t="shared" si="148"/>
        <v>0</v>
      </c>
      <c r="T340" s="238">
        <v>302010110</v>
      </c>
      <c r="U340" s="234" t="s">
        <v>527</v>
      </c>
      <c r="V340" s="236">
        <v>1000</v>
      </c>
      <c r="W340" s="236">
        <v>0</v>
      </c>
      <c r="X340" s="236">
        <v>0</v>
      </c>
      <c r="Y340" s="236">
        <v>0</v>
      </c>
      <c r="Z340" s="236">
        <v>0</v>
      </c>
      <c r="AA340" s="236">
        <v>80000000</v>
      </c>
      <c r="AB340" s="236">
        <v>80001000</v>
      </c>
      <c r="AC340" s="236">
        <v>0</v>
      </c>
      <c r="AD340" s="236">
        <v>0</v>
      </c>
      <c r="AE340" s="236">
        <v>80001000</v>
      </c>
      <c r="AF340" s="236">
        <v>0</v>
      </c>
      <c r="AG340" s="236">
        <v>0</v>
      </c>
      <c r="AH340" s="236">
        <v>2000000</v>
      </c>
      <c r="AI340" s="236">
        <v>2000000</v>
      </c>
      <c r="AJ340" s="236">
        <v>2000000</v>
      </c>
      <c r="AK340" s="236">
        <v>78001000</v>
      </c>
      <c r="AL340" s="86">
        <v>0</v>
      </c>
      <c r="AM340" s="99"/>
      <c r="AN340" s="93"/>
      <c r="AO340" s="95"/>
    </row>
    <row r="341" spans="1:42">
      <c r="A341" s="17">
        <v>30201011003</v>
      </c>
      <c r="B341" s="17" t="s">
        <v>528</v>
      </c>
      <c r="C341" s="18">
        <v>1000</v>
      </c>
      <c r="D341" s="18">
        <v>0</v>
      </c>
      <c r="E341" s="18">
        <v>0</v>
      </c>
      <c r="F341" s="18">
        <v>80000000</v>
      </c>
      <c r="G341" s="18">
        <f t="shared" si="146"/>
        <v>80001000</v>
      </c>
      <c r="H341" s="18">
        <v>0</v>
      </c>
      <c r="I341" s="18">
        <v>0</v>
      </c>
      <c r="J341" s="18">
        <f t="shared" si="144"/>
        <v>80001000</v>
      </c>
      <c r="K341" s="18">
        <v>0</v>
      </c>
      <c r="L341" s="18">
        <v>0</v>
      </c>
      <c r="M341" s="18">
        <v>0</v>
      </c>
      <c r="N341" s="18">
        <v>2000000</v>
      </c>
      <c r="O341" s="18">
        <v>2000000</v>
      </c>
      <c r="P341" s="18">
        <f t="shared" si="147"/>
        <v>2000000</v>
      </c>
      <c r="Q341" s="18">
        <f t="shared" si="145"/>
        <v>78001000</v>
      </c>
      <c r="R341" s="18">
        <f t="shared" si="148"/>
        <v>0</v>
      </c>
      <c r="T341" s="238">
        <v>30201011003</v>
      </c>
      <c r="U341" s="234" t="s">
        <v>528</v>
      </c>
      <c r="V341" s="236">
        <v>1000</v>
      </c>
      <c r="W341" s="236">
        <v>0</v>
      </c>
      <c r="X341" s="236">
        <v>0</v>
      </c>
      <c r="Y341" s="236">
        <v>0</v>
      </c>
      <c r="Z341" s="236">
        <v>0</v>
      </c>
      <c r="AA341" s="236">
        <v>80000000</v>
      </c>
      <c r="AB341" s="236">
        <v>80001000</v>
      </c>
      <c r="AC341" s="236">
        <v>0</v>
      </c>
      <c r="AD341" s="236">
        <v>0</v>
      </c>
      <c r="AE341" s="236">
        <v>80001000</v>
      </c>
      <c r="AF341" s="236">
        <v>0</v>
      </c>
      <c r="AG341" s="236">
        <v>0</v>
      </c>
      <c r="AH341" s="236">
        <v>2000000</v>
      </c>
      <c r="AI341" s="236">
        <v>2000000</v>
      </c>
      <c r="AJ341" s="236">
        <v>2000000</v>
      </c>
      <c r="AK341" s="236">
        <v>78001000</v>
      </c>
      <c r="AL341" s="86">
        <v>0</v>
      </c>
      <c r="AM341" s="99"/>
      <c r="AN341" s="93"/>
      <c r="AO341" s="95"/>
    </row>
    <row r="342" spans="1:42">
      <c r="A342" s="13">
        <v>302010111</v>
      </c>
      <c r="B342" s="14" t="s">
        <v>529</v>
      </c>
      <c r="C342" s="15">
        <f>+C343+C344+C345</f>
        <v>175000000</v>
      </c>
      <c r="D342" s="15">
        <f t="shared" ref="D342:N342" si="152">+D343+D344+D345</f>
        <v>0</v>
      </c>
      <c r="E342" s="15">
        <f t="shared" si="152"/>
        <v>0</v>
      </c>
      <c r="F342" s="15">
        <f t="shared" si="152"/>
        <v>100000000</v>
      </c>
      <c r="G342" s="15">
        <f t="shared" si="146"/>
        <v>275000000</v>
      </c>
      <c r="H342" s="15">
        <v>1000000</v>
      </c>
      <c r="I342" s="15">
        <v>1000000</v>
      </c>
      <c r="J342" s="15">
        <f t="shared" si="144"/>
        <v>274000000</v>
      </c>
      <c r="K342" s="15">
        <v>1000000</v>
      </c>
      <c r="L342" s="15">
        <v>1000000</v>
      </c>
      <c r="M342" s="15">
        <f t="shared" si="152"/>
        <v>0</v>
      </c>
      <c r="N342" s="15">
        <v>1000000</v>
      </c>
      <c r="O342" s="15">
        <v>1000000</v>
      </c>
      <c r="P342" s="15">
        <f t="shared" si="147"/>
        <v>0</v>
      </c>
      <c r="Q342" s="15">
        <f t="shared" si="145"/>
        <v>274000000</v>
      </c>
      <c r="R342" s="15">
        <f t="shared" si="148"/>
        <v>1000000</v>
      </c>
      <c r="T342" s="238">
        <v>302010111</v>
      </c>
      <c r="U342" s="234" t="s">
        <v>529</v>
      </c>
      <c r="V342" s="236">
        <v>175000000</v>
      </c>
      <c r="W342" s="236">
        <v>0</v>
      </c>
      <c r="X342" s="236">
        <v>0</v>
      </c>
      <c r="Y342" s="236">
        <v>0</v>
      </c>
      <c r="Z342" s="236">
        <v>0</v>
      </c>
      <c r="AA342" s="236">
        <v>100000000</v>
      </c>
      <c r="AB342" s="236">
        <v>275000000</v>
      </c>
      <c r="AC342" s="236">
        <v>1000000</v>
      </c>
      <c r="AD342" s="236">
        <v>1000000</v>
      </c>
      <c r="AE342" s="236">
        <v>274000000</v>
      </c>
      <c r="AF342" s="236">
        <v>1000000</v>
      </c>
      <c r="AG342" s="236">
        <v>1000000</v>
      </c>
      <c r="AH342" s="236">
        <v>1000000</v>
      </c>
      <c r="AI342" s="236">
        <v>1000000</v>
      </c>
      <c r="AJ342" s="236">
        <v>0</v>
      </c>
      <c r="AK342" s="236">
        <v>274000000</v>
      </c>
      <c r="AL342" s="86">
        <v>0</v>
      </c>
      <c r="AM342" s="99"/>
      <c r="AN342" s="93"/>
      <c r="AO342" s="95"/>
    </row>
    <row r="343" spans="1:42">
      <c r="A343" s="17">
        <v>30201011101</v>
      </c>
      <c r="B343" s="17" t="s">
        <v>530</v>
      </c>
      <c r="C343" s="18">
        <v>65000000</v>
      </c>
      <c r="D343" s="18">
        <v>0</v>
      </c>
      <c r="E343" s="18">
        <v>0</v>
      </c>
      <c r="F343" s="18">
        <v>0</v>
      </c>
      <c r="G343" s="18">
        <f t="shared" si="146"/>
        <v>65000000</v>
      </c>
      <c r="H343" s="18">
        <v>0</v>
      </c>
      <c r="I343" s="18">
        <v>0</v>
      </c>
      <c r="J343" s="18">
        <f t="shared" si="144"/>
        <v>65000000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f t="shared" si="147"/>
        <v>0</v>
      </c>
      <c r="Q343" s="18">
        <f t="shared" si="145"/>
        <v>65000000</v>
      </c>
      <c r="R343" s="18">
        <f t="shared" si="148"/>
        <v>0</v>
      </c>
      <c r="T343" s="238">
        <v>30201011101</v>
      </c>
      <c r="U343" s="234" t="s">
        <v>530</v>
      </c>
      <c r="V343" s="236">
        <v>65000000</v>
      </c>
      <c r="W343" s="236">
        <v>0</v>
      </c>
      <c r="X343" s="236">
        <v>0</v>
      </c>
      <c r="Y343" s="236">
        <v>0</v>
      </c>
      <c r="Z343" s="236">
        <v>0</v>
      </c>
      <c r="AA343" s="236">
        <v>0</v>
      </c>
      <c r="AB343" s="236">
        <v>65000000</v>
      </c>
      <c r="AC343" s="236">
        <v>0</v>
      </c>
      <c r="AD343" s="236">
        <v>0</v>
      </c>
      <c r="AE343" s="236">
        <v>65000000</v>
      </c>
      <c r="AF343" s="236">
        <v>0</v>
      </c>
      <c r="AG343" s="236">
        <v>0</v>
      </c>
      <c r="AH343" s="236">
        <v>0</v>
      </c>
      <c r="AI343" s="236">
        <v>0</v>
      </c>
      <c r="AJ343" s="236">
        <v>0</v>
      </c>
      <c r="AK343" s="236">
        <v>65000000</v>
      </c>
      <c r="AL343" s="86">
        <v>0</v>
      </c>
      <c r="AM343" s="99"/>
      <c r="AN343" s="93"/>
      <c r="AO343" s="95"/>
    </row>
    <row r="344" spans="1:42">
      <c r="A344" s="17">
        <v>30201011102</v>
      </c>
      <c r="B344" s="17" t="s">
        <v>531</v>
      </c>
      <c r="C344" s="18">
        <v>110000000</v>
      </c>
      <c r="D344" s="18">
        <v>0</v>
      </c>
      <c r="E344" s="18">
        <v>0</v>
      </c>
      <c r="F344" s="18">
        <v>0</v>
      </c>
      <c r="G344" s="18">
        <f t="shared" si="146"/>
        <v>110000000</v>
      </c>
      <c r="H344" s="18">
        <v>1000000</v>
      </c>
      <c r="I344" s="18">
        <v>1000000</v>
      </c>
      <c r="J344" s="18">
        <f t="shared" si="144"/>
        <v>109000000</v>
      </c>
      <c r="K344" s="18">
        <v>1000000</v>
      </c>
      <c r="L344" s="18">
        <v>1000000</v>
      </c>
      <c r="M344" s="18">
        <v>0</v>
      </c>
      <c r="N344" s="18">
        <v>1000000</v>
      </c>
      <c r="O344" s="18">
        <v>1000000</v>
      </c>
      <c r="P344" s="18">
        <f t="shared" si="147"/>
        <v>0</v>
      </c>
      <c r="Q344" s="18">
        <f t="shared" si="145"/>
        <v>109000000</v>
      </c>
      <c r="R344" s="18">
        <f t="shared" si="148"/>
        <v>1000000</v>
      </c>
      <c r="T344" s="238">
        <v>30201011102</v>
      </c>
      <c r="U344" s="234" t="s">
        <v>531</v>
      </c>
      <c r="V344" s="236">
        <v>110000000</v>
      </c>
      <c r="W344" s="236">
        <v>0</v>
      </c>
      <c r="X344" s="236">
        <v>0</v>
      </c>
      <c r="Y344" s="236">
        <v>0</v>
      </c>
      <c r="Z344" s="236">
        <v>0</v>
      </c>
      <c r="AA344" s="236">
        <v>0</v>
      </c>
      <c r="AB344" s="236">
        <v>110000000</v>
      </c>
      <c r="AC344" s="236">
        <v>1000000</v>
      </c>
      <c r="AD344" s="236">
        <v>1000000</v>
      </c>
      <c r="AE344" s="236">
        <v>109000000</v>
      </c>
      <c r="AF344" s="236">
        <v>1000000</v>
      </c>
      <c r="AG344" s="236">
        <v>1000000</v>
      </c>
      <c r="AH344" s="236">
        <v>1000000</v>
      </c>
      <c r="AI344" s="236">
        <v>1000000</v>
      </c>
      <c r="AJ344" s="236">
        <v>0</v>
      </c>
      <c r="AK344" s="236">
        <v>109000000</v>
      </c>
      <c r="AL344" s="86">
        <v>0</v>
      </c>
      <c r="AM344" s="99"/>
      <c r="AN344" s="93"/>
      <c r="AO344" s="95"/>
    </row>
    <row r="345" spans="1:42">
      <c r="A345" s="17">
        <v>30201011103</v>
      </c>
      <c r="B345" s="17" t="s">
        <v>882</v>
      </c>
      <c r="C345" s="18"/>
      <c r="D345" s="18"/>
      <c r="E345" s="18"/>
      <c r="F345" s="18">
        <v>100000000</v>
      </c>
      <c r="G345" s="18">
        <f t="shared" si="146"/>
        <v>100000000</v>
      </c>
      <c r="H345" s="18">
        <v>0</v>
      </c>
      <c r="I345" s="18">
        <v>0</v>
      </c>
      <c r="J345" s="18">
        <f t="shared" si="144"/>
        <v>100000000</v>
      </c>
      <c r="K345" s="18">
        <v>0</v>
      </c>
      <c r="L345" s="18">
        <v>0</v>
      </c>
      <c r="M345" s="18"/>
      <c r="N345" s="18">
        <v>0</v>
      </c>
      <c r="O345" s="18">
        <v>0</v>
      </c>
      <c r="P345" s="18">
        <f t="shared" si="147"/>
        <v>0</v>
      </c>
      <c r="Q345" s="18">
        <f t="shared" si="145"/>
        <v>100000000</v>
      </c>
      <c r="R345" s="18">
        <f t="shared" si="148"/>
        <v>0</v>
      </c>
      <c r="S345" s="84"/>
      <c r="T345" s="238">
        <v>30201011103</v>
      </c>
      <c r="U345" s="234" t="s">
        <v>882</v>
      </c>
      <c r="V345" s="236">
        <v>0</v>
      </c>
      <c r="W345" s="236">
        <v>0</v>
      </c>
      <c r="X345" s="236">
        <v>0</v>
      </c>
      <c r="Y345" s="236">
        <v>0</v>
      </c>
      <c r="Z345" s="236">
        <v>0</v>
      </c>
      <c r="AA345" s="236">
        <v>100000000</v>
      </c>
      <c r="AB345" s="236">
        <v>100000000</v>
      </c>
      <c r="AC345" s="236">
        <v>0</v>
      </c>
      <c r="AD345" s="236">
        <v>0</v>
      </c>
      <c r="AE345" s="236">
        <v>100000000</v>
      </c>
      <c r="AF345" s="236">
        <v>0</v>
      </c>
      <c r="AG345" s="236">
        <v>0</v>
      </c>
      <c r="AH345" s="236">
        <v>0</v>
      </c>
      <c r="AI345" s="236">
        <v>0</v>
      </c>
      <c r="AJ345" s="236">
        <v>0</v>
      </c>
      <c r="AK345" s="236">
        <v>100000000</v>
      </c>
      <c r="AL345" s="86">
        <v>0</v>
      </c>
      <c r="AM345" s="99"/>
      <c r="AN345" s="93"/>
      <c r="AO345" s="95"/>
    </row>
    <row r="346" spans="1:42">
      <c r="A346" s="13">
        <v>302010112</v>
      </c>
      <c r="B346" s="14" t="s">
        <v>532</v>
      </c>
      <c r="C346" s="15">
        <f>+C347+C348</f>
        <v>15000000</v>
      </c>
      <c r="D346" s="15">
        <f t="shared" ref="D346:N346" si="153">+D347+D348</f>
        <v>10000000</v>
      </c>
      <c r="E346" s="15">
        <f t="shared" si="153"/>
        <v>0</v>
      </c>
      <c r="F346" s="15">
        <f t="shared" si="153"/>
        <v>50000000</v>
      </c>
      <c r="G346" s="15">
        <f t="shared" si="146"/>
        <v>75000000</v>
      </c>
      <c r="H346" s="15">
        <v>1500000</v>
      </c>
      <c r="I346" s="15">
        <v>1500000</v>
      </c>
      <c r="J346" s="15">
        <f t="shared" si="144"/>
        <v>73500000</v>
      </c>
      <c r="K346" s="15">
        <v>1500000</v>
      </c>
      <c r="L346" s="15">
        <v>1500000</v>
      </c>
      <c r="M346" s="15">
        <f t="shared" si="153"/>
        <v>0</v>
      </c>
      <c r="N346" s="15">
        <v>1500000</v>
      </c>
      <c r="O346" s="15">
        <v>1500000</v>
      </c>
      <c r="P346" s="15">
        <f t="shared" si="147"/>
        <v>0</v>
      </c>
      <c r="Q346" s="15">
        <f t="shared" si="145"/>
        <v>73500000</v>
      </c>
      <c r="R346" s="15">
        <f t="shared" si="148"/>
        <v>1500000</v>
      </c>
      <c r="T346" s="238">
        <v>302010112</v>
      </c>
      <c r="U346" s="234" t="s">
        <v>532</v>
      </c>
      <c r="V346" s="236">
        <v>15000000</v>
      </c>
      <c r="W346" s="236">
        <v>10000000</v>
      </c>
      <c r="X346" s="236">
        <v>0</v>
      </c>
      <c r="Y346" s="236">
        <v>0</v>
      </c>
      <c r="Z346" s="236">
        <v>0</v>
      </c>
      <c r="AA346" s="236">
        <v>50000000</v>
      </c>
      <c r="AB346" s="236">
        <v>75000000</v>
      </c>
      <c r="AC346" s="236">
        <v>1500000</v>
      </c>
      <c r="AD346" s="236">
        <v>1500000</v>
      </c>
      <c r="AE346" s="236">
        <v>73500000</v>
      </c>
      <c r="AF346" s="236">
        <v>1500000</v>
      </c>
      <c r="AG346" s="236">
        <v>1500000</v>
      </c>
      <c r="AH346" s="236">
        <v>1500000</v>
      </c>
      <c r="AI346" s="236">
        <v>1500000</v>
      </c>
      <c r="AJ346" s="236">
        <v>0</v>
      </c>
      <c r="AK346" s="236">
        <v>73500000</v>
      </c>
      <c r="AL346" s="86">
        <v>0</v>
      </c>
      <c r="AM346" s="99"/>
      <c r="AN346" s="93"/>
      <c r="AO346" s="95"/>
    </row>
    <row r="347" spans="1:42">
      <c r="A347" s="17">
        <v>30201011201</v>
      </c>
      <c r="B347" s="17" t="s">
        <v>533</v>
      </c>
      <c r="C347" s="18">
        <v>15000000</v>
      </c>
      <c r="D347" s="18">
        <v>0</v>
      </c>
      <c r="E347" s="18">
        <v>0</v>
      </c>
      <c r="F347" s="18">
        <v>0</v>
      </c>
      <c r="G347" s="18">
        <f t="shared" si="146"/>
        <v>15000000</v>
      </c>
      <c r="H347" s="18">
        <v>0</v>
      </c>
      <c r="I347" s="18">
        <v>0</v>
      </c>
      <c r="J347" s="18">
        <f t="shared" si="144"/>
        <v>15000000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f t="shared" si="147"/>
        <v>0</v>
      </c>
      <c r="Q347" s="18">
        <f t="shared" si="145"/>
        <v>15000000</v>
      </c>
      <c r="R347" s="18">
        <f t="shared" si="148"/>
        <v>0</v>
      </c>
      <c r="T347" s="238">
        <v>30201011201</v>
      </c>
      <c r="U347" s="234" t="s">
        <v>533</v>
      </c>
      <c r="V347" s="236">
        <v>15000000</v>
      </c>
      <c r="W347" s="236">
        <v>0</v>
      </c>
      <c r="X347" s="236">
        <v>0</v>
      </c>
      <c r="Y347" s="236">
        <v>0</v>
      </c>
      <c r="Z347" s="236">
        <v>0</v>
      </c>
      <c r="AA347" s="236">
        <v>0</v>
      </c>
      <c r="AB347" s="236">
        <v>15000000</v>
      </c>
      <c r="AC347" s="236">
        <v>0</v>
      </c>
      <c r="AD347" s="236">
        <v>0</v>
      </c>
      <c r="AE347" s="236">
        <v>15000000</v>
      </c>
      <c r="AF347" s="236">
        <v>0</v>
      </c>
      <c r="AG347" s="236">
        <v>0</v>
      </c>
      <c r="AH347" s="236">
        <v>0</v>
      </c>
      <c r="AI347" s="236">
        <v>0</v>
      </c>
      <c r="AJ347" s="236">
        <v>0</v>
      </c>
      <c r="AK347" s="236">
        <v>15000000</v>
      </c>
      <c r="AL347" s="86">
        <v>0</v>
      </c>
      <c r="AM347" s="99"/>
      <c r="AN347" s="93"/>
      <c r="AO347" s="95"/>
    </row>
    <row r="348" spans="1:42">
      <c r="A348" s="17">
        <v>30201011203</v>
      </c>
      <c r="B348" s="17" t="s">
        <v>883</v>
      </c>
      <c r="C348" s="18"/>
      <c r="D348" s="18">
        <v>10000000</v>
      </c>
      <c r="E348" s="18"/>
      <c r="F348" s="18">
        <v>50000000</v>
      </c>
      <c r="G348" s="18">
        <f t="shared" si="146"/>
        <v>60000000</v>
      </c>
      <c r="H348" s="18">
        <v>1500000</v>
      </c>
      <c r="I348" s="18">
        <v>1500000</v>
      </c>
      <c r="J348" s="18">
        <f t="shared" si="144"/>
        <v>58500000</v>
      </c>
      <c r="K348" s="18">
        <v>1500000</v>
      </c>
      <c r="L348" s="18">
        <v>1500000</v>
      </c>
      <c r="M348" s="18"/>
      <c r="N348" s="18">
        <v>1500000</v>
      </c>
      <c r="O348" s="18">
        <v>1500000</v>
      </c>
      <c r="P348" s="18">
        <f t="shared" si="147"/>
        <v>0</v>
      </c>
      <c r="Q348" s="18">
        <f t="shared" si="145"/>
        <v>58500000</v>
      </c>
      <c r="R348" s="18">
        <f t="shared" si="148"/>
        <v>1500000</v>
      </c>
      <c r="S348" s="84"/>
      <c r="T348" s="238">
        <v>30201011203</v>
      </c>
      <c r="U348" s="234" t="s">
        <v>883</v>
      </c>
      <c r="V348" s="236">
        <v>0</v>
      </c>
      <c r="W348" s="236">
        <v>10000000</v>
      </c>
      <c r="X348" s="236">
        <v>0</v>
      </c>
      <c r="Y348" s="236">
        <v>0</v>
      </c>
      <c r="Z348" s="236">
        <v>0</v>
      </c>
      <c r="AA348" s="236">
        <v>50000000</v>
      </c>
      <c r="AB348" s="236">
        <v>60000000</v>
      </c>
      <c r="AC348" s="236">
        <v>1500000</v>
      </c>
      <c r="AD348" s="236">
        <v>1500000</v>
      </c>
      <c r="AE348" s="236">
        <v>58500000</v>
      </c>
      <c r="AF348" s="236">
        <v>1500000</v>
      </c>
      <c r="AG348" s="236">
        <v>1500000</v>
      </c>
      <c r="AH348" s="236">
        <v>1500000</v>
      </c>
      <c r="AI348" s="236">
        <v>1500000</v>
      </c>
      <c r="AJ348" s="236">
        <v>0</v>
      </c>
      <c r="AK348" s="236">
        <v>58500000</v>
      </c>
      <c r="AL348" s="86">
        <v>0</v>
      </c>
      <c r="AM348" s="99"/>
      <c r="AN348" s="93"/>
      <c r="AO348" s="95"/>
    </row>
    <row r="349" spans="1:42" s="84" customFormat="1">
      <c r="A349" s="13">
        <v>302010113</v>
      </c>
      <c r="B349" s="14" t="s">
        <v>534</v>
      </c>
      <c r="C349" s="15">
        <v>74785326</v>
      </c>
      <c r="D349" s="15">
        <v>0</v>
      </c>
      <c r="E349" s="15">
        <v>0</v>
      </c>
      <c r="F349" s="15">
        <v>450000000</v>
      </c>
      <c r="G349" s="15">
        <f t="shared" si="146"/>
        <v>524785326</v>
      </c>
      <c r="H349" s="15">
        <v>42833960</v>
      </c>
      <c r="I349" s="15">
        <v>59885751</v>
      </c>
      <c r="J349" s="15">
        <f t="shared" si="144"/>
        <v>464899575</v>
      </c>
      <c r="K349" s="15">
        <v>41627815</v>
      </c>
      <c r="L349" s="15">
        <v>58679606</v>
      </c>
      <c r="M349" s="15">
        <v>0</v>
      </c>
      <c r="N349" s="15">
        <v>42833960</v>
      </c>
      <c r="O349" s="15">
        <v>59885751</v>
      </c>
      <c r="P349" s="15">
        <f t="shared" si="147"/>
        <v>0</v>
      </c>
      <c r="Q349" s="15">
        <f t="shared" si="145"/>
        <v>464899575</v>
      </c>
      <c r="R349" s="15">
        <f t="shared" si="148"/>
        <v>58679606</v>
      </c>
      <c r="T349" s="238">
        <v>302010113</v>
      </c>
      <c r="U349" s="234" t="s">
        <v>534</v>
      </c>
      <c r="V349" s="236">
        <v>74785326</v>
      </c>
      <c r="W349" s="236">
        <v>0</v>
      </c>
      <c r="X349" s="236">
        <v>0</v>
      </c>
      <c r="Y349" s="236">
        <v>0</v>
      </c>
      <c r="Z349" s="236">
        <v>0</v>
      </c>
      <c r="AA349" s="236">
        <v>450000000</v>
      </c>
      <c r="AB349" s="236">
        <v>524785326</v>
      </c>
      <c r="AC349" s="236">
        <v>42833960</v>
      </c>
      <c r="AD349" s="236">
        <v>59885751</v>
      </c>
      <c r="AE349" s="236">
        <v>464899575</v>
      </c>
      <c r="AF349" s="236">
        <v>41627815</v>
      </c>
      <c r="AG349" s="236">
        <v>58679606</v>
      </c>
      <c r="AH349" s="236">
        <v>42833960</v>
      </c>
      <c r="AI349" s="236">
        <v>59885751</v>
      </c>
      <c r="AJ349" s="236">
        <v>0</v>
      </c>
      <c r="AK349" s="236">
        <v>464899575</v>
      </c>
      <c r="AL349" s="86">
        <v>0</v>
      </c>
      <c r="AM349" s="99"/>
      <c r="AN349" s="93"/>
      <c r="AO349" s="95"/>
      <c r="AP349"/>
    </row>
    <row r="350" spans="1:42">
      <c r="A350" s="10">
        <v>30202</v>
      </c>
      <c r="B350" s="11" t="s">
        <v>535</v>
      </c>
      <c r="C350" s="12">
        <f>+C351+C354+C356</f>
        <v>55001000</v>
      </c>
      <c r="D350" s="12">
        <f t="shared" ref="D350:N350" si="154">+D351+D354+D356</f>
        <v>58109770</v>
      </c>
      <c r="E350" s="12">
        <f t="shared" si="154"/>
        <v>0</v>
      </c>
      <c r="F350" s="12">
        <f t="shared" si="154"/>
        <v>238751027</v>
      </c>
      <c r="G350" s="12">
        <f t="shared" si="146"/>
        <v>351861797</v>
      </c>
      <c r="H350" s="12">
        <v>168278</v>
      </c>
      <c r="I350" s="12">
        <v>49909609</v>
      </c>
      <c r="J350" s="12">
        <f t="shared" si="144"/>
        <v>301952188</v>
      </c>
      <c r="K350" s="12">
        <v>12474084</v>
      </c>
      <c r="L350" s="12">
        <v>12474084</v>
      </c>
      <c r="M350" s="12">
        <f t="shared" si="154"/>
        <v>49741331</v>
      </c>
      <c r="N350" s="12">
        <v>0</v>
      </c>
      <c r="O350" s="12">
        <v>58109770</v>
      </c>
      <c r="P350" s="12">
        <f t="shared" si="147"/>
        <v>8200161</v>
      </c>
      <c r="Q350" s="12">
        <f t="shared" si="145"/>
        <v>293752027</v>
      </c>
      <c r="R350" s="12">
        <f t="shared" si="148"/>
        <v>12474084</v>
      </c>
      <c r="T350" s="238">
        <v>30202</v>
      </c>
      <c r="U350" s="234" t="s">
        <v>535</v>
      </c>
      <c r="V350" s="236">
        <v>55001000</v>
      </c>
      <c r="W350" s="236">
        <v>58109770</v>
      </c>
      <c r="X350" s="236">
        <v>0</v>
      </c>
      <c r="Y350" s="236">
        <v>0</v>
      </c>
      <c r="Z350" s="236">
        <v>0</v>
      </c>
      <c r="AA350" s="236">
        <v>238751027</v>
      </c>
      <c r="AB350" s="236">
        <v>351861797</v>
      </c>
      <c r="AC350" s="236">
        <v>168278</v>
      </c>
      <c r="AD350" s="236">
        <v>49909609</v>
      </c>
      <c r="AE350" s="236">
        <v>301952188</v>
      </c>
      <c r="AF350" s="236">
        <v>12474084</v>
      </c>
      <c r="AG350" s="236">
        <v>12474084</v>
      </c>
      <c r="AH350" s="236">
        <v>0</v>
      </c>
      <c r="AI350" s="236">
        <v>58109770</v>
      </c>
      <c r="AJ350" s="236">
        <v>8200161</v>
      </c>
      <c r="AK350" s="236">
        <v>293752027</v>
      </c>
      <c r="AL350" s="86">
        <v>0</v>
      </c>
      <c r="AM350" s="99"/>
      <c r="AN350" s="93"/>
      <c r="AO350" s="95"/>
    </row>
    <row r="351" spans="1:42">
      <c r="A351" s="13">
        <v>3020201</v>
      </c>
      <c r="B351" s="14" t="s">
        <v>536</v>
      </c>
      <c r="C351" s="15">
        <f>+C352+C353</f>
        <v>30000000</v>
      </c>
      <c r="D351" s="15">
        <f t="shared" ref="D351:N351" si="155">+D352+D353</f>
        <v>58109770</v>
      </c>
      <c r="E351" s="15">
        <f t="shared" si="155"/>
        <v>0</v>
      </c>
      <c r="F351" s="15">
        <f t="shared" si="155"/>
        <v>220435542</v>
      </c>
      <c r="G351" s="15">
        <f t="shared" si="146"/>
        <v>308545312</v>
      </c>
      <c r="H351" s="15">
        <v>168278</v>
      </c>
      <c r="I351" s="15">
        <v>49909609</v>
      </c>
      <c r="J351" s="15">
        <f t="shared" si="144"/>
        <v>258635703</v>
      </c>
      <c r="K351" s="15">
        <v>12474084</v>
      </c>
      <c r="L351" s="15">
        <v>12474084</v>
      </c>
      <c r="M351" s="15">
        <f t="shared" si="155"/>
        <v>49741331</v>
      </c>
      <c r="N351" s="15">
        <v>0</v>
      </c>
      <c r="O351" s="15">
        <v>58109770</v>
      </c>
      <c r="P351" s="15">
        <f t="shared" si="147"/>
        <v>8200161</v>
      </c>
      <c r="Q351" s="15">
        <f t="shared" si="145"/>
        <v>250435542</v>
      </c>
      <c r="R351" s="15">
        <f t="shared" si="148"/>
        <v>12474084</v>
      </c>
      <c r="T351" s="238">
        <v>3020201</v>
      </c>
      <c r="U351" s="234" t="s">
        <v>536</v>
      </c>
      <c r="V351" s="236">
        <v>30000000</v>
      </c>
      <c r="W351" s="236">
        <v>58109770</v>
      </c>
      <c r="X351" s="236">
        <v>0</v>
      </c>
      <c r="Y351" s="236">
        <v>0</v>
      </c>
      <c r="Z351" s="236">
        <v>0</v>
      </c>
      <c r="AA351" s="236">
        <v>220435542</v>
      </c>
      <c r="AB351" s="236">
        <v>308545312</v>
      </c>
      <c r="AC351" s="236">
        <v>168278</v>
      </c>
      <c r="AD351" s="236">
        <v>49909609</v>
      </c>
      <c r="AE351" s="236">
        <v>258635703</v>
      </c>
      <c r="AF351" s="236">
        <v>12474084</v>
      </c>
      <c r="AG351" s="236">
        <v>12474084</v>
      </c>
      <c r="AH351" s="236">
        <v>0</v>
      </c>
      <c r="AI351" s="236">
        <v>58109770</v>
      </c>
      <c r="AJ351" s="236">
        <v>8200161</v>
      </c>
      <c r="AK351" s="236">
        <v>250435542</v>
      </c>
      <c r="AL351" s="86">
        <v>0</v>
      </c>
      <c r="AM351" s="99"/>
      <c r="AN351" s="93"/>
      <c r="AO351" s="95"/>
    </row>
    <row r="352" spans="1:42">
      <c r="A352" s="17">
        <v>302020101</v>
      </c>
      <c r="B352" s="17" t="s">
        <v>537</v>
      </c>
      <c r="C352" s="18">
        <v>30000000</v>
      </c>
      <c r="D352" s="18">
        <v>0</v>
      </c>
      <c r="E352" s="18">
        <v>0</v>
      </c>
      <c r="F352" s="18">
        <v>0</v>
      </c>
      <c r="G352" s="18">
        <f t="shared" si="146"/>
        <v>30000000</v>
      </c>
      <c r="H352" s="18">
        <v>0</v>
      </c>
      <c r="I352" s="18">
        <v>0</v>
      </c>
      <c r="J352" s="18">
        <f t="shared" si="144"/>
        <v>30000000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f t="shared" si="147"/>
        <v>0</v>
      </c>
      <c r="Q352" s="18">
        <f t="shared" si="145"/>
        <v>30000000</v>
      </c>
      <c r="R352" s="18">
        <f t="shared" si="148"/>
        <v>0</v>
      </c>
      <c r="T352" s="238">
        <v>302020101</v>
      </c>
      <c r="U352" s="234" t="s">
        <v>537</v>
      </c>
      <c r="V352" s="236">
        <v>30000000</v>
      </c>
      <c r="W352" s="236">
        <v>0</v>
      </c>
      <c r="X352" s="236">
        <v>0</v>
      </c>
      <c r="Y352" s="236">
        <v>0</v>
      </c>
      <c r="Z352" s="236">
        <v>0</v>
      </c>
      <c r="AA352" s="236">
        <v>0</v>
      </c>
      <c r="AB352" s="236">
        <v>30000000</v>
      </c>
      <c r="AC352" s="236">
        <v>0</v>
      </c>
      <c r="AD352" s="236">
        <v>0</v>
      </c>
      <c r="AE352" s="236">
        <v>30000000</v>
      </c>
      <c r="AF352" s="236">
        <v>0</v>
      </c>
      <c r="AG352" s="236">
        <v>0</v>
      </c>
      <c r="AH352" s="236">
        <v>0</v>
      </c>
      <c r="AI352" s="236">
        <v>0</v>
      </c>
      <c r="AJ352" s="236">
        <v>0</v>
      </c>
      <c r="AK352" s="236">
        <v>30000000</v>
      </c>
      <c r="AL352" s="86">
        <v>0</v>
      </c>
      <c r="AM352" s="99"/>
      <c r="AN352" s="93"/>
      <c r="AO352" s="95"/>
    </row>
    <row r="353" spans="1:42">
      <c r="A353" s="17">
        <v>302020103</v>
      </c>
      <c r="B353" s="17" t="s">
        <v>538</v>
      </c>
      <c r="C353" s="18">
        <v>0</v>
      </c>
      <c r="D353" s="18">
        <v>58109770</v>
      </c>
      <c r="E353" s="18">
        <v>0</v>
      </c>
      <c r="F353" s="18">
        <v>220435542</v>
      </c>
      <c r="G353" s="18">
        <f t="shared" si="146"/>
        <v>278545312</v>
      </c>
      <c r="H353" s="18">
        <v>168278</v>
      </c>
      <c r="I353" s="18">
        <v>49909609</v>
      </c>
      <c r="J353" s="18">
        <f t="shared" si="144"/>
        <v>228635703</v>
      </c>
      <c r="K353" s="18">
        <v>12474084</v>
      </c>
      <c r="L353" s="18">
        <v>12474084</v>
      </c>
      <c r="M353" s="18">
        <v>49741331</v>
      </c>
      <c r="N353" s="18">
        <v>0</v>
      </c>
      <c r="O353" s="18">
        <v>58109770</v>
      </c>
      <c r="P353" s="18">
        <f t="shared" si="147"/>
        <v>8200161</v>
      </c>
      <c r="Q353" s="18">
        <f t="shared" si="145"/>
        <v>220435542</v>
      </c>
      <c r="R353" s="18">
        <f t="shared" si="148"/>
        <v>12474084</v>
      </c>
      <c r="T353" s="238">
        <v>302020103</v>
      </c>
      <c r="U353" s="234" t="s">
        <v>538</v>
      </c>
      <c r="V353" s="236">
        <v>0</v>
      </c>
      <c r="W353" s="236">
        <v>58109770</v>
      </c>
      <c r="X353" s="236">
        <v>0</v>
      </c>
      <c r="Y353" s="236">
        <v>0</v>
      </c>
      <c r="Z353" s="236">
        <v>0</v>
      </c>
      <c r="AA353" s="236">
        <v>220435542</v>
      </c>
      <c r="AB353" s="236">
        <v>278545312</v>
      </c>
      <c r="AC353" s="236">
        <v>168278</v>
      </c>
      <c r="AD353" s="236">
        <v>49909609</v>
      </c>
      <c r="AE353" s="236">
        <v>228635703</v>
      </c>
      <c r="AF353" s="236">
        <v>12474084</v>
      </c>
      <c r="AG353" s="236">
        <v>12474084</v>
      </c>
      <c r="AH353" s="236">
        <v>0</v>
      </c>
      <c r="AI353" s="236">
        <v>58109770</v>
      </c>
      <c r="AJ353" s="236">
        <v>8200161</v>
      </c>
      <c r="AK353" s="236">
        <v>220435542</v>
      </c>
      <c r="AL353" s="86">
        <v>0</v>
      </c>
      <c r="AM353" s="99"/>
      <c r="AN353" s="93"/>
      <c r="AO353" s="95"/>
    </row>
    <row r="354" spans="1:42">
      <c r="A354" s="13">
        <v>3020202</v>
      </c>
      <c r="B354" s="14" t="s">
        <v>539</v>
      </c>
      <c r="C354" s="15">
        <f>+C355</f>
        <v>1000</v>
      </c>
      <c r="D354" s="15">
        <f t="shared" ref="D354:N354" si="156">+D355</f>
        <v>0</v>
      </c>
      <c r="E354" s="15">
        <f t="shared" si="156"/>
        <v>0</v>
      </c>
      <c r="F354" s="15">
        <f t="shared" si="156"/>
        <v>18315485</v>
      </c>
      <c r="G354" s="15">
        <f t="shared" si="146"/>
        <v>18316485</v>
      </c>
      <c r="H354" s="15">
        <v>0</v>
      </c>
      <c r="I354" s="15">
        <v>0</v>
      </c>
      <c r="J354" s="15">
        <f t="shared" si="144"/>
        <v>18316485</v>
      </c>
      <c r="K354" s="15">
        <v>0</v>
      </c>
      <c r="L354" s="15">
        <v>0</v>
      </c>
      <c r="M354" s="15">
        <f t="shared" si="156"/>
        <v>0</v>
      </c>
      <c r="N354" s="15">
        <v>0</v>
      </c>
      <c r="O354" s="15">
        <v>0</v>
      </c>
      <c r="P354" s="15">
        <f t="shared" si="147"/>
        <v>0</v>
      </c>
      <c r="Q354" s="15">
        <f t="shared" si="145"/>
        <v>18316485</v>
      </c>
      <c r="R354" s="15">
        <f t="shared" si="148"/>
        <v>0</v>
      </c>
      <c r="T354" s="238">
        <v>3020202</v>
      </c>
      <c r="U354" s="234" t="s">
        <v>539</v>
      </c>
      <c r="V354" s="236">
        <v>1000</v>
      </c>
      <c r="W354" s="236">
        <v>0</v>
      </c>
      <c r="X354" s="236">
        <v>0</v>
      </c>
      <c r="Y354" s="236">
        <v>0</v>
      </c>
      <c r="Z354" s="236">
        <v>0</v>
      </c>
      <c r="AA354" s="236">
        <v>18315485</v>
      </c>
      <c r="AB354" s="236">
        <v>18316485</v>
      </c>
      <c r="AC354" s="236">
        <v>0</v>
      </c>
      <c r="AD354" s="236">
        <v>0</v>
      </c>
      <c r="AE354" s="236">
        <v>18316485</v>
      </c>
      <c r="AF354" s="236">
        <v>0</v>
      </c>
      <c r="AG354" s="236">
        <v>0</v>
      </c>
      <c r="AH354" s="236">
        <v>0</v>
      </c>
      <c r="AI354" s="236">
        <v>0</v>
      </c>
      <c r="AJ354" s="236">
        <v>0</v>
      </c>
      <c r="AK354" s="236">
        <v>18316485</v>
      </c>
      <c r="AL354" s="86">
        <v>0</v>
      </c>
      <c r="AM354" s="99"/>
      <c r="AN354" s="93"/>
      <c r="AO354" s="95"/>
    </row>
    <row r="355" spans="1:42">
      <c r="A355" s="17">
        <v>302020203</v>
      </c>
      <c r="B355" s="17" t="s">
        <v>540</v>
      </c>
      <c r="C355" s="18">
        <v>1000</v>
      </c>
      <c r="D355" s="18">
        <v>0</v>
      </c>
      <c r="E355" s="18">
        <v>0</v>
      </c>
      <c r="F355" s="18">
        <v>18315485</v>
      </c>
      <c r="G355" s="18">
        <f t="shared" si="146"/>
        <v>18316485</v>
      </c>
      <c r="H355" s="18">
        <v>0</v>
      </c>
      <c r="I355" s="18">
        <v>0</v>
      </c>
      <c r="J355" s="18">
        <f t="shared" si="144"/>
        <v>18316485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f t="shared" si="147"/>
        <v>0</v>
      </c>
      <c r="Q355" s="18">
        <f t="shared" si="145"/>
        <v>18316485</v>
      </c>
      <c r="R355" s="18">
        <f t="shared" si="148"/>
        <v>0</v>
      </c>
      <c r="T355" s="238">
        <v>302020203</v>
      </c>
      <c r="U355" s="234" t="s">
        <v>540</v>
      </c>
      <c r="V355" s="236">
        <v>1000</v>
      </c>
      <c r="W355" s="236">
        <v>0</v>
      </c>
      <c r="X355" s="236">
        <v>0</v>
      </c>
      <c r="Y355" s="236">
        <v>0</v>
      </c>
      <c r="Z355" s="236">
        <v>0</v>
      </c>
      <c r="AA355" s="236">
        <v>18315485</v>
      </c>
      <c r="AB355" s="236">
        <v>18316485</v>
      </c>
      <c r="AC355" s="236">
        <v>0</v>
      </c>
      <c r="AD355" s="236">
        <v>0</v>
      </c>
      <c r="AE355" s="236">
        <v>18316485</v>
      </c>
      <c r="AF355" s="236">
        <v>0</v>
      </c>
      <c r="AG355" s="236">
        <v>0</v>
      </c>
      <c r="AH355" s="236">
        <v>0</v>
      </c>
      <c r="AI355" s="236">
        <v>0</v>
      </c>
      <c r="AJ355" s="236">
        <v>0</v>
      </c>
      <c r="AK355" s="236">
        <v>18316485</v>
      </c>
      <c r="AL355" s="86">
        <v>0</v>
      </c>
      <c r="AM355" s="99"/>
      <c r="AN355" s="93"/>
      <c r="AO355" s="95"/>
      <c r="AP355" s="84"/>
    </row>
    <row r="356" spans="1:42">
      <c r="A356" s="13">
        <v>3020203</v>
      </c>
      <c r="B356" s="14" t="s">
        <v>541</v>
      </c>
      <c r="C356" s="15">
        <f>+C357</f>
        <v>25000000</v>
      </c>
      <c r="D356" s="15">
        <f t="shared" ref="D356:N356" si="157">+D357</f>
        <v>0</v>
      </c>
      <c r="E356" s="15">
        <f t="shared" si="157"/>
        <v>0</v>
      </c>
      <c r="F356" s="15">
        <f t="shared" si="157"/>
        <v>0</v>
      </c>
      <c r="G356" s="15">
        <f t="shared" si="146"/>
        <v>25000000</v>
      </c>
      <c r="H356" s="15">
        <v>0</v>
      </c>
      <c r="I356" s="15">
        <v>0</v>
      </c>
      <c r="J356" s="15">
        <f t="shared" si="144"/>
        <v>25000000</v>
      </c>
      <c r="K356" s="15">
        <v>0</v>
      </c>
      <c r="L356" s="15">
        <v>0</v>
      </c>
      <c r="M356" s="15">
        <f t="shared" si="157"/>
        <v>0</v>
      </c>
      <c r="N356" s="15">
        <v>0</v>
      </c>
      <c r="O356" s="15">
        <v>0</v>
      </c>
      <c r="P356" s="15">
        <f t="shared" si="147"/>
        <v>0</v>
      </c>
      <c r="Q356" s="15">
        <f t="shared" si="145"/>
        <v>25000000</v>
      </c>
      <c r="R356" s="15">
        <f t="shared" si="148"/>
        <v>0</v>
      </c>
      <c r="T356" s="238">
        <v>3020203</v>
      </c>
      <c r="U356" s="234" t="s">
        <v>541</v>
      </c>
      <c r="V356" s="236">
        <v>25000000</v>
      </c>
      <c r="W356" s="236">
        <v>0</v>
      </c>
      <c r="X356" s="236">
        <v>0</v>
      </c>
      <c r="Y356" s="236">
        <v>0</v>
      </c>
      <c r="Z356" s="236">
        <v>0</v>
      </c>
      <c r="AA356" s="236">
        <v>0</v>
      </c>
      <c r="AB356" s="236">
        <v>25000000</v>
      </c>
      <c r="AC356" s="236">
        <v>0</v>
      </c>
      <c r="AD356" s="236">
        <v>0</v>
      </c>
      <c r="AE356" s="236">
        <v>25000000</v>
      </c>
      <c r="AF356" s="236">
        <v>0</v>
      </c>
      <c r="AG356" s="236">
        <v>0</v>
      </c>
      <c r="AH356" s="236">
        <v>0</v>
      </c>
      <c r="AI356" s="236">
        <v>0</v>
      </c>
      <c r="AJ356" s="236">
        <v>0</v>
      </c>
      <c r="AK356" s="236">
        <v>25000000</v>
      </c>
      <c r="AL356" s="86">
        <v>0</v>
      </c>
      <c r="AM356" s="99"/>
      <c r="AN356" s="93"/>
      <c r="AO356" s="95"/>
    </row>
    <row r="357" spans="1:42">
      <c r="A357" s="17">
        <v>302020302</v>
      </c>
      <c r="B357" s="17" t="s">
        <v>542</v>
      </c>
      <c r="C357" s="18">
        <v>25000000</v>
      </c>
      <c r="D357" s="18">
        <v>0</v>
      </c>
      <c r="E357" s="18">
        <v>0</v>
      </c>
      <c r="F357" s="18">
        <v>0</v>
      </c>
      <c r="G357" s="18">
        <f t="shared" si="146"/>
        <v>25000000</v>
      </c>
      <c r="H357" s="18">
        <v>0</v>
      </c>
      <c r="I357" s="18">
        <v>0</v>
      </c>
      <c r="J357" s="18">
        <f t="shared" si="144"/>
        <v>25000000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f t="shared" si="147"/>
        <v>0</v>
      </c>
      <c r="Q357" s="18">
        <f t="shared" si="145"/>
        <v>25000000</v>
      </c>
      <c r="R357" s="18">
        <f t="shared" si="148"/>
        <v>0</v>
      </c>
      <c r="T357" s="238">
        <v>302020302</v>
      </c>
      <c r="U357" s="234" t="s">
        <v>542</v>
      </c>
      <c r="V357" s="236">
        <v>25000000</v>
      </c>
      <c r="W357" s="236">
        <v>0</v>
      </c>
      <c r="X357" s="236">
        <v>0</v>
      </c>
      <c r="Y357" s="236">
        <v>0</v>
      </c>
      <c r="Z357" s="236">
        <v>0</v>
      </c>
      <c r="AA357" s="236">
        <v>0</v>
      </c>
      <c r="AB357" s="236">
        <v>25000000</v>
      </c>
      <c r="AC357" s="236">
        <v>0</v>
      </c>
      <c r="AD357" s="236">
        <v>0</v>
      </c>
      <c r="AE357" s="236">
        <v>25000000</v>
      </c>
      <c r="AF357" s="236">
        <v>0</v>
      </c>
      <c r="AG357" s="236">
        <v>0</v>
      </c>
      <c r="AH357" s="236">
        <v>0</v>
      </c>
      <c r="AI357" s="236">
        <v>0</v>
      </c>
      <c r="AJ357" s="236">
        <v>0</v>
      </c>
      <c r="AK357" s="236">
        <v>25000000</v>
      </c>
      <c r="AL357" s="86">
        <v>0</v>
      </c>
      <c r="AM357" s="99"/>
      <c r="AN357" s="93"/>
      <c r="AO357" s="95"/>
    </row>
    <row r="358" spans="1:42">
      <c r="A358" s="13">
        <v>30203</v>
      </c>
      <c r="B358" s="14" t="s">
        <v>543</v>
      </c>
      <c r="C358" s="15">
        <f>+C359+C361+C363+C365</f>
        <v>4000</v>
      </c>
      <c r="D358" s="15">
        <f t="shared" ref="D358:N358" si="158">+D359+D361+D363+D365</f>
        <v>0</v>
      </c>
      <c r="E358" s="15">
        <f t="shared" si="158"/>
        <v>0</v>
      </c>
      <c r="F358" s="15">
        <f t="shared" si="158"/>
        <v>0</v>
      </c>
      <c r="G358" s="15">
        <f t="shared" si="146"/>
        <v>4000</v>
      </c>
      <c r="H358" s="15">
        <v>0</v>
      </c>
      <c r="I358" s="15">
        <v>0</v>
      </c>
      <c r="J358" s="15">
        <f t="shared" si="144"/>
        <v>4000</v>
      </c>
      <c r="K358" s="15">
        <v>0</v>
      </c>
      <c r="L358" s="15">
        <v>0</v>
      </c>
      <c r="M358" s="15">
        <f t="shared" si="158"/>
        <v>0</v>
      </c>
      <c r="N358" s="15">
        <v>0</v>
      </c>
      <c r="O358" s="15">
        <v>0</v>
      </c>
      <c r="P358" s="15">
        <f t="shared" si="147"/>
        <v>0</v>
      </c>
      <c r="Q358" s="15">
        <f t="shared" si="145"/>
        <v>4000</v>
      </c>
      <c r="R358" s="15">
        <f t="shared" si="148"/>
        <v>0</v>
      </c>
      <c r="T358" s="238">
        <v>30203</v>
      </c>
      <c r="U358" s="234" t="s">
        <v>543</v>
      </c>
      <c r="V358" s="236">
        <v>4000</v>
      </c>
      <c r="W358" s="236">
        <v>0</v>
      </c>
      <c r="X358" s="236">
        <v>0</v>
      </c>
      <c r="Y358" s="236">
        <v>0</v>
      </c>
      <c r="Z358" s="236">
        <v>0</v>
      </c>
      <c r="AA358" s="236">
        <v>0</v>
      </c>
      <c r="AB358" s="236">
        <v>4000</v>
      </c>
      <c r="AC358" s="236">
        <v>0</v>
      </c>
      <c r="AD358" s="236">
        <v>0</v>
      </c>
      <c r="AE358" s="236">
        <v>4000</v>
      </c>
      <c r="AF358" s="236">
        <v>0</v>
      </c>
      <c r="AG358" s="236">
        <v>0</v>
      </c>
      <c r="AH358" s="236">
        <v>0</v>
      </c>
      <c r="AI358" s="236">
        <v>0</v>
      </c>
      <c r="AJ358" s="236">
        <v>0</v>
      </c>
      <c r="AK358" s="236">
        <v>4000</v>
      </c>
      <c r="AL358" s="86">
        <v>0</v>
      </c>
      <c r="AM358" s="99"/>
      <c r="AN358" s="93"/>
      <c r="AO358" s="95"/>
    </row>
    <row r="359" spans="1:42">
      <c r="A359" s="13">
        <v>3020301</v>
      </c>
      <c r="B359" s="14" t="s">
        <v>544</v>
      </c>
      <c r="C359" s="15">
        <f>+C360</f>
        <v>1000</v>
      </c>
      <c r="D359" s="15">
        <f t="shared" ref="D359:N359" si="159">+D360</f>
        <v>0</v>
      </c>
      <c r="E359" s="15">
        <f t="shared" si="159"/>
        <v>0</v>
      </c>
      <c r="F359" s="15">
        <f t="shared" si="159"/>
        <v>0</v>
      </c>
      <c r="G359" s="15">
        <f t="shared" si="146"/>
        <v>1000</v>
      </c>
      <c r="H359" s="15">
        <v>0</v>
      </c>
      <c r="I359" s="15">
        <v>0</v>
      </c>
      <c r="J359" s="15">
        <f t="shared" si="144"/>
        <v>1000</v>
      </c>
      <c r="K359" s="15">
        <v>0</v>
      </c>
      <c r="L359" s="15">
        <v>0</v>
      </c>
      <c r="M359" s="15">
        <f t="shared" si="159"/>
        <v>0</v>
      </c>
      <c r="N359" s="15">
        <v>0</v>
      </c>
      <c r="O359" s="15">
        <v>0</v>
      </c>
      <c r="P359" s="15">
        <f t="shared" si="147"/>
        <v>0</v>
      </c>
      <c r="Q359" s="15">
        <f t="shared" si="145"/>
        <v>1000</v>
      </c>
      <c r="R359" s="15">
        <f t="shared" si="148"/>
        <v>0</v>
      </c>
      <c r="T359" s="238">
        <v>3020301</v>
      </c>
      <c r="U359" s="234" t="s">
        <v>544</v>
      </c>
      <c r="V359" s="236">
        <v>1000</v>
      </c>
      <c r="W359" s="236">
        <v>0</v>
      </c>
      <c r="X359" s="236">
        <v>0</v>
      </c>
      <c r="Y359" s="236">
        <v>0</v>
      </c>
      <c r="Z359" s="236">
        <v>0</v>
      </c>
      <c r="AA359" s="236">
        <v>0</v>
      </c>
      <c r="AB359" s="236">
        <v>1000</v>
      </c>
      <c r="AC359" s="236">
        <v>0</v>
      </c>
      <c r="AD359" s="236">
        <v>0</v>
      </c>
      <c r="AE359" s="236">
        <v>1000</v>
      </c>
      <c r="AF359" s="236">
        <v>0</v>
      </c>
      <c r="AG359" s="236">
        <v>0</v>
      </c>
      <c r="AH359" s="236">
        <v>0</v>
      </c>
      <c r="AI359" s="236">
        <v>0</v>
      </c>
      <c r="AJ359" s="236">
        <v>0</v>
      </c>
      <c r="AK359" s="236">
        <v>1000</v>
      </c>
      <c r="AL359" s="86">
        <v>0</v>
      </c>
      <c r="AM359" s="99"/>
      <c r="AN359" s="93"/>
      <c r="AO359" s="95"/>
    </row>
    <row r="360" spans="1:42">
      <c r="A360" s="17">
        <v>302030103</v>
      </c>
      <c r="B360" s="17" t="s">
        <v>545</v>
      </c>
      <c r="C360" s="18">
        <v>1000</v>
      </c>
      <c r="D360" s="18">
        <v>0</v>
      </c>
      <c r="E360" s="18">
        <v>0</v>
      </c>
      <c r="F360" s="18">
        <v>0</v>
      </c>
      <c r="G360" s="18">
        <f t="shared" si="146"/>
        <v>1000</v>
      </c>
      <c r="H360" s="18">
        <v>0</v>
      </c>
      <c r="I360" s="18">
        <v>0</v>
      </c>
      <c r="J360" s="18">
        <f t="shared" si="144"/>
        <v>1000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f t="shared" si="147"/>
        <v>0</v>
      </c>
      <c r="Q360" s="18">
        <f t="shared" si="145"/>
        <v>1000</v>
      </c>
      <c r="R360" s="18">
        <f t="shared" si="148"/>
        <v>0</v>
      </c>
      <c r="T360" s="238">
        <v>302030103</v>
      </c>
      <c r="U360" s="234" t="s">
        <v>545</v>
      </c>
      <c r="V360" s="236">
        <v>1000</v>
      </c>
      <c r="W360" s="236">
        <v>0</v>
      </c>
      <c r="X360" s="236">
        <v>0</v>
      </c>
      <c r="Y360" s="236">
        <v>0</v>
      </c>
      <c r="Z360" s="236">
        <v>0</v>
      </c>
      <c r="AA360" s="236">
        <v>0</v>
      </c>
      <c r="AB360" s="236">
        <v>1000</v>
      </c>
      <c r="AC360" s="236">
        <v>0</v>
      </c>
      <c r="AD360" s="236">
        <v>0</v>
      </c>
      <c r="AE360" s="236">
        <v>1000</v>
      </c>
      <c r="AF360" s="236">
        <v>0</v>
      </c>
      <c r="AG360" s="236">
        <v>0</v>
      </c>
      <c r="AH360" s="236">
        <v>0</v>
      </c>
      <c r="AI360" s="236">
        <v>0</v>
      </c>
      <c r="AJ360" s="236">
        <v>0</v>
      </c>
      <c r="AK360" s="236">
        <v>1000</v>
      </c>
      <c r="AL360" s="86">
        <v>0</v>
      </c>
      <c r="AM360" s="99"/>
      <c r="AN360" s="93"/>
      <c r="AO360" s="95"/>
    </row>
    <row r="361" spans="1:42">
      <c r="A361" s="13">
        <v>3020302</v>
      </c>
      <c r="B361" s="14" t="s">
        <v>546</v>
      </c>
      <c r="C361" s="15">
        <f>+C362</f>
        <v>1000</v>
      </c>
      <c r="D361" s="15">
        <f t="shared" ref="D361:N361" si="160">+D362</f>
        <v>0</v>
      </c>
      <c r="E361" s="15">
        <f t="shared" si="160"/>
        <v>0</v>
      </c>
      <c r="F361" s="15">
        <f t="shared" si="160"/>
        <v>0</v>
      </c>
      <c r="G361" s="15">
        <f t="shared" si="146"/>
        <v>1000</v>
      </c>
      <c r="H361" s="15">
        <v>0</v>
      </c>
      <c r="I361" s="15">
        <v>0</v>
      </c>
      <c r="J361" s="15">
        <f t="shared" si="144"/>
        <v>1000</v>
      </c>
      <c r="K361" s="15">
        <v>0</v>
      </c>
      <c r="L361" s="15">
        <v>0</v>
      </c>
      <c r="M361" s="15">
        <f t="shared" si="160"/>
        <v>0</v>
      </c>
      <c r="N361" s="15">
        <v>0</v>
      </c>
      <c r="O361" s="15">
        <v>0</v>
      </c>
      <c r="P361" s="15">
        <f t="shared" si="147"/>
        <v>0</v>
      </c>
      <c r="Q361" s="15">
        <f t="shared" si="145"/>
        <v>1000</v>
      </c>
      <c r="R361" s="15">
        <f t="shared" si="148"/>
        <v>0</v>
      </c>
      <c r="T361" s="238">
        <v>3020302</v>
      </c>
      <c r="U361" s="234" t="s">
        <v>546</v>
      </c>
      <c r="V361" s="236">
        <v>1000</v>
      </c>
      <c r="W361" s="236">
        <v>0</v>
      </c>
      <c r="X361" s="236">
        <v>0</v>
      </c>
      <c r="Y361" s="236">
        <v>0</v>
      </c>
      <c r="Z361" s="236">
        <v>0</v>
      </c>
      <c r="AA361" s="236">
        <v>0</v>
      </c>
      <c r="AB361" s="236">
        <v>1000</v>
      </c>
      <c r="AC361" s="236">
        <v>0</v>
      </c>
      <c r="AD361" s="236">
        <v>0</v>
      </c>
      <c r="AE361" s="236">
        <v>1000</v>
      </c>
      <c r="AF361" s="236">
        <v>0</v>
      </c>
      <c r="AG361" s="236">
        <v>0</v>
      </c>
      <c r="AH361" s="236">
        <v>0</v>
      </c>
      <c r="AI361" s="236">
        <v>0</v>
      </c>
      <c r="AJ361" s="236">
        <v>0</v>
      </c>
      <c r="AK361" s="236">
        <v>1000</v>
      </c>
      <c r="AL361" s="86">
        <v>0</v>
      </c>
      <c r="AM361" s="99"/>
      <c r="AN361" s="93"/>
      <c r="AO361" s="95"/>
    </row>
    <row r="362" spans="1:42">
      <c r="A362" s="17">
        <v>302030203</v>
      </c>
      <c r="B362" s="17" t="s">
        <v>547</v>
      </c>
      <c r="C362" s="18">
        <v>1000</v>
      </c>
      <c r="D362" s="18">
        <v>0</v>
      </c>
      <c r="E362" s="18">
        <v>0</v>
      </c>
      <c r="F362" s="18">
        <v>0</v>
      </c>
      <c r="G362" s="18">
        <f t="shared" si="146"/>
        <v>1000</v>
      </c>
      <c r="H362" s="18">
        <v>0</v>
      </c>
      <c r="I362" s="18">
        <v>0</v>
      </c>
      <c r="J362" s="18">
        <f t="shared" si="144"/>
        <v>1000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f t="shared" si="147"/>
        <v>0</v>
      </c>
      <c r="Q362" s="18">
        <f t="shared" si="145"/>
        <v>1000</v>
      </c>
      <c r="R362" s="18">
        <f t="shared" si="148"/>
        <v>0</v>
      </c>
      <c r="T362" s="238">
        <v>302030203</v>
      </c>
      <c r="U362" s="234" t="s">
        <v>547</v>
      </c>
      <c r="V362" s="236">
        <v>1000</v>
      </c>
      <c r="W362" s="236">
        <v>0</v>
      </c>
      <c r="X362" s="236">
        <v>0</v>
      </c>
      <c r="Y362" s="236">
        <v>0</v>
      </c>
      <c r="Z362" s="236">
        <v>0</v>
      </c>
      <c r="AA362" s="236">
        <v>0</v>
      </c>
      <c r="AB362" s="236">
        <v>1000</v>
      </c>
      <c r="AC362" s="236">
        <v>0</v>
      </c>
      <c r="AD362" s="236">
        <v>0</v>
      </c>
      <c r="AE362" s="236">
        <v>1000</v>
      </c>
      <c r="AF362" s="236">
        <v>0</v>
      </c>
      <c r="AG362" s="236">
        <v>0</v>
      </c>
      <c r="AH362" s="236">
        <v>0</v>
      </c>
      <c r="AI362" s="236">
        <v>0</v>
      </c>
      <c r="AJ362" s="236">
        <v>0</v>
      </c>
      <c r="AK362" s="236">
        <v>1000</v>
      </c>
      <c r="AL362" s="86">
        <v>0</v>
      </c>
      <c r="AM362" s="99"/>
      <c r="AN362" s="93"/>
      <c r="AO362" s="95"/>
    </row>
    <row r="363" spans="1:42">
      <c r="A363" s="13">
        <v>3020303</v>
      </c>
      <c r="B363" s="14" t="s">
        <v>548</v>
      </c>
      <c r="C363" s="15">
        <f>+C364</f>
        <v>1000</v>
      </c>
      <c r="D363" s="15">
        <f t="shared" ref="D363:N363" si="161">+D364</f>
        <v>0</v>
      </c>
      <c r="E363" s="15">
        <f t="shared" si="161"/>
        <v>0</v>
      </c>
      <c r="F363" s="15">
        <f t="shared" si="161"/>
        <v>0</v>
      </c>
      <c r="G363" s="15">
        <f t="shared" si="146"/>
        <v>1000</v>
      </c>
      <c r="H363" s="15">
        <v>0</v>
      </c>
      <c r="I363" s="15">
        <v>0</v>
      </c>
      <c r="J363" s="15">
        <f t="shared" si="144"/>
        <v>1000</v>
      </c>
      <c r="K363" s="15">
        <v>0</v>
      </c>
      <c r="L363" s="15">
        <v>0</v>
      </c>
      <c r="M363" s="15">
        <f t="shared" si="161"/>
        <v>0</v>
      </c>
      <c r="N363" s="15">
        <v>0</v>
      </c>
      <c r="O363" s="15">
        <v>0</v>
      </c>
      <c r="P363" s="15">
        <f t="shared" si="147"/>
        <v>0</v>
      </c>
      <c r="Q363" s="15">
        <f t="shared" si="145"/>
        <v>1000</v>
      </c>
      <c r="R363" s="15">
        <f t="shared" si="148"/>
        <v>0</v>
      </c>
      <c r="T363" s="238">
        <v>3020303</v>
      </c>
      <c r="U363" s="234" t="s">
        <v>548</v>
      </c>
      <c r="V363" s="236">
        <v>1000</v>
      </c>
      <c r="W363" s="236">
        <v>0</v>
      </c>
      <c r="X363" s="236">
        <v>0</v>
      </c>
      <c r="Y363" s="236">
        <v>0</v>
      </c>
      <c r="Z363" s="236">
        <v>0</v>
      </c>
      <c r="AA363" s="236">
        <v>0</v>
      </c>
      <c r="AB363" s="236">
        <v>1000</v>
      </c>
      <c r="AC363" s="236">
        <v>0</v>
      </c>
      <c r="AD363" s="236">
        <v>0</v>
      </c>
      <c r="AE363" s="236">
        <v>1000</v>
      </c>
      <c r="AF363" s="236">
        <v>0</v>
      </c>
      <c r="AG363" s="236">
        <v>0</v>
      </c>
      <c r="AH363" s="236">
        <v>0</v>
      </c>
      <c r="AI363" s="236">
        <v>0</v>
      </c>
      <c r="AJ363" s="236">
        <v>0</v>
      </c>
      <c r="AK363" s="236">
        <v>1000</v>
      </c>
      <c r="AL363" s="86">
        <v>0</v>
      </c>
      <c r="AM363" s="99"/>
      <c r="AN363" s="93"/>
      <c r="AO363" s="95"/>
    </row>
    <row r="364" spans="1:42">
      <c r="A364" s="17">
        <v>302030303</v>
      </c>
      <c r="B364" s="17" t="s">
        <v>549</v>
      </c>
      <c r="C364" s="18">
        <v>1000</v>
      </c>
      <c r="D364" s="18">
        <v>0</v>
      </c>
      <c r="E364" s="18">
        <v>0</v>
      </c>
      <c r="F364" s="18">
        <v>0</v>
      </c>
      <c r="G364" s="18">
        <f t="shared" si="146"/>
        <v>1000</v>
      </c>
      <c r="H364" s="18">
        <v>0</v>
      </c>
      <c r="I364" s="18">
        <v>0</v>
      </c>
      <c r="J364" s="18">
        <f t="shared" si="144"/>
        <v>1000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f t="shared" si="147"/>
        <v>0</v>
      </c>
      <c r="Q364" s="18">
        <f t="shared" si="145"/>
        <v>1000</v>
      </c>
      <c r="R364" s="18">
        <f t="shared" si="148"/>
        <v>0</v>
      </c>
      <c r="T364" s="238">
        <v>302030303</v>
      </c>
      <c r="U364" s="234" t="s">
        <v>549</v>
      </c>
      <c r="V364" s="236">
        <v>1000</v>
      </c>
      <c r="W364" s="236">
        <v>0</v>
      </c>
      <c r="X364" s="236">
        <v>0</v>
      </c>
      <c r="Y364" s="236">
        <v>0</v>
      </c>
      <c r="Z364" s="236">
        <v>0</v>
      </c>
      <c r="AA364" s="236">
        <v>0</v>
      </c>
      <c r="AB364" s="236">
        <v>1000</v>
      </c>
      <c r="AC364" s="236">
        <v>0</v>
      </c>
      <c r="AD364" s="236">
        <v>0</v>
      </c>
      <c r="AE364" s="236">
        <v>1000</v>
      </c>
      <c r="AF364" s="236">
        <v>0</v>
      </c>
      <c r="AG364" s="236">
        <v>0</v>
      </c>
      <c r="AH364" s="236">
        <v>0</v>
      </c>
      <c r="AI364" s="236">
        <v>0</v>
      </c>
      <c r="AJ364" s="236">
        <v>0</v>
      </c>
      <c r="AK364" s="236">
        <v>1000</v>
      </c>
      <c r="AL364" s="86">
        <v>0</v>
      </c>
      <c r="AM364" s="99"/>
      <c r="AN364" s="93"/>
      <c r="AO364" s="95"/>
    </row>
    <row r="365" spans="1:42">
      <c r="A365" s="13">
        <v>3020304</v>
      </c>
      <c r="B365" s="14" t="s">
        <v>550</v>
      </c>
      <c r="C365" s="15">
        <f>+C366</f>
        <v>1000</v>
      </c>
      <c r="D365" s="15">
        <f t="shared" ref="D365:N365" si="162">+D366</f>
        <v>0</v>
      </c>
      <c r="E365" s="15">
        <f t="shared" si="162"/>
        <v>0</v>
      </c>
      <c r="F365" s="15">
        <f t="shared" si="162"/>
        <v>0</v>
      </c>
      <c r="G365" s="15">
        <f t="shared" si="146"/>
        <v>1000</v>
      </c>
      <c r="H365" s="15">
        <v>0</v>
      </c>
      <c r="I365" s="15">
        <v>0</v>
      </c>
      <c r="J365" s="15">
        <f t="shared" si="144"/>
        <v>1000</v>
      </c>
      <c r="K365" s="15">
        <v>0</v>
      </c>
      <c r="L365" s="15">
        <v>0</v>
      </c>
      <c r="M365" s="15">
        <f t="shared" si="162"/>
        <v>0</v>
      </c>
      <c r="N365" s="15">
        <v>0</v>
      </c>
      <c r="O365" s="15">
        <v>0</v>
      </c>
      <c r="P365" s="15">
        <f t="shared" si="147"/>
        <v>0</v>
      </c>
      <c r="Q365" s="15">
        <f t="shared" si="145"/>
        <v>1000</v>
      </c>
      <c r="R365" s="15">
        <f t="shared" si="148"/>
        <v>0</v>
      </c>
      <c r="T365" s="238">
        <v>3020304</v>
      </c>
      <c r="U365" s="234" t="s">
        <v>550</v>
      </c>
      <c r="V365" s="236">
        <v>1000</v>
      </c>
      <c r="W365" s="236">
        <v>0</v>
      </c>
      <c r="X365" s="236">
        <v>0</v>
      </c>
      <c r="Y365" s="236">
        <v>0</v>
      </c>
      <c r="Z365" s="236">
        <v>0</v>
      </c>
      <c r="AA365" s="236">
        <v>0</v>
      </c>
      <c r="AB365" s="236">
        <v>1000</v>
      </c>
      <c r="AC365" s="236">
        <v>0</v>
      </c>
      <c r="AD365" s="236">
        <v>0</v>
      </c>
      <c r="AE365" s="236">
        <v>1000</v>
      </c>
      <c r="AF365" s="236">
        <v>0</v>
      </c>
      <c r="AG365" s="236">
        <v>0</v>
      </c>
      <c r="AH365" s="236">
        <v>0</v>
      </c>
      <c r="AI365" s="236">
        <v>0</v>
      </c>
      <c r="AJ365" s="236">
        <v>0</v>
      </c>
      <c r="AK365" s="236">
        <v>1000</v>
      </c>
      <c r="AL365" s="86">
        <v>0</v>
      </c>
      <c r="AM365" s="99"/>
      <c r="AN365" s="93"/>
      <c r="AO365" s="95"/>
    </row>
    <row r="366" spans="1:42">
      <c r="A366" s="17">
        <v>302030403</v>
      </c>
      <c r="B366" s="17" t="s">
        <v>551</v>
      </c>
      <c r="C366" s="18">
        <v>1000</v>
      </c>
      <c r="D366" s="18">
        <v>0</v>
      </c>
      <c r="E366" s="18">
        <v>0</v>
      </c>
      <c r="F366" s="18">
        <v>0</v>
      </c>
      <c r="G366" s="18">
        <f t="shared" si="146"/>
        <v>1000</v>
      </c>
      <c r="H366" s="18">
        <v>0</v>
      </c>
      <c r="I366" s="18">
        <v>0</v>
      </c>
      <c r="J366" s="18">
        <f t="shared" si="144"/>
        <v>1000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f t="shared" si="147"/>
        <v>0</v>
      </c>
      <c r="Q366" s="18">
        <f t="shared" si="145"/>
        <v>1000</v>
      </c>
      <c r="R366" s="18">
        <f t="shared" si="148"/>
        <v>0</v>
      </c>
      <c r="T366" s="238">
        <v>302030403</v>
      </c>
      <c r="U366" s="234" t="s">
        <v>551</v>
      </c>
      <c r="V366" s="236">
        <v>1000</v>
      </c>
      <c r="W366" s="236">
        <v>0</v>
      </c>
      <c r="X366" s="236">
        <v>0</v>
      </c>
      <c r="Y366" s="236">
        <v>0</v>
      </c>
      <c r="Z366" s="236">
        <v>0</v>
      </c>
      <c r="AA366" s="236">
        <v>0</v>
      </c>
      <c r="AB366" s="236">
        <v>1000</v>
      </c>
      <c r="AC366" s="236">
        <v>0</v>
      </c>
      <c r="AD366" s="236">
        <v>0</v>
      </c>
      <c r="AE366" s="236">
        <v>1000</v>
      </c>
      <c r="AF366" s="236">
        <v>0</v>
      </c>
      <c r="AG366" s="236">
        <v>0</v>
      </c>
      <c r="AH366" s="236">
        <v>0</v>
      </c>
      <c r="AI366" s="236">
        <v>0</v>
      </c>
      <c r="AJ366" s="236">
        <v>0</v>
      </c>
      <c r="AK366" s="236">
        <v>1000</v>
      </c>
      <c r="AL366" s="86">
        <v>0</v>
      </c>
      <c r="AM366" s="99"/>
      <c r="AN366" s="93"/>
      <c r="AO366" s="95"/>
    </row>
    <row r="367" spans="1:42">
      <c r="A367" s="10">
        <v>30204</v>
      </c>
      <c r="B367" s="11" t="s">
        <v>552</v>
      </c>
      <c r="C367" s="12">
        <f>+C368+C371+C374+C376</f>
        <v>190000000</v>
      </c>
      <c r="D367" s="12">
        <f t="shared" ref="D367:N367" si="163">+D368+D371+D374+D376</f>
        <v>40000000</v>
      </c>
      <c r="E367" s="12">
        <f t="shared" si="163"/>
        <v>0</v>
      </c>
      <c r="F367" s="12">
        <f t="shared" si="163"/>
        <v>81000000</v>
      </c>
      <c r="G367" s="12">
        <f t="shared" si="146"/>
        <v>311000000</v>
      </c>
      <c r="H367" s="12">
        <v>0</v>
      </c>
      <c r="I367" s="12">
        <v>0</v>
      </c>
      <c r="J367" s="12">
        <f t="shared" si="144"/>
        <v>311000000</v>
      </c>
      <c r="K367" s="12">
        <v>0</v>
      </c>
      <c r="L367" s="12">
        <v>0</v>
      </c>
      <c r="M367" s="12">
        <f t="shared" si="163"/>
        <v>0</v>
      </c>
      <c r="N367" s="12">
        <v>0</v>
      </c>
      <c r="O367" s="12">
        <v>0</v>
      </c>
      <c r="P367" s="12">
        <f t="shared" si="147"/>
        <v>0</v>
      </c>
      <c r="Q367" s="12">
        <f t="shared" si="145"/>
        <v>311000000</v>
      </c>
      <c r="R367" s="12">
        <f t="shared" si="148"/>
        <v>0</v>
      </c>
      <c r="T367" s="238">
        <v>30204</v>
      </c>
      <c r="U367" s="234" t="s">
        <v>552</v>
      </c>
      <c r="V367" s="236">
        <v>190000000</v>
      </c>
      <c r="W367" s="236">
        <v>40000000</v>
      </c>
      <c r="X367" s="236">
        <v>0</v>
      </c>
      <c r="Y367" s="236">
        <v>0</v>
      </c>
      <c r="Z367" s="236">
        <v>0</v>
      </c>
      <c r="AA367" s="236">
        <v>81000000</v>
      </c>
      <c r="AB367" s="236">
        <v>311000000</v>
      </c>
      <c r="AC367" s="236">
        <v>0</v>
      </c>
      <c r="AD367" s="236">
        <v>0</v>
      </c>
      <c r="AE367" s="236">
        <v>311000000</v>
      </c>
      <c r="AF367" s="236">
        <v>0</v>
      </c>
      <c r="AG367" s="236">
        <v>0</v>
      </c>
      <c r="AH367" s="236">
        <v>0</v>
      </c>
      <c r="AI367" s="236">
        <v>0</v>
      </c>
      <c r="AJ367" s="236">
        <v>0</v>
      </c>
      <c r="AK367" s="236">
        <v>311000000</v>
      </c>
      <c r="AL367" s="86">
        <v>0</v>
      </c>
      <c r="AM367" s="99"/>
      <c r="AN367" s="93"/>
      <c r="AO367" s="95"/>
    </row>
    <row r="368" spans="1:42">
      <c r="A368" s="13">
        <v>3020401</v>
      </c>
      <c r="B368" s="14" t="s">
        <v>553</v>
      </c>
      <c r="C368" s="15">
        <f>+C369+C370</f>
        <v>60000000</v>
      </c>
      <c r="D368" s="15">
        <f t="shared" ref="D368:N368" si="164">+D369+D370</f>
        <v>40000000</v>
      </c>
      <c r="E368" s="15">
        <f t="shared" si="164"/>
        <v>0</v>
      </c>
      <c r="F368" s="15">
        <f t="shared" si="164"/>
        <v>0</v>
      </c>
      <c r="G368" s="15">
        <f t="shared" si="146"/>
        <v>100000000</v>
      </c>
      <c r="H368" s="15">
        <v>0</v>
      </c>
      <c r="I368" s="15">
        <v>0</v>
      </c>
      <c r="J368" s="15">
        <f t="shared" si="144"/>
        <v>100000000</v>
      </c>
      <c r="K368" s="15">
        <v>0</v>
      </c>
      <c r="L368" s="15">
        <v>0</v>
      </c>
      <c r="M368" s="15">
        <f t="shared" si="164"/>
        <v>0</v>
      </c>
      <c r="N368" s="15">
        <v>0</v>
      </c>
      <c r="O368" s="15">
        <v>0</v>
      </c>
      <c r="P368" s="15">
        <f t="shared" si="147"/>
        <v>0</v>
      </c>
      <c r="Q368" s="15">
        <f t="shared" si="145"/>
        <v>100000000</v>
      </c>
      <c r="R368" s="15">
        <f t="shared" si="148"/>
        <v>0</v>
      </c>
      <c r="T368" s="238">
        <v>3020401</v>
      </c>
      <c r="U368" s="234" t="s">
        <v>553</v>
      </c>
      <c r="V368" s="236">
        <v>60000000</v>
      </c>
      <c r="W368" s="236">
        <v>40000000</v>
      </c>
      <c r="X368" s="236">
        <v>0</v>
      </c>
      <c r="Y368" s="236">
        <v>0</v>
      </c>
      <c r="Z368" s="236">
        <v>0</v>
      </c>
      <c r="AA368" s="236">
        <v>0</v>
      </c>
      <c r="AB368" s="236">
        <v>100000000</v>
      </c>
      <c r="AC368" s="236">
        <v>0</v>
      </c>
      <c r="AD368" s="236">
        <v>0</v>
      </c>
      <c r="AE368" s="236">
        <v>100000000</v>
      </c>
      <c r="AF368" s="236">
        <v>0</v>
      </c>
      <c r="AG368" s="236">
        <v>0</v>
      </c>
      <c r="AH368" s="236">
        <v>0</v>
      </c>
      <c r="AI368" s="236">
        <v>0</v>
      </c>
      <c r="AJ368" s="236">
        <v>0</v>
      </c>
      <c r="AK368" s="236">
        <v>100000000</v>
      </c>
      <c r="AL368" s="86">
        <v>0</v>
      </c>
      <c r="AM368" s="99"/>
      <c r="AN368" s="93"/>
      <c r="AO368" s="95"/>
    </row>
    <row r="369" spans="1:41">
      <c r="A369" s="17">
        <v>302040101</v>
      </c>
      <c r="B369" s="17" t="s">
        <v>554</v>
      </c>
      <c r="C369" s="18">
        <v>60000000</v>
      </c>
      <c r="D369" s="18">
        <v>0</v>
      </c>
      <c r="E369" s="18">
        <v>0</v>
      </c>
      <c r="F369" s="18">
        <v>0</v>
      </c>
      <c r="G369" s="18">
        <f t="shared" si="146"/>
        <v>60000000</v>
      </c>
      <c r="H369" s="18">
        <v>0</v>
      </c>
      <c r="I369" s="18">
        <v>0</v>
      </c>
      <c r="J369" s="18">
        <f t="shared" si="144"/>
        <v>60000000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f t="shared" si="147"/>
        <v>0</v>
      </c>
      <c r="Q369" s="18">
        <f t="shared" si="145"/>
        <v>60000000</v>
      </c>
      <c r="R369" s="18">
        <f t="shared" si="148"/>
        <v>0</v>
      </c>
      <c r="T369" s="238">
        <v>302040101</v>
      </c>
      <c r="U369" s="234" t="s">
        <v>554</v>
      </c>
      <c r="V369" s="236">
        <v>60000000</v>
      </c>
      <c r="W369" s="236">
        <v>0</v>
      </c>
      <c r="X369" s="236">
        <v>0</v>
      </c>
      <c r="Y369" s="236">
        <v>0</v>
      </c>
      <c r="Z369" s="236">
        <v>0</v>
      </c>
      <c r="AA369" s="236">
        <v>0</v>
      </c>
      <c r="AB369" s="236">
        <v>60000000</v>
      </c>
      <c r="AC369" s="236">
        <v>0</v>
      </c>
      <c r="AD369" s="236">
        <v>0</v>
      </c>
      <c r="AE369" s="236">
        <v>60000000</v>
      </c>
      <c r="AF369" s="236">
        <v>0</v>
      </c>
      <c r="AG369" s="236">
        <v>0</v>
      </c>
      <c r="AH369" s="236">
        <v>0</v>
      </c>
      <c r="AI369" s="236">
        <v>0</v>
      </c>
      <c r="AJ369" s="236">
        <v>0</v>
      </c>
      <c r="AK369" s="236">
        <v>60000000</v>
      </c>
      <c r="AL369" s="86">
        <v>0</v>
      </c>
      <c r="AM369" s="99"/>
      <c r="AN369" s="93"/>
      <c r="AO369" s="95"/>
    </row>
    <row r="370" spans="1:41">
      <c r="A370" s="17">
        <v>302040103</v>
      </c>
      <c r="B370" s="17" t="s">
        <v>884</v>
      </c>
      <c r="C370" s="18"/>
      <c r="D370" s="18">
        <v>40000000</v>
      </c>
      <c r="E370" s="18"/>
      <c r="F370" s="18">
        <v>0</v>
      </c>
      <c r="G370" s="18">
        <f t="shared" si="146"/>
        <v>40000000</v>
      </c>
      <c r="H370" s="18">
        <v>0</v>
      </c>
      <c r="I370" s="18">
        <v>0</v>
      </c>
      <c r="J370" s="18">
        <f t="shared" si="144"/>
        <v>40000000</v>
      </c>
      <c r="K370" s="18">
        <v>0</v>
      </c>
      <c r="L370" s="18">
        <v>0</v>
      </c>
      <c r="M370" s="18"/>
      <c r="N370" s="18">
        <v>0</v>
      </c>
      <c r="O370" s="18">
        <v>0</v>
      </c>
      <c r="P370" s="18">
        <f t="shared" si="147"/>
        <v>0</v>
      </c>
      <c r="Q370" s="18">
        <f t="shared" si="145"/>
        <v>40000000</v>
      </c>
      <c r="R370" s="18">
        <f t="shared" si="148"/>
        <v>0</v>
      </c>
      <c r="S370" s="84"/>
      <c r="T370" s="238">
        <v>302040103</v>
      </c>
      <c r="U370" s="234" t="s">
        <v>884</v>
      </c>
      <c r="V370" s="236">
        <v>0</v>
      </c>
      <c r="W370" s="236">
        <v>40000000</v>
      </c>
      <c r="X370" s="236">
        <v>0</v>
      </c>
      <c r="Y370" s="236">
        <v>0</v>
      </c>
      <c r="Z370" s="236">
        <v>0</v>
      </c>
      <c r="AA370" s="236">
        <v>0</v>
      </c>
      <c r="AB370" s="236">
        <v>40000000</v>
      </c>
      <c r="AC370" s="236">
        <v>0</v>
      </c>
      <c r="AD370" s="236">
        <v>0</v>
      </c>
      <c r="AE370" s="236">
        <v>40000000</v>
      </c>
      <c r="AF370" s="236">
        <v>0</v>
      </c>
      <c r="AG370" s="236">
        <v>0</v>
      </c>
      <c r="AH370" s="236">
        <v>0</v>
      </c>
      <c r="AI370" s="236">
        <v>0</v>
      </c>
      <c r="AJ370" s="236">
        <v>0</v>
      </c>
      <c r="AK370" s="236">
        <v>40000000</v>
      </c>
      <c r="AL370" s="86">
        <v>0</v>
      </c>
      <c r="AM370" s="99"/>
      <c r="AN370" s="93"/>
      <c r="AO370" s="95"/>
    </row>
    <row r="371" spans="1:41">
      <c r="A371" s="13">
        <v>3020402</v>
      </c>
      <c r="B371" s="14" t="s">
        <v>555</v>
      </c>
      <c r="C371" s="15">
        <f>+C372+C373</f>
        <v>60000000</v>
      </c>
      <c r="D371" s="15">
        <f t="shared" ref="D371:N371" si="165">+D372+D373</f>
        <v>0</v>
      </c>
      <c r="E371" s="15">
        <f t="shared" si="165"/>
        <v>0</v>
      </c>
      <c r="F371" s="15">
        <f t="shared" si="165"/>
        <v>61000000</v>
      </c>
      <c r="G371" s="15">
        <f t="shared" si="146"/>
        <v>121000000</v>
      </c>
      <c r="H371" s="15">
        <v>0</v>
      </c>
      <c r="I371" s="15">
        <v>0</v>
      </c>
      <c r="J371" s="15">
        <f t="shared" si="144"/>
        <v>121000000</v>
      </c>
      <c r="K371" s="15">
        <v>0</v>
      </c>
      <c r="L371" s="15">
        <v>0</v>
      </c>
      <c r="M371" s="15">
        <f t="shared" si="165"/>
        <v>0</v>
      </c>
      <c r="N371" s="15">
        <v>0</v>
      </c>
      <c r="O371" s="15">
        <v>0</v>
      </c>
      <c r="P371" s="15">
        <f t="shared" si="147"/>
        <v>0</v>
      </c>
      <c r="Q371" s="15">
        <f t="shared" si="145"/>
        <v>121000000</v>
      </c>
      <c r="R371" s="15">
        <f t="shared" si="148"/>
        <v>0</v>
      </c>
      <c r="T371" s="238">
        <v>3020402</v>
      </c>
      <c r="U371" s="234" t="s">
        <v>555</v>
      </c>
      <c r="V371" s="236">
        <v>60000000</v>
      </c>
      <c r="W371" s="236">
        <v>0</v>
      </c>
      <c r="X371" s="236">
        <v>0</v>
      </c>
      <c r="Y371" s="236">
        <v>0</v>
      </c>
      <c r="Z371" s="236">
        <v>0</v>
      </c>
      <c r="AA371" s="236">
        <v>61000000</v>
      </c>
      <c r="AB371" s="236">
        <v>121000000</v>
      </c>
      <c r="AC371" s="236">
        <v>0</v>
      </c>
      <c r="AD371" s="236">
        <v>0</v>
      </c>
      <c r="AE371" s="236">
        <v>121000000</v>
      </c>
      <c r="AF371" s="236">
        <v>0</v>
      </c>
      <c r="AG371" s="236">
        <v>0</v>
      </c>
      <c r="AH371" s="236">
        <v>0</v>
      </c>
      <c r="AI371" s="236">
        <v>0</v>
      </c>
      <c r="AJ371" s="236">
        <v>0</v>
      </c>
      <c r="AK371" s="236">
        <v>121000000</v>
      </c>
      <c r="AL371" s="86">
        <v>0</v>
      </c>
      <c r="AM371" s="99"/>
      <c r="AN371" s="93"/>
      <c r="AO371" s="95"/>
    </row>
    <row r="372" spans="1:41">
      <c r="A372" s="17">
        <v>302040201</v>
      </c>
      <c r="B372" s="17" t="s">
        <v>556</v>
      </c>
      <c r="C372" s="18">
        <v>60000000</v>
      </c>
      <c r="D372" s="18">
        <v>0</v>
      </c>
      <c r="E372" s="18">
        <v>0</v>
      </c>
      <c r="F372" s="18">
        <v>0</v>
      </c>
      <c r="G372" s="18">
        <f t="shared" si="146"/>
        <v>60000000</v>
      </c>
      <c r="H372" s="18">
        <v>0</v>
      </c>
      <c r="I372" s="18">
        <v>0</v>
      </c>
      <c r="J372" s="18">
        <f t="shared" si="144"/>
        <v>60000000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f t="shared" si="147"/>
        <v>0</v>
      </c>
      <c r="Q372" s="18">
        <f t="shared" si="145"/>
        <v>60000000</v>
      </c>
      <c r="R372" s="18">
        <f t="shared" si="148"/>
        <v>0</v>
      </c>
      <c r="T372" s="238">
        <v>302040201</v>
      </c>
      <c r="U372" s="234" t="s">
        <v>556</v>
      </c>
      <c r="V372" s="236">
        <v>60000000</v>
      </c>
      <c r="W372" s="236">
        <v>0</v>
      </c>
      <c r="X372" s="236">
        <v>0</v>
      </c>
      <c r="Y372" s="236">
        <v>0</v>
      </c>
      <c r="Z372" s="236">
        <v>0</v>
      </c>
      <c r="AA372" s="236">
        <v>0</v>
      </c>
      <c r="AB372" s="236">
        <v>60000000</v>
      </c>
      <c r="AC372" s="236">
        <v>0</v>
      </c>
      <c r="AD372" s="236">
        <v>0</v>
      </c>
      <c r="AE372" s="236">
        <v>60000000</v>
      </c>
      <c r="AF372" s="236">
        <v>0</v>
      </c>
      <c r="AG372" s="236">
        <v>0</v>
      </c>
      <c r="AH372" s="236">
        <v>0</v>
      </c>
      <c r="AI372" s="236">
        <v>0</v>
      </c>
      <c r="AJ372" s="236">
        <v>0</v>
      </c>
      <c r="AK372" s="236">
        <v>60000000</v>
      </c>
      <c r="AL372" s="86">
        <v>0</v>
      </c>
      <c r="AM372" s="99"/>
      <c r="AN372" s="93"/>
      <c r="AO372" s="95"/>
    </row>
    <row r="373" spans="1:41">
      <c r="A373" s="17">
        <v>302040203</v>
      </c>
      <c r="B373" s="17" t="s">
        <v>885</v>
      </c>
      <c r="C373" s="18"/>
      <c r="D373" s="18"/>
      <c r="E373" s="18"/>
      <c r="F373" s="18">
        <v>61000000</v>
      </c>
      <c r="G373" s="18">
        <f t="shared" si="146"/>
        <v>61000000</v>
      </c>
      <c r="H373" s="18">
        <v>0</v>
      </c>
      <c r="I373" s="18">
        <v>0</v>
      </c>
      <c r="J373" s="18">
        <f t="shared" si="144"/>
        <v>61000000</v>
      </c>
      <c r="K373" s="18">
        <v>0</v>
      </c>
      <c r="L373" s="18">
        <v>0</v>
      </c>
      <c r="M373" s="18"/>
      <c r="N373" s="18">
        <v>0</v>
      </c>
      <c r="O373" s="18">
        <v>0</v>
      </c>
      <c r="P373" s="18">
        <f t="shared" si="147"/>
        <v>0</v>
      </c>
      <c r="Q373" s="18">
        <f t="shared" si="145"/>
        <v>61000000</v>
      </c>
      <c r="R373" s="18">
        <f t="shared" si="148"/>
        <v>0</v>
      </c>
      <c r="S373" s="84"/>
      <c r="T373" s="238">
        <v>302040203</v>
      </c>
      <c r="U373" s="234" t="s">
        <v>885</v>
      </c>
      <c r="V373" s="236">
        <v>0</v>
      </c>
      <c r="W373" s="236">
        <v>0</v>
      </c>
      <c r="X373" s="236">
        <v>0</v>
      </c>
      <c r="Y373" s="236">
        <v>0</v>
      </c>
      <c r="Z373" s="236">
        <v>0</v>
      </c>
      <c r="AA373" s="236">
        <v>61000000</v>
      </c>
      <c r="AB373" s="236">
        <v>61000000</v>
      </c>
      <c r="AC373" s="236">
        <v>0</v>
      </c>
      <c r="AD373" s="236">
        <v>0</v>
      </c>
      <c r="AE373" s="236">
        <v>61000000</v>
      </c>
      <c r="AF373" s="236">
        <v>0</v>
      </c>
      <c r="AG373" s="236">
        <v>0</v>
      </c>
      <c r="AH373" s="236">
        <v>0</v>
      </c>
      <c r="AI373" s="236">
        <v>0</v>
      </c>
      <c r="AJ373" s="236">
        <v>0</v>
      </c>
      <c r="AK373" s="236">
        <v>61000000</v>
      </c>
      <c r="AL373" s="86">
        <v>0</v>
      </c>
      <c r="AM373" s="99"/>
      <c r="AN373" s="93"/>
      <c r="AO373" s="95"/>
    </row>
    <row r="374" spans="1:41">
      <c r="A374" s="13">
        <v>3020403</v>
      </c>
      <c r="B374" s="14" t="s">
        <v>557</v>
      </c>
      <c r="C374" s="15">
        <f>+C375</f>
        <v>50000000</v>
      </c>
      <c r="D374" s="15">
        <f t="shared" ref="D374:N374" si="166">+D375</f>
        <v>0</v>
      </c>
      <c r="E374" s="15">
        <f t="shared" si="166"/>
        <v>0</v>
      </c>
      <c r="F374" s="15">
        <f t="shared" si="166"/>
        <v>0</v>
      </c>
      <c r="G374" s="15">
        <f t="shared" si="146"/>
        <v>50000000</v>
      </c>
      <c r="H374" s="15">
        <v>0</v>
      </c>
      <c r="I374" s="15">
        <v>0</v>
      </c>
      <c r="J374" s="15">
        <f t="shared" si="144"/>
        <v>50000000</v>
      </c>
      <c r="K374" s="15">
        <v>0</v>
      </c>
      <c r="L374" s="15">
        <v>0</v>
      </c>
      <c r="M374" s="15">
        <f t="shared" si="166"/>
        <v>0</v>
      </c>
      <c r="N374" s="15">
        <v>0</v>
      </c>
      <c r="O374" s="15">
        <v>0</v>
      </c>
      <c r="P374" s="15">
        <f t="shared" si="147"/>
        <v>0</v>
      </c>
      <c r="Q374" s="15">
        <f t="shared" si="145"/>
        <v>50000000</v>
      </c>
      <c r="R374" s="15">
        <f t="shared" si="148"/>
        <v>0</v>
      </c>
      <c r="T374" s="238">
        <v>3020403</v>
      </c>
      <c r="U374" s="234" t="s">
        <v>557</v>
      </c>
      <c r="V374" s="236">
        <v>50000000</v>
      </c>
      <c r="W374" s="236">
        <v>0</v>
      </c>
      <c r="X374" s="236">
        <v>0</v>
      </c>
      <c r="Y374" s="236">
        <v>0</v>
      </c>
      <c r="Z374" s="236">
        <v>0</v>
      </c>
      <c r="AA374" s="236">
        <v>0</v>
      </c>
      <c r="AB374" s="236">
        <v>50000000</v>
      </c>
      <c r="AC374" s="236">
        <v>0</v>
      </c>
      <c r="AD374" s="236">
        <v>0</v>
      </c>
      <c r="AE374" s="236">
        <v>50000000</v>
      </c>
      <c r="AF374" s="236">
        <v>0</v>
      </c>
      <c r="AG374" s="236">
        <v>0</v>
      </c>
      <c r="AH374" s="236">
        <v>0</v>
      </c>
      <c r="AI374" s="236">
        <v>0</v>
      </c>
      <c r="AJ374" s="236">
        <v>0</v>
      </c>
      <c r="AK374" s="236">
        <v>50000000</v>
      </c>
      <c r="AL374" s="86">
        <v>0</v>
      </c>
      <c r="AM374" s="99"/>
      <c r="AN374" s="93"/>
      <c r="AO374" s="95"/>
    </row>
    <row r="375" spans="1:41">
      <c r="A375" s="17">
        <v>302040301</v>
      </c>
      <c r="B375" s="17" t="s">
        <v>558</v>
      </c>
      <c r="C375" s="18">
        <v>50000000</v>
      </c>
      <c r="D375" s="18">
        <v>0</v>
      </c>
      <c r="E375" s="18">
        <v>0</v>
      </c>
      <c r="F375" s="18">
        <v>0</v>
      </c>
      <c r="G375" s="18">
        <f t="shared" si="146"/>
        <v>50000000</v>
      </c>
      <c r="H375" s="18">
        <v>0</v>
      </c>
      <c r="I375" s="18">
        <v>0</v>
      </c>
      <c r="J375" s="18">
        <f t="shared" si="144"/>
        <v>50000000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f t="shared" si="147"/>
        <v>0</v>
      </c>
      <c r="Q375" s="18">
        <f t="shared" si="145"/>
        <v>50000000</v>
      </c>
      <c r="R375" s="18">
        <f t="shared" si="148"/>
        <v>0</v>
      </c>
      <c r="T375" s="238">
        <v>302040301</v>
      </c>
      <c r="U375" s="234" t="s">
        <v>558</v>
      </c>
      <c r="V375" s="236">
        <v>50000000</v>
      </c>
      <c r="W375" s="236">
        <v>0</v>
      </c>
      <c r="X375" s="236">
        <v>0</v>
      </c>
      <c r="Y375" s="236">
        <v>0</v>
      </c>
      <c r="Z375" s="236">
        <v>0</v>
      </c>
      <c r="AA375" s="236">
        <v>0</v>
      </c>
      <c r="AB375" s="236">
        <v>50000000</v>
      </c>
      <c r="AC375" s="236">
        <v>0</v>
      </c>
      <c r="AD375" s="236">
        <v>0</v>
      </c>
      <c r="AE375" s="236">
        <v>50000000</v>
      </c>
      <c r="AF375" s="236">
        <v>0</v>
      </c>
      <c r="AG375" s="236">
        <v>0</v>
      </c>
      <c r="AH375" s="236">
        <v>0</v>
      </c>
      <c r="AI375" s="236">
        <v>0</v>
      </c>
      <c r="AJ375" s="236">
        <v>0</v>
      </c>
      <c r="AK375" s="236">
        <v>50000000</v>
      </c>
      <c r="AL375" s="86">
        <v>0</v>
      </c>
      <c r="AM375" s="99"/>
      <c r="AN375" s="93"/>
      <c r="AO375" s="95"/>
    </row>
    <row r="376" spans="1:41">
      <c r="A376" s="13">
        <v>3020404</v>
      </c>
      <c r="B376" s="14" t="s">
        <v>559</v>
      </c>
      <c r="C376" s="15">
        <f>+C377+C378</f>
        <v>20000000</v>
      </c>
      <c r="D376" s="15">
        <f t="shared" ref="D376:N376" si="167">+D377+D378</f>
        <v>0</v>
      </c>
      <c r="E376" s="15">
        <f t="shared" si="167"/>
        <v>0</v>
      </c>
      <c r="F376" s="15">
        <f t="shared" si="167"/>
        <v>20000000</v>
      </c>
      <c r="G376" s="15">
        <f t="shared" si="146"/>
        <v>40000000</v>
      </c>
      <c r="H376" s="15">
        <v>0</v>
      </c>
      <c r="I376" s="15">
        <v>0</v>
      </c>
      <c r="J376" s="15">
        <f t="shared" si="144"/>
        <v>40000000</v>
      </c>
      <c r="K376" s="15">
        <v>0</v>
      </c>
      <c r="L376" s="15">
        <v>0</v>
      </c>
      <c r="M376" s="15">
        <f t="shared" si="167"/>
        <v>0</v>
      </c>
      <c r="N376" s="15">
        <v>0</v>
      </c>
      <c r="O376" s="15">
        <v>0</v>
      </c>
      <c r="P376" s="15">
        <f t="shared" si="147"/>
        <v>0</v>
      </c>
      <c r="Q376" s="15">
        <f t="shared" si="145"/>
        <v>40000000</v>
      </c>
      <c r="R376" s="15">
        <f t="shared" si="148"/>
        <v>0</v>
      </c>
      <c r="T376" s="238">
        <v>3020404</v>
      </c>
      <c r="U376" s="234" t="s">
        <v>559</v>
      </c>
      <c r="V376" s="236">
        <v>20000000</v>
      </c>
      <c r="W376" s="236">
        <v>0</v>
      </c>
      <c r="X376" s="236">
        <v>0</v>
      </c>
      <c r="Y376" s="236">
        <v>0</v>
      </c>
      <c r="Z376" s="236">
        <v>0</v>
      </c>
      <c r="AA376" s="236">
        <v>20000000</v>
      </c>
      <c r="AB376" s="236">
        <v>40000000</v>
      </c>
      <c r="AC376" s="236">
        <v>0</v>
      </c>
      <c r="AD376" s="236">
        <v>0</v>
      </c>
      <c r="AE376" s="236">
        <v>40000000</v>
      </c>
      <c r="AF376" s="236">
        <v>0</v>
      </c>
      <c r="AG376" s="236">
        <v>0</v>
      </c>
      <c r="AH376" s="236">
        <v>0</v>
      </c>
      <c r="AI376" s="236">
        <v>0</v>
      </c>
      <c r="AJ376" s="236">
        <v>0</v>
      </c>
      <c r="AK376" s="236">
        <v>40000000</v>
      </c>
      <c r="AL376" s="86">
        <v>0</v>
      </c>
      <c r="AM376" s="99"/>
      <c r="AN376" s="93"/>
      <c r="AO376" s="95"/>
    </row>
    <row r="377" spans="1:41">
      <c r="A377" s="17">
        <v>302040401</v>
      </c>
      <c r="B377" s="17" t="s">
        <v>560</v>
      </c>
      <c r="C377" s="18">
        <v>20000000</v>
      </c>
      <c r="D377" s="18">
        <v>0</v>
      </c>
      <c r="E377" s="18">
        <v>0</v>
      </c>
      <c r="F377" s="18">
        <v>0</v>
      </c>
      <c r="G377" s="18">
        <f t="shared" si="146"/>
        <v>20000000</v>
      </c>
      <c r="H377" s="18">
        <v>0</v>
      </c>
      <c r="I377" s="18">
        <v>0</v>
      </c>
      <c r="J377" s="18">
        <f t="shared" si="144"/>
        <v>20000000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f t="shared" si="147"/>
        <v>0</v>
      </c>
      <c r="Q377" s="18">
        <f t="shared" si="145"/>
        <v>20000000</v>
      </c>
      <c r="R377" s="18">
        <f t="shared" si="148"/>
        <v>0</v>
      </c>
      <c r="T377" s="238">
        <v>302040401</v>
      </c>
      <c r="U377" s="234" t="s">
        <v>560</v>
      </c>
      <c r="V377" s="236">
        <v>20000000</v>
      </c>
      <c r="W377" s="236">
        <v>0</v>
      </c>
      <c r="X377" s="236">
        <v>0</v>
      </c>
      <c r="Y377" s="236">
        <v>0</v>
      </c>
      <c r="Z377" s="236">
        <v>0</v>
      </c>
      <c r="AA377" s="236">
        <v>0</v>
      </c>
      <c r="AB377" s="236">
        <v>20000000</v>
      </c>
      <c r="AC377" s="236">
        <v>0</v>
      </c>
      <c r="AD377" s="236">
        <v>0</v>
      </c>
      <c r="AE377" s="236">
        <v>20000000</v>
      </c>
      <c r="AF377" s="236">
        <v>0</v>
      </c>
      <c r="AG377" s="236">
        <v>0</v>
      </c>
      <c r="AH377" s="236">
        <v>0</v>
      </c>
      <c r="AI377" s="236">
        <v>0</v>
      </c>
      <c r="AJ377" s="236">
        <v>0</v>
      </c>
      <c r="AK377" s="236">
        <v>20000000</v>
      </c>
      <c r="AL377" s="86">
        <v>0</v>
      </c>
      <c r="AM377" s="99"/>
      <c r="AN377" s="93"/>
      <c r="AO377" s="95"/>
    </row>
    <row r="378" spans="1:41">
      <c r="A378" s="17">
        <v>302040403</v>
      </c>
      <c r="B378" s="17" t="s">
        <v>886</v>
      </c>
      <c r="C378" s="18"/>
      <c r="D378" s="18"/>
      <c r="E378" s="18"/>
      <c r="F378" s="18">
        <v>20000000</v>
      </c>
      <c r="G378" s="18">
        <f t="shared" si="146"/>
        <v>20000000</v>
      </c>
      <c r="H378" s="18">
        <v>0</v>
      </c>
      <c r="I378" s="18">
        <v>0</v>
      </c>
      <c r="J378" s="18">
        <f t="shared" si="144"/>
        <v>20000000</v>
      </c>
      <c r="K378" s="18">
        <v>0</v>
      </c>
      <c r="L378" s="18">
        <v>0</v>
      </c>
      <c r="M378" s="18"/>
      <c r="N378" s="18">
        <v>0</v>
      </c>
      <c r="O378" s="18">
        <v>0</v>
      </c>
      <c r="P378" s="18">
        <f t="shared" si="147"/>
        <v>0</v>
      </c>
      <c r="Q378" s="18">
        <f t="shared" si="145"/>
        <v>20000000</v>
      </c>
      <c r="R378" s="18">
        <f t="shared" si="148"/>
        <v>0</v>
      </c>
      <c r="S378" s="84"/>
      <c r="T378" s="238">
        <v>302040403</v>
      </c>
      <c r="U378" s="234" t="s">
        <v>886</v>
      </c>
      <c r="V378" s="236">
        <v>0</v>
      </c>
      <c r="W378" s="236">
        <v>0</v>
      </c>
      <c r="X378" s="236">
        <v>0</v>
      </c>
      <c r="Y378" s="236">
        <v>0</v>
      </c>
      <c r="Z378" s="236">
        <v>0</v>
      </c>
      <c r="AA378" s="236">
        <v>20000000</v>
      </c>
      <c r="AB378" s="236">
        <v>20000000</v>
      </c>
      <c r="AC378" s="236">
        <v>0</v>
      </c>
      <c r="AD378" s="236">
        <v>0</v>
      </c>
      <c r="AE378" s="236">
        <v>20000000</v>
      </c>
      <c r="AF378" s="236">
        <v>0</v>
      </c>
      <c r="AG378" s="236">
        <v>0</v>
      </c>
      <c r="AH378" s="236">
        <v>0</v>
      </c>
      <c r="AI378" s="236">
        <v>0</v>
      </c>
      <c r="AJ378" s="236">
        <v>0</v>
      </c>
      <c r="AK378" s="236">
        <v>20000000</v>
      </c>
      <c r="AL378" s="86">
        <v>0</v>
      </c>
      <c r="AM378" s="99"/>
      <c r="AN378" s="93"/>
      <c r="AO378" s="95"/>
    </row>
    <row r="379" spans="1:41">
      <c r="A379" s="10">
        <v>30205</v>
      </c>
      <c r="B379" s="11" t="s">
        <v>561</v>
      </c>
      <c r="C379" s="12">
        <f>+C380+C383</f>
        <v>120000000</v>
      </c>
      <c r="D379" s="12">
        <f t="shared" ref="D379:N379" si="168">+D380+D383</f>
        <v>0</v>
      </c>
      <c r="E379" s="12">
        <f t="shared" si="168"/>
        <v>0</v>
      </c>
      <c r="F379" s="12">
        <f t="shared" si="168"/>
        <v>0</v>
      </c>
      <c r="G379" s="12">
        <f t="shared" si="146"/>
        <v>120000000</v>
      </c>
      <c r="H379" s="12">
        <v>0</v>
      </c>
      <c r="I379" s="12">
        <v>0</v>
      </c>
      <c r="J379" s="12">
        <f t="shared" si="144"/>
        <v>120000000</v>
      </c>
      <c r="K379" s="12">
        <v>0</v>
      </c>
      <c r="L379" s="12">
        <v>0</v>
      </c>
      <c r="M379" s="12">
        <f t="shared" si="168"/>
        <v>0</v>
      </c>
      <c r="N379" s="12">
        <v>0</v>
      </c>
      <c r="O379" s="12">
        <v>0</v>
      </c>
      <c r="P379" s="12">
        <f t="shared" si="147"/>
        <v>0</v>
      </c>
      <c r="Q379" s="12">
        <f t="shared" si="145"/>
        <v>120000000</v>
      </c>
      <c r="R379" s="12">
        <f t="shared" si="148"/>
        <v>0</v>
      </c>
      <c r="T379" s="238">
        <v>30205</v>
      </c>
      <c r="U379" s="234" t="s">
        <v>561</v>
      </c>
      <c r="V379" s="236">
        <v>120000000</v>
      </c>
      <c r="W379" s="236">
        <v>0</v>
      </c>
      <c r="X379" s="236">
        <v>0</v>
      </c>
      <c r="Y379" s="236">
        <v>0</v>
      </c>
      <c r="Z379" s="236">
        <v>0</v>
      </c>
      <c r="AA379" s="236">
        <v>0</v>
      </c>
      <c r="AB379" s="236">
        <v>120000000</v>
      </c>
      <c r="AC379" s="236">
        <v>0</v>
      </c>
      <c r="AD379" s="236">
        <v>0</v>
      </c>
      <c r="AE379" s="236">
        <v>120000000</v>
      </c>
      <c r="AF379" s="236">
        <v>0</v>
      </c>
      <c r="AG379" s="236">
        <v>0</v>
      </c>
      <c r="AH379" s="236">
        <v>0</v>
      </c>
      <c r="AI379" s="236">
        <v>0</v>
      </c>
      <c r="AJ379" s="236">
        <v>0</v>
      </c>
      <c r="AK379" s="236">
        <v>120000000</v>
      </c>
      <c r="AL379" s="86">
        <v>0</v>
      </c>
      <c r="AM379" s="99"/>
      <c r="AN379" s="93"/>
      <c r="AO379" s="95"/>
    </row>
    <row r="380" spans="1:41">
      <c r="A380" s="13">
        <v>3020501</v>
      </c>
      <c r="B380" s="14" t="s">
        <v>562</v>
      </c>
      <c r="C380" s="15">
        <f>+C381+C382</f>
        <v>90000000</v>
      </c>
      <c r="D380" s="15">
        <f t="shared" ref="D380:N380" si="169">+D381+D382</f>
        <v>0</v>
      </c>
      <c r="E380" s="15">
        <f t="shared" si="169"/>
        <v>0</v>
      </c>
      <c r="F380" s="15">
        <f t="shared" si="169"/>
        <v>0</v>
      </c>
      <c r="G380" s="15">
        <f t="shared" si="146"/>
        <v>90000000</v>
      </c>
      <c r="H380" s="15">
        <v>0</v>
      </c>
      <c r="I380" s="15">
        <v>0</v>
      </c>
      <c r="J380" s="15">
        <f t="shared" si="144"/>
        <v>90000000</v>
      </c>
      <c r="K380" s="15">
        <v>0</v>
      </c>
      <c r="L380" s="15">
        <v>0</v>
      </c>
      <c r="M380" s="15">
        <f t="shared" si="169"/>
        <v>0</v>
      </c>
      <c r="N380" s="15">
        <v>0</v>
      </c>
      <c r="O380" s="15">
        <v>0</v>
      </c>
      <c r="P380" s="15">
        <f t="shared" si="147"/>
        <v>0</v>
      </c>
      <c r="Q380" s="15">
        <f t="shared" si="145"/>
        <v>90000000</v>
      </c>
      <c r="R380" s="15">
        <f t="shared" si="148"/>
        <v>0</v>
      </c>
      <c r="T380" s="238">
        <v>3020501</v>
      </c>
      <c r="U380" s="234" t="s">
        <v>562</v>
      </c>
      <c r="V380" s="236">
        <v>90000000</v>
      </c>
      <c r="W380" s="236">
        <v>0</v>
      </c>
      <c r="X380" s="236">
        <v>0</v>
      </c>
      <c r="Y380" s="236">
        <v>0</v>
      </c>
      <c r="Z380" s="236">
        <v>0</v>
      </c>
      <c r="AA380" s="236">
        <v>0</v>
      </c>
      <c r="AB380" s="236">
        <v>90000000</v>
      </c>
      <c r="AC380" s="236">
        <v>0</v>
      </c>
      <c r="AD380" s="236">
        <v>0</v>
      </c>
      <c r="AE380" s="236">
        <v>90000000</v>
      </c>
      <c r="AF380" s="236">
        <v>0</v>
      </c>
      <c r="AG380" s="236">
        <v>0</v>
      </c>
      <c r="AH380" s="236">
        <v>0</v>
      </c>
      <c r="AI380" s="236">
        <v>0</v>
      </c>
      <c r="AJ380" s="236">
        <v>0</v>
      </c>
      <c r="AK380" s="236">
        <v>90000000</v>
      </c>
      <c r="AL380" s="86">
        <v>0</v>
      </c>
      <c r="AM380" s="99"/>
      <c r="AN380" s="93"/>
      <c r="AO380" s="95"/>
    </row>
    <row r="381" spans="1:41">
      <c r="A381" s="17">
        <v>302050101</v>
      </c>
      <c r="B381" s="17" t="s">
        <v>563</v>
      </c>
      <c r="C381" s="18">
        <v>40000000</v>
      </c>
      <c r="D381" s="18">
        <v>0</v>
      </c>
      <c r="E381" s="18">
        <v>0</v>
      </c>
      <c r="F381" s="18">
        <v>0</v>
      </c>
      <c r="G381" s="18">
        <f t="shared" si="146"/>
        <v>40000000</v>
      </c>
      <c r="H381" s="18">
        <v>0</v>
      </c>
      <c r="I381" s="18">
        <v>0</v>
      </c>
      <c r="J381" s="18">
        <f t="shared" si="144"/>
        <v>40000000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f t="shared" si="147"/>
        <v>0</v>
      </c>
      <c r="Q381" s="18">
        <f t="shared" si="145"/>
        <v>40000000</v>
      </c>
      <c r="R381" s="18">
        <f t="shared" si="148"/>
        <v>0</v>
      </c>
      <c r="T381" s="238">
        <v>302050101</v>
      </c>
      <c r="U381" s="234" t="s">
        <v>563</v>
      </c>
      <c r="V381" s="236">
        <v>40000000</v>
      </c>
      <c r="W381" s="236">
        <v>0</v>
      </c>
      <c r="X381" s="236">
        <v>0</v>
      </c>
      <c r="Y381" s="236">
        <v>0</v>
      </c>
      <c r="Z381" s="236">
        <v>0</v>
      </c>
      <c r="AA381" s="236">
        <v>0</v>
      </c>
      <c r="AB381" s="236">
        <v>40000000</v>
      </c>
      <c r="AC381" s="236">
        <v>0</v>
      </c>
      <c r="AD381" s="236">
        <v>0</v>
      </c>
      <c r="AE381" s="236">
        <v>40000000</v>
      </c>
      <c r="AF381" s="236">
        <v>0</v>
      </c>
      <c r="AG381" s="236">
        <v>0</v>
      </c>
      <c r="AH381" s="236">
        <v>0</v>
      </c>
      <c r="AI381" s="236">
        <v>0</v>
      </c>
      <c r="AJ381" s="236">
        <v>0</v>
      </c>
      <c r="AK381" s="236">
        <v>40000000</v>
      </c>
      <c r="AL381" s="86">
        <v>0</v>
      </c>
      <c r="AM381" s="99"/>
      <c r="AN381" s="93"/>
      <c r="AO381" s="95"/>
    </row>
    <row r="382" spans="1:41">
      <c r="A382" s="17">
        <v>302050102</v>
      </c>
      <c r="B382" s="17" t="s">
        <v>564</v>
      </c>
      <c r="C382" s="18">
        <v>50000000</v>
      </c>
      <c r="D382" s="18">
        <v>0</v>
      </c>
      <c r="E382" s="18">
        <v>0</v>
      </c>
      <c r="F382" s="18">
        <v>0</v>
      </c>
      <c r="G382" s="18">
        <f t="shared" si="146"/>
        <v>50000000</v>
      </c>
      <c r="H382" s="18">
        <v>0</v>
      </c>
      <c r="I382" s="18">
        <v>0</v>
      </c>
      <c r="J382" s="18">
        <f t="shared" si="144"/>
        <v>50000000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f t="shared" si="147"/>
        <v>0</v>
      </c>
      <c r="Q382" s="18">
        <f t="shared" si="145"/>
        <v>50000000</v>
      </c>
      <c r="R382" s="18">
        <f t="shared" si="148"/>
        <v>0</v>
      </c>
      <c r="T382" s="238">
        <v>302050102</v>
      </c>
      <c r="U382" s="234" t="s">
        <v>564</v>
      </c>
      <c r="V382" s="236">
        <v>50000000</v>
      </c>
      <c r="W382" s="236">
        <v>0</v>
      </c>
      <c r="X382" s="236">
        <v>0</v>
      </c>
      <c r="Y382" s="236">
        <v>0</v>
      </c>
      <c r="Z382" s="236">
        <v>0</v>
      </c>
      <c r="AA382" s="236">
        <v>0</v>
      </c>
      <c r="AB382" s="236">
        <v>50000000</v>
      </c>
      <c r="AC382" s="236">
        <v>0</v>
      </c>
      <c r="AD382" s="236">
        <v>0</v>
      </c>
      <c r="AE382" s="236">
        <v>50000000</v>
      </c>
      <c r="AF382" s="236">
        <v>0</v>
      </c>
      <c r="AG382" s="236">
        <v>0</v>
      </c>
      <c r="AH382" s="236">
        <v>0</v>
      </c>
      <c r="AI382" s="236">
        <v>0</v>
      </c>
      <c r="AJ382" s="236">
        <v>0</v>
      </c>
      <c r="AK382" s="236">
        <v>50000000</v>
      </c>
      <c r="AL382" s="86">
        <v>0</v>
      </c>
      <c r="AM382" s="99"/>
      <c r="AN382" s="93"/>
      <c r="AO382" s="95"/>
    </row>
    <row r="383" spans="1:41">
      <c r="A383" s="13">
        <v>3020502</v>
      </c>
      <c r="B383" s="14" t="s">
        <v>565</v>
      </c>
      <c r="C383" s="15">
        <f>+C384</f>
        <v>30000000</v>
      </c>
      <c r="D383" s="15">
        <f t="shared" ref="D383:N383" si="170">+D384</f>
        <v>0</v>
      </c>
      <c r="E383" s="15">
        <f t="shared" si="170"/>
        <v>0</v>
      </c>
      <c r="F383" s="15">
        <f t="shared" si="170"/>
        <v>0</v>
      </c>
      <c r="G383" s="15">
        <f t="shared" si="146"/>
        <v>30000000</v>
      </c>
      <c r="H383" s="15">
        <v>0</v>
      </c>
      <c r="I383" s="15">
        <v>0</v>
      </c>
      <c r="J383" s="15">
        <f t="shared" si="144"/>
        <v>30000000</v>
      </c>
      <c r="K383" s="15">
        <v>0</v>
      </c>
      <c r="L383" s="15">
        <v>0</v>
      </c>
      <c r="M383" s="15">
        <f t="shared" si="170"/>
        <v>0</v>
      </c>
      <c r="N383" s="15">
        <v>0</v>
      </c>
      <c r="O383" s="15">
        <v>0</v>
      </c>
      <c r="P383" s="15">
        <f t="shared" si="147"/>
        <v>0</v>
      </c>
      <c r="Q383" s="15">
        <f t="shared" si="145"/>
        <v>30000000</v>
      </c>
      <c r="R383" s="15">
        <f t="shared" si="148"/>
        <v>0</v>
      </c>
      <c r="T383" s="238">
        <v>3020502</v>
      </c>
      <c r="U383" s="234" t="s">
        <v>565</v>
      </c>
      <c r="V383" s="236">
        <v>30000000</v>
      </c>
      <c r="W383" s="236">
        <v>0</v>
      </c>
      <c r="X383" s="236">
        <v>0</v>
      </c>
      <c r="Y383" s="236">
        <v>0</v>
      </c>
      <c r="Z383" s="236">
        <v>0</v>
      </c>
      <c r="AA383" s="236">
        <v>0</v>
      </c>
      <c r="AB383" s="236">
        <v>30000000</v>
      </c>
      <c r="AC383" s="236">
        <v>0</v>
      </c>
      <c r="AD383" s="236">
        <v>0</v>
      </c>
      <c r="AE383" s="236">
        <v>30000000</v>
      </c>
      <c r="AF383" s="236">
        <v>0</v>
      </c>
      <c r="AG383" s="236">
        <v>0</v>
      </c>
      <c r="AH383" s="236">
        <v>0</v>
      </c>
      <c r="AI383" s="236">
        <v>0</v>
      </c>
      <c r="AJ383" s="236">
        <v>0</v>
      </c>
      <c r="AK383" s="236">
        <v>30000000</v>
      </c>
      <c r="AL383" s="86">
        <v>0</v>
      </c>
      <c r="AM383" s="99"/>
      <c r="AN383" s="93"/>
      <c r="AO383" s="95"/>
    </row>
    <row r="384" spans="1:41">
      <c r="A384" s="17">
        <v>302050201</v>
      </c>
      <c r="B384" s="17" t="s">
        <v>566</v>
      </c>
      <c r="C384" s="18">
        <v>30000000</v>
      </c>
      <c r="D384" s="18">
        <v>0</v>
      </c>
      <c r="E384" s="18">
        <v>0</v>
      </c>
      <c r="F384" s="18">
        <v>0</v>
      </c>
      <c r="G384" s="18">
        <f t="shared" si="146"/>
        <v>30000000</v>
      </c>
      <c r="H384" s="18">
        <v>0</v>
      </c>
      <c r="I384" s="18">
        <v>0</v>
      </c>
      <c r="J384" s="18">
        <f t="shared" si="144"/>
        <v>30000000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f t="shared" si="147"/>
        <v>0</v>
      </c>
      <c r="Q384" s="18">
        <f t="shared" si="145"/>
        <v>30000000</v>
      </c>
      <c r="R384" s="18">
        <f t="shared" si="148"/>
        <v>0</v>
      </c>
      <c r="T384" s="238">
        <v>302050201</v>
      </c>
      <c r="U384" s="234" t="s">
        <v>566</v>
      </c>
      <c r="V384" s="236">
        <v>30000000</v>
      </c>
      <c r="W384" s="236">
        <v>0</v>
      </c>
      <c r="X384" s="236">
        <v>0</v>
      </c>
      <c r="Y384" s="236">
        <v>0</v>
      </c>
      <c r="Z384" s="236">
        <v>0</v>
      </c>
      <c r="AA384" s="236">
        <v>0</v>
      </c>
      <c r="AB384" s="236">
        <v>30000000</v>
      </c>
      <c r="AC384" s="236">
        <v>0</v>
      </c>
      <c r="AD384" s="236">
        <v>0</v>
      </c>
      <c r="AE384" s="236">
        <v>30000000</v>
      </c>
      <c r="AF384" s="236">
        <v>0</v>
      </c>
      <c r="AG384" s="236">
        <v>0</v>
      </c>
      <c r="AH384" s="236">
        <v>0</v>
      </c>
      <c r="AI384" s="236">
        <v>0</v>
      </c>
      <c r="AJ384" s="236">
        <v>0</v>
      </c>
      <c r="AK384" s="236">
        <v>30000000</v>
      </c>
      <c r="AL384" s="86">
        <v>0</v>
      </c>
      <c r="AM384" s="99"/>
      <c r="AN384" s="93"/>
      <c r="AO384" s="95"/>
    </row>
    <row r="385" spans="1:41">
      <c r="A385" s="10">
        <v>30206</v>
      </c>
      <c r="B385" s="11" t="s">
        <v>567</v>
      </c>
      <c r="C385" s="12">
        <f>+C386</f>
        <v>50000000</v>
      </c>
      <c r="D385" s="12">
        <f t="shared" ref="D385:N386" si="171">+D386</f>
        <v>0</v>
      </c>
      <c r="E385" s="12">
        <f t="shared" si="171"/>
        <v>0</v>
      </c>
      <c r="F385" s="12">
        <f t="shared" si="171"/>
        <v>0</v>
      </c>
      <c r="G385" s="12">
        <f t="shared" si="146"/>
        <v>50000000</v>
      </c>
      <c r="H385" s="12">
        <v>0</v>
      </c>
      <c r="I385" s="12">
        <v>0</v>
      </c>
      <c r="J385" s="12">
        <f t="shared" si="144"/>
        <v>50000000</v>
      </c>
      <c r="K385" s="12">
        <v>0</v>
      </c>
      <c r="L385" s="12">
        <v>0</v>
      </c>
      <c r="M385" s="12">
        <f t="shared" si="171"/>
        <v>0</v>
      </c>
      <c r="N385" s="12">
        <v>0</v>
      </c>
      <c r="O385" s="12">
        <v>0</v>
      </c>
      <c r="P385" s="12">
        <f t="shared" si="147"/>
        <v>0</v>
      </c>
      <c r="Q385" s="12">
        <f t="shared" si="145"/>
        <v>50000000</v>
      </c>
      <c r="R385" s="12">
        <f t="shared" si="148"/>
        <v>0</v>
      </c>
      <c r="T385" s="238">
        <v>30206</v>
      </c>
      <c r="U385" s="234" t="s">
        <v>567</v>
      </c>
      <c r="V385" s="236">
        <v>50000000</v>
      </c>
      <c r="W385" s="236">
        <v>0</v>
      </c>
      <c r="X385" s="236">
        <v>0</v>
      </c>
      <c r="Y385" s="236">
        <v>0</v>
      </c>
      <c r="Z385" s="236">
        <v>0</v>
      </c>
      <c r="AA385" s="236">
        <v>0</v>
      </c>
      <c r="AB385" s="236">
        <v>50000000</v>
      </c>
      <c r="AC385" s="236">
        <v>0</v>
      </c>
      <c r="AD385" s="236">
        <v>0</v>
      </c>
      <c r="AE385" s="236">
        <v>50000000</v>
      </c>
      <c r="AF385" s="236">
        <v>0</v>
      </c>
      <c r="AG385" s="236">
        <v>0</v>
      </c>
      <c r="AH385" s="236">
        <v>0</v>
      </c>
      <c r="AI385" s="236">
        <v>0</v>
      </c>
      <c r="AJ385" s="236">
        <v>0</v>
      </c>
      <c r="AK385" s="236">
        <v>50000000</v>
      </c>
      <c r="AL385" s="86">
        <v>0</v>
      </c>
      <c r="AM385" s="99"/>
      <c r="AN385" s="93"/>
      <c r="AO385" s="95"/>
    </row>
    <row r="386" spans="1:41">
      <c r="A386" s="13">
        <v>3020601</v>
      </c>
      <c r="B386" s="14" t="s">
        <v>568</v>
      </c>
      <c r="C386" s="15">
        <f>+C387</f>
        <v>50000000</v>
      </c>
      <c r="D386" s="15">
        <f t="shared" si="171"/>
        <v>0</v>
      </c>
      <c r="E386" s="15">
        <f t="shared" si="171"/>
        <v>0</v>
      </c>
      <c r="F386" s="15">
        <f t="shared" si="171"/>
        <v>0</v>
      </c>
      <c r="G386" s="15">
        <f t="shared" si="146"/>
        <v>50000000</v>
      </c>
      <c r="H386" s="15">
        <v>0</v>
      </c>
      <c r="I386" s="15">
        <v>0</v>
      </c>
      <c r="J386" s="15">
        <f t="shared" si="144"/>
        <v>50000000</v>
      </c>
      <c r="K386" s="15">
        <v>0</v>
      </c>
      <c r="L386" s="15">
        <v>0</v>
      </c>
      <c r="M386" s="15">
        <f t="shared" si="171"/>
        <v>0</v>
      </c>
      <c r="N386" s="15">
        <v>0</v>
      </c>
      <c r="O386" s="15">
        <v>0</v>
      </c>
      <c r="P386" s="15">
        <f t="shared" si="147"/>
        <v>0</v>
      </c>
      <c r="Q386" s="15">
        <f t="shared" si="145"/>
        <v>50000000</v>
      </c>
      <c r="R386" s="15">
        <f t="shared" si="148"/>
        <v>0</v>
      </c>
      <c r="T386" s="238">
        <v>3020601</v>
      </c>
      <c r="U386" s="234" t="s">
        <v>568</v>
      </c>
      <c r="V386" s="236">
        <v>50000000</v>
      </c>
      <c r="W386" s="236">
        <v>0</v>
      </c>
      <c r="X386" s="236">
        <v>0</v>
      </c>
      <c r="Y386" s="236">
        <v>0</v>
      </c>
      <c r="Z386" s="236">
        <v>0</v>
      </c>
      <c r="AA386" s="236">
        <v>0</v>
      </c>
      <c r="AB386" s="236">
        <v>50000000</v>
      </c>
      <c r="AC386" s="236">
        <v>0</v>
      </c>
      <c r="AD386" s="236">
        <v>0</v>
      </c>
      <c r="AE386" s="236">
        <v>50000000</v>
      </c>
      <c r="AF386" s="236">
        <v>0</v>
      </c>
      <c r="AG386" s="236">
        <v>0</v>
      </c>
      <c r="AH386" s="236">
        <v>0</v>
      </c>
      <c r="AI386" s="236">
        <v>0</v>
      </c>
      <c r="AJ386" s="236">
        <v>0</v>
      </c>
      <c r="AK386" s="236">
        <v>50000000</v>
      </c>
      <c r="AL386" s="86">
        <v>0</v>
      </c>
      <c r="AM386" s="99"/>
      <c r="AN386" s="93"/>
      <c r="AO386" s="95"/>
    </row>
    <row r="387" spans="1:41">
      <c r="A387" s="17">
        <v>302060101</v>
      </c>
      <c r="B387" s="17" t="s">
        <v>569</v>
      </c>
      <c r="C387" s="18">
        <v>50000000</v>
      </c>
      <c r="D387" s="18">
        <v>0</v>
      </c>
      <c r="E387" s="18">
        <v>0</v>
      </c>
      <c r="F387" s="18">
        <v>0</v>
      </c>
      <c r="G387" s="18">
        <f t="shared" si="146"/>
        <v>50000000</v>
      </c>
      <c r="H387" s="18">
        <v>0</v>
      </c>
      <c r="I387" s="18">
        <v>0</v>
      </c>
      <c r="J387" s="18">
        <f t="shared" si="144"/>
        <v>50000000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f t="shared" si="147"/>
        <v>0</v>
      </c>
      <c r="Q387" s="18">
        <f t="shared" si="145"/>
        <v>50000000</v>
      </c>
      <c r="R387" s="18">
        <f t="shared" si="148"/>
        <v>0</v>
      </c>
      <c r="T387" s="238">
        <v>302060101</v>
      </c>
      <c r="U387" s="234" t="s">
        <v>569</v>
      </c>
      <c r="V387" s="236">
        <v>50000000</v>
      </c>
      <c r="W387" s="236">
        <v>0</v>
      </c>
      <c r="X387" s="236">
        <v>0</v>
      </c>
      <c r="Y387" s="236">
        <v>0</v>
      </c>
      <c r="Z387" s="236">
        <v>0</v>
      </c>
      <c r="AA387" s="236">
        <v>0</v>
      </c>
      <c r="AB387" s="236">
        <v>50000000</v>
      </c>
      <c r="AC387" s="236">
        <v>0</v>
      </c>
      <c r="AD387" s="236">
        <v>0</v>
      </c>
      <c r="AE387" s="236">
        <v>50000000</v>
      </c>
      <c r="AF387" s="236">
        <v>0</v>
      </c>
      <c r="AG387" s="236">
        <v>0</v>
      </c>
      <c r="AH387" s="236">
        <v>0</v>
      </c>
      <c r="AI387" s="236">
        <v>0</v>
      </c>
      <c r="AJ387" s="236">
        <v>0</v>
      </c>
      <c r="AK387" s="236">
        <v>50000000</v>
      </c>
      <c r="AL387" s="86">
        <v>0</v>
      </c>
      <c r="AM387" s="99"/>
      <c r="AN387" s="93"/>
      <c r="AO387" s="95"/>
    </row>
    <row r="388" spans="1:41">
      <c r="A388" s="10">
        <v>30207</v>
      </c>
      <c r="B388" s="11" t="s">
        <v>570</v>
      </c>
      <c r="C388" s="12">
        <f>+C389</f>
        <v>1000</v>
      </c>
      <c r="D388" s="12">
        <f t="shared" ref="D388:N388" si="172">+D389</f>
        <v>0</v>
      </c>
      <c r="E388" s="12">
        <f t="shared" si="172"/>
        <v>0</v>
      </c>
      <c r="F388" s="12">
        <f t="shared" si="172"/>
        <v>0</v>
      </c>
      <c r="G388" s="12">
        <f t="shared" si="146"/>
        <v>1000</v>
      </c>
      <c r="H388" s="12">
        <v>0</v>
      </c>
      <c r="I388" s="12">
        <v>0</v>
      </c>
      <c r="J388" s="12">
        <f t="shared" si="144"/>
        <v>1000</v>
      </c>
      <c r="K388" s="12">
        <v>0</v>
      </c>
      <c r="L388" s="12">
        <v>0</v>
      </c>
      <c r="M388" s="12">
        <f t="shared" si="172"/>
        <v>0</v>
      </c>
      <c r="N388" s="12">
        <v>0</v>
      </c>
      <c r="O388" s="12">
        <v>0</v>
      </c>
      <c r="P388" s="12">
        <f t="shared" si="147"/>
        <v>0</v>
      </c>
      <c r="Q388" s="12">
        <f t="shared" si="145"/>
        <v>1000</v>
      </c>
      <c r="R388" s="12">
        <f t="shared" si="148"/>
        <v>0</v>
      </c>
      <c r="T388" s="238">
        <v>30207</v>
      </c>
      <c r="U388" s="234" t="s">
        <v>570</v>
      </c>
      <c r="V388" s="236">
        <v>1000</v>
      </c>
      <c r="W388" s="236">
        <v>0</v>
      </c>
      <c r="X388" s="236">
        <v>0</v>
      </c>
      <c r="Y388" s="236">
        <v>0</v>
      </c>
      <c r="Z388" s="236">
        <v>0</v>
      </c>
      <c r="AA388" s="236">
        <v>0</v>
      </c>
      <c r="AB388" s="236">
        <v>1000</v>
      </c>
      <c r="AC388" s="236">
        <v>0</v>
      </c>
      <c r="AD388" s="236">
        <v>0</v>
      </c>
      <c r="AE388" s="236">
        <v>1000</v>
      </c>
      <c r="AF388" s="236">
        <v>0</v>
      </c>
      <c r="AG388" s="236">
        <v>0</v>
      </c>
      <c r="AH388" s="236">
        <v>0</v>
      </c>
      <c r="AI388" s="236">
        <v>0</v>
      </c>
      <c r="AJ388" s="236">
        <v>0</v>
      </c>
      <c r="AK388" s="236">
        <v>1000</v>
      </c>
      <c r="AL388" s="86">
        <v>0</v>
      </c>
      <c r="AM388" s="99"/>
      <c r="AN388" s="93"/>
      <c r="AO388" s="95"/>
    </row>
    <row r="389" spans="1:41">
      <c r="A389" s="17">
        <v>3020703</v>
      </c>
      <c r="B389" s="17" t="s">
        <v>571</v>
      </c>
      <c r="C389" s="18">
        <v>1000</v>
      </c>
      <c r="D389" s="18">
        <v>0</v>
      </c>
      <c r="E389" s="18">
        <v>0</v>
      </c>
      <c r="F389" s="18">
        <v>0</v>
      </c>
      <c r="G389" s="18">
        <f t="shared" si="146"/>
        <v>1000</v>
      </c>
      <c r="H389" s="18">
        <v>0</v>
      </c>
      <c r="I389" s="18">
        <v>0</v>
      </c>
      <c r="J389" s="18">
        <f t="shared" si="144"/>
        <v>1000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f t="shared" si="147"/>
        <v>0</v>
      </c>
      <c r="Q389" s="18">
        <f t="shared" si="145"/>
        <v>1000</v>
      </c>
      <c r="R389" s="18">
        <f t="shared" si="148"/>
        <v>0</v>
      </c>
      <c r="T389" s="238">
        <v>3020703</v>
      </c>
      <c r="U389" s="234" t="s">
        <v>571</v>
      </c>
      <c r="V389" s="236">
        <v>1000</v>
      </c>
      <c r="W389" s="236">
        <v>0</v>
      </c>
      <c r="X389" s="236">
        <v>0</v>
      </c>
      <c r="Y389" s="236">
        <v>0</v>
      </c>
      <c r="Z389" s="236">
        <v>0</v>
      </c>
      <c r="AA389" s="236">
        <v>0</v>
      </c>
      <c r="AB389" s="236">
        <v>1000</v>
      </c>
      <c r="AC389" s="236">
        <v>0</v>
      </c>
      <c r="AD389" s="236">
        <v>0</v>
      </c>
      <c r="AE389" s="236">
        <v>1000</v>
      </c>
      <c r="AF389" s="236">
        <v>0</v>
      </c>
      <c r="AG389" s="236">
        <v>0</v>
      </c>
      <c r="AH389" s="236">
        <v>0</v>
      </c>
      <c r="AI389" s="236">
        <v>0</v>
      </c>
      <c r="AJ389" s="236">
        <v>0</v>
      </c>
      <c r="AK389" s="236">
        <v>1000</v>
      </c>
      <c r="AL389" s="86">
        <v>0</v>
      </c>
      <c r="AM389" s="99"/>
      <c r="AN389" s="93"/>
      <c r="AO389" s="95"/>
    </row>
    <row r="390" spans="1:41">
      <c r="A390" s="7">
        <v>303</v>
      </c>
      <c r="B390" s="8" t="s">
        <v>572</v>
      </c>
      <c r="C390" s="9">
        <f>+C391+C394</f>
        <v>5001000</v>
      </c>
      <c r="D390" s="9">
        <f t="shared" ref="D390:N390" si="173">+D391+D394</f>
        <v>0</v>
      </c>
      <c r="E390" s="9">
        <f t="shared" si="173"/>
        <v>0</v>
      </c>
      <c r="F390" s="9">
        <f t="shared" si="173"/>
        <v>120000000</v>
      </c>
      <c r="G390" s="9">
        <f t="shared" si="146"/>
        <v>125001000</v>
      </c>
      <c r="H390" s="9">
        <v>0</v>
      </c>
      <c r="I390" s="9">
        <v>0</v>
      </c>
      <c r="J390" s="9">
        <f t="shared" si="144"/>
        <v>125001000</v>
      </c>
      <c r="K390" s="9">
        <v>0</v>
      </c>
      <c r="L390" s="9">
        <v>0</v>
      </c>
      <c r="M390" s="9">
        <f t="shared" si="173"/>
        <v>0</v>
      </c>
      <c r="N390" s="9">
        <v>0</v>
      </c>
      <c r="O390" s="9">
        <v>0</v>
      </c>
      <c r="P390" s="9">
        <f t="shared" si="147"/>
        <v>0</v>
      </c>
      <c r="Q390" s="9">
        <f t="shared" si="145"/>
        <v>125001000</v>
      </c>
      <c r="R390" s="9">
        <f t="shared" si="148"/>
        <v>0</v>
      </c>
      <c r="T390" s="238">
        <v>303</v>
      </c>
      <c r="U390" s="234" t="s">
        <v>572</v>
      </c>
      <c r="V390" s="236">
        <v>5001000</v>
      </c>
      <c r="W390" s="236">
        <v>0</v>
      </c>
      <c r="X390" s="236">
        <v>0</v>
      </c>
      <c r="Y390" s="236">
        <v>0</v>
      </c>
      <c r="Z390" s="236">
        <v>0</v>
      </c>
      <c r="AA390" s="236">
        <v>120000000</v>
      </c>
      <c r="AB390" s="236">
        <v>125001000</v>
      </c>
      <c r="AC390" s="236">
        <v>0</v>
      </c>
      <c r="AD390" s="236">
        <v>0</v>
      </c>
      <c r="AE390" s="236">
        <v>125001000</v>
      </c>
      <c r="AF390" s="236">
        <v>0</v>
      </c>
      <c r="AG390" s="236">
        <v>0</v>
      </c>
      <c r="AH390" s="236">
        <v>0</v>
      </c>
      <c r="AI390" s="236">
        <v>0</v>
      </c>
      <c r="AJ390" s="236">
        <v>0</v>
      </c>
      <c r="AK390" s="236">
        <v>125001000</v>
      </c>
      <c r="AL390" s="86">
        <v>0</v>
      </c>
      <c r="AM390" s="99"/>
      <c r="AN390" s="93"/>
      <c r="AO390" s="95"/>
    </row>
    <row r="391" spans="1:41">
      <c r="A391" s="10">
        <v>30301</v>
      </c>
      <c r="B391" s="11" t="s">
        <v>573</v>
      </c>
      <c r="C391" s="12">
        <f>+C392</f>
        <v>5000000</v>
      </c>
      <c r="D391" s="12">
        <f t="shared" ref="D391:N392" si="174">+D392</f>
        <v>0</v>
      </c>
      <c r="E391" s="12">
        <f t="shared" si="174"/>
        <v>0</v>
      </c>
      <c r="F391" s="12">
        <f t="shared" si="174"/>
        <v>0</v>
      </c>
      <c r="G391" s="12">
        <f t="shared" si="146"/>
        <v>5000000</v>
      </c>
      <c r="H391" s="12">
        <v>0</v>
      </c>
      <c r="I391" s="12">
        <v>0</v>
      </c>
      <c r="J391" s="12">
        <f t="shared" si="144"/>
        <v>5000000</v>
      </c>
      <c r="K391" s="12">
        <v>0</v>
      </c>
      <c r="L391" s="12">
        <v>0</v>
      </c>
      <c r="M391" s="12">
        <f t="shared" si="174"/>
        <v>0</v>
      </c>
      <c r="N391" s="12">
        <v>0</v>
      </c>
      <c r="O391" s="12">
        <v>0</v>
      </c>
      <c r="P391" s="12">
        <f t="shared" si="147"/>
        <v>0</v>
      </c>
      <c r="Q391" s="12">
        <f t="shared" si="145"/>
        <v>5000000</v>
      </c>
      <c r="R391" s="12">
        <f t="shared" si="148"/>
        <v>0</v>
      </c>
      <c r="T391" s="238">
        <v>30301</v>
      </c>
      <c r="U391" s="234" t="s">
        <v>573</v>
      </c>
      <c r="V391" s="236">
        <v>5000000</v>
      </c>
      <c r="W391" s="236">
        <v>0</v>
      </c>
      <c r="X391" s="236">
        <v>0</v>
      </c>
      <c r="Y391" s="236">
        <v>0</v>
      </c>
      <c r="Z391" s="236">
        <v>0</v>
      </c>
      <c r="AA391" s="236">
        <v>0</v>
      </c>
      <c r="AB391" s="236">
        <v>5000000</v>
      </c>
      <c r="AC391" s="236">
        <v>0</v>
      </c>
      <c r="AD391" s="236">
        <v>0</v>
      </c>
      <c r="AE391" s="236">
        <v>5000000</v>
      </c>
      <c r="AF391" s="236">
        <v>0</v>
      </c>
      <c r="AG391" s="236">
        <v>0</v>
      </c>
      <c r="AH391" s="236">
        <v>0</v>
      </c>
      <c r="AI391" s="236">
        <v>0</v>
      </c>
      <c r="AJ391" s="236">
        <v>0</v>
      </c>
      <c r="AK391" s="236">
        <v>5000000</v>
      </c>
      <c r="AL391" s="86">
        <v>0</v>
      </c>
      <c r="AM391" s="99"/>
      <c r="AN391" s="93"/>
      <c r="AO391" s="95"/>
    </row>
    <row r="392" spans="1:41">
      <c r="A392" s="13">
        <v>3030101</v>
      </c>
      <c r="B392" s="14" t="s">
        <v>574</v>
      </c>
      <c r="C392" s="15">
        <f>+C393</f>
        <v>5000000</v>
      </c>
      <c r="D392" s="15">
        <f t="shared" si="174"/>
        <v>0</v>
      </c>
      <c r="E392" s="15">
        <f t="shared" si="174"/>
        <v>0</v>
      </c>
      <c r="F392" s="15">
        <f t="shared" si="174"/>
        <v>0</v>
      </c>
      <c r="G392" s="15">
        <f t="shared" si="146"/>
        <v>5000000</v>
      </c>
      <c r="H392" s="15">
        <v>0</v>
      </c>
      <c r="I392" s="15">
        <v>0</v>
      </c>
      <c r="J392" s="15">
        <f t="shared" si="144"/>
        <v>5000000</v>
      </c>
      <c r="K392" s="15">
        <v>0</v>
      </c>
      <c r="L392" s="15">
        <v>0</v>
      </c>
      <c r="M392" s="15">
        <f t="shared" si="174"/>
        <v>0</v>
      </c>
      <c r="N392" s="15">
        <v>0</v>
      </c>
      <c r="O392" s="15">
        <v>0</v>
      </c>
      <c r="P392" s="15">
        <f t="shared" si="147"/>
        <v>0</v>
      </c>
      <c r="Q392" s="15">
        <f t="shared" si="145"/>
        <v>5000000</v>
      </c>
      <c r="R392" s="15">
        <f t="shared" si="148"/>
        <v>0</v>
      </c>
      <c r="T392" s="238">
        <v>3030101</v>
      </c>
      <c r="U392" s="234" t="s">
        <v>574</v>
      </c>
      <c r="V392" s="236">
        <v>5000000</v>
      </c>
      <c r="W392" s="236">
        <v>0</v>
      </c>
      <c r="X392" s="236">
        <v>0</v>
      </c>
      <c r="Y392" s="236">
        <v>0</v>
      </c>
      <c r="Z392" s="236">
        <v>0</v>
      </c>
      <c r="AA392" s="236">
        <v>0</v>
      </c>
      <c r="AB392" s="236">
        <v>5000000</v>
      </c>
      <c r="AC392" s="236">
        <v>0</v>
      </c>
      <c r="AD392" s="236">
        <v>0</v>
      </c>
      <c r="AE392" s="236">
        <v>5000000</v>
      </c>
      <c r="AF392" s="236">
        <v>0</v>
      </c>
      <c r="AG392" s="236">
        <v>0</v>
      </c>
      <c r="AH392" s="236">
        <v>0</v>
      </c>
      <c r="AI392" s="236">
        <v>0</v>
      </c>
      <c r="AJ392" s="236">
        <v>0</v>
      </c>
      <c r="AK392" s="236">
        <v>5000000</v>
      </c>
      <c r="AL392" s="86">
        <v>0</v>
      </c>
      <c r="AM392" s="99"/>
      <c r="AN392" s="93"/>
      <c r="AO392" s="95"/>
    </row>
    <row r="393" spans="1:41">
      <c r="A393" s="17">
        <v>303010102</v>
      </c>
      <c r="B393" s="17" t="s">
        <v>575</v>
      </c>
      <c r="C393" s="18">
        <v>5000000</v>
      </c>
      <c r="D393" s="18">
        <v>0</v>
      </c>
      <c r="E393" s="18">
        <v>0</v>
      </c>
      <c r="F393" s="18">
        <v>0</v>
      </c>
      <c r="G393" s="18">
        <f t="shared" si="146"/>
        <v>5000000</v>
      </c>
      <c r="H393" s="18">
        <v>0</v>
      </c>
      <c r="I393" s="18">
        <v>0</v>
      </c>
      <c r="J393" s="18">
        <f t="shared" si="144"/>
        <v>5000000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f t="shared" si="147"/>
        <v>0</v>
      </c>
      <c r="Q393" s="18">
        <f t="shared" si="145"/>
        <v>5000000</v>
      </c>
      <c r="R393" s="18">
        <f t="shared" si="148"/>
        <v>0</v>
      </c>
      <c r="T393" s="238">
        <v>303010102</v>
      </c>
      <c r="U393" s="234" t="s">
        <v>575</v>
      </c>
      <c r="V393" s="236">
        <v>5000000</v>
      </c>
      <c r="W393" s="236">
        <v>0</v>
      </c>
      <c r="X393" s="236">
        <v>0</v>
      </c>
      <c r="Y393" s="236">
        <v>0</v>
      </c>
      <c r="Z393" s="236">
        <v>0</v>
      </c>
      <c r="AA393" s="236">
        <v>0</v>
      </c>
      <c r="AB393" s="236">
        <v>5000000</v>
      </c>
      <c r="AC393" s="236">
        <v>0</v>
      </c>
      <c r="AD393" s="236">
        <v>0</v>
      </c>
      <c r="AE393" s="236">
        <v>5000000</v>
      </c>
      <c r="AF393" s="236">
        <v>0</v>
      </c>
      <c r="AG393" s="236">
        <v>0</v>
      </c>
      <c r="AH393" s="236">
        <v>0</v>
      </c>
      <c r="AI393" s="236">
        <v>0</v>
      </c>
      <c r="AJ393" s="236">
        <v>0</v>
      </c>
      <c r="AK393" s="236">
        <v>5000000</v>
      </c>
      <c r="AL393" s="86">
        <v>0</v>
      </c>
      <c r="AM393" s="99"/>
      <c r="AN393" s="93"/>
      <c r="AO393" s="95"/>
    </row>
    <row r="394" spans="1:41">
      <c r="A394" s="10">
        <v>30302</v>
      </c>
      <c r="B394" s="11" t="s">
        <v>576</v>
      </c>
      <c r="C394" s="12">
        <f>+C395</f>
        <v>1000</v>
      </c>
      <c r="D394" s="12">
        <f t="shared" ref="D394:N395" si="175">+D395</f>
        <v>0</v>
      </c>
      <c r="E394" s="12">
        <f t="shared" si="175"/>
        <v>0</v>
      </c>
      <c r="F394" s="12">
        <f t="shared" si="175"/>
        <v>120000000</v>
      </c>
      <c r="G394" s="12">
        <f t="shared" si="146"/>
        <v>120001000</v>
      </c>
      <c r="H394" s="12">
        <v>0</v>
      </c>
      <c r="I394" s="12">
        <v>0</v>
      </c>
      <c r="J394" s="12">
        <f t="shared" si="144"/>
        <v>120001000</v>
      </c>
      <c r="K394" s="12">
        <v>0</v>
      </c>
      <c r="L394" s="12">
        <v>0</v>
      </c>
      <c r="M394" s="12">
        <f t="shared" si="175"/>
        <v>0</v>
      </c>
      <c r="N394" s="12">
        <v>0</v>
      </c>
      <c r="O394" s="12">
        <v>0</v>
      </c>
      <c r="P394" s="12">
        <f t="shared" si="147"/>
        <v>0</v>
      </c>
      <c r="Q394" s="12">
        <f t="shared" si="145"/>
        <v>120001000</v>
      </c>
      <c r="R394" s="12">
        <f t="shared" si="148"/>
        <v>0</v>
      </c>
      <c r="T394" s="238">
        <v>30302</v>
      </c>
      <c r="U394" s="234" t="s">
        <v>576</v>
      </c>
      <c r="V394" s="236">
        <v>1000</v>
      </c>
      <c r="W394" s="236">
        <v>0</v>
      </c>
      <c r="X394" s="236">
        <v>0</v>
      </c>
      <c r="Y394" s="236">
        <v>0</v>
      </c>
      <c r="Z394" s="236">
        <v>0</v>
      </c>
      <c r="AA394" s="236">
        <v>120000000</v>
      </c>
      <c r="AB394" s="236">
        <v>120001000</v>
      </c>
      <c r="AC394" s="236">
        <v>0</v>
      </c>
      <c r="AD394" s="236">
        <v>0</v>
      </c>
      <c r="AE394" s="236">
        <v>120001000</v>
      </c>
      <c r="AF394" s="236">
        <v>0</v>
      </c>
      <c r="AG394" s="236">
        <v>0</v>
      </c>
      <c r="AH394" s="236">
        <v>0</v>
      </c>
      <c r="AI394" s="236">
        <v>0</v>
      </c>
      <c r="AJ394" s="236">
        <v>0</v>
      </c>
      <c r="AK394" s="236">
        <v>120001000</v>
      </c>
      <c r="AL394" s="86">
        <v>0</v>
      </c>
      <c r="AM394" s="99"/>
      <c r="AN394" s="93"/>
      <c r="AO394" s="95"/>
    </row>
    <row r="395" spans="1:41">
      <c r="A395" s="13">
        <v>3030201</v>
      </c>
      <c r="B395" s="14" t="s">
        <v>577</v>
      </c>
      <c r="C395" s="15">
        <f>+C396</f>
        <v>1000</v>
      </c>
      <c r="D395" s="15">
        <f t="shared" si="175"/>
        <v>0</v>
      </c>
      <c r="E395" s="15">
        <f t="shared" si="175"/>
        <v>0</v>
      </c>
      <c r="F395" s="15">
        <f t="shared" si="175"/>
        <v>120000000</v>
      </c>
      <c r="G395" s="15">
        <f t="shared" si="146"/>
        <v>120001000</v>
      </c>
      <c r="H395" s="15">
        <v>0</v>
      </c>
      <c r="I395" s="15">
        <v>0</v>
      </c>
      <c r="J395" s="15">
        <f t="shared" si="144"/>
        <v>120001000</v>
      </c>
      <c r="K395" s="15">
        <v>0</v>
      </c>
      <c r="L395" s="15">
        <v>0</v>
      </c>
      <c r="M395" s="15">
        <f t="shared" si="175"/>
        <v>0</v>
      </c>
      <c r="N395" s="15">
        <v>0</v>
      </c>
      <c r="O395" s="15">
        <v>0</v>
      </c>
      <c r="P395" s="15">
        <f t="shared" si="147"/>
        <v>0</v>
      </c>
      <c r="Q395" s="15">
        <f t="shared" si="145"/>
        <v>120001000</v>
      </c>
      <c r="R395" s="15">
        <f t="shared" si="148"/>
        <v>0</v>
      </c>
      <c r="T395" s="238">
        <v>3030201</v>
      </c>
      <c r="U395" s="234" t="s">
        <v>577</v>
      </c>
      <c r="V395" s="236">
        <v>1000</v>
      </c>
      <c r="W395" s="236">
        <v>0</v>
      </c>
      <c r="X395" s="236">
        <v>0</v>
      </c>
      <c r="Y395" s="236">
        <v>0</v>
      </c>
      <c r="Z395" s="236">
        <v>0</v>
      </c>
      <c r="AA395" s="236">
        <v>120000000</v>
      </c>
      <c r="AB395" s="236">
        <v>120001000</v>
      </c>
      <c r="AC395" s="236">
        <v>0</v>
      </c>
      <c r="AD395" s="236">
        <v>0</v>
      </c>
      <c r="AE395" s="236">
        <v>120001000</v>
      </c>
      <c r="AF395" s="236">
        <v>0</v>
      </c>
      <c r="AG395" s="236">
        <v>0</v>
      </c>
      <c r="AH395" s="236">
        <v>0</v>
      </c>
      <c r="AI395" s="236">
        <v>0</v>
      </c>
      <c r="AJ395" s="236">
        <v>0</v>
      </c>
      <c r="AK395" s="236">
        <v>120001000</v>
      </c>
      <c r="AL395" s="86">
        <v>0</v>
      </c>
      <c r="AM395" s="99"/>
      <c r="AN395" s="93"/>
      <c r="AO395" s="95"/>
    </row>
    <row r="396" spans="1:41">
      <c r="A396" s="17">
        <v>303020103</v>
      </c>
      <c r="B396" s="17" t="s">
        <v>578</v>
      </c>
      <c r="C396" s="18">
        <v>1000</v>
      </c>
      <c r="D396" s="18">
        <v>0</v>
      </c>
      <c r="E396" s="18">
        <v>0</v>
      </c>
      <c r="F396" s="18">
        <v>120000000</v>
      </c>
      <c r="G396" s="18">
        <f t="shared" si="146"/>
        <v>120001000</v>
      </c>
      <c r="H396" s="18">
        <v>0</v>
      </c>
      <c r="I396" s="18">
        <v>0</v>
      </c>
      <c r="J396" s="18">
        <f t="shared" si="144"/>
        <v>120001000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f t="shared" si="147"/>
        <v>0</v>
      </c>
      <c r="Q396" s="18">
        <f t="shared" si="145"/>
        <v>120001000</v>
      </c>
      <c r="R396" s="18">
        <f t="shared" si="148"/>
        <v>0</v>
      </c>
      <c r="T396" s="238">
        <v>303020103</v>
      </c>
      <c r="U396" s="234" t="s">
        <v>578</v>
      </c>
      <c r="V396" s="236">
        <v>1000</v>
      </c>
      <c r="W396" s="236">
        <v>0</v>
      </c>
      <c r="X396" s="236">
        <v>0</v>
      </c>
      <c r="Y396" s="236">
        <v>0</v>
      </c>
      <c r="Z396" s="236">
        <v>0</v>
      </c>
      <c r="AA396" s="236">
        <v>120000000</v>
      </c>
      <c r="AB396" s="236">
        <v>120001000</v>
      </c>
      <c r="AC396" s="236">
        <v>0</v>
      </c>
      <c r="AD396" s="236">
        <v>0</v>
      </c>
      <c r="AE396" s="236">
        <v>120001000</v>
      </c>
      <c r="AF396" s="236">
        <v>0</v>
      </c>
      <c r="AG396" s="236">
        <v>0</v>
      </c>
      <c r="AH396" s="236">
        <v>0</v>
      </c>
      <c r="AI396" s="236">
        <v>0</v>
      </c>
      <c r="AJ396" s="236">
        <v>0</v>
      </c>
      <c r="AK396" s="236">
        <v>120001000</v>
      </c>
      <c r="AL396" s="86">
        <v>0</v>
      </c>
      <c r="AM396" s="99"/>
      <c r="AN396" s="93"/>
      <c r="AO396" s="95"/>
    </row>
    <row r="397" spans="1:41">
      <c r="A397" s="7">
        <v>304</v>
      </c>
      <c r="B397" s="8" t="s">
        <v>579</v>
      </c>
      <c r="C397" s="9">
        <f>+C398+C415</f>
        <v>1385002000</v>
      </c>
      <c r="D397" s="9">
        <f>+D398+D415</f>
        <v>5000000</v>
      </c>
      <c r="E397" s="9">
        <f>+E398+E415</f>
        <v>0</v>
      </c>
      <c r="F397" s="9">
        <f>+F398+F415</f>
        <v>1289812959.5899999</v>
      </c>
      <c r="G397" s="9">
        <f t="shared" si="146"/>
        <v>2679814959.5900002</v>
      </c>
      <c r="H397" s="9">
        <v>0</v>
      </c>
      <c r="I397" s="9">
        <v>3514548</v>
      </c>
      <c r="J397" s="9">
        <f t="shared" si="144"/>
        <v>2676300411.5900002</v>
      </c>
      <c r="K397" s="9">
        <v>0</v>
      </c>
      <c r="L397" s="9">
        <v>3514548</v>
      </c>
      <c r="M397" s="9">
        <f>+M398+M415</f>
        <v>0</v>
      </c>
      <c r="N397" s="9">
        <v>0</v>
      </c>
      <c r="O397" s="9">
        <v>103514548</v>
      </c>
      <c r="P397" s="9">
        <f t="shared" si="147"/>
        <v>100000000</v>
      </c>
      <c r="Q397" s="9">
        <f t="shared" si="145"/>
        <v>2576300411.5900002</v>
      </c>
      <c r="R397" s="9">
        <f t="shared" si="148"/>
        <v>3514548</v>
      </c>
      <c r="T397" s="238">
        <v>304</v>
      </c>
      <c r="U397" s="234" t="s">
        <v>579</v>
      </c>
      <c r="V397" s="236">
        <v>1385002000</v>
      </c>
      <c r="W397" s="236">
        <v>5000000</v>
      </c>
      <c r="X397" s="236">
        <v>0</v>
      </c>
      <c r="Y397" s="236">
        <v>0</v>
      </c>
      <c r="Z397" s="236">
        <v>0</v>
      </c>
      <c r="AA397" s="236">
        <v>125000000</v>
      </c>
      <c r="AB397" s="236">
        <v>1515002000</v>
      </c>
      <c r="AC397" s="236">
        <v>0</v>
      </c>
      <c r="AD397" s="236">
        <v>3514548</v>
      </c>
      <c r="AE397" s="236">
        <v>1511487452</v>
      </c>
      <c r="AF397" s="236">
        <v>0</v>
      </c>
      <c r="AG397" s="236">
        <v>3514548</v>
      </c>
      <c r="AH397" s="236">
        <v>0</v>
      </c>
      <c r="AI397" s="236">
        <v>103514548</v>
      </c>
      <c r="AJ397" s="236">
        <v>100000000</v>
      </c>
      <c r="AK397" s="236">
        <v>1411487452</v>
      </c>
      <c r="AL397" s="86">
        <v>0</v>
      </c>
      <c r="AM397" s="99"/>
      <c r="AN397" s="93"/>
      <c r="AO397" s="95"/>
    </row>
    <row r="398" spans="1:41">
      <c r="A398" s="10">
        <v>30401</v>
      </c>
      <c r="B398" s="11" t="s">
        <v>580</v>
      </c>
      <c r="C398" s="12">
        <f>+C399+C400+C403+C405+C408+C412</f>
        <v>885002000</v>
      </c>
      <c r="D398" s="12">
        <f t="shared" ref="D398:N398" si="176">+D399+D400+D403+D405+D408</f>
        <v>5000000</v>
      </c>
      <c r="E398" s="12">
        <f t="shared" si="176"/>
        <v>0</v>
      </c>
      <c r="F398" s="12">
        <f>+F399+F400+F403+F405+F408+F412</f>
        <v>1289812959.5899999</v>
      </c>
      <c r="G398" s="12">
        <f t="shared" si="146"/>
        <v>2179814959.5900002</v>
      </c>
      <c r="H398" s="12">
        <v>0</v>
      </c>
      <c r="I398" s="12">
        <v>3514548</v>
      </c>
      <c r="J398" s="12">
        <f t="shared" ref="J398:J462" si="177">+G398-I398</f>
        <v>2176300411.5900002</v>
      </c>
      <c r="K398" s="12">
        <v>0</v>
      </c>
      <c r="L398" s="12">
        <v>3514548</v>
      </c>
      <c r="M398" s="12">
        <f t="shared" si="176"/>
        <v>0</v>
      </c>
      <c r="N398" s="12">
        <v>0</v>
      </c>
      <c r="O398" s="12">
        <v>103514548</v>
      </c>
      <c r="P398" s="12">
        <f t="shared" si="147"/>
        <v>100000000</v>
      </c>
      <c r="Q398" s="12">
        <f t="shared" ref="Q398:Q462" si="178">+G398-O398</f>
        <v>2076300411.5900002</v>
      </c>
      <c r="R398" s="12">
        <f t="shared" si="148"/>
        <v>3514548</v>
      </c>
      <c r="T398" s="238">
        <v>30401</v>
      </c>
      <c r="U398" s="234" t="s">
        <v>580</v>
      </c>
      <c r="V398" s="236">
        <v>885002000</v>
      </c>
      <c r="W398" s="236">
        <v>5000000</v>
      </c>
      <c r="X398" s="236">
        <v>0</v>
      </c>
      <c r="Y398" s="236">
        <v>0</v>
      </c>
      <c r="Z398" s="236">
        <v>0</v>
      </c>
      <c r="AA398" s="236">
        <v>125000000</v>
      </c>
      <c r="AB398" s="236">
        <v>1015002000</v>
      </c>
      <c r="AC398" s="236">
        <v>0</v>
      </c>
      <c r="AD398" s="236">
        <v>3514548</v>
      </c>
      <c r="AE398" s="236">
        <v>1011487452</v>
      </c>
      <c r="AF398" s="236">
        <v>0</v>
      </c>
      <c r="AG398" s="236">
        <v>3514548</v>
      </c>
      <c r="AH398" s="236">
        <v>0</v>
      </c>
      <c r="AI398" s="236">
        <v>103514548</v>
      </c>
      <c r="AJ398" s="236">
        <v>100000000</v>
      </c>
      <c r="AK398" s="236">
        <v>911487452</v>
      </c>
      <c r="AL398" s="86">
        <v>0</v>
      </c>
      <c r="AM398" s="99"/>
      <c r="AN398" s="93"/>
      <c r="AO398" s="95"/>
    </row>
    <row r="399" spans="1:41">
      <c r="A399" s="17">
        <v>304010103</v>
      </c>
      <c r="B399" s="17" t="s">
        <v>581</v>
      </c>
      <c r="C399" s="18">
        <v>1000</v>
      </c>
      <c r="D399" s="18">
        <v>0</v>
      </c>
      <c r="E399" s="18">
        <v>0</v>
      </c>
      <c r="F399" s="18">
        <v>0</v>
      </c>
      <c r="G399" s="18">
        <f t="shared" ref="G399:G463" si="179">+C399+D399-E399+F399</f>
        <v>1000</v>
      </c>
      <c r="H399" s="18">
        <v>0</v>
      </c>
      <c r="I399" s="18">
        <v>0</v>
      </c>
      <c r="J399" s="18">
        <f t="shared" si="177"/>
        <v>1000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f t="shared" ref="P399:P463" si="180">+O399-I399</f>
        <v>0</v>
      </c>
      <c r="Q399" s="18">
        <f t="shared" si="178"/>
        <v>1000</v>
      </c>
      <c r="R399" s="18">
        <f t="shared" ref="R399:R463" si="181">+L399</f>
        <v>0</v>
      </c>
      <c r="T399" s="238">
        <v>304010103</v>
      </c>
      <c r="U399" s="234" t="s">
        <v>581</v>
      </c>
      <c r="V399" s="236">
        <v>1000</v>
      </c>
      <c r="W399" s="236">
        <v>0</v>
      </c>
      <c r="X399" s="236">
        <v>0</v>
      </c>
      <c r="Y399" s="236">
        <v>0</v>
      </c>
      <c r="Z399" s="236">
        <v>0</v>
      </c>
      <c r="AA399" s="236">
        <v>0</v>
      </c>
      <c r="AB399" s="236">
        <v>1000</v>
      </c>
      <c r="AC399" s="236">
        <v>0</v>
      </c>
      <c r="AD399" s="236">
        <v>0</v>
      </c>
      <c r="AE399" s="236">
        <v>1000</v>
      </c>
      <c r="AF399" s="236">
        <v>0</v>
      </c>
      <c r="AG399" s="236">
        <v>0</v>
      </c>
      <c r="AH399" s="236">
        <v>0</v>
      </c>
      <c r="AI399" s="236">
        <v>0</v>
      </c>
      <c r="AJ399" s="236">
        <v>0</v>
      </c>
      <c r="AK399" s="236">
        <v>1000</v>
      </c>
      <c r="AL399" s="86">
        <v>0</v>
      </c>
      <c r="AM399" s="99"/>
      <c r="AN399" s="93"/>
      <c r="AO399" s="95"/>
    </row>
    <row r="400" spans="1:41">
      <c r="A400" s="13">
        <v>3040102</v>
      </c>
      <c r="B400" s="14" t="s">
        <v>582</v>
      </c>
      <c r="C400" s="15">
        <f>+C401+C402</f>
        <v>100000000</v>
      </c>
      <c r="D400" s="15">
        <f t="shared" ref="D400:N400" si="182">+D401+D402</f>
        <v>0</v>
      </c>
      <c r="E400" s="15">
        <f t="shared" si="182"/>
        <v>0</v>
      </c>
      <c r="F400" s="15">
        <f t="shared" si="182"/>
        <v>125000000</v>
      </c>
      <c r="G400" s="15">
        <f t="shared" si="179"/>
        <v>225000000</v>
      </c>
      <c r="H400" s="15">
        <v>0</v>
      </c>
      <c r="I400" s="15">
        <v>0</v>
      </c>
      <c r="J400" s="15">
        <f t="shared" si="177"/>
        <v>225000000</v>
      </c>
      <c r="K400" s="15">
        <v>0</v>
      </c>
      <c r="L400" s="15">
        <v>0</v>
      </c>
      <c r="M400" s="15">
        <f t="shared" si="182"/>
        <v>0</v>
      </c>
      <c r="N400" s="15">
        <v>0</v>
      </c>
      <c r="O400" s="15">
        <v>100000000</v>
      </c>
      <c r="P400" s="15">
        <f t="shared" si="180"/>
        <v>100000000</v>
      </c>
      <c r="Q400" s="15">
        <f t="shared" si="178"/>
        <v>125000000</v>
      </c>
      <c r="R400" s="15">
        <f t="shared" si="181"/>
        <v>0</v>
      </c>
      <c r="T400" s="238">
        <v>3040102</v>
      </c>
      <c r="U400" s="234" t="s">
        <v>582</v>
      </c>
      <c r="V400" s="236">
        <v>100000000</v>
      </c>
      <c r="W400" s="236">
        <v>0</v>
      </c>
      <c r="X400" s="236">
        <v>0</v>
      </c>
      <c r="Y400" s="236">
        <v>0</v>
      </c>
      <c r="Z400" s="236">
        <v>0</v>
      </c>
      <c r="AA400" s="236">
        <v>125000000</v>
      </c>
      <c r="AB400" s="236">
        <v>225000000</v>
      </c>
      <c r="AC400" s="236">
        <v>0</v>
      </c>
      <c r="AD400" s="236">
        <v>0</v>
      </c>
      <c r="AE400" s="236">
        <v>225000000</v>
      </c>
      <c r="AF400" s="236">
        <v>0</v>
      </c>
      <c r="AG400" s="236">
        <v>0</v>
      </c>
      <c r="AH400" s="236">
        <v>0</v>
      </c>
      <c r="AI400" s="236">
        <v>100000000</v>
      </c>
      <c r="AJ400" s="236">
        <v>100000000</v>
      </c>
      <c r="AK400" s="236">
        <v>125000000</v>
      </c>
      <c r="AL400" s="86">
        <v>0</v>
      </c>
      <c r="AM400" s="99"/>
      <c r="AN400" s="93"/>
      <c r="AO400" s="95"/>
    </row>
    <row r="401" spans="1:42" s="19" customFormat="1">
      <c r="A401" s="17">
        <v>304010201</v>
      </c>
      <c r="B401" s="17" t="s">
        <v>583</v>
      </c>
      <c r="C401" s="18">
        <v>100000000</v>
      </c>
      <c r="D401" s="18">
        <v>0</v>
      </c>
      <c r="E401" s="18">
        <v>0</v>
      </c>
      <c r="F401" s="18">
        <v>0</v>
      </c>
      <c r="G401" s="18">
        <f t="shared" si="179"/>
        <v>100000000</v>
      </c>
      <c r="H401" s="18">
        <v>0</v>
      </c>
      <c r="I401" s="18">
        <v>0</v>
      </c>
      <c r="J401" s="18">
        <f t="shared" si="177"/>
        <v>100000000</v>
      </c>
      <c r="K401" s="18">
        <v>0</v>
      </c>
      <c r="L401" s="18">
        <v>0</v>
      </c>
      <c r="M401" s="18">
        <v>0</v>
      </c>
      <c r="N401" s="18">
        <v>0</v>
      </c>
      <c r="O401" s="18">
        <v>100000000</v>
      </c>
      <c r="P401" s="18">
        <f t="shared" si="180"/>
        <v>100000000</v>
      </c>
      <c r="Q401" s="18">
        <f t="shared" si="178"/>
        <v>0</v>
      </c>
      <c r="R401" s="18">
        <f t="shared" si="181"/>
        <v>0</v>
      </c>
      <c r="S401"/>
      <c r="T401" s="238">
        <v>304010201</v>
      </c>
      <c r="U401" s="234" t="s">
        <v>583</v>
      </c>
      <c r="V401" s="236">
        <v>100000000</v>
      </c>
      <c r="W401" s="236">
        <v>0</v>
      </c>
      <c r="X401" s="236">
        <v>0</v>
      </c>
      <c r="Y401" s="236">
        <v>0</v>
      </c>
      <c r="Z401" s="236">
        <v>0</v>
      </c>
      <c r="AA401" s="236">
        <v>0</v>
      </c>
      <c r="AB401" s="236">
        <v>100000000</v>
      </c>
      <c r="AC401" s="236">
        <v>0</v>
      </c>
      <c r="AD401" s="236">
        <v>0</v>
      </c>
      <c r="AE401" s="236">
        <v>100000000</v>
      </c>
      <c r="AF401" s="236">
        <v>0</v>
      </c>
      <c r="AG401" s="236">
        <v>0</v>
      </c>
      <c r="AH401" s="236">
        <v>0</v>
      </c>
      <c r="AI401" s="236">
        <v>100000000</v>
      </c>
      <c r="AJ401" s="236">
        <v>100000000</v>
      </c>
      <c r="AK401" s="236">
        <v>0</v>
      </c>
      <c r="AL401" s="86">
        <v>0</v>
      </c>
      <c r="AM401" s="99"/>
      <c r="AN401" s="93"/>
      <c r="AO401" s="95"/>
      <c r="AP401"/>
    </row>
    <row r="402" spans="1:42">
      <c r="A402" s="17">
        <v>304010203</v>
      </c>
      <c r="B402" s="17" t="s">
        <v>887</v>
      </c>
      <c r="C402" s="18"/>
      <c r="D402" s="18"/>
      <c r="E402" s="18"/>
      <c r="F402" s="18">
        <v>125000000</v>
      </c>
      <c r="G402" s="18">
        <f t="shared" si="179"/>
        <v>125000000</v>
      </c>
      <c r="H402" s="18">
        <v>0</v>
      </c>
      <c r="I402" s="18">
        <v>0</v>
      </c>
      <c r="J402" s="18">
        <f t="shared" si="177"/>
        <v>125000000</v>
      </c>
      <c r="K402" s="18">
        <v>0</v>
      </c>
      <c r="L402" s="18">
        <v>0</v>
      </c>
      <c r="M402" s="18"/>
      <c r="N402" s="18">
        <v>0</v>
      </c>
      <c r="O402" s="18">
        <v>0</v>
      </c>
      <c r="P402" s="18">
        <f t="shared" si="180"/>
        <v>0</v>
      </c>
      <c r="Q402" s="18">
        <f t="shared" si="178"/>
        <v>125000000</v>
      </c>
      <c r="R402" s="18">
        <f t="shared" si="181"/>
        <v>0</v>
      </c>
      <c r="S402" s="84"/>
      <c r="T402" s="238">
        <v>304010203</v>
      </c>
      <c r="U402" s="234" t="s">
        <v>887</v>
      </c>
      <c r="V402" s="236">
        <v>0</v>
      </c>
      <c r="W402" s="236">
        <v>0</v>
      </c>
      <c r="X402" s="236">
        <v>0</v>
      </c>
      <c r="Y402" s="236">
        <v>0</v>
      </c>
      <c r="Z402" s="236">
        <v>0</v>
      </c>
      <c r="AA402" s="236">
        <v>125000000</v>
      </c>
      <c r="AB402" s="236">
        <v>125000000</v>
      </c>
      <c r="AC402" s="236">
        <v>0</v>
      </c>
      <c r="AD402" s="236">
        <v>0</v>
      </c>
      <c r="AE402" s="236">
        <v>125000000</v>
      </c>
      <c r="AF402" s="236">
        <v>0</v>
      </c>
      <c r="AG402" s="236">
        <v>0</v>
      </c>
      <c r="AH402" s="236">
        <v>0</v>
      </c>
      <c r="AI402" s="236">
        <v>0</v>
      </c>
      <c r="AJ402" s="236">
        <v>0</v>
      </c>
      <c r="AK402" s="236">
        <v>125000000</v>
      </c>
      <c r="AL402" s="86">
        <v>0</v>
      </c>
      <c r="AM402" s="99"/>
      <c r="AN402" s="93"/>
      <c r="AO402" s="95"/>
    </row>
    <row r="403" spans="1:42">
      <c r="A403" s="13">
        <v>3040103</v>
      </c>
      <c r="B403" s="14" t="s">
        <v>584</v>
      </c>
      <c r="C403" s="15">
        <f>+C404</f>
        <v>1000</v>
      </c>
      <c r="D403" s="15">
        <f t="shared" ref="D403:N403" si="183">+D404</f>
        <v>0</v>
      </c>
      <c r="E403" s="15">
        <f t="shared" si="183"/>
        <v>0</v>
      </c>
      <c r="F403" s="15">
        <f t="shared" si="183"/>
        <v>0</v>
      </c>
      <c r="G403" s="15">
        <f t="shared" si="179"/>
        <v>1000</v>
      </c>
      <c r="H403" s="15">
        <v>0</v>
      </c>
      <c r="I403" s="15">
        <v>0</v>
      </c>
      <c r="J403" s="15">
        <f t="shared" si="177"/>
        <v>1000</v>
      </c>
      <c r="K403" s="15">
        <v>0</v>
      </c>
      <c r="L403" s="15">
        <v>0</v>
      </c>
      <c r="M403" s="15">
        <f t="shared" si="183"/>
        <v>0</v>
      </c>
      <c r="N403" s="15">
        <v>0</v>
      </c>
      <c r="O403" s="15">
        <v>0</v>
      </c>
      <c r="P403" s="15">
        <f t="shared" si="180"/>
        <v>0</v>
      </c>
      <c r="Q403" s="15">
        <f t="shared" si="178"/>
        <v>1000</v>
      </c>
      <c r="R403" s="15">
        <f t="shared" si="181"/>
        <v>0</v>
      </c>
      <c r="T403" s="238">
        <v>3040103</v>
      </c>
      <c r="U403" s="234" t="s">
        <v>584</v>
      </c>
      <c r="V403" s="236">
        <v>1000</v>
      </c>
      <c r="W403" s="236">
        <v>0</v>
      </c>
      <c r="X403" s="236">
        <v>0</v>
      </c>
      <c r="Y403" s="236">
        <v>0</v>
      </c>
      <c r="Z403" s="236">
        <v>0</v>
      </c>
      <c r="AA403" s="236">
        <v>0</v>
      </c>
      <c r="AB403" s="236">
        <v>1000</v>
      </c>
      <c r="AC403" s="236">
        <v>0</v>
      </c>
      <c r="AD403" s="236">
        <v>0</v>
      </c>
      <c r="AE403" s="236">
        <v>1000</v>
      </c>
      <c r="AF403" s="236">
        <v>0</v>
      </c>
      <c r="AG403" s="236">
        <v>0</v>
      </c>
      <c r="AH403" s="236">
        <v>0</v>
      </c>
      <c r="AI403" s="236">
        <v>0</v>
      </c>
      <c r="AJ403" s="236">
        <v>0</v>
      </c>
      <c r="AK403" s="236">
        <v>1000</v>
      </c>
      <c r="AL403" s="86">
        <v>0</v>
      </c>
      <c r="AM403" s="99"/>
      <c r="AN403" s="93"/>
      <c r="AO403" s="95"/>
    </row>
    <row r="404" spans="1:42">
      <c r="A404" s="17">
        <v>304010303</v>
      </c>
      <c r="B404" s="17" t="s">
        <v>585</v>
      </c>
      <c r="C404" s="18">
        <v>1000</v>
      </c>
      <c r="D404" s="18">
        <v>0</v>
      </c>
      <c r="E404" s="18">
        <v>0</v>
      </c>
      <c r="F404" s="18">
        <v>0</v>
      </c>
      <c r="G404" s="18">
        <f t="shared" si="179"/>
        <v>1000</v>
      </c>
      <c r="H404" s="18">
        <v>0</v>
      </c>
      <c r="I404" s="18">
        <v>0</v>
      </c>
      <c r="J404" s="18">
        <f t="shared" si="177"/>
        <v>1000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f t="shared" si="180"/>
        <v>0</v>
      </c>
      <c r="Q404" s="18">
        <f t="shared" si="178"/>
        <v>1000</v>
      </c>
      <c r="R404" s="18">
        <f t="shared" si="181"/>
        <v>0</v>
      </c>
      <c r="T404" s="238">
        <v>304010303</v>
      </c>
      <c r="U404" s="234" t="s">
        <v>585</v>
      </c>
      <c r="V404" s="236">
        <v>1000</v>
      </c>
      <c r="W404" s="236">
        <v>0</v>
      </c>
      <c r="X404" s="236">
        <v>0</v>
      </c>
      <c r="Y404" s="236">
        <v>0</v>
      </c>
      <c r="Z404" s="236">
        <v>0</v>
      </c>
      <c r="AA404" s="236">
        <v>0</v>
      </c>
      <c r="AB404" s="236">
        <v>1000</v>
      </c>
      <c r="AC404" s="236">
        <v>0</v>
      </c>
      <c r="AD404" s="236">
        <v>0</v>
      </c>
      <c r="AE404" s="236">
        <v>1000</v>
      </c>
      <c r="AF404" s="236">
        <v>0</v>
      </c>
      <c r="AG404" s="236">
        <v>0</v>
      </c>
      <c r="AH404" s="236">
        <v>0</v>
      </c>
      <c r="AI404" s="236">
        <v>0</v>
      </c>
      <c r="AJ404" s="236">
        <v>0</v>
      </c>
      <c r="AK404" s="236">
        <v>1000</v>
      </c>
      <c r="AL404" s="86">
        <v>0</v>
      </c>
      <c r="AM404" s="99"/>
      <c r="AN404" s="93"/>
      <c r="AO404" s="95"/>
    </row>
    <row r="405" spans="1:42">
      <c r="A405" s="13">
        <v>3040104</v>
      </c>
      <c r="B405" s="14" t="s">
        <v>586</v>
      </c>
      <c r="C405" s="15">
        <f>+C406+C407</f>
        <v>35000000</v>
      </c>
      <c r="D405" s="15">
        <f t="shared" ref="D405:N405" si="184">+D406+D407</f>
        <v>5000000</v>
      </c>
      <c r="E405" s="15">
        <f t="shared" si="184"/>
        <v>0</v>
      </c>
      <c r="F405" s="15">
        <f t="shared" si="184"/>
        <v>0</v>
      </c>
      <c r="G405" s="15">
        <f t="shared" si="179"/>
        <v>40000000</v>
      </c>
      <c r="H405" s="15">
        <v>0</v>
      </c>
      <c r="I405" s="15">
        <v>3514548</v>
      </c>
      <c r="J405" s="15">
        <f t="shared" si="177"/>
        <v>36485452</v>
      </c>
      <c r="K405" s="15">
        <v>0</v>
      </c>
      <c r="L405" s="15">
        <v>3514548</v>
      </c>
      <c r="M405" s="15">
        <f t="shared" si="184"/>
        <v>0</v>
      </c>
      <c r="N405" s="15">
        <v>0</v>
      </c>
      <c r="O405" s="15">
        <v>3514548</v>
      </c>
      <c r="P405" s="15">
        <f t="shared" si="180"/>
        <v>0</v>
      </c>
      <c r="Q405" s="15">
        <f t="shared" si="178"/>
        <v>36485452</v>
      </c>
      <c r="R405" s="15">
        <f t="shared" si="181"/>
        <v>3514548</v>
      </c>
      <c r="T405" s="238">
        <v>3040104</v>
      </c>
      <c r="U405" s="234" t="s">
        <v>586</v>
      </c>
      <c r="V405" s="236">
        <v>35000000</v>
      </c>
      <c r="W405" s="236">
        <v>5000000</v>
      </c>
      <c r="X405" s="236">
        <v>0</v>
      </c>
      <c r="Y405" s="236">
        <v>0</v>
      </c>
      <c r="Z405" s="236">
        <v>0</v>
      </c>
      <c r="AA405" s="236">
        <v>0</v>
      </c>
      <c r="AB405" s="236">
        <v>40000000</v>
      </c>
      <c r="AC405" s="236">
        <v>0</v>
      </c>
      <c r="AD405" s="236">
        <v>3514548</v>
      </c>
      <c r="AE405" s="236">
        <v>36485452</v>
      </c>
      <c r="AF405" s="236">
        <v>0</v>
      </c>
      <c r="AG405" s="236">
        <v>3514548</v>
      </c>
      <c r="AH405" s="236">
        <v>0</v>
      </c>
      <c r="AI405" s="236">
        <v>3514548</v>
      </c>
      <c r="AJ405" s="236">
        <v>0</v>
      </c>
      <c r="AK405" s="236">
        <v>36485452</v>
      </c>
      <c r="AL405" s="86">
        <v>0</v>
      </c>
      <c r="AM405" s="99"/>
      <c r="AN405" s="93"/>
      <c r="AO405" s="95"/>
    </row>
    <row r="406" spans="1:42">
      <c r="A406" s="17">
        <v>304010402</v>
      </c>
      <c r="B406" s="17" t="s">
        <v>587</v>
      </c>
      <c r="C406" s="18">
        <v>35000000</v>
      </c>
      <c r="D406" s="18">
        <v>0</v>
      </c>
      <c r="E406" s="18">
        <v>0</v>
      </c>
      <c r="F406" s="18">
        <v>0</v>
      </c>
      <c r="G406" s="18">
        <f t="shared" si="179"/>
        <v>35000000</v>
      </c>
      <c r="H406" s="18">
        <v>0</v>
      </c>
      <c r="I406" s="18">
        <v>0</v>
      </c>
      <c r="J406" s="18">
        <f t="shared" si="177"/>
        <v>35000000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f t="shared" si="180"/>
        <v>0</v>
      </c>
      <c r="Q406" s="18">
        <f t="shared" si="178"/>
        <v>35000000</v>
      </c>
      <c r="R406" s="18">
        <f t="shared" si="181"/>
        <v>0</v>
      </c>
      <c r="T406" s="238">
        <v>304010402</v>
      </c>
      <c r="U406" s="234" t="s">
        <v>587</v>
      </c>
      <c r="V406" s="236">
        <v>35000000</v>
      </c>
      <c r="W406" s="236">
        <v>0</v>
      </c>
      <c r="X406" s="236">
        <v>0</v>
      </c>
      <c r="Y406" s="236">
        <v>0</v>
      </c>
      <c r="Z406" s="236">
        <v>0</v>
      </c>
      <c r="AA406" s="236">
        <v>0</v>
      </c>
      <c r="AB406" s="236">
        <v>35000000</v>
      </c>
      <c r="AC406" s="236">
        <v>0</v>
      </c>
      <c r="AD406" s="236">
        <v>0</v>
      </c>
      <c r="AE406" s="236">
        <v>35000000</v>
      </c>
      <c r="AF406" s="236">
        <v>0</v>
      </c>
      <c r="AG406" s="236">
        <v>0</v>
      </c>
      <c r="AH406" s="236">
        <v>0</v>
      </c>
      <c r="AI406" s="236">
        <v>0</v>
      </c>
      <c r="AJ406" s="236">
        <v>0</v>
      </c>
      <c r="AK406" s="236">
        <v>35000000</v>
      </c>
      <c r="AL406" s="86">
        <v>0</v>
      </c>
      <c r="AM406" s="99"/>
      <c r="AN406" s="93"/>
      <c r="AO406" s="95"/>
    </row>
    <row r="407" spans="1:42">
      <c r="A407" s="17">
        <v>304010403</v>
      </c>
      <c r="B407" s="17" t="s">
        <v>588</v>
      </c>
      <c r="C407" s="18">
        <v>0</v>
      </c>
      <c r="D407" s="18">
        <v>5000000</v>
      </c>
      <c r="E407" s="18">
        <v>0</v>
      </c>
      <c r="F407" s="18">
        <v>0</v>
      </c>
      <c r="G407" s="18">
        <f t="shared" si="179"/>
        <v>5000000</v>
      </c>
      <c r="H407" s="18">
        <v>0</v>
      </c>
      <c r="I407" s="18">
        <v>3514548</v>
      </c>
      <c r="J407" s="18">
        <f t="shared" si="177"/>
        <v>1485452</v>
      </c>
      <c r="K407" s="18">
        <v>0</v>
      </c>
      <c r="L407" s="18">
        <v>3514548</v>
      </c>
      <c r="M407" s="18">
        <v>0</v>
      </c>
      <c r="N407" s="18">
        <v>0</v>
      </c>
      <c r="O407" s="18">
        <v>3514548</v>
      </c>
      <c r="P407" s="18">
        <f t="shared" si="180"/>
        <v>0</v>
      </c>
      <c r="Q407" s="18">
        <f t="shared" si="178"/>
        <v>1485452</v>
      </c>
      <c r="R407" s="18">
        <f t="shared" si="181"/>
        <v>3514548</v>
      </c>
      <c r="T407" s="238">
        <v>304010403</v>
      </c>
      <c r="U407" s="234" t="s">
        <v>588</v>
      </c>
      <c r="V407" s="236">
        <v>0</v>
      </c>
      <c r="W407" s="236">
        <v>5000000</v>
      </c>
      <c r="X407" s="236">
        <v>0</v>
      </c>
      <c r="Y407" s="236">
        <v>0</v>
      </c>
      <c r="Z407" s="236">
        <v>0</v>
      </c>
      <c r="AA407" s="236">
        <v>0</v>
      </c>
      <c r="AB407" s="236">
        <v>5000000</v>
      </c>
      <c r="AC407" s="236">
        <v>0</v>
      </c>
      <c r="AD407" s="236">
        <v>3514548</v>
      </c>
      <c r="AE407" s="236">
        <v>1485452</v>
      </c>
      <c r="AF407" s="236">
        <v>0</v>
      </c>
      <c r="AG407" s="236">
        <v>3514548</v>
      </c>
      <c r="AH407" s="236">
        <v>0</v>
      </c>
      <c r="AI407" s="236">
        <v>3514548</v>
      </c>
      <c r="AJ407" s="236">
        <v>0</v>
      </c>
      <c r="AK407" s="236">
        <v>1485452</v>
      </c>
      <c r="AL407" s="86">
        <v>0</v>
      </c>
      <c r="AM407" s="99"/>
      <c r="AN407" s="93"/>
      <c r="AO407" s="95"/>
      <c r="AP407" s="19"/>
    </row>
    <row r="408" spans="1:42">
      <c r="A408" s="13">
        <v>3040106</v>
      </c>
      <c r="B408" s="14" t="s">
        <v>589</v>
      </c>
      <c r="C408" s="15">
        <f>+C409+C410</f>
        <v>550000000</v>
      </c>
      <c r="D408" s="15">
        <f t="shared" ref="D408:N408" si="185">+D409+D410</f>
        <v>0</v>
      </c>
      <c r="E408" s="15">
        <f t="shared" si="185"/>
        <v>0</v>
      </c>
      <c r="F408" s="15">
        <f t="shared" si="185"/>
        <v>0</v>
      </c>
      <c r="G408" s="15">
        <f t="shared" si="179"/>
        <v>550000000</v>
      </c>
      <c r="H408" s="15">
        <v>0</v>
      </c>
      <c r="I408" s="15">
        <v>0</v>
      </c>
      <c r="J408" s="15">
        <f t="shared" si="177"/>
        <v>550000000</v>
      </c>
      <c r="K408" s="15">
        <v>0</v>
      </c>
      <c r="L408" s="15">
        <v>0</v>
      </c>
      <c r="M408" s="15">
        <f t="shared" si="185"/>
        <v>0</v>
      </c>
      <c r="N408" s="15">
        <v>0</v>
      </c>
      <c r="O408" s="15">
        <v>0</v>
      </c>
      <c r="P408" s="15">
        <f t="shared" si="180"/>
        <v>0</v>
      </c>
      <c r="Q408" s="15">
        <f t="shared" si="178"/>
        <v>550000000</v>
      </c>
      <c r="R408" s="15">
        <f t="shared" si="181"/>
        <v>0</v>
      </c>
      <c r="T408" s="238">
        <v>3040106</v>
      </c>
      <c r="U408" s="234" t="s">
        <v>589</v>
      </c>
      <c r="V408" s="236">
        <v>550000000</v>
      </c>
      <c r="W408" s="236">
        <v>0</v>
      </c>
      <c r="X408" s="236">
        <v>0</v>
      </c>
      <c r="Y408" s="236">
        <v>0</v>
      </c>
      <c r="Z408" s="236">
        <v>0</v>
      </c>
      <c r="AA408" s="236">
        <v>0</v>
      </c>
      <c r="AB408" s="236">
        <v>550000000</v>
      </c>
      <c r="AC408" s="236">
        <v>0</v>
      </c>
      <c r="AD408" s="236">
        <v>0</v>
      </c>
      <c r="AE408" s="236">
        <v>550000000</v>
      </c>
      <c r="AF408" s="236">
        <v>0</v>
      </c>
      <c r="AG408" s="236">
        <v>0</v>
      </c>
      <c r="AH408" s="236">
        <v>0</v>
      </c>
      <c r="AI408" s="236">
        <v>0</v>
      </c>
      <c r="AJ408" s="236">
        <v>0</v>
      </c>
      <c r="AK408" s="236">
        <v>550000000</v>
      </c>
      <c r="AL408" s="86">
        <v>0</v>
      </c>
      <c r="AM408" s="99"/>
      <c r="AN408" s="93"/>
      <c r="AO408" s="95"/>
    </row>
    <row r="409" spans="1:42">
      <c r="A409" s="17">
        <v>304010601</v>
      </c>
      <c r="B409" s="17" t="s">
        <v>590</v>
      </c>
      <c r="C409" s="18">
        <v>300000000</v>
      </c>
      <c r="D409" s="18">
        <v>0</v>
      </c>
      <c r="E409" s="18">
        <v>0</v>
      </c>
      <c r="F409" s="18">
        <v>0</v>
      </c>
      <c r="G409" s="18">
        <f t="shared" si="179"/>
        <v>300000000</v>
      </c>
      <c r="H409" s="18">
        <v>0</v>
      </c>
      <c r="I409" s="18">
        <v>0</v>
      </c>
      <c r="J409" s="18">
        <f t="shared" si="177"/>
        <v>300000000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f t="shared" si="180"/>
        <v>0</v>
      </c>
      <c r="Q409" s="18">
        <f t="shared" si="178"/>
        <v>300000000</v>
      </c>
      <c r="R409" s="18">
        <f t="shared" si="181"/>
        <v>0</v>
      </c>
      <c r="T409" s="238">
        <v>304010601</v>
      </c>
      <c r="U409" s="234" t="s">
        <v>590</v>
      </c>
      <c r="V409" s="236">
        <v>260875496</v>
      </c>
      <c r="W409" s="236">
        <v>0</v>
      </c>
      <c r="X409" s="236">
        <v>0</v>
      </c>
      <c r="Y409" s="236">
        <v>0</v>
      </c>
      <c r="Z409" s="236">
        <v>0</v>
      </c>
      <c r="AA409" s="236">
        <v>0</v>
      </c>
      <c r="AB409" s="236">
        <v>260875496</v>
      </c>
      <c r="AC409" s="236">
        <v>0</v>
      </c>
      <c r="AD409" s="236">
        <v>0</v>
      </c>
      <c r="AE409" s="236">
        <v>260875496</v>
      </c>
      <c r="AF409" s="236">
        <v>0</v>
      </c>
      <c r="AG409" s="236">
        <v>0</v>
      </c>
      <c r="AH409" s="236">
        <v>0</v>
      </c>
      <c r="AI409" s="236">
        <v>0</v>
      </c>
      <c r="AJ409" s="236">
        <v>0</v>
      </c>
      <c r="AK409" s="236">
        <v>260875496</v>
      </c>
      <c r="AL409" s="86">
        <v>0</v>
      </c>
      <c r="AM409" s="99"/>
      <c r="AN409" s="93"/>
      <c r="AO409" s="95"/>
    </row>
    <row r="410" spans="1:42">
      <c r="A410" s="17">
        <v>304010602</v>
      </c>
      <c r="B410" s="17" t="s">
        <v>591</v>
      </c>
      <c r="C410" s="18">
        <v>250000000</v>
      </c>
      <c r="D410" s="18">
        <v>0</v>
      </c>
      <c r="E410" s="18">
        <v>0</v>
      </c>
      <c r="F410" s="18">
        <v>0</v>
      </c>
      <c r="G410" s="18">
        <f t="shared" si="179"/>
        <v>250000000</v>
      </c>
      <c r="H410" s="18">
        <v>0</v>
      </c>
      <c r="I410" s="18">
        <v>0</v>
      </c>
      <c r="J410" s="18">
        <f t="shared" si="177"/>
        <v>250000000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f t="shared" si="180"/>
        <v>0</v>
      </c>
      <c r="Q410" s="18">
        <f t="shared" si="178"/>
        <v>250000000</v>
      </c>
      <c r="R410" s="18">
        <f t="shared" si="181"/>
        <v>0</v>
      </c>
      <c r="T410" s="238">
        <v>304010602</v>
      </c>
      <c r="U410" s="234" t="s">
        <v>591</v>
      </c>
      <c r="V410" s="236">
        <v>250000000</v>
      </c>
      <c r="W410" s="236">
        <v>0</v>
      </c>
      <c r="X410" s="236">
        <v>0</v>
      </c>
      <c r="Y410" s="236">
        <v>0</v>
      </c>
      <c r="Z410" s="236">
        <v>0</v>
      </c>
      <c r="AA410" s="236">
        <v>0</v>
      </c>
      <c r="AB410" s="236">
        <v>250000000</v>
      </c>
      <c r="AC410" s="236">
        <v>0</v>
      </c>
      <c r="AD410" s="236">
        <v>0</v>
      </c>
      <c r="AE410" s="236">
        <v>250000000</v>
      </c>
      <c r="AF410" s="236">
        <v>0</v>
      </c>
      <c r="AG410" s="236">
        <v>0</v>
      </c>
      <c r="AH410" s="236">
        <v>0</v>
      </c>
      <c r="AI410" s="236">
        <v>0</v>
      </c>
      <c r="AJ410" s="236">
        <v>0</v>
      </c>
      <c r="AK410" s="236">
        <v>250000000</v>
      </c>
      <c r="AL410" s="86">
        <v>0</v>
      </c>
      <c r="AM410" s="99"/>
      <c r="AN410" s="93"/>
      <c r="AO410" s="95"/>
    </row>
    <row r="411" spans="1:42">
      <c r="A411" s="238">
        <v>304010603</v>
      </c>
      <c r="B411" s="234" t="s">
        <v>1070</v>
      </c>
      <c r="C411" s="18"/>
      <c r="D411" s="18"/>
      <c r="E411" s="18"/>
      <c r="F411" s="18"/>
      <c r="G411" s="18"/>
      <c r="H411" s="18">
        <v>0</v>
      </c>
      <c r="I411" s="18">
        <v>0</v>
      </c>
      <c r="J411" s="18"/>
      <c r="K411" s="18">
        <v>0</v>
      </c>
      <c r="L411" s="18">
        <v>0</v>
      </c>
      <c r="M411" s="18"/>
      <c r="N411" s="18">
        <v>0</v>
      </c>
      <c r="O411" s="18">
        <v>0</v>
      </c>
      <c r="P411" s="18"/>
      <c r="Q411" s="18"/>
      <c r="R411" s="18"/>
      <c r="S411" s="232"/>
      <c r="T411" s="238">
        <v>304010603</v>
      </c>
      <c r="U411" s="234" t="s">
        <v>1070</v>
      </c>
      <c r="V411" s="236">
        <v>39124504</v>
      </c>
      <c r="W411" s="236">
        <v>0</v>
      </c>
      <c r="X411" s="236">
        <v>0</v>
      </c>
      <c r="Y411" s="236">
        <v>0</v>
      </c>
      <c r="Z411" s="236">
        <v>0</v>
      </c>
      <c r="AA411" s="236">
        <v>0</v>
      </c>
      <c r="AB411" s="236">
        <v>39124504</v>
      </c>
      <c r="AC411" s="236">
        <v>0</v>
      </c>
      <c r="AD411" s="236">
        <v>0</v>
      </c>
      <c r="AE411" s="236">
        <v>39124504</v>
      </c>
      <c r="AF411" s="236">
        <v>0</v>
      </c>
      <c r="AG411" s="236">
        <v>0</v>
      </c>
      <c r="AH411" s="236">
        <v>0</v>
      </c>
      <c r="AI411" s="236">
        <v>0</v>
      </c>
      <c r="AJ411" s="236">
        <v>0</v>
      </c>
      <c r="AK411" s="236">
        <v>39124504</v>
      </c>
      <c r="AL411" s="86">
        <v>0</v>
      </c>
      <c r="AM411" s="99"/>
      <c r="AN411" s="93"/>
      <c r="AO411" s="95"/>
    </row>
    <row r="412" spans="1:42">
      <c r="A412" s="13">
        <v>3040107</v>
      </c>
      <c r="B412" s="14" t="s">
        <v>592</v>
      </c>
      <c r="C412" s="15">
        <f>+C413+C414</f>
        <v>200000000</v>
      </c>
      <c r="D412" s="15">
        <f t="shared" ref="D412:N412" si="186">+D413+D414</f>
        <v>0</v>
      </c>
      <c r="E412" s="15">
        <f t="shared" si="186"/>
        <v>0</v>
      </c>
      <c r="F412" s="15">
        <f t="shared" si="186"/>
        <v>1164812959.5899999</v>
      </c>
      <c r="G412" s="15">
        <f t="shared" si="179"/>
        <v>1364812959.5899999</v>
      </c>
      <c r="H412" s="15">
        <v>0</v>
      </c>
      <c r="I412" s="15">
        <v>0</v>
      </c>
      <c r="J412" s="15">
        <f t="shared" si="177"/>
        <v>1364812959.5899999</v>
      </c>
      <c r="K412" s="15">
        <v>0</v>
      </c>
      <c r="L412" s="15">
        <v>0</v>
      </c>
      <c r="M412" s="15">
        <f t="shared" si="186"/>
        <v>0</v>
      </c>
      <c r="N412" s="15">
        <v>0</v>
      </c>
      <c r="O412" s="15">
        <v>0</v>
      </c>
      <c r="P412" s="15">
        <f t="shared" si="180"/>
        <v>0</v>
      </c>
      <c r="Q412" s="15">
        <f t="shared" si="178"/>
        <v>1364812959.5899999</v>
      </c>
      <c r="R412" s="15">
        <f t="shared" si="181"/>
        <v>0</v>
      </c>
      <c r="T412" s="238">
        <v>3040107</v>
      </c>
      <c r="U412" s="234" t="s">
        <v>592</v>
      </c>
      <c r="V412" s="236">
        <v>200000000</v>
      </c>
      <c r="W412" s="236">
        <v>0</v>
      </c>
      <c r="X412" s="236">
        <v>0</v>
      </c>
      <c r="Y412" s="236">
        <v>0</v>
      </c>
      <c r="Z412" s="236">
        <v>0</v>
      </c>
      <c r="AA412" s="236">
        <v>0</v>
      </c>
      <c r="AB412" s="236">
        <v>200000000</v>
      </c>
      <c r="AC412" s="236">
        <v>0</v>
      </c>
      <c r="AD412" s="236">
        <v>0</v>
      </c>
      <c r="AE412" s="236">
        <v>200000000</v>
      </c>
      <c r="AF412" s="236">
        <v>0</v>
      </c>
      <c r="AG412" s="236">
        <v>0</v>
      </c>
      <c r="AH412" s="236">
        <v>0</v>
      </c>
      <c r="AI412" s="236">
        <v>0</v>
      </c>
      <c r="AJ412" s="236">
        <v>0</v>
      </c>
      <c r="AK412" s="236">
        <v>200000000</v>
      </c>
      <c r="AL412" s="86">
        <v>0</v>
      </c>
      <c r="AM412" s="99"/>
      <c r="AN412" s="93"/>
      <c r="AO412" s="95"/>
    </row>
    <row r="413" spans="1:42">
      <c r="A413" s="17">
        <v>304010702</v>
      </c>
      <c r="B413" s="17" t="s">
        <v>593</v>
      </c>
      <c r="C413" s="18">
        <v>200000000</v>
      </c>
      <c r="D413" s="18">
        <v>0</v>
      </c>
      <c r="E413" s="18">
        <v>0</v>
      </c>
      <c r="F413" s="18">
        <v>0</v>
      </c>
      <c r="G413" s="18">
        <f t="shared" si="179"/>
        <v>200000000</v>
      </c>
      <c r="H413" s="18">
        <v>0</v>
      </c>
      <c r="I413" s="18">
        <v>0</v>
      </c>
      <c r="J413" s="18">
        <f t="shared" si="177"/>
        <v>200000000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f t="shared" si="180"/>
        <v>0</v>
      </c>
      <c r="Q413" s="18">
        <f t="shared" si="178"/>
        <v>200000000</v>
      </c>
      <c r="R413" s="18">
        <f t="shared" si="181"/>
        <v>0</v>
      </c>
      <c r="T413" s="238">
        <v>304010702</v>
      </c>
      <c r="U413" s="234" t="s">
        <v>593</v>
      </c>
      <c r="V413" s="236">
        <v>200000000</v>
      </c>
      <c r="W413" s="236">
        <v>0</v>
      </c>
      <c r="X413" s="236">
        <v>0</v>
      </c>
      <c r="Y413" s="236">
        <v>0</v>
      </c>
      <c r="Z413" s="236">
        <v>0</v>
      </c>
      <c r="AA413" s="236">
        <v>0</v>
      </c>
      <c r="AB413" s="236">
        <v>200000000</v>
      </c>
      <c r="AC413" s="236">
        <v>0</v>
      </c>
      <c r="AD413" s="236">
        <v>0</v>
      </c>
      <c r="AE413" s="236">
        <v>200000000</v>
      </c>
      <c r="AF413" s="236">
        <v>0</v>
      </c>
      <c r="AG413" s="236">
        <v>0</v>
      </c>
      <c r="AH413" s="236">
        <v>0</v>
      </c>
      <c r="AI413" s="236">
        <v>0</v>
      </c>
      <c r="AJ413" s="236">
        <v>0</v>
      </c>
      <c r="AK413" s="236">
        <v>200000000</v>
      </c>
      <c r="AL413" s="86">
        <v>0</v>
      </c>
      <c r="AM413" s="99"/>
      <c r="AN413" s="93"/>
      <c r="AO413" s="95"/>
    </row>
    <row r="414" spans="1:42">
      <c r="A414" s="17">
        <v>304010803</v>
      </c>
      <c r="B414" s="17" t="s">
        <v>888</v>
      </c>
      <c r="C414" s="18"/>
      <c r="D414" s="18"/>
      <c r="E414" s="18"/>
      <c r="F414" s="18">
        <v>1164812959.5899999</v>
      </c>
      <c r="G414" s="18">
        <f t="shared" si="179"/>
        <v>1164812959.5899999</v>
      </c>
      <c r="H414" s="18">
        <v>0</v>
      </c>
      <c r="I414" s="18">
        <v>0</v>
      </c>
      <c r="J414" s="18">
        <f t="shared" si="177"/>
        <v>1164812959.5899999</v>
      </c>
      <c r="K414" s="18">
        <v>0</v>
      </c>
      <c r="L414" s="18">
        <v>0</v>
      </c>
      <c r="M414" s="18"/>
      <c r="N414" s="18">
        <v>216165280</v>
      </c>
      <c r="O414" s="18">
        <v>216165280</v>
      </c>
      <c r="P414" s="18">
        <f t="shared" si="180"/>
        <v>216165280</v>
      </c>
      <c r="Q414" s="18">
        <f t="shared" si="178"/>
        <v>948647679.58999991</v>
      </c>
      <c r="R414" s="18">
        <f t="shared" si="181"/>
        <v>0</v>
      </c>
      <c r="S414" s="84"/>
      <c r="T414" s="238">
        <v>304010803</v>
      </c>
      <c r="U414" s="234" t="s">
        <v>888</v>
      </c>
      <c r="V414" s="236">
        <v>0</v>
      </c>
      <c r="W414" s="236">
        <v>0</v>
      </c>
      <c r="X414" s="236">
        <v>0</v>
      </c>
      <c r="Y414" s="236">
        <v>0</v>
      </c>
      <c r="Z414" s="236">
        <v>0</v>
      </c>
      <c r="AA414" s="236">
        <v>1164812959.5899999</v>
      </c>
      <c r="AB414" s="236">
        <v>1164812959.5899999</v>
      </c>
      <c r="AC414" s="236">
        <v>0</v>
      </c>
      <c r="AD414" s="236">
        <v>0</v>
      </c>
      <c r="AE414" s="236">
        <v>1164812959.5899999</v>
      </c>
      <c r="AF414" s="236">
        <v>0</v>
      </c>
      <c r="AG414" s="236">
        <v>0</v>
      </c>
      <c r="AH414" s="236">
        <v>216165280</v>
      </c>
      <c r="AI414" s="236">
        <v>216165280</v>
      </c>
      <c r="AJ414" s="236">
        <v>216165280</v>
      </c>
      <c r="AK414" s="236">
        <v>948647679.58999991</v>
      </c>
      <c r="AL414" s="86">
        <v>0</v>
      </c>
      <c r="AM414" s="99"/>
      <c r="AN414" s="93"/>
      <c r="AO414" s="95"/>
    </row>
    <row r="415" spans="1:42" s="19" customFormat="1">
      <c r="A415" s="10">
        <v>30402</v>
      </c>
      <c r="B415" s="11" t="s">
        <v>594</v>
      </c>
      <c r="C415" s="12">
        <f>+C416</f>
        <v>500000000</v>
      </c>
      <c r="D415" s="12">
        <f t="shared" ref="D415:N416" si="187">+D416</f>
        <v>0</v>
      </c>
      <c r="E415" s="12">
        <f t="shared" si="187"/>
        <v>0</v>
      </c>
      <c r="F415" s="12">
        <f t="shared" si="187"/>
        <v>0</v>
      </c>
      <c r="G415" s="12">
        <f t="shared" si="179"/>
        <v>500000000</v>
      </c>
      <c r="H415" s="12">
        <v>0</v>
      </c>
      <c r="I415" s="12">
        <v>0</v>
      </c>
      <c r="J415" s="12">
        <f t="shared" si="177"/>
        <v>500000000</v>
      </c>
      <c r="K415" s="12">
        <v>0</v>
      </c>
      <c r="L415" s="12">
        <v>0</v>
      </c>
      <c r="M415" s="12">
        <f t="shared" si="187"/>
        <v>0</v>
      </c>
      <c r="N415" s="12">
        <v>0</v>
      </c>
      <c r="O415" s="12">
        <v>0</v>
      </c>
      <c r="P415" s="12">
        <f t="shared" si="180"/>
        <v>0</v>
      </c>
      <c r="Q415" s="12">
        <f t="shared" si="178"/>
        <v>500000000</v>
      </c>
      <c r="R415" s="12">
        <f t="shared" si="181"/>
        <v>0</v>
      </c>
      <c r="S415"/>
      <c r="T415" s="238">
        <v>30402</v>
      </c>
      <c r="U415" s="234" t="s">
        <v>594</v>
      </c>
      <c r="V415" s="236">
        <v>500000000</v>
      </c>
      <c r="W415" s="236">
        <v>0</v>
      </c>
      <c r="X415" s="236">
        <v>0</v>
      </c>
      <c r="Y415" s="236">
        <v>0</v>
      </c>
      <c r="Z415" s="236">
        <v>0</v>
      </c>
      <c r="AA415" s="236">
        <v>0</v>
      </c>
      <c r="AB415" s="236">
        <v>500000000</v>
      </c>
      <c r="AC415" s="236">
        <v>0</v>
      </c>
      <c r="AD415" s="236">
        <v>0</v>
      </c>
      <c r="AE415" s="236">
        <v>500000000</v>
      </c>
      <c r="AF415" s="236">
        <v>0</v>
      </c>
      <c r="AG415" s="236">
        <v>0</v>
      </c>
      <c r="AH415" s="236">
        <v>0</v>
      </c>
      <c r="AI415" s="236">
        <v>0</v>
      </c>
      <c r="AJ415" s="236">
        <v>0</v>
      </c>
      <c r="AK415" s="236">
        <v>500000000</v>
      </c>
      <c r="AL415" s="86">
        <v>0</v>
      </c>
      <c r="AM415" s="99"/>
      <c r="AN415" s="93"/>
      <c r="AO415" s="95"/>
      <c r="AP415"/>
    </row>
    <row r="416" spans="1:42" s="19" customFormat="1">
      <c r="A416" s="13">
        <v>3040201</v>
      </c>
      <c r="B416" s="14" t="s">
        <v>595</v>
      </c>
      <c r="C416" s="15">
        <f>+C417</f>
        <v>500000000</v>
      </c>
      <c r="D416" s="15">
        <f t="shared" si="187"/>
        <v>0</v>
      </c>
      <c r="E416" s="15">
        <f t="shared" si="187"/>
        <v>0</v>
      </c>
      <c r="F416" s="15">
        <f t="shared" si="187"/>
        <v>0</v>
      </c>
      <c r="G416" s="15">
        <f t="shared" si="179"/>
        <v>500000000</v>
      </c>
      <c r="H416" s="15">
        <v>0</v>
      </c>
      <c r="I416" s="15">
        <v>0</v>
      </c>
      <c r="J416" s="15">
        <f t="shared" si="177"/>
        <v>500000000</v>
      </c>
      <c r="K416" s="15">
        <v>0</v>
      </c>
      <c r="L416" s="15">
        <v>0</v>
      </c>
      <c r="M416" s="15">
        <f t="shared" si="187"/>
        <v>0</v>
      </c>
      <c r="N416" s="15">
        <v>0</v>
      </c>
      <c r="O416" s="15">
        <v>0</v>
      </c>
      <c r="P416" s="15">
        <f t="shared" si="180"/>
        <v>0</v>
      </c>
      <c r="Q416" s="15">
        <f t="shared" si="178"/>
        <v>500000000</v>
      </c>
      <c r="R416" s="15">
        <f t="shared" si="181"/>
        <v>0</v>
      </c>
      <c r="S416"/>
      <c r="T416" s="238">
        <v>3040201</v>
      </c>
      <c r="U416" s="234" t="s">
        <v>595</v>
      </c>
      <c r="V416" s="236">
        <v>500000000</v>
      </c>
      <c r="W416" s="236">
        <v>0</v>
      </c>
      <c r="X416" s="236">
        <v>0</v>
      </c>
      <c r="Y416" s="236">
        <v>0</v>
      </c>
      <c r="Z416" s="236">
        <v>0</v>
      </c>
      <c r="AA416" s="236">
        <v>0</v>
      </c>
      <c r="AB416" s="236">
        <v>500000000</v>
      </c>
      <c r="AC416" s="236">
        <v>0</v>
      </c>
      <c r="AD416" s="236">
        <v>0</v>
      </c>
      <c r="AE416" s="236">
        <v>500000000</v>
      </c>
      <c r="AF416" s="236">
        <v>0</v>
      </c>
      <c r="AG416" s="236">
        <v>0</v>
      </c>
      <c r="AH416" s="236">
        <v>0</v>
      </c>
      <c r="AI416" s="236">
        <v>0</v>
      </c>
      <c r="AJ416" s="236">
        <v>0</v>
      </c>
      <c r="AK416" s="236">
        <v>500000000</v>
      </c>
      <c r="AL416" s="86">
        <v>0</v>
      </c>
      <c r="AM416" s="99"/>
      <c r="AN416" s="93"/>
      <c r="AO416" s="95"/>
      <c r="AP416"/>
    </row>
    <row r="417" spans="1:42" s="84" customFormat="1">
      <c r="A417" s="17">
        <v>304020104</v>
      </c>
      <c r="B417" s="17" t="s">
        <v>596</v>
      </c>
      <c r="C417" s="18">
        <v>500000000</v>
      </c>
      <c r="D417" s="18">
        <v>0</v>
      </c>
      <c r="E417" s="18">
        <v>0</v>
      </c>
      <c r="F417" s="18">
        <v>0</v>
      </c>
      <c r="G417" s="18">
        <f t="shared" si="179"/>
        <v>500000000</v>
      </c>
      <c r="H417" s="18">
        <v>0</v>
      </c>
      <c r="I417" s="18">
        <v>0</v>
      </c>
      <c r="J417" s="18">
        <f t="shared" si="177"/>
        <v>500000000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f t="shared" si="180"/>
        <v>0</v>
      </c>
      <c r="Q417" s="18">
        <f t="shared" si="178"/>
        <v>500000000</v>
      </c>
      <c r="R417" s="18">
        <f t="shared" si="181"/>
        <v>0</v>
      </c>
      <c r="S417"/>
      <c r="T417" s="238">
        <v>304020104</v>
      </c>
      <c r="U417" s="234" t="s">
        <v>596</v>
      </c>
      <c r="V417" s="236">
        <v>500000000</v>
      </c>
      <c r="W417" s="236">
        <v>0</v>
      </c>
      <c r="X417" s="236">
        <v>0</v>
      </c>
      <c r="Y417" s="236">
        <v>0</v>
      </c>
      <c r="Z417" s="236">
        <v>0</v>
      </c>
      <c r="AA417" s="236">
        <v>0</v>
      </c>
      <c r="AB417" s="236">
        <v>500000000</v>
      </c>
      <c r="AC417" s="236">
        <v>0</v>
      </c>
      <c r="AD417" s="236">
        <v>0</v>
      </c>
      <c r="AE417" s="236">
        <v>500000000</v>
      </c>
      <c r="AF417" s="236">
        <v>0</v>
      </c>
      <c r="AG417" s="236">
        <v>0</v>
      </c>
      <c r="AH417" s="236">
        <v>0</v>
      </c>
      <c r="AI417" s="236">
        <v>0</v>
      </c>
      <c r="AJ417" s="236">
        <v>0</v>
      </c>
      <c r="AK417" s="236">
        <v>500000000</v>
      </c>
      <c r="AL417" s="86">
        <v>0</v>
      </c>
      <c r="AM417" s="99"/>
      <c r="AN417" s="93"/>
      <c r="AO417" s="95"/>
      <c r="AP417"/>
    </row>
    <row r="418" spans="1:42">
      <c r="A418" s="7">
        <v>305</v>
      </c>
      <c r="B418" s="8" t="s">
        <v>824</v>
      </c>
      <c r="C418" s="9">
        <f>SUM(C419:C502)</f>
        <v>0</v>
      </c>
      <c r="D418" s="9">
        <f t="shared" ref="D418:N418" si="188">SUM(D419:D502)</f>
        <v>0</v>
      </c>
      <c r="E418" s="9">
        <f t="shared" si="188"/>
        <v>0</v>
      </c>
      <c r="F418" s="9">
        <f>SUM(F419:F502)</f>
        <v>12864830065.08</v>
      </c>
      <c r="G418" s="9">
        <f t="shared" si="179"/>
        <v>12864830065.08</v>
      </c>
      <c r="H418" s="9">
        <v>3731328</v>
      </c>
      <c r="I418" s="9">
        <v>3731328</v>
      </c>
      <c r="J418" s="9">
        <f t="shared" si="177"/>
        <v>12861098737.08</v>
      </c>
      <c r="K418" s="9">
        <v>19549616.399999999</v>
      </c>
      <c r="L418" s="9">
        <v>19549616.399999999</v>
      </c>
      <c r="M418" s="9">
        <f t="shared" si="188"/>
        <v>0</v>
      </c>
      <c r="N418" s="9">
        <v>49759899.439999998</v>
      </c>
      <c r="O418" s="9">
        <v>49759899.439999998</v>
      </c>
      <c r="P418" s="9">
        <f t="shared" si="180"/>
        <v>46028571.439999998</v>
      </c>
      <c r="Q418" s="9">
        <f t="shared" si="178"/>
        <v>12815070165.639999</v>
      </c>
      <c r="R418" s="9">
        <f t="shared" si="181"/>
        <v>19549616.399999999</v>
      </c>
      <c r="S418" s="84"/>
      <c r="T418" s="238">
        <v>305</v>
      </c>
      <c r="U418" s="234" t="s">
        <v>824</v>
      </c>
      <c r="V418" s="236">
        <v>0</v>
      </c>
      <c r="W418" s="236">
        <v>0</v>
      </c>
      <c r="X418" s="236">
        <v>0</v>
      </c>
      <c r="Y418" s="236">
        <v>0</v>
      </c>
      <c r="Z418" s="236">
        <v>0</v>
      </c>
      <c r="AA418" s="236">
        <v>12876860994.879999</v>
      </c>
      <c r="AB418" s="236">
        <v>12876860994.879999</v>
      </c>
      <c r="AC418" s="236">
        <v>3731328</v>
      </c>
      <c r="AD418" s="236">
        <v>3731328</v>
      </c>
      <c r="AE418" s="236">
        <v>12873129666.879999</v>
      </c>
      <c r="AF418" s="236">
        <v>19549616.399999999</v>
      </c>
      <c r="AG418" s="236">
        <v>19549616.399999999</v>
      </c>
      <c r="AH418" s="236">
        <v>49759899.439999998</v>
      </c>
      <c r="AI418" s="236">
        <v>49759899.439999998</v>
      </c>
      <c r="AJ418" s="236">
        <v>46028571.439999998</v>
      </c>
      <c r="AK418" s="236">
        <v>12827101095.439999</v>
      </c>
      <c r="AL418" s="86">
        <v>0</v>
      </c>
      <c r="AM418" s="99"/>
      <c r="AN418" s="93"/>
      <c r="AO418" s="95"/>
    </row>
    <row r="419" spans="1:42">
      <c r="A419" s="17">
        <v>30501</v>
      </c>
      <c r="B419" s="17" t="s">
        <v>890</v>
      </c>
      <c r="C419" s="18"/>
      <c r="D419" s="18"/>
      <c r="E419" s="18"/>
      <c r="F419" s="18">
        <v>6752216.5</v>
      </c>
      <c r="G419" s="18">
        <f t="shared" si="179"/>
        <v>6752216.5</v>
      </c>
      <c r="H419" s="18">
        <v>0</v>
      </c>
      <c r="I419" s="18">
        <v>0</v>
      </c>
      <c r="J419" s="18">
        <f t="shared" si="177"/>
        <v>6752216.5</v>
      </c>
      <c r="K419" s="18">
        <v>0</v>
      </c>
      <c r="L419" s="18">
        <v>0</v>
      </c>
      <c r="M419" s="18"/>
      <c r="N419" s="18">
        <v>0</v>
      </c>
      <c r="O419" s="18">
        <v>0</v>
      </c>
      <c r="P419" s="18">
        <f t="shared" si="180"/>
        <v>0</v>
      </c>
      <c r="Q419" s="18">
        <f t="shared" si="178"/>
        <v>6752216.5</v>
      </c>
      <c r="R419" s="18">
        <f t="shared" si="181"/>
        <v>0</v>
      </c>
      <c r="T419" s="238">
        <v>30501</v>
      </c>
      <c r="U419" s="234" t="s">
        <v>890</v>
      </c>
      <c r="V419" s="236">
        <v>0</v>
      </c>
      <c r="W419" s="236">
        <v>0</v>
      </c>
      <c r="X419" s="236">
        <v>0</v>
      </c>
      <c r="Y419" s="236">
        <v>0</v>
      </c>
      <c r="Z419" s="236">
        <v>0</v>
      </c>
      <c r="AA419" s="236">
        <v>6752216.5</v>
      </c>
      <c r="AB419" s="236">
        <v>6752216.5</v>
      </c>
      <c r="AC419" s="236">
        <v>0</v>
      </c>
      <c r="AD419" s="236">
        <v>0</v>
      </c>
      <c r="AE419" s="236">
        <v>6752216.5</v>
      </c>
      <c r="AF419" s="236">
        <v>0</v>
      </c>
      <c r="AG419" s="236">
        <v>0</v>
      </c>
      <c r="AH419" s="236">
        <v>0</v>
      </c>
      <c r="AI419" s="236">
        <v>0</v>
      </c>
      <c r="AJ419" s="236">
        <v>0</v>
      </c>
      <c r="AK419" s="236">
        <v>6752216.5</v>
      </c>
      <c r="AL419" s="86">
        <v>0</v>
      </c>
      <c r="AM419" s="99"/>
      <c r="AN419" s="93"/>
      <c r="AO419" s="95"/>
    </row>
    <row r="420" spans="1:42">
      <c r="A420" s="17">
        <v>30502</v>
      </c>
      <c r="B420" s="17" t="s">
        <v>891</v>
      </c>
      <c r="C420" s="18"/>
      <c r="D420" s="18"/>
      <c r="E420" s="18"/>
      <c r="F420" s="18">
        <v>70423765</v>
      </c>
      <c r="G420" s="18">
        <f t="shared" si="179"/>
        <v>70423765</v>
      </c>
      <c r="H420" s="18">
        <v>0</v>
      </c>
      <c r="I420" s="18">
        <v>0</v>
      </c>
      <c r="J420" s="18">
        <f t="shared" si="177"/>
        <v>70423765</v>
      </c>
      <c r="K420" s="18">
        <v>0</v>
      </c>
      <c r="L420" s="18">
        <v>0</v>
      </c>
      <c r="M420" s="18"/>
      <c r="N420" s="18">
        <v>0</v>
      </c>
      <c r="O420" s="18">
        <v>0</v>
      </c>
      <c r="P420" s="18">
        <f t="shared" si="180"/>
        <v>0</v>
      </c>
      <c r="Q420" s="18">
        <f t="shared" si="178"/>
        <v>70423765</v>
      </c>
      <c r="R420" s="18">
        <f t="shared" si="181"/>
        <v>0</v>
      </c>
      <c r="T420" s="238">
        <v>30502</v>
      </c>
      <c r="U420" s="234" t="s">
        <v>891</v>
      </c>
      <c r="V420" s="236">
        <v>0</v>
      </c>
      <c r="W420" s="236">
        <v>0</v>
      </c>
      <c r="X420" s="236">
        <v>0</v>
      </c>
      <c r="Y420" s="236">
        <v>0</v>
      </c>
      <c r="Z420" s="236">
        <v>0</v>
      </c>
      <c r="AA420" s="236">
        <v>70423765</v>
      </c>
      <c r="AB420" s="236">
        <v>70423765</v>
      </c>
      <c r="AC420" s="236">
        <v>0</v>
      </c>
      <c r="AD420" s="236">
        <v>0</v>
      </c>
      <c r="AE420" s="236">
        <v>70423765</v>
      </c>
      <c r="AF420" s="236">
        <v>0</v>
      </c>
      <c r="AG420" s="236">
        <v>0</v>
      </c>
      <c r="AH420" s="236">
        <v>0</v>
      </c>
      <c r="AI420" s="236">
        <v>0</v>
      </c>
      <c r="AJ420" s="236">
        <v>0</v>
      </c>
      <c r="AK420" s="236">
        <v>70423765</v>
      </c>
      <c r="AL420" s="86">
        <v>0</v>
      </c>
      <c r="AM420" s="99"/>
      <c r="AN420" s="93"/>
      <c r="AO420" s="95"/>
    </row>
    <row r="421" spans="1:42">
      <c r="A421" s="17">
        <v>30503</v>
      </c>
      <c r="B421" s="17" t="s">
        <v>892</v>
      </c>
      <c r="C421" s="18"/>
      <c r="D421" s="18"/>
      <c r="E421" s="18"/>
      <c r="F421" s="18">
        <v>749700000</v>
      </c>
      <c r="G421" s="18">
        <f t="shared" si="179"/>
        <v>749700000</v>
      </c>
      <c r="H421" s="18">
        <v>0</v>
      </c>
      <c r="I421" s="18">
        <v>0</v>
      </c>
      <c r="J421" s="18">
        <f t="shared" si="177"/>
        <v>749700000</v>
      </c>
      <c r="K421" s="18">
        <v>0</v>
      </c>
      <c r="L421" s="18">
        <v>0</v>
      </c>
      <c r="M421" s="18"/>
      <c r="N421" s="18">
        <v>0</v>
      </c>
      <c r="O421" s="18">
        <v>0</v>
      </c>
      <c r="P421" s="18">
        <f t="shared" si="180"/>
        <v>0</v>
      </c>
      <c r="Q421" s="18">
        <f t="shared" si="178"/>
        <v>749700000</v>
      </c>
      <c r="R421" s="18">
        <f t="shared" si="181"/>
        <v>0</v>
      </c>
      <c r="T421" s="238">
        <v>30503</v>
      </c>
      <c r="U421" s="234" t="s">
        <v>892</v>
      </c>
      <c r="V421" s="236">
        <v>0</v>
      </c>
      <c r="W421" s="236">
        <v>0</v>
      </c>
      <c r="X421" s="236">
        <v>0</v>
      </c>
      <c r="Y421" s="236">
        <v>0</v>
      </c>
      <c r="Z421" s="236">
        <v>0</v>
      </c>
      <c r="AA421" s="236">
        <v>749700000</v>
      </c>
      <c r="AB421" s="236">
        <v>749700000</v>
      </c>
      <c r="AC421" s="236">
        <v>0</v>
      </c>
      <c r="AD421" s="236">
        <v>0</v>
      </c>
      <c r="AE421" s="236">
        <v>749700000</v>
      </c>
      <c r="AF421" s="236">
        <v>0</v>
      </c>
      <c r="AG421" s="236">
        <v>0</v>
      </c>
      <c r="AH421" s="236">
        <v>0</v>
      </c>
      <c r="AI421" s="236">
        <v>0</v>
      </c>
      <c r="AJ421" s="236">
        <v>0</v>
      </c>
      <c r="AK421" s="236">
        <v>749700000</v>
      </c>
      <c r="AL421" s="86">
        <v>0</v>
      </c>
      <c r="AM421" s="99"/>
      <c r="AN421" s="93"/>
      <c r="AO421" s="95"/>
      <c r="AP421" s="19"/>
    </row>
    <row r="422" spans="1:42">
      <c r="A422" s="17">
        <v>30504</v>
      </c>
      <c r="B422" s="17" t="s">
        <v>893</v>
      </c>
      <c r="C422" s="18"/>
      <c r="D422" s="18"/>
      <c r="E422" s="18"/>
      <c r="F422" s="18">
        <v>31916686</v>
      </c>
      <c r="G422" s="18">
        <f t="shared" si="179"/>
        <v>31916686</v>
      </c>
      <c r="H422" s="18">
        <v>0</v>
      </c>
      <c r="I422" s="18">
        <v>0</v>
      </c>
      <c r="J422" s="18">
        <f t="shared" si="177"/>
        <v>31916686</v>
      </c>
      <c r="K422" s="18">
        <v>0</v>
      </c>
      <c r="L422" s="18">
        <v>0</v>
      </c>
      <c r="M422" s="18"/>
      <c r="N422" s="18">
        <v>0</v>
      </c>
      <c r="O422" s="18">
        <v>0</v>
      </c>
      <c r="P422" s="18">
        <f t="shared" si="180"/>
        <v>0</v>
      </c>
      <c r="Q422" s="18">
        <f t="shared" si="178"/>
        <v>31916686</v>
      </c>
      <c r="R422" s="18">
        <f t="shared" si="181"/>
        <v>0</v>
      </c>
      <c r="T422" s="238">
        <v>30504</v>
      </c>
      <c r="U422" s="234" t="s">
        <v>893</v>
      </c>
      <c r="V422" s="236">
        <v>0</v>
      </c>
      <c r="W422" s="236">
        <v>0</v>
      </c>
      <c r="X422" s="236">
        <v>0</v>
      </c>
      <c r="Y422" s="236">
        <v>0</v>
      </c>
      <c r="Z422" s="236">
        <v>0</v>
      </c>
      <c r="AA422" s="236">
        <v>31916686</v>
      </c>
      <c r="AB422" s="236">
        <v>31916686</v>
      </c>
      <c r="AC422" s="236">
        <v>0</v>
      </c>
      <c r="AD422" s="236">
        <v>0</v>
      </c>
      <c r="AE422" s="236">
        <v>31916686</v>
      </c>
      <c r="AF422" s="236">
        <v>0</v>
      </c>
      <c r="AG422" s="236">
        <v>0</v>
      </c>
      <c r="AH422" s="236">
        <v>0</v>
      </c>
      <c r="AI422" s="236">
        <v>0</v>
      </c>
      <c r="AJ422" s="236">
        <v>0</v>
      </c>
      <c r="AK422" s="236">
        <v>31916686</v>
      </c>
      <c r="AL422" s="86">
        <v>0</v>
      </c>
      <c r="AM422" s="99"/>
      <c r="AN422" s="93"/>
      <c r="AO422" s="95"/>
      <c r="AP422" s="19"/>
    </row>
    <row r="423" spans="1:42">
      <c r="A423" s="17">
        <v>30505</v>
      </c>
      <c r="B423" s="17" t="s">
        <v>894</v>
      </c>
      <c r="C423" s="18"/>
      <c r="D423" s="18"/>
      <c r="E423" s="18"/>
      <c r="F423" s="18">
        <v>2596418</v>
      </c>
      <c r="G423" s="18">
        <f t="shared" si="179"/>
        <v>2596418</v>
      </c>
      <c r="H423" s="18">
        <v>0</v>
      </c>
      <c r="I423" s="18">
        <v>0</v>
      </c>
      <c r="J423" s="18">
        <f t="shared" si="177"/>
        <v>2596418</v>
      </c>
      <c r="K423" s="18">
        <v>0</v>
      </c>
      <c r="L423" s="18">
        <v>0</v>
      </c>
      <c r="M423" s="18"/>
      <c r="N423" s="18">
        <v>0</v>
      </c>
      <c r="O423" s="18">
        <v>0</v>
      </c>
      <c r="P423" s="18">
        <f t="shared" si="180"/>
        <v>0</v>
      </c>
      <c r="Q423" s="18">
        <f t="shared" si="178"/>
        <v>2596418</v>
      </c>
      <c r="R423" s="18">
        <f t="shared" si="181"/>
        <v>0</v>
      </c>
      <c r="T423" s="238">
        <v>30505</v>
      </c>
      <c r="U423" s="234" t="s">
        <v>894</v>
      </c>
      <c r="V423" s="236">
        <v>0</v>
      </c>
      <c r="W423" s="236">
        <v>0</v>
      </c>
      <c r="X423" s="236">
        <v>0</v>
      </c>
      <c r="Y423" s="236">
        <v>0</v>
      </c>
      <c r="Z423" s="236">
        <v>0</v>
      </c>
      <c r="AA423" s="236">
        <v>2596418</v>
      </c>
      <c r="AB423" s="236">
        <v>2596418</v>
      </c>
      <c r="AC423" s="236">
        <v>0</v>
      </c>
      <c r="AD423" s="236">
        <v>0</v>
      </c>
      <c r="AE423" s="236">
        <v>2596418</v>
      </c>
      <c r="AF423" s="236">
        <v>0</v>
      </c>
      <c r="AG423" s="236">
        <v>0</v>
      </c>
      <c r="AH423" s="236">
        <v>0</v>
      </c>
      <c r="AI423" s="236">
        <v>0</v>
      </c>
      <c r="AJ423" s="236">
        <v>0</v>
      </c>
      <c r="AK423" s="236">
        <v>2596418</v>
      </c>
      <c r="AL423" s="86">
        <v>0</v>
      </c>
      <c r="AM423" s="99"/>
      <c r="AN423" s="93"/>
      <c r="AO423" s="95"/>
      <c r="AP423" s="84"/>
    </row>
    <row r="424" spans="1:42">
      <c r="A424" s="17">
        <v>30506</v>
      </c>
      <c r="B424" s="17" t="s">
        <v>895</v>
      </c>
      <c r="C424" s="18"/>
      <c r="D424" s="18"/>
      <c r="E424" s="18"/>
      <c r="F424" s="18">
        <v>19873160</v>
      </c>
      <c r="G424" s="18">
        <f t="shared" si="179"/>
        <v>19873160</v>
      </c>
      <c r="H424" s="18">
        <v>0</v>
      </c>
      <c r="I424" s="18">
        <v>0</v>
      </c>
      <c r="J424" s="18">
        <f t="shared" si="177"/>
        <v>19873160</v>
      </c>
      <c r="K424" s="18">
        <v>0</v>
      </c>
      <c r="L424" s="18">
        <v>0</v>
      </c>
      <c r="M424" s="18"/>
      <c r="N424" s="18">
        <v>0</v>
      </c>
      <c r="O424" s="18">
        <v>0</v>
      </c>
      <c r="P424" s="18">
        <f t="shared" si="180"/>
        <v>0</v>
      </c>
      <c r="Q424" s="18">
        <f t="shared" si="178"/>
        <v>19873160</v>
      </c>
      <c r="R424" s="18">
        <f t="shared" si="181"/>
        <v>0</v>
      </c>
      <c r="T424" s="238">
        <v>30506</v>
      </c>
      <c r="U424" s="234" t="s">
        <v>895</v>
      </c>
      <c r="V424" s="236">
        <v>0</v>
      </c>
      <c r="W424" s="236">
        <v>0</v>
      </c>
      <c r="X424" s="236">
        <v>0</v>
      </c>
      <c r="Y424" s="236">
        <v>0</v>
      </c>
      <c r="Z424" s="236">
        <v>0</v>
      </c>
      <c r="AA424" s="236">
        <v>19873160</v>
      </c>
      <c r="AB424" s="236">
        <v>19873160</v>
      </c>
      <c r="AC424" s="236">
        <v>0</v>
      </c>
      <c r="AD424" s="236">
        <v>0</v>
      </c>
      <c r="AE424" s="236">
        <v>19873160</v>
      </c>
      <c r="AF424" s="236">
        <v>0</v>
      </c>
      <c r="AG424" s="236">
        <v>0</v>
      </c>
      <c r="AH424" s="236">
        <v>0</v>
      </c>
      <c r="AI424" s="236">
        <v>0</v>
      </c>
      <c r="AJ424" s="236">
        <v>0</v>
      </c>
      <c r="AK424" s="236">
        <v>19873160</v>
      </c>
      <c r="AL424" s="86">
        <v>0</v>
      </c>
      <c r="AM424" s="99"/>
      <c r="AN424" s="93"/>
      <c r="AO424" s="95"/>
    </row>
    <row r="425" spans="1:42">
      <c r="A425" s="17">
        <v>30507</v>
      </c>
      <c r="B425" s="17" t="s">
        <v>896</v>
      </c>
      <c r="C425" s="18"/>
      <c r="D425" s="18"/>
      <c r="E425" s="18"/>
      <c r="F425" s="18">
        <v>40398042</v>
      </c>
      <c r="G425" s="18">
        <f t="shared" si="179"/>
        <v>40398042</v>
      </c>
      <c r="H425" s="18">
        <v>0</v>
      </c>
      <c r="I425" s="18">
        <v>0</v>
      </c>
      <c r="J425" s="18">
        <f t="shared" si="177"/>
        <v>40398042</v>
      </c>
      <c r="K425" s="18">
        <v>0</v>
      </c>
      <c r="L425" s="18">
        <v>0</v>
      </c>
      <c r="M425" s="18"/>
      <c r="N425" s="18">
        <v>0</v>
      </c>
      <c r="O425" s="18">
        <v>0</v>
      </c>
      <c r="P425" s="18">
        <f t="shared" si="180"/>
        <v>0</v>
      </c>
      <c r="Q425" s="18">
        <f t="shared" si="178"/>
        <v>40398042</v>
      </c>
      <c r="R425" s="18">
        <f t="shared" si="181"/>
        <v>0</v>
      </c>
      <c r="T425" s="238">
        <v>30507</v>
      </c>
      <c r="U425" s="234" t="s">
        <v>896</v>
      </c>
      <c r="V425" s="236">
        <v>0</v>
      </c>
      <c r="W425" s="236">
        <v>0</v>
      </c>
      <c r="X425" s="236">
        <v>0</v>
      </c>
      <c r="Y425" s="236">
        <v>0</v>
      </c>
      <c r="Z425" s="236">
        <v>0</v>
      </c>
      <c r="AA425" s="236">
        <v>40398042</v>
      </c>
      <c r="AB425" s="236">
        <v>40398042</v>
      </c>
      <c r="AC425" s="236">
        <v>0</v>
      </c>
      <c r="AD425" s="236">
        <v>0</v>
      </c>
      <c r="AE425" s="236">
        <v>40398042</v>
      </c>
      <c r="AF425" s="236">
        <v>0</v>
      </c>
      <c r="AG425" s="236">
        <v>0</v>
      </c>
      <c r="AH425" s="236">
        <v>0</v>
      </c>
      <c r="AI425" s="236">
        <v>0</v>
      </c>
      <c r="AJ425" s="236">
        <v>0</v>
      </c>
      <c r="AK425" s="236">
        <v>40398042</v>
      </c>
      <c r="AL425" s="86">
        <v>0</v>
      </c>
      <c r="AM425" s="99"/>
      <c r="AN425" s="93"/>
      <c r="AO425" s="95"/>
    </row>
    <row r="426" spans="1:42">
      <c r="A426" s="17">
        <v>30508</v>
      </c>
      <c r="B426" s="17" t="s">
        <v>897</v>
      </c>
      <c r="C426" s="18"/>
      <c r="D426" s="18"/>
      <c r="E426" s="18"/>
      <c r="F426" s="18">
        <v>91883149</v>
      </c>
      <c r="G426" s="18">
        <f t="shared" si="179"/>
        <v>91883149</v>
      </c>
      <c r="H426" s="18">
        <v>0</v>
      </c>
      <c r="I426" s="18">
        <v>0</v>
      </c>
      <c r="J426" s="18">
        <f t="shared" si="177"/>
        <v>91883149</v>
      </c>
      <c r="K426" s="18">
        <v>0</v>
      </c>
      <c r="L426" s="18">
        <v>0</v>
      </c>
      <c r="M426" s="18"/>
      <c r="N426" s="18">
        <v>0</v>
      </c>
      <c r="O426" s="18">
        <v>0</v>
      </c>
      <c r="P426" s="18">
        <f t="shared" si="180"/>
        <v>0</v>
      </c>
      <c r="Q426" s="18">
        <f t="shared" si="178"/>
        <v>91883149</v>
      </c>
      <c r="R426" s="18">
        <f t="shared" si="181"/>
        <v>0</v>
      </c>
      <c r="T426" s="238">
        <v>30508</v>
      </c>
      <c r="U426" s="234" t="s">
        <v>897</v>
      </c>
      <c r="V426" s="236">
        <v>0</v>
      </c>
      <c r="W426" s="236">
        <v>0</v>
      </c>
      <c r="X426" s="236">
        <v>0</v>
      </c>
      <c r="Y426" s="236">
        <v>0</v>
      </c>
      <c r="Z426" s="236">
        <v>0</v>
      </c>
      <c r="AA426" s="236">
        <v>91883149</v>
      </c>
      <c r="AB426" s="236">
        <v>91883149</v>
      </c>
      <c r="AC426" s="236">
        <v>0</v>
      </c>
      <c r="AD426" s="236">
        <v>0</v>
      </c>
      <c r="AE426" s="236">
        <v>91883149</v>
      </c>
      <c r="AF426" s="236">
        <v>0</v>
      </c>
      <c r="AG426" s="236">
        <v>0</v>
      </c>
      <c r="AH426" s="236">
        <v>0</v>
      </c>
      <c r="AI426" s="236">
        <v>0</v>
      </c>
      <c r="AJ426" s="236">
        <v>0</v>
      </c>
      <c r="AK426" s="236">
        <v>91883149</v>
      </c>
      <c r="AL426" s="86">
        <v>0</v>
      </c>
      <c r="AM426" s="99"/>
      <c r="AN426" s="93"/>
      <c r="AO426" s="95"/>
    </row>
    <row r="427" spans="1:42">
      <c r="A427" s="17">
        <v>30509</v>
      </c>
      <c r="B427" s="17" t="s">
        <v>898</v>
      </c>
      <c r="C427" s="18"/>
      <c r="D427" s="18"/>
      <c r="E427" s="18"/>
      <c r="F427" s="18">
        <v>81565760</v>
      </c>
      <c r="G427" s="18">
        <f t="shared" si="179"/>
        <v>81565760</v>
      </c>
      <c r="H427" s="18">
        <v>0</v>
      </c>
      <c r="I427" s="18">
        <v>0</v>
      </c>
      <c r="J427" s="18">
        <f t="shared" si="177"/>
        <v>81565760</v>
      </c>
      <c r="K427" s="18">
        <v>0</v>
      </c>
      <c r="L427" s="18">
        <v>0</v>
      </c>
      <c r="M427" s="18"/>
      <c r="N427" s="18">
        <v>0</v>
      </c>
      <c r="O427" s="18">
        <v>0</v>
      </c>
      <c r="P427" s="18">
        <f t="shared" si="180"/>
        <v>0</v>
      </c>
      <c r="Q427" s="18">
        <f t="shared" si="178"/>
        <v>81565760</v>
      </c>
      <c r="R427" s="18">
        <f t="shared" si="181"/>
        <v>0</v>
      </c>
      <c r="T427" s="238">
        <v>30509</v>
      </c>
      <c r="U427" s="234" t="s">
        <v>898</v>
      </c>
      <c r="V427" s="236">
        <v>0</v>
      </c>
      <c r="W427" s="236">
        <v>0</v>
      </c>
      <c r="X427" s="236">
        <v>0</v>
      </c>
      <c r="Y427" s="236">
        <v>0</v>
      </c>
      <c r="Z427" s="236">
        <v>0</v>
      </c>
      <c r="AA427" s="236">
        <v>81565760</v>
      </c>
      <c r="AB427" s="236">
        <v>81565760</v>
      </c>
      <c r="AC427" s="236">
        <v>0</v>
      </c>
      <c r="AD427" s="236">
        <v>0</v>
      </c>
      <c r="AE427" s="236">
        <v>81565760</v>
      </c>
      <c r="AF427" s="236">
        <v>0</v>
      </c>
      <c r="AG427" s="236">
        <v>0</v>
      </c>
      <c r="AH427" s="236">
        <v>0</v>
      </c>
      <c r="AI427" s="236">
        <v>0</v>
      </c>
      <c r="AJ427" s="236">
        <v>0</v>
      </c>
      <c r="AK427" s="236">
        <v>81565760</v>
      </c>
      <c r="AL427" s="86">
        <v>0</v>
      </c>
      <c r="AM427" s="99"/>
      <c r="AN427" s="93"/>
      <c r="AO427" s="95"/>
    </row>
    <row r="428" spans="1:42">
      <c r="A428" s="17">
        <v>30510</v>
      </c>
      <c r="B428" s="17" t="s">
        <v>899</v>
      </c>
      <c r="C428" s="18"/>
      <c r="D428" s="18"/>
      <c r="E428" s="18"/>
      <c r="F428" s="18">
        <v>821400131</v>
      </c>
      <c r="G428" s="18">
        <f t="shared" si="179"/>
        <v>821400131</v>
      </c>
      <c r="H428" s="18">
        <v>0</v>
      </c>
      <c r="I428" s="18">
        <v>0</v>
      </c>
      <c r="J428" s="18">
        <f t="shared" si="177"/>
        <v>821400131</v>
      </c>
      <c r="K428" s="18">
        <v>0</v>
      </c>
      <c r="L428" s="18">
        <v>0</v>
      </c>
      <c r="M428" s="18"/>
      <c r="N428" s="18">
        <v>0</v>
      </c>
      <c r="O428" s="18">
        <v>0</v>
      </c>
      <c r="P428" s="18">
        <f t="shared" si="180"/>
        <v>0</v>
      </c>
      <c r="Q428" s="18">
        <f t="shared" si="178"/>
        <v>821400131</v>
      </c>
      <c r="R428" s="18">
        <f t="shared" si="181"/>
        <v>0</v>
      </c>
      <c r="T428" s="238">
        <v>30510</v>
      </c>
      <c r="U428" s="234" t="s">
        <v>899</v>
      </c>
      <c r="V428" s="236">
        <v>0</v>
      </c>
      <c r="W428" s="236">
        <v>0</v>
      </c>
      <c r="X428" s="236">
        <v>0</v>
      </c>
      <c r="Y428" s="236">
        <v>0</v>
      </c>
      <c r="Z428" s="236">
        <v>0</v>
      </c>
      <c r="AA428" s="236">
        <v>821400131</v>
      </c>
      <c r="AB428" s="236">
        <v>821400131</v>
      </c>
      <c r="AC428" s="236">
        <v>0</v>
      </c>
      <c r="AD428" s="236">
        <v>0</v>
      </c>
      <c r="AE428" s="236">
        <v>821400131</v>
      </c>
      <c r="AF428" s="236">
        <v>0</v>
      </c>
      <c r="AG428" s="236">
        <v>0</v>
      </c>
      <c r="AH428" s="236">
        <v>0</v>
      </c>
      <c r="AI428" s="236">
        <v>0</v>
      </c>
      <c r="AJ428" s="236">
        <v>0</v>
      </c>
      <c r="AK428" s="236">
        <v>821400131</v>
      </c>
      <c r="AL428" s="86">
        <v>0</v>
      </c>
      <c r="AM428" s="99"/>
      <c r="AN428" s="93"/>
      <c r="AO428" s="95"/>
    </row>
    <row r="429" spans="1:42">
      <c r="A429" s="17">
        <v>30511</v>
      </c>
      <c r="B429" s="17" t="s">
        <v>900</v>
      </c>
      <c r="C429" s="18"/>
      <c r="D429" s="18"/>
      <c r="E429" s="18"/>
      <c r="F429" s="18">
        <v>8654958</v>
      </c>
      <c r="G429" s="18">
        <f t="shared" si="179"/>
        <v>8654958</v>
      </c>
      <c r="H429" s="18">
        <v>0</v>
      </c>
      <c r="I429" s="18">
        <v>0</v>
      </c>
      <c r="J429" s="18">
        <f t="shared" si="177"/>
        <v>8654958</v>
      </c>
      <c r="K429" s="18">
        <v>0</v>
      </c>
      <c r="L429" s="18">
        <v>0</v>
      </c>
      <c r="M429" s="18"/>
      <c r="N429" s="18">
        <v>0</v>
      </c>
      <c r="O429" s="18">
        <v>0</v>
      </c>
      <c r="P429" s="18">
        <f t="shared" si="180"/>
        <v>0</v>
      </c>
      <c r="Q429" s="18">
        <f t="shared" si="178"/>
        <v>8654958</v>
      </c>
      <c r="R429" s="18">
        <f t="shared" si="181"/>
        <v>0</v>
      </c>
      <c r="T429" s="238">
        <v>30511</v>
      </c>
      <c r="U429" s="234" t="s">
        <v>900</v>
      </c>
      <c r="V429" s="236">
        <v>0</v>
      </c>
      <c r="W429" s="236">
        <v>0</v>
      </c>
      <c r="X429" s="236">
        <v>0</v>
      </c>
      <c r="Y429" s="236">
        <v>0</v>
      </c>
      <c r="Z429" s="236">
        <v>0</v>
      </c>
      <c r="AA429" s="236">
        <v>8654958</v>
      </c>
      <c r="AB429" s="236">
        <v>8654958</v>
      </c>
      <c r="AC429" s="236">
        <v>0</v>
      </c>
      <c r="AD429" s="236">
        <v>0</v>
      </c>
      <c r="AE429" s="236">
        <v>8654958</v>
      </c>
      <c r="AF429" s="236">
        <v>0</v>
      </c>
      <c r="AG429" s="236">
        <v>0</v>
      </c>
      <c r="AH429" s="236">
        <v>0</v>
      </c>
      <c r="AI429" s="236">
        <v>0</v>
      </c>
      <c r="AJ429" s="236">
        <v>0</v>
      </c>
      <c r="AK429" s="236">
        <v>8654958</v>
      </c>
      <c r="AL429" s="86">
        <v>0</v>
      </c>
      <c r="AM429" s="99"/>
      <c r="AN429" s="93"/>
      <c r="AO429" s="95"/>
    </row>
    <row r="430" spans="1:42">
      <c r="A430" s="17">
        <v>30512</v>
      </c>
      <c r="B430" s="17" t="s">
        <v>901</v>
      </c>
      <c r="C430" s="18"/>
      <c r="D430" s="18"/>
      <c r="E430" s="18"/>
      <c r="F430" s="18">
        <v>81001938</v>
      </c>
      <c r="G430" s="18">
        <f t="shared" si="179"/>
        <v>81001938</v>
      </c>
      <c r="H430" s="18">
        <v>0</v>
      </c>
      <c r="I430" s="18">
        <v>0</v>
      </c>
      <c r="J430" s="18">
        <f t="shared" si="177"/>
        <v>81001938</v>
      </c>
      <c r="K430" s="18">
        <v>0</v>
      </c>
      <c r="L430" s="18">
        <v>0</v>
      </c>
      <c r="M430" s="18"/>
      <c r="N430" s="18">
        <v>0</v>
      </c>
      <c r="O430" s="18">
        <v>0</v>
      </c>
      <c r="P430" s="18">
        <f t="shared" si="180"/>
        <v>0</v>
      </c>
      <c r="Q430" s="18">
        <f t="shared" si="178"/>
        <v>81001938</v>
      </c>
      <c r="R430" s="18">
        <f t="shared" si="181"/>
        <v>0</v>
      </c>
      <c r="T430" s="238">
        <v>30512</v>
      </c>
      <c r="U430" s="234" t="s">
        <v>901</v>
      </c>
      <c r="V430" s="236">
        <v>0</v>
      </c>
      <c r="W430" s="236">
        <v>0</v>
      </c>
      <c r="X430" s="236">
        <v>0</v>
      </c>
      <c r="Y430" s="236">
        <v>0</v>
      </c>
      <c r="Z430" s="236">
        <v>0</v>
      </c>
      <c r="AA430" s="236">
        <v>81001938</v>
      </c>
      <c r="AB430" s="236">
        <v>81001938</v>
      </c>
      <c r="AC430" s="236">
        <v>0</v>
      </c>
      <c r="AD430" s="236">
        <v>0</v>
      </c>
      <c r="AE430" s="236">
        <v>81001938</v>
      </c>
      <c r="AF430" s="236">
        <v>0</v>
      </c>
      <c r="AG430" s="236">
        <v>0</v>
      </c>
      <c r="AH430" s="236">
        <v>0</v>
      </c>
      <c r="AI430" s="236">
        <v>0</v>
      </c>
      <c r="AJ430" s="236">
        <v>0</v>
      </c>
      <c r="AK430" s="236">
        <v>81001938</v>
      </c>
      <c r="AL430" s="86">
        <v>0</v>
      </c>
      <c r="AM430" s="99"/>
      <c r="AN430" s="93"/>
      <c r="AO430" s="95"/>
    </row>
    <row r="431" spans="1:42">
      <c r="A431" s="17">
        <v>30513</v>
      </c>
      <c r="B431" s="17" t="s">
        <v>902</v>
      </c>
      <c r="C431" s="18"/>
      <c r="D431" s="18"/>
      <c r="E431" s="18"/>
      <c r="F431" s="18">
        <v>681679286.63999999</v>
      </c>
      <c r="G431" s="18">
        <f t="shared" si="179"/>
        <v>681679286.63999999</v>
      </c>
      <c r="H431" s="18">
        <v>0</v>
      </c>
      <c r="I431" s="18">
        <v>0</v>
      </c>
      <c r="J431" s="18">
        <f t="shared" si="177"/>
        <v>681679286.63999999</v>
      </c>
      <c r="K431" s="18">
        <v>0</v>
      </c>
      <c r="L431" s="18">
        <v>0</v>
      </c>
      <c r="M431" s="18"/>
      <c r="N431" s="18">
        <v>0</v>
      </c>
      <c r="O431" s="18">
        <v>0</v>
      </c>
      <c r="P431" s="18">
        <f t="shared" si="180"/>
        <v>0</v>
      </c>
      <c r="Q431" s="18">
        <f t="shared" si="178"/>
        <v>681679286.63999999</v>
      </c>
      <c r="R431" s="18">
        <f t="shared" si="181"/>
        <v>0</v>
      </c>
      <c r="S431" s="19"/>
      <c r="T431" s="238">
        <v>30513</v>
      </c>
      <c r="U431" s="234" t="s">
        <v>902</v>
      </c>
      <c r="V431" s="236">
        <v>0</v>
      </c>
      <c r="W431" s="236">
        <v>0</v>
      </c>
      <c r="X431" s="236">
        <v>0</v>
      </c>
      <c r="Y431" s="236">
        <v>0</v>
      </c>
      <c r="Z431" s="236">
        <v>0</v>
      </c>
      <c r="AA431" s="236">
        <v>681679286.63999999</v>
      </c>
      <c r="AB431" s="236">
        <v>681679286.63999999</v>
      </c>
      <c r="AC431" s="236">
        <v>0</v>
      </c>
      <c r="AD431" s="236">
        <v>0</v>
      </c>
      <c r="AE431" s="236">
        <v>681679286.63999999</v>
      </c>
      <c r="AF431" s="236">
        <v>0</v>
      </c>
      <c r="AG431" s="236">
        <v>0</v>
      </c>
      <c r="AH431" s="236">
        <v>0</v>
      </c>
      <c r="AI431" s="236">
        <v>0</v>
      </c>
      <c r="AJ431" s="236">
        <v>0</v>
      </c>
      <c r="AK431" s="236">
        <v>681679286.63999999</v>
      </c>
      <c r="AL431" s="86">
        <v>0</v>
      </c>
      <c r="AM431" s="99"/>
      <c r="AN431" s="93"/>
      <c r="AO431" s="95"/>
    </row>
    <row r="432" spans="1:42">
      <c r="A432" s="17">
        <v>30514</v>
      </c>
      <c r="B432" s="17" t="s">
        <v>903</v>
      </c>
      <c r="C432" s="18"/>
      <c r="D432" s="18"/>
      <c r="E432" s="18"/>
      <c r="F432" s="18">
        <v>60001</v>
      </c>
      <c r="G432" s="18">
        <f t="shared" si="179"/>
        <v>60001</v>
      </c>
      <c r="H432" s="18">
        <v>0</v>
      </c>
      <c r="I432" s="18">
        <v>0</v>
      </c>
      <c r="J432" s="18">
        <f t="shared" si="177"/>
        <v>60001</v>
      </c>
      <c r="K432" s="18">
        <v>0</v>
      </c>
      <c r="L432" s="18">
        <v>0</v>
      </c>
      <c r="M432" s="18"/>
      <c r="N432" s="18">
        <v>0</v>
      </c>
      <c r="O432" s="18">
        <v>0</v>
      </c>
      <c r="P432" s="18">
        <f t="shared" si="180"/>
        <v>0</v>
      </c>
      <c r="Q432" s="18">
        <f t="shared" si="178"/>
        <v>60001</v>
      </c>
      <c r="R432" s="18">
        <f t="shared" si="181"/>
        <v>0</v>
      </c>
      <c r="T432" s="238">
        <v>30514</v>
      </c>
      <c r="U432" s="234" t="s">
        <v>903</v>
      </c>
      <c r="V432" s="236">
        <v>0</v>
      </c>
      <c r="W432" s="236">
        <v>0</v>
      </c>
      <c r="X432" s="236">
        <v>0</v>
      </c>
      <c r="Y432" s="236">
        <v>0</v>
      </c>
      <c r="Z432" s="236">
        <v>0</v>
      </c>
      <c r="AA432" s="236">
        <v>60001</v>
      </c>
      <c r="AB432" s="236">
        <v>60001</v>
      </c>
      <c r="AC432" s="236">
        <v>0</v>
      </c>
      <c r="AD432" s="236">
        <v>0</v>
      </c>
      <c r="AE432" s="236">
        <v>60001</v>
      </c>
      <c r="AF432" s="236">
        <v>0</v>
      </c>
      <c r="AG432" s="236">
        <v>0</v>
      </c>
      <c r="AH432" s="236">
        <v>0</v>
      </c>
      <c r="AI432" s="236">
        <v>0</v>
      </c>
      <c r="AJ432" s="236">
        <v>0</v>
      </c>
      <c r="AK432" s="236">
        <v>60001</v>
      </c>
      <c r="AL432" s="86">
        <v>0</v>
      </c>
      <c r="AM432" s="99"/>
      <c r="AN432" s="93"/>
      <c r="AO432" s="95"/>
    </row>
    <row r="433" spans="1:41">
      <c r="A433" s="17">
        <v>30515</v>
      </c>
      <c r="B433" s="17" t="s">
        <v>904</v>
      </c>
      <c r="C433" s="18"/>
      <c r="D433" s="18"/>
      <c r="E433" s="18"/>
      <c r="F433" s="18">
        <v>1301315</v>
      </c>
      <c r="G433" s="18">
        <f t="shared" si="179"/>
        <v>1301315</v>
      </c>
      <c r="H433" s="18">
        <v>0</v>
      </c>
      <c r="I433" s="18">
        <v>0</v>
      </c>
      <c r="J433" s="18">
        <f t="shared" si="177"/>
        <v>1301315</v>
      </c>
      <c r="K433" s="18">
        <v>0</v>
      </c>
      <c r="L433" s="18">
        <v>0</v>
      </c>
      <c r="M433" s="18"/>
      <c r="N433" s="18">
        <v>0</v>
      </c>
      <c r="O433" s="18">
        <v>0</v>
      </c>
      <c r="P433" s="18">
        <f t="shared" si="180"/>
        <v>0</v>
      </c>
      <c r="Q433" s="18">
        <f t="shared" si="178"/>
        <v>1301315</v>
      </c>
      <c r="R433" s="18">
        <f t="shared" si="181"/>
        <v>0</v>
      </c>
      <c r="T433" s="238">
        <v>30515</v>
      </c>
      <c r="U433" s="234" t="s">
        <v>904</v>
      </c>
      <c r="V433" s="236">
        <v>0</v>
      </c>
      <c r="W433" s="236">
        <v>0</v>
      </c>
      <c r="X433" s="236">
        <v>0</v>
      </c>
      <c r="Y433" s="236">
        <v>0</v>
      </c>
      <c r="Z433" s="236">
        <v>0</v>
      </c>
      <c r="AA433" s="236">
        <v>1301315</v>
      </c>
      <c r="AB433" s="236">
        <v>1301315</v>
      </c>
      <c r="AC433" s="236">
        <v>0</v>
      </c>
      <c r="AD433" s="236">
        <v>0</v>
      </c>
      <c r="AE433" s="236">
        <v>1301315</v>
      </c>
      <c r="AF433" s="236">
        <v>0</v>
      </c>
      <c r="AG433" s="236">
        <v>0</v>
      </c>
      <c r="AH433" s="236">
        <v>0</v>
      </c>
      <c r="AI433" s="236">
        <v>0</v>
      </c>
      <c r="AJ433" s="236">
        <v>0</v>
      </c>
      <c r="AK433" s="236">
        <v>1301315</v>
      </c>
      <c r="AL433" s="86">
        <v>0</v>
      </c>
      <c r="AM433" s="99"/>
      <c r="AN433" s="93"/>
      <c r="AO433" s="95"/>
    </row>
    <row r="434" spans="1:41">
      <c r="A434" s="17">
        <v>30516</v>
      </c>
      <c r="B434" s="17" t="s">
        <v>905</v>
      </c>
      <c r="C434" s="18"/>
      <c r="D434" s="18"/>
      <c r="E434" s="18"/>
      <c r="F434" s="18">
        <v>2147945163</v>
      </c>
      <c r="G434" s="18">
        <f t="shared" si="179"/>
        <v>2147945163</v>
      </c>
      <c r="H434" s="18">
        <v>0</v>
      </c>
      <c r="I434" s="18">
        <v>0</v>
      </c>
      <c r="J434" s="18">
        <f t="shared" si="177"/>
        <v>2147945163</v>
      </c>
      <c r="K434" s="18">
        <v>0</v>
      </c>
      <c r="L434" s="18">
        <v>0</v>
      </c>
      <c r="M434" s="18"/>
      <c r="N434" s="18">
        <v>0</v>
      </c>
      <c r="O434" s="18">
        <v>0</v>
      </c>
      <c r="P434" s="18">
        <f t="shared" si="180"/>
        <v>0</v>
      </c>
      <c r="Q434" s="18">
        <f t="shared" si="178"/>
        <v>2147945163</v>
      </c>
      <c r="R434" s="18">
        <f t="shared" si="181"/>
        <v>0</v>
      </c>
      <c r="T434" s="238">
        <v>30516</v>
      </c>
      <c r="U434" s="234" t="s">
        <v>905</v>
      </c>
      <c r="V434" s="236">
        <v>0</v>
      </c>
      <c r="W434" s="236">
        <v>0</v>
      </c>
      <c r="X434" s="236">
        <v>0</v>
      </c>
      <c r="Y434" s="236">
        <v>0</v>
      </c>
      <c r="Z434" s="236">
        <v>0</v>
      </c>
      <c r="AA434" s="236">
        <v>2147945163</v>
      </c>
      <c r="AB434" s="236">
        <v>2147945163</v>
      </c>
      <c r="AC434" s="236">
        <v>0</v>
      </c>
      <c r="AD434" s="236">
        <v>0</v>
      </c>
      <c r="AE434" s="236">
        <v>2147945163</v>
      </c>
      <c r="AF434" s="236">
        <v>0</v>
      </c>
      <c r="AG434" s="236">
        <v>0</v>
      </c>
      <c r="AH434" s="236">
        <v>0</v>
      </c>
      <c r="AI434" s="236">
        <v>0</v>
      </c>
      <c r="AJ434" s="236">
        <v>0</v>
      </c>
      <c r="AK434" s="236">
        <v>2147945163</v>
      </c>
      <c r="AL434" s="86">
        <v>0</v>
      </c>
      <c r="AM434" s="99"/>
      <c r="AN434" s="93"/>
      <c r="AO434" s="95"/>
    </row>
    <row r="435" spans="1:41">
      <c r="A435" s="17">
        <v>30517</v>
      </c>
      <c r="B435" s="17" t="s">
        <v>906</v>
      </c>
      <c r="C435" s="18"/>
      <c r="D435" s="18"/>
      <c r="E435" s="18"/>
      <c r="F435" s="18">
        <v>553992085.86000001</v>
      </c>
      <c r="G435" s="18">
        <f t="shared" si="179"/>
        <v>553992085.86000001</v>
      </c>
      <c r="H435" s="18">
        <v>0</v>
      </c>
      <c r="I435" s="18">
        <v>0</v>
      </c>
      <c r="J435" s="18">
        <f t="shared" si="177"/>
        <v>553992085.86000001</v>
      </c>
      <c r="K435" s="18">
        <v>0</v>
      </c>
      <c r="L435" s="18">
        <v>0</v>
      </c>
      <c r="M435" s="18"/>
      <c r="N435" s="18">
        <v>0</v>
      </c>
      <c r="O435" s="18">
        <v>0</v>
      </c>
      <c r="P435" s="18">
        <f t="shared" si="180"/>
        <v>0</v>
      </c>
      <c r="Q435" s="18">
        <f t="shared" si="178"/>
        <v>553992085.86000001</v>
      </c>
      <c r="R435" s="18">
        <f t="shared" si="181"/>
        <v>0</v>
      </c>
      <c r="T435" s="238">
        <v>30517</v>
      </c>
      <c r="U435" s="234" t="s">
        <v>906</v>
      </c>
      <c r="V435" s="236">
        <v>0</v>
      </c>
      <c r="W435" s="236">
        <v>0</v>
      </c>
      <c r="X435" s="236">
        <v>0</v>
      </c>
      <c r="Y435" s="236">
        <v>0</v>
      </c>
      <c r="Z435" s="236">
        <v>0</v>
      </c>
      <c r="AA435" s="236">
        <v>553992085.86000001</v>
      </c>
      <c r="AB435" s="236">
        <v>553992085.86000001</v>
      </c>
      <c r="AC435" s="236">
        <v>0</v>
      </c>
      <c r="AD435" s="236">
        <v>0</v>
      </c>
      <c r="AE435" s="236">
        <v>553992085.86000001</v>
      </c>
      <c r="AF435" s="236">
        <v>0</v>
      </c>
      <c r="AG435" s="236">
        <v>0</v>
      </c>
      <c r="AH435" s="236">
        <v>0</v>
      </c>
      <c r="AI435" s="236">
        <v>0</v>
      </c>
      <c r="AJ435" s="236">
        <v>0</v>
      </c>
      <c r="AK435" s="236">
        <v>553992085.86000001</v>
      </c>
      <c r="AL435" s="86">
        <v>0</v>
      </c>
      <c r="AM435" s="99"/>
      <c r="AN435" s="93"/>
      <c r="AO435" s="95"/>
    </row>
    <row r="436" spans="1:41">
      <c r="A436" s="17">
        <v>30518</v>
      </c>
      <c r="B436" s="17" t="s">
        <v>907</v>
      </c>
      <c r="C436" s="18"/>
      <c r="D436" s="18"/>
      <c r="E436" s="18"/>
      <c r="F436" s="18">
        <v>2505552556</v>
      </c>
      <c r="G436" s="18">
        <f t="shared" si="179"/>
        <v>2505552556</v>
      </c>
      <c r="H436" s="18">
        <v>0</v>
      </c>
      <c r="I436" s="18">
        <v>0</v>
      </c>
      <c r="J436" s="18">
        <f t="shared" si="177"/>
        <v>2505552556</v>
      </c>
      <c r="K436" s="18">
        <v>0</v>
      </c>
      <c r="L436" s="18">
        <v>0</v>
      </c>
      <c r="M436" s="18"/>
      <c r="N436" s="18">
        <v>0</v>
      </c>
      <c r="O436" s="18">
        <v>0</v>
      </c>
      <c r="P436" s="18">
        <f t="shared" si="180"/>
        <v>0</v>
      </c>
      <c r="Q436" s="18">
        <f t="shared" si="178"/>
        <v>2505552556</v>
      </c>
      <c r="R436" s="18">
        <f t="shared" si="181"/>
        <v>0</v>
      </c>
      <c r="T436" s="238">
        <v>30518</v>
      </c>
      <c r="U436" s="234" t="s">
        <v>907</v>
      </c>
      <c r="V436" s="236">
        <v>0</v>
      </c>
      <c r="W436" s="236">
        <v>0</v>
      </c>
      <c r="X436" s="236">
        <v>0</v>
      </c>
      <c r="Y436" s="236">
        <v>0</v>
      </c>
      <c r="Z436" s="236">
        <v>0</v>
      </c>
      <c r="AA436" s="236">
        <v>2505552556</v>
      </c>
      <c r="AB436" s="236">
        <v>2505552556</v>
      </c>
      <c r="AC436" s="236">
        <v>0</v>
      </c>
      <c r="AD436" s="236">
        <v>0</v>
      </c>
      <c r="AE436" s="236">
        <v>2505552556</v>
      </c>
      <c r="AF436" s="236">
        <v>0</v>
      </c>
      <c r="AG436" s="236">
        <v>0</v>
      </c>
      <c r="AH436" s="236">
        <v>0</v>
      </c>
      <c r="AI436" s="236">
        <v>0</v>
      </c>
      <c r="AJ436" s="236">
        <v>0</v>
      </c>
      <c r="AK436" s="236">
        <v>2505552556</v>
      </c>
      <c r="AL436" s="86">
        <v>0</v>
      </c>
      <c r="AM436" s="99"/>
      <c r="AN436" s="93"/>
      <c r="AO436" s="95"/>
    </row>
    <row r="437" spans="1:41">
      <c r="A437" s="17">
        <v>30519</v>
      </c>
      <c r="B437" s="17" t="s">
        <v>908</v>
      </c>
      <c r="C437" s="18"/>
      <c r="D437" s="18"/>
      <c r="E437" s="18"/>
      <c r="F437" s="18">
        <v>178599869</v>
      </c>
      <c r="G437" s="18">
        <f t="shared" si="179"/>
        <v>178599869</v>
      </c>
      <c r="H437" s="18">
        <v>0</v>
      </c>
      <c r="I437" s="18">
        <v>0</v>
      </c>
      <c r="J437" s="18">
        <f t="shared" si="177"/>
        <v>178599869</v>
      </c>
      <c r="K437" s="18">
        <v>0</v>
      </c>
      <c r="L437" s="18">
        <v>0</v>
      </c>
      <c r="M437" s="18"/>
      <c r="N437" s="18">
        <v>0</v>
      </c>
      <c r="O437" s="18">
        <v>0</v>
      </c>
      <c r="P437" s="18">
        <f t="shared" si="180"/>
        <v>0</v>
      </c>
      <c r="Q437" s="18">
        <f t="shared" si="178"/>
        <v>178599869</v>
      </c>
      <c r="R437" s="18">
        <f t="shared" si="181"/>
        <v>0</v>
      </c>
      <c r="T437" s="238">
        <v>30519</v>
      </c>
      <c r="U437" s="234" t="s">
        <v>908</v>
      </c>
      <c r="V437" s="236">
        <v>0</v>
      </c>
      <c r="W437" s="236">
        <v>0</v>
      </c>
      <c r="X437" s="236">
        <v>0</v>
      </c>
      <c r="Y437" s="236">
        <v>0</v>
      </c>
      <c r="Z437" s="236">
        <v>0</v>
      </c>
      <c r="AA437" s="236">
        <v>178599869</v>
      </c>
      <c r="AB437" s="236">
        <v>178599869</v>
      </c>
      <c r="AC437" s="236">
        <v>0</v>
      </c>
      <c r="AD437" s="236">
        <v>0</v>
      </c>
      <c r="AE437" s="236">
        <v>178599869</v>
      </c>
      <c r="AF437" s="236">
        <v>0</v>
      </c>
      <c r="AG437" s="236">
        <v>0</v>
      </c>
      <c r="AH437" s="236">
        <v>0</v>
      </c>
      <c r="AI437" s="236">
        <v>0</v>
      </c>
      <c r="AJ437" s="236">
        <v>0</v>
      </c>
      <c r="AK437" s="236">
        <v>178599869</v>
      </c>
      <c r="AL437" s="86">
        <v>0</v>
      </c>
      <c r="AM437" s="99"/>
      <c r="AN437" s="93"/>
      <c r="AO437" s="95"/>
    </row>
    <row r="438" spans="1:41">
      <c r="A438" s="17">
        <v>30520</v>
      </c>
      <c r="B438" s="17" t="s">
        <v>909</v>
      </c>
      <c r="C438" s="18"/>
      <c r="D438" s="18"/>
      <c r="E438" s="18"/>
      <c r="F438" s="18">
        <v>27036160</v>
      </c>
      <c r="G438" s="18">
        <f t="shared" si="179"/>
        <v>27036160</v>
      </c>
      <c r="H438" s="18">
        <v>0</v>
      </c>
      <c r="I438" s="18">
        <v>0</v>
      </c>
      <c r="J438" s="18">
        <f t="shared" si="177"/>
        <v>27036160</v>
      </c>
      <c r="K438" s="18">
        <v>0</v>
      </c>
      <c r="L438" s="18">
        <v>0</v>
      </c>
      <c r="M438" s="18"/>
      <c r="N438" s="18">
        <v>0</v>
      </c>
      <c r="O438" s="18">
        <v>0</v>
      </c>
      <c r="P438" s="18">
        <f t="shared" si="180"/>
        <v>0</v>
      </c>
      <c r="Q438" s="18">
        <f t="shared" si="178"/>
        <v>27036160</v>
      </c>
      <c r="R438" s="18">
        <f t="shared" si="181"/>
        <v>0</v>
      </c>
      <c r="T438" s="238">
        <v>30520</v>
      </c>
      <c r="U438" s="234" t="s">
        <v>909</v>
      </c>
      <c r="V438" s="236">
        <v>0</v>
      </c>
      <c r="W438" s="236">
        <v>0</v>
      </c>
      <c r="X438" s="236">
        <v>0</v>
      </c>
      <c r="Y438" s="236">
        <v>0</v>
      </c>
      <c r="Z438" s="236">
        <v>0</v>
      </c>
      <c r="AA438" s="236">
        <v>27036160</v>
      </c>
      <c r="AB438" s="236">
        <v>27036160</v>
      </c>
      <c r="AC438" s="236">
        <v>0</v>
      </c>
      <c r="AD438" s="236">
        <v>0</v>
      </c>
      <c r="AE438" s="236">
        <v>27036160</v>
      </c>
      <c r="AF438" s="236">
        <v>0</v>
      </c>
      <c r="AG438" s="236">
        <v>0</v>
      </c>
      <c r="AH438" s="236">
        <v>0</v>
      </c>
      <c r="AI438" s="236">
        <v>0</v>
      </c>
      <c r="AJ438" s="236">
        <v>0</v>
      </c>
      <c r="AK438" s="236">
        <v>27036160</v>
      </c>
      <c r="AL438" s="86">
        <v>0</v>
      </c>
      <c r="AM438" s="99"/>
      <c r="AN438" s="93"/>
      <c r="AO438" s="95"/>
    </row>
    <row r="439" spans="1:41">
      <c r="A439" s="17">
        <v>30521</v>
      </c>
      <c r="B439" s="17" t="s">
        <v>910</v>
      </c>
      <c r="C439" s="18"/>
      <c r="D439" s="18"/>
      <c r="E439" s="18"/>
      <c r="F439" s="18">
        <v>345895800</v>
      </c>
      <c r="G439" s="18">
        <f t="shared" si="179"/>
        <v>345895800</v>
      </c>
      <c r="H439" s="18">
        <v>0</v>
      </c>
      <c r="I439" s="18">
        <v>0</v>
      </c>
      <c r="J439" s="18">
        <f t="shared" si="177"/>
        <v>345895800</v>
      </c>
      <c r="K439" s="18">
        <v>0</v>
      </c>
      <c r="L439" s="18">
        <v>0</v>
      </c>
      <c r="M439" s="18"/>
      <c r="N439" s="18">
        <v>27000000</v>
      </c>
      <c r="O439" s="18">
        <v>27000000</v>
      </c>
      <c r="P439" s="18">
        <f t="shared" si="180"/>
        <v>27000000</v>
      </c>
      <c r="Q439" s="18">
        <f t="shared" si="178"/>
        <v>318895800</v>
      </c>
      <c r="R439" s="18">
        <f t="shared" si="181"/>
        <v>0</v>
      </c>
      <c r="T439" s="238">
        <v>30521</v>
      </c>
      <c r="U439" s="234" t="s">
        <v>910</v>
      </c>
      <c r="V439" s="236">
        <v>0</v>
      </c>
      <c r="W439" s="236">
        <v>0</v>
      </c>
      <c r="X439" s="236">
        <v>0</v>
      </c>
      <c r="Y439" s="236">
        <v>0</v>
      </c>
      <c r="Z439" s="236">
        <v>0</v>
      </c>
      <c r="AA439" s="236">
        <v>345895800</v>
      </c>
      <c r="AB439" s="236">
        <v>345895800</v>
      </c>
      <c r="AC439" s="236">
        <v>0</v>
      </c>
      <c r="AD439" s="236">
        <v>0</v>
      </c>
      <c r="AE439" s="236">
        <v>345895800</v>
      </c>
      <c r="AF439" s="236">
        <v>0</v>
      </c>
      <c r="AG439" s="236">
        <v>0</v>
      </c>
      <c r="AH439" s="236">
        <v>27000000</v>
      </c>
      <c r="AI439" s="236">
        <v>27000000</v>
      </c>
      <c r="AJ439" s="236">
        <v>27000000</v>
      </c>
      <c r="AK439" s="236">
        <v>318895800</v>
      </c>
      <c r="AL439" s="86">
        <v>0</v>
      </c>
      <c r="AM439" s="99"/>
      <c r="AN439" s="93"/>
      <c r="AO439" s="95"/>
    </row>
    <row r="440" spans="1:41">
      <c r="A440" s="17">
        <v>30522</v>
      </c>
      <c r="B440" s="17" t="s">
        <v>911</v>
      </c>
      <c r="C440" s="18"/>
      <c r="D440" s="18"/>
      <c r="E440" s="18"/>
      <c r="F440" s="18">
        <v>10374300</v>
      </c>
      <c r="G440" s="18">
        <f t="shared" si="179"/>
        <v>10374300</v>
      </c>
      <c r="H440" s="18">
        <v>0</v>
      </c>
      <c r="I440" s="18">
        <v>0</v>
      </c>
      <c r="J440" s="18">
        <f t="shared" si="177"/>
        <v>10374300</v>
      </c>
      <c r="K440" s="18">
        <v>0</v>
      </c>
      <c r="L440" s="18">
        <v>0</v>
      </c>
      <c r="M440" s="18"/>
      <c r="N440" s="18">
        <v>0</v>
      </c>
      <c r="O440" s="18">
        <v>0</v>
      </c>
      <c r="P440" s="18">
        <f t="shared" si="180"/>
        <v>0</v>
      </c>
      <c r="Q440" s="18">
        <f t="shared" si="178"/>
        <v>10374300</v>
      </c>
      <c r="R440" s="18">
        <f t="shared" si="181"/>
        <v>0</v>
      </c>
      <c r="T440" s="238">
        <v>30522</v>
      </c>
      <c r="U440" s="234" t="s">
        <v>911</v>
      </c>
      <c r="V440" s="236">
        <v>0</v>
      </c>
      <c r="W440" s="236">
        <v>0</v>
      </c>
      <c r="X440" s="236">
        <v>0</v>
      </c>
      <c r="Y440" s="236">
        <v>0</v>
      </c>
      <c r="Z440" s="236">
        <v>0</v>
      </c>
      <c r="AA440" s="236">
        <v>10374300</v>
      </c>
      <c r="AB440" s="236">
        <v>10374300</v>
      </c>
      <c r="AC440" s="236">
        <v>0</v>
      </c>
      <c r="AD440" s="236">
        <v>0</v>
      </c>
      <c r="AE440" s="236">
        <v>10374300</v>
      </c>
      <c r="AF440" s="236">
        <v>0</v>
      </c>
      <c r="AG440" s="236">
        <v>0</v>
      </c>
      <c r="AH440" s="236">
        <v>0</v>
      </c>
      <c r="AI440" s="236">
        <v>0</v>
      </c>
      <c r="AJ440" s="236">
        <v>0</v>
      </c>
      <c r="AK440" s="236">
        <v>10374300</v>
      </c>
      <c r="AL440" s="86">
        <v>0</v>
      </c>
      <c r="AM440" s="99"/>
      <c r="AN440" s="93"/>
      <c r="AO440" s="95"/>
    </row>
    <row r="441" spans="1:41">
      <c r="A441" s="17">
        <v>30523</v>
      </c>
      <c r="B441" s="17" t="s">
        <v>912</v>
      </c>
      <c r="C441" s="18"/>
      <c r="D441" s="18"/>
      <c r="E441" s="18"/>
      <c r="F441" s="18">
        <v>9796000</v>
      </c>
      <c r="G441" s="18">
        <f t="shared" si="179"/>
        <v>9796000</v>
      </c>
      <c r="H441" s="18">
        <v>0</v>
      </c>
      <c r="I441" s="18">
        <v>0</v>
      </c>
      <c r="J441" s="18">
        <f t="shared" si="177"/>
        <v>9796000</v>
      </c>
      <c r="K441" s="18">
        <v>0</v>
      </c>
      <c r="L441" s="18">
        <v>0</v>
      </c>
      <c r="M441" s="18"/>
      <c r="N441" s="18">
        <v>0</v>
      </c>
      <c r="O441" s="18">
        <v>0</v>
      </c>
      <c r="P441" s="18">
        <f t="shared" si="180"/>
        <v>0</v>
      </c>
      <c r="Q441" s="18">
        <f t="shared" si="178"/>
        <v>9796000</v>
      </c>
      <c r="R441" s="18">
        <f t="shared" si="181"/>
        <v>0</v>
      </c>
      <c r="T441" s="238">
        <v>30523</v>
      </c>
      <c r="U441" s="234" t="s">
        <v>912</v>
      </c>
      <c r="V441" s="236">
        <v>0</v>
      </c>
      <c r="W441" s="236">
        <v>0</v>
      </c>
      <c r="X441" s="236">
        <v>0</v>
      </c>
      <c r="Y441" s="236">
        <v>0</v>
      </c>
      <c r="Z441" s="236">
        <v>0</v>
      </c>
      <c r="AA441" s="236">
        <v>9796000</v>
      </c>
      <c r="AB441" s="236">
        <v>9796000</v>
      </c>
      <c r="AC441" s="236">
        <v>0</v>
      </c>
      <c r="AD441" s="236">
        <v>0</v>
      </c>
      <c r="AE441" s="236">
        <v>9796000</v>
      </c>
      <c r="AF441" s="236">
        <v>0</v>
      </c>
      <c r="AG441" s="236">
        <v>0</v>
      </c>
      <c r="AH441" s="236">
        <v>0</v>
      </c>
      <c r="AI441" s="236">
        <v>0</v>
      </c>
      <c r="AJ441" s="236">
        <v>0</v>
      </c>
      <c r="AK441" s="236">
        <v>9796000</v>
      </c>
      <c r="AL441" s="86">
        <v>0</v>
      </c>
      <c r="AM441" s="99"/>
      <c r="AN441" s="93"/>
      <c r="AO441" s="95"/>
    </row>
    <row r="442" spans="1:41">
      <c r="A442" s="17">
        <v>30524</v>
      </c>
      <c r="B442" s="17" t="s">
        <v>913</v>
      </c>
      <c r="C442" s="18"/>
      <c r="D442" s="18"/>
      <c r="E442" s="18"/>
      <c r="F442" s="18">
        <v>20000000</v>
      </c>
      <c r="G442" s="18">
        <f t="shared" si="179"/>
        <v>20000000</v>
      </c>
      <c r="H442" s="18">
        <v>0</v>
      </c>
      <c r="I442" s="18">
        <v>0</v>
      </c>
      <c r="J442" s="18">
        <f t="shared" si="177"/>
        <v>20000000</v>
      </c>
      <c r="K442" s="18">
        <v>0</v>
      </c>
      <c r="L442" s="18">
        <v>0</v>
      </c>
      <c r="M442" s="18"/>
      <c r="N442" s="18">
        <v>0</v>
      </c>
      <c r="O442" s="18">
        <v>0</v>
      </c>
      <c r="P442" s="18">
        <f t="shared" si="180"/>
        <v>0</v>
      </c>
      <c r="Q442" s="18">
        <f t="shared" si="178"/>
        <v>20000000</v>
      </c>
      <c r="R442" s="18">
        <f t="shared" si="181"/>
        <v>0</v>
      </c>
      <c r="T442" s="238">
        <v>30524</v>
      </c>
      <c r="U442" s="234" t="s">
        <v>913</v>
      </c>
      <c r="V442" s="236">
        <v>0</v>
      </c>
      <c r="W442" s="236">
        <v>0</v>
      </c>
      <c r="X442" s="236">
        <v>0</v>
      </c>
      <c r="Y442" s="236">
        <v>0</v>
      </c>
      <c r="Z442" s="236">
        <v>0</v>
      </c>
      <c r="AA442" s="236">
        <v>20000000</v>
      </c>
      <c r="AB442" s="236">
        <v>20000000</v>
      </c>
      <c r="AC442" s="236">
        <v>0</v>
      </c>
      <c r="AD442" s="236">
        <v>0</v>
      </c>
      <c r="AE442" s="236">
        <v>20000000</v>
      </c>
      <c r="AF442" s="236">
        <v>0</v>
      </c>
      <c r="AG442" s="236">
        <v>0</v>
      </c>
      <c r="AH442" s="236">
        <v>0</v>
      </c>
      <c r="AI442" s="236">
        <v>0</v>
      </c>
      <c r="AJ442" s="236">
        <v>0</v>
      </c>
      <c r="AK442" s="236">
        <v>20000000</v>
      </c>
      <c r="AL442" s="86">
        <v>0</v>
      </c>
      <c r="AM442" s="99"/>
      <c r="AN442" s="93"/>
      <c r="AO442" s="95"/>
    </row>
    <row r="443" spans="1:41">
      <c r="A443" s="17">
        <v>30525</v>
      </c>
      <c r="B443" s="17" t="s">
        <v>914</v>
      </c>
      <c r="C443" s="18"/>
      <c r="D443" s="18"/>
      <c r="E443" s="18"/>
      <c r="F443" s="18">
        <v>16588404</v>
      </c>
      <c r="G443" s="18">
        <f t="shared" si="179"/>
        <v>16588404</v>
      </c>
      <c r="H443" s="18">
        <v>0</v>
      </c>
      <c r="I443" s="18">
        <v>0</v>
      </c>
      <c r="J443" s="18">
        <f t="shared" si="177"/>
        <v>16588404</v>
      </c>
      <c r="K443" s="18">
        <v>0</v>
      </c>
      <c r="L443" s="18">
        <v>0</v>
      </c>
      <c r="M443" s="18"/>
      <c r="N443" s="18">
        <v>0</v>
      </c>
      <c r="O443" s="18">
        <v>0</v>
      </c>
      <c r="P443" s="18">
        <f t="shared" si="180"/>
        <v>0</v>
      </c>
      <c r="Q443" s="18">
        <f t="shared" si="178"/>
        <v>16588404</v>
      </c>
      <c r="R443" s="18">
        <f t="shared" si="181"/>
        <v>0</v>
      </c>
      <c r="T443" s="238">
        <v>30525</v>
      </c>
      <c r="U443" s="234" t="s">
        <v>914</v>
      </c>
      <c r="V443" s="236">
        <v>0</v>
      </c>
      <c r="W443" s="236">
        <v>0</v>
      </c>
      <c r="X443" s="236">
        <v>0</v>
      </c>
      <c r="Y443" s="236">
        <v>0</v>
      </c>
      <c r="Z443" s="236">
        <v>0</v>
      </c>
      <c r="AA443" s="236">
        <v>16588404</v>
      </c>
      <c r="AB443" s="236">
        <v>16588404</v>
      </c>
      <c r="AC443" s="236">
        <v>0</v>
      </c>
      <c r="AD443" s="236">
        <v>0</v>
      </c>
      <c r="AE443" s="236">
        <v>16588404</v>
      </c>
      <c r="AF443" s="236">
        <v>0</v>
      </c>
      <c r="AG443" s="236">
        <v>0</v>
      </c>
      <c r="AH443" s="236">
        <v>0</v>
      </c>
      <c r="AI443" s="236">
        <v>0</v>
      </c>
      <c r="AJ443" s="236">
        <v>0</v>
      </c>
      <c r="AK443" s="236">
        <v>16588404</v>
      </c>
      <c r="AL443" s="86">
        <v>0</v>
      </c>
      <c r="AM443" s="99"/>
      <c r="AN443" s="93"/>
      <c r="AO443" s="95"/>
    </row>
    <row r="444" spans="1:41">
      <c r="A444" s="17">
        <v>30526</v>
      </c>
      <c r="B444" s="17" t="s">
        <v>915</v>
      </c>
      <c r="C444" s="18"/>
      <c r="D444" s="18"/>
      <c r="E444" s="18"/>
      <c r="F444" s="18">
        <v>111696165.06</v>
      </c>
      <c r="G444" s="18">
        <f t="shared" si="179"/>
        <v>111696165.06</v>
      </c>
      <c r="H444" s="18">
        <v>0</v>
      </c>
      <c r="I444" s="18">
        <v>0</v>
      </c>
      <c r="J444" s="18">
        <f t="shared" si="177"/>
        <v>111696165.06</v>
      </c>
      <c r="K444" s="18">
        <v>0</v>
      </c>
      <c r="L444" s="18">
        <v>0</v>
      </c>
      <c r="M444" s="18"/>
      <c r="N444" s="18">
        <v>0</v>
      </c>
      <c r="O444" s="18">
        <v>0</v>
      </c>
      <c r="P444" s="18">
        <f t="shared" si="180"/>
        <v>0</v>
      </c>
      <c r="Q444" s="18">
        <f t="shared" si="178"/>
        <v>111696165.06</v>
      </c>
      <c r="R444" s="18">
        <f t="shared" si="181"/>
        <v>0</v>
      </c>
      <c r="T444" s="238">
        <v>30526</v>
      </c>
      <c r="U444" s="234" t="s">
        <v>915</v>
      </c>
      <c r="V444" s="236">
        <v>0</v>
      </c>
      <c r="W444" s="236">
        <v>0</v>
      </c>
      <c r="X444" s="236">
        <v>0</v>
      </c>
      <c r="Y444" s="236">
        <v>0</v>
      </c>
      <c r="Z444" s="236">
        <v>0</v>
      </c>
      <c r="AA444" s="236">
        <v>111696165.06</v>
      </c>
      <c r="AB444" s="236">
        <v>111696165.06</v>
      </c>
      <c r="AC444" s="236">
        <v>0</v>
      </c>
      <c r="AD444" s="236">
        <v>0</v>
      </c>
      <c r="AE444" s="236">
        <v>111696165.06</v>
      </c>
      <c r="AF444" s="236">
        <v>0</v>
      </c>
      <c r="AG444" s="236">
        <v>0</v>
      </c>
      <c r="AH444" s="236">
        <v>0</v>
      </c>
      <c r="AI444" s="236">
        <v>0</v>
      </c>
      <c r="AJ444" s="236">
        <v>0</v>
      </c>
      <c r="AK444" s="236">
        <v>111696165.06</v>
      </c>
      <c r="AL444" s="86">
        <v>0</v>
      </c>
      <c r="AM444" s="99"/>
      <c r="AN444" s="93"/>
      <c r="AO444" s="95"/>
    </row>
    <row r="445" spans="1:41">
      <c r="A445" s="17">
        <v>30527</v>
      </c>
      <c r="B445" s="17" t="s">
        <v>916</v>
      </c>
      <c r="C445" s="18"/>
      <c r="D445" s="18"/>
      <c r="E445" s="18"/>
      <c r="F445" s="18">
        <v>65079621</v>
      </c>
      <c r="G445" s="18">
        <f t="shared" si="179"/>
        <v>65079621</v>
      </c>
      <c r="H445" s="18">
        <v>3731328</v>
      </c>
      <c r="I445" s="18">
        <v>3731328</v>
      </c>
      <c r="J445" s="18">
        <f t="shared" si="177"/>
        <v>61348293</v>
      </c>
      <c r="K445" s="18">
        <v>0</v>
      </c>
      <c r="L445" s="18">
        <v>0</v>
      </c>
      <c r="M445" s="18"/>
      <c r="N445" s="18">
        <v>4231328</v>
      </c>
      <c r="O445" s="18">
        <v>4231328</v>
      </c>
      <c r="P445" s="18">
        <f t="shared" si="180"/>
        <v>500000</v>
      </c>
      <c r="Q445" s="18">
        <f t="shared" si="178"/>
        <v>60848293</v>
      </c>
      <c r="R445" s="18">
        <f t="shared" si="181"/>
        <v>0</v>
      </c>
      <c r="S445" s="19"/>
      <c r="T445" s="238">
        <v>30527</v>
      </c>
      <c r="U445" s="234" t="s">
        <v>916</v>
      </c>
      <c r="V445" s="236">
        <v>0</v>
      </c>
      <c r="W445" s="236">
        <v>0</v>
      </c>
      <c r="X445" s="236">
        <v>0</v>
      </c>
      <c r="Y445" s="236">
        <v>0</v>
      </c>
      <c r="Z445" s="236">
        <v>0</v>
      </c>
      <c r="AA445" s="236">
        <v>65079621</v>
      </c>
      <c r="AB445" s="236">
        <v>65079621</v>
      </c>
      <c r="AC445" s="236">
        <v>3731328</v>
      </c>
      <c r="AD445" s="236">
        <v>3731328</v>
      </c>
      <c r="AE445" s="236">
        <v>61348293</v>
      </c>
      <c r="AF445" s="236">
        <v>0</v>
      </c>
      <c r="AG445" s="236">
        <v>0</v>
      </c>
      <c r="AH445" s="236">
        <v>4231328</v>
      </c>
      <c r="AI445" s="236">
        <v>4231328</v>
      </c>
      <c r="AJ445" s="236">
        <v>500000</v>
      </c>
      <c r="AK445" s="236">
        <v>60848293</v>
      </c>
      <c r="AL445" s="86">
        <v>0</v>
      </c>
      <c r="AM445" s="99"/>
      <c r="AN445" s="93"/>
      <c r="AO445" s="95"/>
    </row>
    <row r="446" spans="1:41">
      <c r="A446" s="17">
        <v>30528</v>
      </c>
      <c r="B446" s="17" t="s">
        <v>917</v>
      </c>
      <c r="C446" s="18"/>
      <c r="D446" s="18"/>
      <c r="E446" s="18"/>
      <c r="F446" s="18">
        <v>25592733</v>
      </c>
      <c r="G446" s="18">
        <f t="shared" si="179"/>
        <v>25592733</v>
      </c>
      <c r="H446" s="18">
        <v>0</v>
      </c>
      <c r="I446" s="18">
        <v>0</v>
      </c>
      <c r="J446" s="18">
        <f t="shared" si="177"/>
        <v>25592733</v>
      </c>
      <c r="K446" s="18">
        <v>0</v>
      </c>
      <c r="L446" s="18">
        <v>0</v>
      </c>
      <c r="M446" s="18"/>
      <c r="N446" s="18">
        <v>0</v>
      </c>
      <c r="O446" s="18">
        <v>0</v>
      </c>
      <c r="P446" s="18">
        <f t="shared" si="180"/>
        <v>0</v>
      </c>
      <c r="Q446" s="18">
        <f t="shared" si="178"/>
        <v>25592733</v>
      </c>
      <c r="R446" s="18">
        <f t="shared" si="181"/>
        <v>0</v>
      </c>
      <c r="S446" s="19"/>
      <c r="T446" s="238">
        <v>30528</v>
      </c>
      <c r="U446" s="234" t="s">
        <v>917</v>
      </c>
      <c r="V446" s="236">
        <v>0</v>
      </c>
      <c r="W446" s="236">
        <v>0</v>
      </c>
      <c r="X446" s="236">
        <v>0</v>
      </c>
      <c r="Y446" s="236">
        <v>0</v>
      </c>
      <c r="Z446" s="236">
        <v>0</v>
      </c>
      <c r="AA446" s="236">
        <v>25592733</v>
      </c>
      <c r="AB446" s="236">
        <v>25592733</v>
      </c>
      <c r="AC446" s="236">
        <v>0</v>
      </c>
      <c r="AD446" s="236">
        <v>0</v>
      </c>
      <c r="AE446" s="236">
        <v>25592733</v>
      </c>
      <c r="AF446" s="236">
        <v>0</v>
      </c>
      <c r="AG446" s="236">
        <v>0</v>
      </c>
      <c r="AH446" s="236">
        <v>0</v>
      </c>
      <c r="AI446" s="236">
        <v>0</v>
      </c>
      <c r="AJ446" s="236">
        <v>0</v>
      </c>
      <c r="AK446" s="236">
        <v>25592733</v>
      </c>
      <c r="AL446" s="86">
        <v>0</v>
      </c>
      <c r="AM446" s="99"/>
      <c r="AN446" s="93"/>
      <c r="AO446" s="95"/>
    </row>
    <row r="447" spans="1:41">
      <c r="A447" s="17">
        <v>30529</v>
      </c>
      <c r="B447" s="17" t="s">
        <v>918</v>
      </c>
      <c r="C447" s="18"/>
      <c r="D447" s="18"/>
      <c r="E447" s="18"/>
      <c r="F447" s="18">
        <v>96049887</v>
      </c>
      <c r="G447" s="18">
        <f t="shared" si="179"/>
        <v>96049887</v>
      </c>
      <c r="H447" s="18">
        <v>0</v>
      </c>
      <c r="I447" s="18">
        <v>0</v>
      </c>
      <c r="J447" s="18">
        <f t="shared" si="177"/>
        <v>96049887</v>
      </c>
      <c r="K447" s="18">
        <v>0</v>
      </c>
      <c r="L447" s="18">
        <v>0</v>
      </c>
      <c r="M447" s="18"/>
      <c r="N447" s="18">
        <v>0</v>
      </c>
      <c r="O447" s="18">
        <v>0</v>
      </c>
      <c r="P447" s="18">
        <f t="shared" si="180"/>
        <v>0</v>
      </c>
      <c r="Q447" s="18">
        <f t="shared" si="178"/>
        <v>96049887</v>
      </c>
      <c r="R447" s="18">
        <f t="shared" si="181"/>
        <v>0</v>
      </c>
      <c r="T447" s="238">
        <v>30529</v>
      </c>
      <c r="U447" s="234" t="s">
        <v>918</v>
      </c>
      <c r="V447" s="236">
        <v>0</v>
      </c>
      <c r="W447" s="236">
        <v>0</v>
      </c>
      <c r="X447" s="236">
        <v>0</v>
      </c>
      <c r="Y447" s="236">
        <v>0</v>
      </c>
      <c r="Z447" s="236">
        <v>0</v>
      </c>
      <c r="AA447" s="236">
        <v>96049887</v>
      </c>
      <c r="AB447" s="236">
        <v>96049887</v>
      </c>
      <c r="AC447" s="236">
        <v>0</v>
      </c>
      <c r="AD447" s="236">
        <v>0</v>
      </c>
      <c r="AE447" s="236">
        <v>96049887</v>
      </c>
      <c r="AF447" s="236">
        <v>0</v>
      </c>
      <c r="AG447" s="236">
        <v>0</v>
      </c>
      <c r="AH447" s="236">
        <v>0</v>
      </c>
      <c r="AI447" s="236">
        <v>0</v>
      </c>
      <c r="AJ447" s="236">
        <v>0</v>
      </c>
      <c r="AK447" s="236">
        <v>96049887</v>
      </c>
      <c r="AL447" s="86">
        <v>0</v>
      </c>
      <c r="AM447" s="99"/>
      <c r="AN447" s="93"/>
      <c r="AO447" s="95"/>
    </row>
    <row r="448" spans="1:41">
      <c r="A448" s="17">
        <v>30530</v>
      </c>
      <c r="B448" s="17" t="s">
        <v>919</v>
      </c>
      <c r="C448" s="18"/>
      <c r="D448" s="18"/>
      <c r="E448" s="18"/>
      <c r="F448" s="18">
        <v>3700000</v>
      </c>
      <c r="G448" s="18">
        <f t="shared" si="179"/>
        <v>3700000</v>
      </c>
      <c r="H448" s="18">
        <v>0</v>
      </c>
      <c r="I448" s="18">
        <v>0</v>
      </c>
      <c r="J448" s="18">
        <f t="shared" si="177"/>
        <v>3700000</v>
      </c>
      <c r="K448" s="18">
        <v>0</v>
      </c>
      <c r="L448" s="18">
        <v>0</v>
      </c>
      <c r="M448" s="18"/>
      <c r="N448" s="18">
        <v>0</v>
      </c>
      <c r="O448" s="18">
        <v>0</v>
      </c>
      <c r="P448" s="18">
        <f t="shared" si="180"/>
        <v>0</v>
      </c>
      <c r="Q448" s="18">
        <f t="shared" si="178"/>
        <v>3700000</v>
      </c>
      <c r="R448" s="18">
        <f t="shared" si="181"/>
        <v>0</v>
      </c>
      <c r="T448" s="238">
        <v>30530</v>
      </c>
      <c r="U448" s="234" t="s">
        <v>919</v>
      </c>
      <c r="V448" s="236">
        <v>0</v>
      </c>
      <c r="W448" s="236">
        <v>0</v>
      </c>
      <c r="X448" s="236">
        <v>0</v>
      </c>
      <c r="Y448" s="236">
        <v>0</v>
      </c>
      <c r="Z448" s="236">
        <v>0</v>
      </c>
      <c r="AA448" s="236">
        <v>3700000</v>
      </c>
      <c r="AB448" s="236">
        <v>3700000</v>
      </c>
      <c r="AC448" s="236">
        <v>0</v>
      </c>
      <c r="AD448" s="236">
        <v>0</v>
      </c>
      <c r="AE448" s="236">
        <v>3700000</v>
      </c>
      <c r="AF448" s="236">
        <v>0</v>
      </c>
      <c r="AG448" s="236">
        <v>0</v>
      </c>
      <c r="AH448" s="236">
        <v>0</v>
      </c>
      <c r="AI448" s="236">
        <v>0</v>
      </c>
      <c r="AJ448" s="236">
        <v>0</v>
      </c>
      <c r="AK448" s="236">
        <v>3700000</v>
      </c>
      <c r="AL448" s="86">
        <v>0</v>
      </c>
      <c r="AM448" s="99"/>
      <c r="AN448" s="93"/>
      <c r="AO448" s="95"/>
    </row>
    <row r="449" spans="1:41">
      <c r="A449" s="17">
        <v>30531</v>
      </c>
      <c r="B449" s="17" t="s">
        <v>920</v>
      </c>
      <c r="C449" s="18"/>
      <c r="D449" s="18"/>
      <c r="E449" s="18"/>
      <c r="F449" s="18">
        <v>21520283</v>
      </c>
      <c r="G449" s="18">
        <f t="shared" si="179"/>
        <v>21520283</v>
      </c>
      <c r="H449" s="18">
        <v>0</v>
      </c>
      <c r="I449" s="18">
        <v>0</v>
      </c>
      <c r="J449" s="18">
        <f t="shared" si="177"/>
        <v>21520283</v>
      </c>
      <c r="K449" s="18">
        <v>0</v>
      </c>
      <c r="L449" s="18">
        <v>0</v>
      </c>
      <c r="M449" s="18"/>
      <c r="N449" s="18">
        <v>0</v>
      </c>
      <c r="O449" s="18">
        <v>0</v>
      </c>
      <c r="P449" s="18">
        <f t="shared" si="180"/>
        <v>0</v>
      </c>
      <c r="Q449" s="18">
        <f t="shared" si="178"/>
        <v>21520283</v>
      </c>
      <c r="R449" s="18">
        <f t="shared" si="181"/>
        <v>0</v>
      </c>
      <c r="T449" s="238">
        <v>30531</v>
      </c>
      <c r="U449" s="234" t="s">
        <v>920</v>
      </c>
      <c r="V449" s="236">
        <v>0</v>
      </c>
      <c r="W449" s="236">
        <v>0</v>
      </c>
      <c r="X449" s="236">
        <v>0</v>
      </c>
      <c r="Y449" s="236">
        <v>0</v>
      </c>
      <c r="Z449" s="236">
        <v>0</v>
      </c>
      <c r="AA449" s="236">
        <v>21520283</v>
      </c>
      <c r="AB449" s="236">
        <v>21520283</v>
      </c>
      <c r="AC449" s="236">
        <v>0</v>
      </c>
      <c r="AD449" s="236">
        <v>0</v>
      </c>
      <c r="AE449" s="236">
        <v>21520283</v>
      </c>
      <c r="AF449" s="236">
        <v>0</v>
      </c>
      <c r="AG449" s="236">
        <v>0</v>
      </c>
      <c r="AH449" s="236">
        <v>0</v>
      </c>
      <c r="AI449" s="236">
        <v>0</v>
      </c>
      <c r="AJ449" s="236">
        <v>0</v>
      </c>
      <c r="AK449" s="236">
        <v>21520283</v>
      </c>
      <c r="AL449" s="86">
        <v>0</v>
      </c>
      <c r="AM449" s="99"/>
      <c r="AN449" s="93"/>
      <c r="AO449" s="95"/>
    </row>
    <row r="450" spans="1:41">
      <c r="A450" s="17">
        <v>30532</v>
      </c>
      <c r="B450" s="17" t="s">
        <v>921</v>
      </c>
      <c r="C450" s="18"/>
      <c r="D450" s="18"/>
      <c r="E450" s="18"/>
      <c r="F450" s="18">
        <v>37884661</v>
      </c>
      <c r="G450" s="18">
        <f t="shared" si="179"/>
        <v>37884661</v>
      </c>
      <c r="H450" s="18">
        <v>0</v>
      </c>
      <c r="I450" s="18">
        <v>0</v>
      </c>
      <c r="J450" s="18">
        <f t="shared" si="177"/>
        <v>37884661</v>
      </c>
      <c r="K450" s="18">
        <v>0</v>
      </c>
      <c r="L450" s="18">
        <v>0</v>
      </c>
      <c r="M450" s="18"/>
      <c r="N450" s="18">
        <v>0</v>
      </c>
      <c r="O450" s="18">
        <v>0</v>
      </c>
      <c r="P450" s="18">
        <f t="shared" si="180"/>
        <v>0</v>
      </c>
      <c r="Q450" s="18">
        <f t="shared" si="178"/>
        <v>37884661</v>
      </c>
      <c r="R450" s="18">
        <f t="shared" si="181"/>
        <v>0</v>
      </c>
      <c r="T450" s="238">
        <v>30532</v>
      </c>
      <c r="U450" s="234" t="s">
        <v>921</v>
      </c>
      <c r="V450" s="236">
        <v>0</v>
      </c>
      <c r="W450" s="236">
        <v>0</v>
      </c>
      <c r="X450" s="236">
        <v>0</v>
      </c>
      <c r="Y450" s="236">
        <v>0</v>
      </c>
      <c r="Z450" s="236">
        <v>0</v>
      </c>
      <c r="AA450" s="236">
        <v>37884661</v>
      </c>
      <c r="AB450" s="236">
        <v>37884661</v>
      </c>
      <c r="AC450" s="236">
        <v>0</v>
      </c>
      <c r="AD450" s="236">
        <v>0</v>
      </c>
      <c r="AE450" s="236">
        <v>37884661</v>
      </c>
      <c r="AF450" s="236">
        <v>0</v>
      </c>
      <c r="AG450" s="236">
        <v>0</v>
      </c>
      <c r="AH450" s="236">
        <v>0</v>
      </c>
      <c r="AI450" s="236">
        <v>0</v>
      </c>
      <c r="AJ450" s="236">
        <v>0</v>
      </c>
      <c r="AK450" s="236">
        <v>37884661</v>
      </c>
      <c r="AL450" s="86">
        <v>0</v>
      </c>
      <c r="AM450" s="99"/>
      <c r="AN450" s="93"/>
      <c r="AO450" s="95"/>
    </row>
    <row r="451" spans="1:41">
      <c r="A451" s="17">
        <v>30533</v>
      </c>
      <c r="B451" s="17" t="s">
        <v>922</v>
      </c>
      <c r="C451" s="18"/>
      <c r="D451" s="18"/>
      <c r="E451" s="18"/>
      <c r="F451" s="18">
        <v>642752</v>
      </c>
      <c r="G451" s="18">
        <f t="shared" si="179"/>
        <v>642752</v>
      </c>
      <c r="H451" s="18">
        <v>0</v>
      </c>
      <c r="I451" s="18">
        <v>0</v>
      </c>
      <c r="J451" s="18">
        <f t="shared" si="177"/>
        <v>642752</v>
      </c>
      <c r="K451" s="18">
        <v>0</v>
      </c>
      <c r="L451" s="18">
        <v>0</v>
      </c>
      <c r="M451" s="18"/>
      <c r="N451" s="18">
        <v>0</v>
      </c>
      <c r="O451" s="18">
        <v>0</v>
      </c>
      <c r="P451" s="18">
        <f t="shared" si="180"/>
        <v>0</v>
      </c>
      <c r="Q451" s="18">
        <f t="shared" si="178"/>
        <v>642752</v>
      </c>
      <c r="R451" s="18">
        <f t="shared" si="181"/>
        <v>0</v>
      </c>
      <c r="T451" s="238">
        <v>30533</v>
      </c>
      <c r="U451" s="234" t="s">
        <v>922</v>
      </c>
      <c r="V451" s="236">
        <v>0</v>
      </c>
      <c r="W451" s="236">
        <v>0</v>
      </c>
      <c r="X451" s="236">
        <v>0</v>
      </c>
      <c r="Y451" s="236">
        <v>0</v>
      </c>
      <c r="Z451" s="236">
        <v>0</v>
      </c>
      <c r="AA451" s="236">
        <v>642752</v>
      </c>
      <c r="AB451" s="236">
        <v>642752</v>
      </c>
      <c r="AC451" s="236">
        <v>0</v>
      </c>
      <c r="AD451" s="236">
        <v>0</v>
      </c>
      <c r="AE451" s="236">
        <v>642752</v>
      </c>
      <c r="AF451" s="236">
        <v>0</v>
      </c>
      <c r="AG451" s="236">
        <v>0</v>
      </c>
      <c r="AH451" s="236">
        <v>0</v>
      </c>
      <c r="AI451" s="236">
        <v>0</v>
      </c>
      <c r="AJ451" s="236">
        <v>0</v>
      </c>
      <c r="AK451" s="236">
        <v>642752</v>
      </c>
      <c r="AL451" s="86">
        <v>0</v>
      </c>
      <c r="AM451" s="100"/>
      <c r="AN451" s="96"/>
      <c r="AO451" s="97"/>
    </row>
    <row r="452" spans="1:41">
      <c r="A452" s="17">
        <v>30534</v>
      </c>
      <c r="B452" s="17" t="s">
        <v>923</v>
      </c>
      <c r="C452" s="18"/>
      <c r="D452" s="18"/>
      <c r="E452" s="18"/>
      <c r="F452" s="18">
        <v>5000</v>
      </c>
      <c r="G452" s="18">
        <f t="shared" si="179"/>
        <v>5000</v>
      </c>
      <c r="H452" s="18">
        <v>0</v>
      </c>
      <c r="I452" s="18">
        <v>0</v>
      </c>
      <c r="J452" s="18">
        <f t="shared" si="177"/>
        <v>5000</v>
      </c>
      <c r="K452" s="18">
        <v>0</v>
      </c>
      <c r="L452" s="18">
        <v>0</v>
      </c>
      <c r="M452" s="18"/>
      <c r="N452" s="18">
        <v>0</v>
      </c>
      <c r="O452" s="18">
        <v>0</v>
      </c>
      <c r="P452" s="18">
        <f t="shared" si="180"/>
        <v>0</v>
      </c>
      <c r="Q452" s="18">
        <f t="shared" si="178"/>
        <v>5000</v>
      </c>
      <c r="R452" s="18">
        <f t="shared" si="181"/>
        <v>0</v>
      </c>
      <c r="T452" s="238">
        <v>30534</v>
      </c>
      <c r="U452" s="234" t="s">
        <v>923</v>
      </c>
      <c r="V452" s="236">
        <v>0</v>
      </c>
      <c r="W452" s="236">
        <v>0</v>
      </c>
      <c r="X452" s="236">
        <v>0</v>
      </c>
      <c r="Y452" s="236">
        <v>0</v>
      </c>
      <c r="Z452" s="236">
        <v>0</v>
      </c>
      <c r="AA452" s="236">
        <v>5000</v>
      </c>
      <c r="AB452" s="236">
        <v>5000</v>
      </c>
      <c r="AC452" s="236">
        <v>0</v>
      </c>
      <c r="AD452" s="236">
        <v>0</v>
      </c>
      <c r="AE452" s="236">
        <v>5000</v>
      </c>
      <c r="AF452" s="236">
        <v>0</v>
      </c>
      <c r="AG452" s="236">
        <v>0</v>
      </c>
      <c r="AH452" s="236">
        <v>0</v>
      </c>
      <c r="AI452" s="236">
        <v>0</v>
      </c>
      <c r="AJ452" s="236">
        <v>0</v>
      </c>
      <c r="AK452" s="236">
        <v>5000</v>
      </c>
      <c r="AL452" s="86">
        <v>0</v>
      </c>
      <c r="AM452" s="100"/>
      <c r="AN452" s="96"/>
      <c r="AO452" s="97"/>
    </row>
    <row r="453" spans="1:41">
      <c r="A453" s="17">
        <v>30535</v>
      </c>
      <c r="B453" s="17" t="s">
        <v>924</v>
      </c>
      <c r="C453" s="18"/>
      <c r="D453" s="18"/>
      <c r="E453" s="18"/>
      <c r="F453" s="18">
        <v>1462335</v>
      </c>
      <c r="G453" s="18">
        <f t="shared" si="179"/>
        <v>1462335</v>
      </c>
      <c r="H453" s="18">
        <v>0</v>
      </c>
      <c r="I453" s="18">
        <v>0</v>
      </c>
      <c r="J453" s="18">
        <f t="shared" si="177"/>
        <v>1462335</v>
      </c>
      <c r="K453" s="18">
        <v>0</v>
      </c>
      <c r="L453" s="18">
        <v>0</v>
      </c>
      <c r="M453" s="18"/>
      <c r="N453" s="18">
        <v>0</v>
      </c>
      <c r="O453" s="18">
        <v>0</v>
      </c>
      <c r="P453" s="18">
        <f t="shared" si="180"/>
        <v>0</v>
      </c>
      <c r="Q453" s="18">
        <f t="shared" si="178"/>
        <v>1462335</v>
      </c>
      <c r="R453" s="18">
        <f t="shared" si="181"/>
        <v>0</v>
      </c>
      <c r="T453" s="238">
        <v>30535</v>
      </c>
      <c r="U453" s="234" t="s">
        <v>924</v>
      </c>
      <c r="V453" s="236">
        <v>0</v>
      </c>
      <c r="W453" s="236">
        <v>0</v>
      </c>
      <c r="X453" s="236">
        <v>0</v>
      </c>
      <c r="Y453" s="236">
        <v>0</v>
      </c>
      <c r="Z453" s="236">
        <v>0</v>
      </c>
      <c r="AA453" s="236">
        <v>1462335</v>
      </c>
      <c r="AB453" s="236">
        <v>1462335</v>
      </c>
      <c r="AC453" s="236">
        <v>0</v>
      </c>
      <c r="AD453" s="236">
        <v>0</v>
      </c>
      <c r="AE453" s="236">
        <v>1462335</v>
      </c>
      <c r="AF453" s="236">
        <v>0</v>
      </c>
      <c r="AG453" s="236">
        <v>0</v>
      </c>
      <c r="AH453" s="236">
        <v>0</v>
      </c>
      <c r="AI453" s="236">
        <v>0</v>
      </c>
      <c r="AJ453" s="236">
        <v>0</v>
      </c>
      <c r="AK453" s="236">
        <v>1462335</v>
      </c>
      <c r="AL453" s="86">
        <v>0</v>
      </c>
      <c r="AM453" s="100"/>
      <c r="AN453" s="96"/>
      <c r="AO453" s="97"/>
    </row>
    <row r="454" spans="1:41">
      <c r="A454" s="17">
        <v>30536</v>
      </c>
      <c r="B454" s="17" t="s">
        <v>925</v>
      </c>
      <c r="C454" s="18"/>
      <c r="D454" s="18"/>
      <c r="E454" s="18"/>
      <c r="F454" s="18">
        <v>397941</v>
      </c>
      <c r="G454" s="18">
        <f t="shared" si="179"/>
        <v>397941</v>
      </c>
      <c r="H454" s="18">
        <v>0</v>
      </c>
      <c r="I454" s="18">
        <v>0</v>
      </c>
      <c r="J454" s="18">
        <f t="shared" si="177"/>
        <v>397941</v>
      </c>
      <c r="K454" s="18">
        <v>0</v>
      </c>
      <c r="L454" s="18">
        <v>0</v>
      </c>
      <c r="M454" s="18"/>
      <c r="N454" s="18">
        <v>0</v>
      </c>
      <c r="O454" s="18">
        <v>0</v>
      </c>
      <c r="P454" s="18">
        <f t="shared" si="180"/>
        <v>0</v>
      </c>
      <c r="Q454" s="18">
        <f t="shared" si="178"/>
        <v>397941</v>
      </c>
      <c r="R454" s="18">
        <f t="shared" si="181"/>
        <v>0</v>
      </c>
      <c r="T454" s="238">
        <v>30536</v>
      </c>
      <c r="U454" s="234" t="s">
        <v>925</v>
      </c>
      <c r="V454" s="236">
        <v>0</v>
      </c>
      <c r="W454" s="236">
        <v>0</v>
      </c>
      <c r="X454" s="236">
        <v>0</v>
      </c>
      <c r="Y454" s="236">
        <v>0</v>
      </c>
      <c r="Z454" s="236">
        <v>0</v>
      </c>
      <c r="AA454" s="236">
        <v>397941</v>
      </c>
      <c r="AB454" s="236">
        <v>397941</v>
      </c>
      <c r="AC454" s="236">
        <v>0</v>
      </c>
      <c r="AD454" s="236">
        <v>0</v>
      </c>
      <c r="AE454" s="236">
        <v>397941</v>
      </c>
      <c r="AF454" s="236">
        <v>0</v>
      </c>
      <c r="AG454" s="236">
        <v>0</v>
      </c>
      <c r="AH454" s="236">
        <v>0</v>
      </c>
      <c r="AI454" s="236">
        <v>0</v>
      </c>
      <c r="AJ454" s="236">
        <v>0</v>
      </c>
      <c r="AK454" s="236">
        <v>397941</v>
      </c>
      <c r="AL454" s="86">
        <v>0</v>
      </c>
      <c r="AM454" s="100"/>
      <c r="AN454" s="96"/>
      <c r="AO454" s="97"/>
    </row>
    <row r="455" spans="1:41">
      <c r="A455" s="17">
        <v>30537</v>
      </c>
      <c r="B455" s="17" t="s">
        <v>926</v>
      </c>
      <c r="C455" s="18"/>
      <c r="D455" s="18"/>
      <c r="E455" s="18"/>
      <c r="F455" s="18">
        <v>282815</v>
      </c>
      <c r="G455" s="18">
        <f t="shared" si="179"/>
        <v>282815</v>
      </c>
      <c r="H455" s="18">
        <v>0</v>
      </c>
      <c r="I455" s="18">
        <v>0</v>
      </c>
      <c r="J455" s="18">
        <f t="shared" si="177"/>
        <v>282815</v>
      </c>
      <c r="K455" s="18">
        <v>0</v>
      </c>
      <c r="L455" s="18">
        <v>0</v>
      </c>
      <c r="M455" s="18"/>
      <c r="N455" s="18">
        <v>0</v>
      </c>
      <c r="O455" s="18">
        <v>0</v>
      </c>
      <c r="P455" s="18">
        <f t="shared" si="180"/>
        <v>0</v>
      </c>
      <c r="Q455" s="18">
        <f t="shared" si="178"/>
        <v>282815</v>
      </c>
      <c r="R455" s="18">
        <f t="shared" si="181"/>
        <v>0</v>
      </c>
      <c r="T455" s="238">
        <v>30537</v>
      </c>
      <c r="U455" s="234" t="s">
        <v>926</v>
      </c>
      <c r="V455" s="236">
        <v>0</v>
      </c>
      <c r="W455" s="236">
        <v>0</v>
      </c>
      <c r="X455" s="236">
        <v>0</v>
      </c>
      <c r="Y455" s="236">
        <v>0</v>
      </c>
      <c r="Z455" s="236">
        <v>0</v>
      </c>
      <c r="AA455" s="236">
        <v>282815</v>
      </c>
      <c r="AB455" s="236">
        <v>282815</v>
      </c>
      <c r="AC455" s="236">
        <v>0</v>
      </c>
      <c r="AD455" s="236">
        <v>0</v>
      </c>
      <c r="AE455" s="236">
        <v>282815</v>
      </c>
      <c r="AF455" s="236">
        <v>0</v>
      </c>
      <c r="AG455" s="236">
        <v>0</v>
      </c>
      <c r="AH455" s="236">
        <v>0</v>
      </c>
      <c r="AI455" s="236">
        <v>0</v>
      </c>
      <c r="AJ455" s="236">
        <v>0</v>
      </c>
      <c r="AK455" s="236">
        <v>282815</v>
      </c>
      <c r="AL455" s="86">
        <v>0</v>
      </c>
      <c r="AM455" s="100"/>
      <c r="AN455" s="96"/>
      <c r="AO455" s="97"/>
    </row>
    <row r="456" spans="1:41">
      <c r="A456" s="17">
        <v>30538</v>
      </c>
      <c r="B456" s="17" t="s">
        <v>927</v>
      </c>
      <c r="C456" s="18"/>
      <c r="D456" s="18"/>
      <c r="E456" s="18"/>
      <c r="F456" s="18">
        <v>266469</v>
      </c>
      <c r="G456" s="18">
        <f t="shared" si="179"/>
        <v>266469</v>
      </c>
      <c r="H456" s="18">
        <v>0</v>
      </c>
      <c r="I456" s="18">
        <v>0</v>
      </c>
      <c r="J456" s="18">
        <f t="shared" si="177"/>
        <v>266469</v>
      </c>
      <c r="K456" s="18">
        <v>0</v>
      </c>
      <c r="L456" s="18">
        <v>0</v>
      </c>
      <c r="M456" s="18"/>
      <c r="N456" s="18">
        <v>0</v>
      </c>
      <c r="O456" s="18">
        <v>0</v>
      </c>
      <c r="P456" s="18">
        <f t="shared" si="180"/>
        <v>0</v>
      </c>
      <c r="Q456" s="18">
        <f t="shared" si="178"/>
        <v>266469</v>
      </c>
      <c r="R456" s="18">
        <f t="shared" si="181"/>
        <v>0</v>
      </c>
      <c r="T456" s="238">
        <v>30538</v>
      </c>
      <c r="U456" s="234" t="s">
        <v>927</v>
      </c>
      <c r="V456" s="236">
        <v>0</v>
      </c>
      <c r="W456" s="236">
        <v>0</v>
      </c>
      <c r="X456" s="236">
        <v>0</v>
      </c>
      <c r="Y456" s="236">
        <v>0</v>
      </c>
      <c r="Z456" s="236">
        <v>0</v>
      </c>
      <c r="AA456" s="236">
        <v>266469</v>
      </c>
      <c r="AB456" s="236">
        <v>266469</v>
      </c>
      <c r="AC456" s="236">
        <v>0</v>
      </c>
      <c r="AD456" s="236">
        <v>0</v>
      </c>
      <c r="AE456" s="236">
        <v>266469</v>
      </c>
      <c r="AF456" s="236">
        <v>0</v>
      </c>
      <c r="AG456" s="236">
        <v>0</v>
      </c>
      <c r="AH456" s="236">
        <v>0</v>
      </c>
      <c r="AI456" s="236">
        <v>0</v>
      </c>
      <c r="AJ456" s="236">
        <v>0</v>
      </c>
      <c r="AK456" s="236">
        <v>266469</v>
      </c>
      <c r="AL456" s="86">
        <v>0</v>
      </c>
      <c r="AM456" s="100"/>
      <c r="AN456" s="96"/>
      <c r="AO456" s="97"/>
    </row>
    <row r="457" spans="1:41">
      <c r="A457" s="17">
        <v>30539</v>
      </c>
      <c r="B457" s="17" t="s">
        <v>928</v>
      </c>
      <c r="C457" s="18"/>
      <c r="D457" s="18"/>
      <c r="E457" s="18"/>
      <c r="F457" s="18">
        <v>3691380</v>
      </c>
      <c r="G457" s="18">
        <f t="shared" si="179"/>
        <v>3691380</v>
      </c>
      <c r="H457" s="18">
        <v>0</v>
      </c>
      <c r="I457" s="18">
        <v>0</v>
      </c>
      <c r="J457" s="18">
        <f t="shared" si="177"/>
        <v>3691380</v>
      </c>
      <c r="K457" s="18">
        <v>0</v>
      </c>
      <c r="L457" s="18">
        <v>0</v>
      </c>
      <c r="M457" s="18"/>
      <c r="N457" s="18">
        <v>0</v>
      </c>
      <c r="O457" s="18">
        <v>0</v>
      </c>
      <c r="P457" s="18">
        <f t="shared" si="180"/>
        <v>0</v>
      </c>
      <c r="Q457" s="18">
        <f t="shared" si="178"/>
        <v>3691380</v>
      </c>
      <c r="R457" s="18">
        <f t="shared" si="181"/>
        <v>0</v>
      </c>
      <c r="T457" s="238">
        <v>30539</v>
      </c>
      <c r="U457" s="234" t="s">
        <v>928</v>
      </c>
      <c r="V457" s="236">
        <v>0</v>
      </c>
      <c r="W457" s="236">
        <v>0</v>
      </c>
      <c r="X457" s="236">
        <v>0</v>
      </c>
      <c r="Y457" s="236">
        <v>0</v>
      </c>
      <c r="Z457" s="236">
        <v>0</v>
      </c>
      <c r="AA457" s="236">
        <v>3691380</v>
      </c>
      <c r="AB457" s="236">
        <v>3691380</v>
      </c>
      <c r="AC457" s="236">
        <v>0</v>
      </c>
      <c r="AD457" s="236">
        <v>0</v>
      </c>
      <c r="AE457" s="236">
        <v>3691380</v>
      </c>
      <c r="AF457" s="236">
        <v>0</v>
      </c>
      <c r="AG457" s="236">
        <v>0</v>
      </c>
      <c r="AH457" s="236">
        <v>0</v>
      </c>
      <c r="AI457" s="236">
        <v>0</v>
      </c>
      <c r="AJ457" s="236">
        <v>0</v>
      </c>
      <c r="AK457" s="236">
        <v>3691380</v>
      </c>
      <c r="AL457" s="86">
        <v>0</v>
      </c>
      <c r="AM457" s="100"/>
      <c r="AN457" s="96"/>
      <c r="AO457" s="97"/>
    </row>
    <row r="458" spans="1:41">
      <c r="A458" s="17">
        <v>30540</v>
      </c>
      <c r="B458" s="17" t="s">
        <v>929</v>
      </c>
      <c r="C458" s="18"/>
      <c r="D458" s="18"/>
      <c r="E458" s="18"/>
      <c r="F458" s="18">
        <v>318320713.36000001</v>
      </c>
      <c r="G458" s="18">
        <f t="shared" si="179"/>
        <v>318320713.36000001</v>
      </c>
      <c r="H458" s="18">
        <v>0</v>
      </c>
      <c r="I458" s="18">
        <v>0</v>
      </c>
      <c r="J458" s="18">
        <f t="shared" si="177"/>
        <v>318320713.36000001</v>
      </c>
      <c r="K458" s="18">
        <v>0</v>
      </c>
      <c r="L458" s="18">
        <v>0</v>
      </c>
      <c r="M458" s="18"/>
      <c r="N458" s="18">
        <v>0</v>
      </c>
      <c r="O458" s="18">
        <v>0</v>
      </c>
      <c r="P458" s="18">
        <f t="shared" si="180"/>
        <v>0</v>
      </c>
      <c r="Q458" s="18">
        <f t="shared" si="178"/>
        <v>318320713.36000001</v>
      </c>
      <c r="R458" s="18">
        <f t="shared" si="181"/>
        <v>0</v>
      </c>
      <c r="T458" s="238">
        <v>30540</v>
      </c>
      <c r="U458" s="234" t="s">
        <v>929</v>
      </c>
      <c r="V458" s="236">
        <v>0</v>
      </c>
      <c r="W458" s="236">
        <v>0</v>
      </c>
      <c r="X458" s="236">
        <v>0</v>
      </c>
      <c r="Y458" s="236">
        <v>0</v>
      </c>
      <c r="Z458" s="236">
        <v>0</v>
      </c>
      <c r="AA458" s="236">
        <v>318320713.36000001</v>
      </c>
      <c r="AB458" s="236">
        <v>318320713.36000001</v>
      </c>
      <c r="AC458" s="236">
        <v>0</v>
      </c>
      <c r="AD458" s="236">
        <v>0</v>
      </c>
      <c r="AE458" s="236">
        <v>318320713.36000001</v>
      </c>
      <c r="AF458" s="236">
        <v>0</v>
      </c>
      <c r="AG458" s="236">
        <v>0</v>
      </c>
      <c r="AH458" s="236">
        <v>0</v>
      </c>
      <c r="AI458" s="236">
        <v>0</v>
      </c>
      <c r="AJ458" s="236">
        <v>0</v>
      </c>
      <c r="AK458" s="236">
        <v>318320713.36000001</v>
      </c>
      <c r="AL458" s="86">
        <v>0</v>
      </c>
      <c r="AM458" s="100"/>
      <c r="AN458" s="96"/>
      <c r="AO458" s="97"/>
    </row>
    <row r="459" spans="1:41">
      <c r="A459" s="17">
        <v>30541</v>
      </c>
      <c r="B459" s="17" t="s">
        <v>930</v>
      </c>
      <c r="C459" s="18"/>
      <c r="D459" s="18"/>
      <c r="E459" s="18"/>
      <c r="F459" s="18">
        <v>227514057.24000001</v>
      </c>
      <c r="G459" s="18">
        <f t="shared" si="179"/>
        <v>227514057.24000001</v>
      </c>
      <c r="H459" s="18">
        <v>0</v>
      </c>
      <c r="I459" s="18">
        <v>0</v>
      </c>
      <c r="J459" s="18">
        <f t="shared" si="177"/>
        <v>227514057.24000001</v>
      </c>
      <c r="K459" s="18">
        <v>0</v>
      </c>
      <c r="L459" s="18">
        <v>0</v>
      </c>
      <c r="M459" s="18"/>
      <c r="N459" s="18">
        <v>0</v>
      </c>
      <c r="O459" s="18">
        <v>0</v>
      </c>
      <c r="P459" s="18">
        <f t="shared" si="180"/>
        <v>0</v>
      </c>
      <c r="Q459" s="18">
        <f t="shared" si="178"/>
        <v>227514057.24000001</v>
      </c>
      <c r="R459" s="18">
        <f t="shared" si="181"/>
        <v>0</v>
      </c>
      <c r="T459" s="238">
        <v>30541</v>
      </c>
      <c r="U459" s="234" t="s">
        <v>930</v>
      </c>
      <c r="V459" s="236">
        <v>0</v>
      </c>
      <c r="W459" s="236">
        <v>0</v>
      </c>
      <c r="X459" s="236">
        <v>0</v>
      </c>
      <c r="Y459" s="236">
        <v>0</v>
      </c>
      <c r="Z459" s="236">
        <v>0</v>
      </c>
      <c r="AA459" s="236">
        <v>227514057.24000001</v>
      </c>
      <c r="AB459" s="236">
        <v>227514057.24000001</v>
      </c>
      <c r="AC459" s="236">
        <v>0</v>
      </c>
      <c r="AD459" s="236">
        <v>0</v>
      </c>
      <c r="AE459" s="236">
        <v>227514057.24000001</v>
      </c>
      <c r="AF459" s="236">
        <v>0</v>
      </c>
      <c r="AG459" s="236">
        <v>0</v>
      </c>
      <c r="AH459" s="236">
        <v>0</v>
      </c>
      <c r="AI459" s="236">
        <v>0</v>
      </c>
      <c r="AJ459" s="236">
        <v>0</v>
      </c>
      <c r="AK459" s="236">
        <v>227514057.24000001</v>
      </c>
      <c r="AL459" s="86">
        <v>0</v>
      </c>
      <c r="AM459" s="100"/>
      <c r="AN459" s="96"/>
      <c r="AO459" s="97"/>
    </row>
    <row r="460" spans="1:41">
      <c r="A460" s="17">
        <v>30542</v>
      </c>
      <c r="B460" s="17" t="s">
        <v>931</v>
      </c>
      <c r="C460" s="18"/>
      <c r="D460" s="18"/>
      <c r="E460" s="18"/>
      <c r="F460" s="18">
        <v>3375956</v>
      </c>
      <c r="G460" s="18">
        <f t="shared" si="179"/>
        <v>3375956</v>
      </c>
      <c r="H460" s="18">
        <v>0</v>
      </c>
      <c r="I460" s="18">
        <v>0</v>
      </c>
      <c r="J460" s="18">
        <f t="shared" si="177"/>
        <v>3375956</v>
      </c>
      <c r="K460" s="18">
        <v>0</v>
      </c>
      <c r="L460" s="18">
        <v>0</v>
      </c>
      <c r="M460" s="18"/>
      <c r="N460" s="18">
        <v>0</v>
      </c>
      <c r="O460" s="18">
        <v>0</v>
      </c>
      <c r="P460" s="18">
        <f t="shared" si="180"/>
        <v>0</v>
      </c>
      <c r="Q460" s="18">
        <f t="shared" si="178"/>
        <v>3375956</v>
      </c>
      <c r="R460" s="18">
        <f t="shared" si="181"/>
        <v>0</v>
      </c>
      <c r="T460" s="238">
        <v>30542</v>
      </c>
      <c r="U460" s="234" t="s">
        <v>931</v>
      </c>
      <c r="V460" s="236">
        <v>0</v>
      </c>
      <c r="W460" s="236">
        <v>0</v>
      </c>
      <c r="X460" s="236">
        <v>0</v>
      </c>
      <c r="Y460" s="236">
        <v>0</v>
      </c>
      <c r="Z460" s="236">
        <v>0</v>
      </c>
      <c r="AA460" s="236">
        <v>3375956</v>
      </c>
      <c r="AB460" s="236">
        <v>3375956</v>
      </c>
      <c r="AC460" s="236">
        <v>0</v>
      </c>
      <c r="AD460" s="236">
        <v>0</v>
      </c>
      <c r="AE460" s="236">
        <v>3375956</v>
      </c>
      <c r="AF460" s="236">
        <v>0</v>
      </c>
      <c r="AG460" s="236">
        <v>0</v>
      </c>
      <c r="AH460" s="236">
        <v>0</v>
      </c>
      <c r="AI460" s="236">
        <v>0</v>
      </c>
      <c r="AJ460" s="236">
        <v>0</v>
      </c>
      <c r="AK460" s="236">
        <v>3375956</v>
      </c>
      <c r="AL460" s="86">
        <v>0</v>
      </c>
      <c r="AM460" s="100"/>
      <c r="AN460" s="96"/>
      <c r="AO460" s="97"/>
    </row>
    <row r="461" spans="1:41">
      <c r="A461" s="17">
        <v>30543</v>
      </c>
      <c r="B461" s="17" t="s">
        <v>932</v>
      </c>
      <c r="C461" s="18"/>
      <c r="D461" s="18"/>
      <c r="E461" s="18"/>
      <c r="F461" s="18">
        <v>898908</v>
      </c>
      <c r="G461" s="18">
        <f t="shared" si="179"/>
        <v>898908</v>
      </c>
      <c r="H461" s="18">
        <v>0</v>
      </c>
      <c r="I461" s="18">
        <v>0</v>
      </c>
      <c r="J461" s="18">
        <f t="shared" si="177"/>
        <v>898908</v>
      </c>
      <c r="K461" s="18">
        <v>0</v>
      </c>
      <c r="L461" s="18">
        <v>0</v>
      </c>
      <c r="M461" s="18"/>
      <c r="N461" s="18">
        <v>0</v>
      </c>
      <c r="O461" s="18">
        <v>0</v>
      </c>
      <c r="P461" s="18">
        <f t="shared" si="180"/>
        <v>0</v>
      </c>
      <c r="Q461" s="18">
        <f t="shared" si="178"/>
        <v>898908</v>
      </c>
      <c r="R461" s="18">
        <f t="shared" si="181"/>
        <v>0</v>
      </c>
      <c r="T461" s="238">
        <v>30543</v>
      </c>
      <c r="U461" s="234" t="s">
        <v>932</v>
      </c>
      <c r="V461" s="236">
        <v>0</v>
      </c>
      <c r="W461" s="236">
        <v>0</v>
      </c>
      <c r="X461" s="236">
        <v>0</v>
      </c>
      <c r="Y461" s="236">
        <v>0</v>
      </c>
      <c r="Z461" s="236">
        <v>0</v>
      </c>
      <c r="AA461" s="236">
        <v>898908</v>
      </c>
      <c r="AB461" s="236">
        <v>898908</v>
      </c>
      <c r="AC461" s="236">
        <v>0</v>
      </c>
      <c r="AD461" s="236">
        <v>0</v>
      </c>
      <c r="AE461" s="236">
        <v>898908</v>
      </c>
      <c r="AF461" s="236">
        <v>0</v>
      </c>
      <c r="AG461" s="236">
        <v>0</v>
      </c>
      <c r="AH461" s="236">
        <v>0</v>
      </c>
      <c r="AI461" s="236">
        <v>0</v>
      </c>
      <c r="AJ461" s="236">
        <v>0</v>
      </c>
      <c r="AK461" s="236">
        <v>898908</v>
      </c>
      <c r="AL461" s="86">
        <v>0</v>
      </c>
      <c r="AM461" s="100"/>
      <c r="AN461" s="96"/>
      <c r="AO461" s="97"/>
    </row>
    <row r="462" spans="1:41">
      <c r="A462" s="17">
        <v>30544</v>
      </c>
      <c r="B462" s="17" t="s">
        <v>933</v>
      </c>
      <c r="C462" s="18"/>
      <c r="D462" s="18"/>
      <c r="E462" s="18"/>
      <c r="F462" s="18">
        <v>574727</v>
      </c>
      <c r="G462" s="18">
        <f t="shared" si="179"/>
        <v>574727</v>
      </c>
      <c r="H462" s="18">
        <v>0</v>
      </c>
      <c r="I462" s="18">
        <v>0</v>
      </c>
      <c r="J462" s="18">
        <f t="shared" si="177"/>
        <v>574727</v>
      </c>
      <c r="K462" s="18">
        <v>0</v>
      </c>
      <c r="L462" s="18">
        <v>0</v>
      </c>
      <c r="M462" s="18"/>
      <c r="N462" s="18">
        <v>0</v>
      </c>
      <c r="O462" s="18">
        <v>0</v>
      </c>
      <c r="P462" s="18">
        <f t="shared" si="180"/>
        <v>0</v>
      </c>
      <c r="Q462" s="18">
        <f t="shared" si="178"/>
        <v>574727</v>
      </c>
      <c r="R462" s="18">
        <f t="shared" si="181"/>
        <v>0</v>
      </c>
      <c r="T462" s="238">
        <v>30544</v>
      </c>
      <c r="U462" s="234" t="s">
        <v>933</v>
      </c>
      <c r="V462" s="236">
        <v>0</v>
      </c>
      <c r="W462" s="236">
        <v>0</v>
      </c>
      <c r="X462" s="236">
        <v>0</v>
      </c>
      <c r="Y462" s="236">
        <v>0</v>
      </c>
      <c r="Z462" s="236">
        <v>0</v>
      </c>
      <c r="AA462" s="236">
        <v>574727</v>
      </c>
      <c r="AB462" s="236">
        <v>574727</v>
      </c>
      <c r="AC462" s="236">
        <v>0</v>
      </c>
      <c r="AD462" s="236">
        <v>0</v>
      </c>
      <c r="AE462" s="236">
        <v>574727</v>
      </c>
      <c r="AF462" s="236">
        <v>0</v>
      </c>
      <c r="AG462" s="236">
        <v>0</v>
      </c>
      <c r="AH462" s="236">
        <v>0</v>
      </c>
      <c r="AI462" s="236">
        <v>0</v>
      </c>
      <c r="AJ462" s="236">
        <v>0</v>
      </c>
      <c r="AK462" s="236">
        <v>574727</v>
      </c>
      <c r="AL462" s="86">
        <v>0</v>
      </c>
      <c r="AM462" s="100"/>
      <c r="AN462" s="96"/>
      <c r="AO462" s="97"/>
    </row>
    <row r="463" spans="1:41">
      <c r="A463" s="17">
        <v>30545</v>
      </c>
      <c r="B463" s="17" t="s">
        <v>934</v>
      </c>
      <c r="C463" s="18"/>
      <c r="D463" s="18"/>
      <c r="E463" s="18"/>
      <c r="F463" s="18">
        <v>17889656</v>
      </c>
      <c r="G463" s="18">
        <f t="shared" si="179"/>
        <v>17889656</v>
      </c>
      <c r="H463" s="18">
        <v>0</v>
      </c>
      <c r="I463" s="18">
        <v>0</v>
      </c>
      <c r="J463" s="18">
        <f t="shared" ref="J463:J505" si="189">+G463-I463</f>
        <v>17889656</v>
      </c>
      <c r="K463" s="18">
        <v>0</v>
      </c>
      <c r="L463" s="18">
        <v>0</v>
      </c>
      <c r="M463" s="18"/>
      <c r="N463" s="18">
        <v>0</v>
      </c>
      <c r="O463" s="18">
        <v>0</v>
      </c>
      <c r="P463" s="18">
        <f t="shared" si="180"/>
        <v>0</v>
      </c>
      <c r="Q463" s="18">
        <f t="shared" ref="Q463:Q505" si="190">+G463-O463</f>
        <v>17889656</v>
      </c>
      <c r="R463" s="18">
        <f t="shared" si="181"/>
        <v>0</v>
      </c>
      <c r="T463" s="238">
        <v>30545</v>
      </c>
      <c r="U463" s="234" t="s">
        <v>1071</v>
      </c>
      <c r="V463" s="236">
        <v>0</v>
      </c>
      <c r="W463" s="236">
        <v>0</v>
      </c>
      <c r="X463" s="236">
        <v>0</v>
      </c>
      <c r="Y463" s="236">
        <v>0</v>
      </c>
      <c r="Z463" s="236">
        <v>0</v>
      </c>
      <c r="AA463" s="236">
        <v>17889656</v>
      </c>
      <c r="AB463" s="236">
        <v>17889656</v>
      </c>
      <c r="AC463" s="236">
        <v>0</v>
      </c>
      <c r="AD463" s="236">
        <v>0</v>
      </c>
      <c r="AE463" s="236">
        <v>17889656</v>
      </c>
      <c r="AF463" s="236">
        <v>0</v>
      </c>
      <c r="AG463" s="236">
        <v>0</v>
      </c>
      <c r="AH463" s="236">
        <v>0</v>
      </c>
      <c r="AI463" s="236">
        <v>0</v>
      </c>
      <c r="AJ463" s="236">
        <v>0</v>
      </c>
      <c r="AK463" s="236">
        <v>17889656</v>
      </c>
      <c r="AL463" s="86">
        <v>0</v>
      </c>
    </row>
    <row r="464" spans="1:41">
      <c r="A464" s="17">
        <v>30546</v>
      </c>
      <c r="B464" s="17" t="s">
        <v>935</v>
      </c>
      <c r="C464" s="18"/>
      <c r="D464" s="18"/>
      <c r="E464" s="18"/>
      <c r="F464" s="18">
        <v>189144644</v>
      </c>
      <c r="G464" s="18">
        <f t="shared" ref="G464:G505" si="191">+C464+D464-E464+F464</f>
        <v>189144644</v>
      </c>
      <c r="H464" s="18">
        <v>0</v>
      </c>
      <c r="I464" s="18">
        <v>0</v>
      </c>
      <c r="J464" s="18">
        <f t="shared" si="189"/>
        <v>189144644</v>
      </c>
      <c r="K464" s="18">
        <v>0</v>
      </c>
      <c r="L464" s="18">
        <v>0</v>
      </c>
      <c r="M464" s="18"/>
      <c r="N464" s="18">
        <v>0</v>
      </c>
      <c r="O464" s="18">
        <v>0</v>
      </c>
      <c r="P464" s="18">
        <f t="shared" ref="P464:P505" si="192">+O464-I464</f>
        <v>0</v>
      </c>
      <c r="Q464" s="18">
        <f t="shared" si="190"/>
        <v>189144644</v>
      </c>
      <c r="R464" s="18">
        <f t="shared" ref="R464:R505" si="193">+L464</f>
        <v>0</v>
      </c>
      <c r="T464" s="238">
        <v>30546</v>
      </c>
      <c r="U464" s="234" t="s">
        <v>935</v>
      </c>
      <c r="V464" s="236">
        <v>0</v>
      </c>
      <c r="W464" s="236">
        <v>0</v>
      </c>
      <c r="X464" s="236">
        <v>0</v>
      </c>
      <c r="Y464" s="236">
        <v>0</v>
      </c>
      <c r="Z464" s="236">
        <v>0</v>
      </c>
      <c r="AA464" s="236">
        <v>189144644</v>
      </c>
      <c r="AB464" s="236">
        <v>189144644</v>
      </c>
      <c r="AC464" s="236">
        <v>0</v>
      </c>
      <c r="AD464" s="236">
        <v>0</v>
      </c>
      <c r="AE464" s="236">
        <v>189144644</v>
      </c>
      <c r="AF464" s="236">
        <v>0</v>
      </c>
      <c r="AG464" s="236">
        <v>0</v>
      </c>
      <c r="AH464" s="236">
        <v>0</v>
      </c>
      <c r="AI464" s="236">
        <v>0</v>
      </c>
      <c r="AJ464" s="236">
        <v>0</v>
      </c>
      <c r="AK464" s="236">
        <v>189144644</v>
      </c>
      <c r="AL464" s="86">
        <v>0</v>
      </c>
      <c r="AM464" s="99"/>
      <c r="AN464" s="93"/>
      <c r="AO464" s="95"/>
    </row>
    <row r="465" spans="1:41">
      <c r="A465" s="17">
        <v>30547</v>
      </c>
      <c r="B465" s="17" t="s">
        <v>936</v>
      </c>
      <c r="C465" s="18"/>
      <c r="D465" s="18"/>
      <c r="E465" s="18"/>
      <c r="F465" s="18">
        <v>111000000</v>
      </c>
      <c r="G465" s="18">
        <f t="shared" si="191"/>
        <v>111000000</v>
      </c>
      <c r="H465" s="18">
        <v>0</v>
      </c>
      <c r="I465" s="18">
        <v>0</v>
      </c>
      <c r="J465" s="18">
        <f t="shared" si="189"/>
        <v>111000000</v>
      </c>
      <c r="K465" s="18">
        <v>0</v>
      </c>
      <c r="L465" s="18">
        <v>0</v>
      </c>
      <c r="M465" s="18"/>
      <c r="N465" s="18">
        <v>0</v>
      </c>
      <c r="O465" s="18">
        <v>0</v>
      </c>
      <c r="P465" s="18">
        <f t="shared" si="192"/>
        <v>0</v>
      </c>
      <c r="Q465" s="18">
        <f t="shared" si="190"/>
        <v>111000000</v>
      </c>
      <c r="R465" s="18">
        <f t="shared" si="193"/>
        <v>0</v>
      </c>
      <c r="T465" s="238">
        <v>30547</v>
      </c>
      <c r="U465" s="234" t="s">
        <v>936</v>
      </c>
      <c r="V465" s="236">
        <v>0</v>
      </c>
      <c r="W465" s="236">
        <v>0</v>
      </c>
      <c r="X465" s="236">
        <v>0</v>
      </c>
      <c r="Y465" s="236">
        <v>0</v>
      </c>
      <c r="Z465" s="236">
        <v>0</v>
      </c>
      <c r="AA465" s="236">
        <v>111000000</v>
      </c>
      <c r="AB465" s="236">
        <v>111000000</v>
      </c>
      <c r="AC465" s="236">
        <v>0</v>
      </c>
      <c r="AD465" s="236">
        <v>0</v>
      </c>
      <c r="AE465" s="236">
        <v>111000000</v>
      </c>
      <c r="AF465" s="236">
        <v>0</v>
      </c>
      <c r="AG465" s="236">
        <v>0</v>
      </c>
      <c r="AH465" s="236">
        <v>0</v>
      </c>
      <c r="AI465" s="236">
        <v>0</v>
      </c>
      <c r="AJ465" s="236">
        <v>0</v>
      </c>
      <c r="AK465" s="236">
        <v>111000000</v>
      </c>
      <c r="AL465" s="86">
        <v>0</v>
      </c>
      <c r="AM465" s="99"/>
      <c r="AN465" s="93"/>
      <c r="AO465" s="95"/>
    </row>
    <row r="466" spans="1:41">
      <c r="A466" s="17">
        <v>30548</v>
      </c>
      <c r="B466" s="17" t="s">
        <v>937</v>
      </c>
      <c r="C466" s="18"/>
      <c r="D466" s="18"/>
      <c r="E466" s="18"/>
      <c r="F466" s="18">
        <v>15011241</v>
      </c>
      <c r="G466" s="18">
        <f t="shared" si="191"/>
        <v>15011241</v>
      </c>
      <c r="H466" s="18">
        <v>0</v>
      </c>
      <c r="I466" s="18">
        <v>0</v>
      </c>
      <c r="J466" s="18">
        <f t="shared" si="189"/>
        <v>15011241</v>
      </c>
      <c r="K466" s="18">
        <v>0</v>
      </c>
      <c r="L466" s="18">
        <v>0</v>
      </c>
      <c r="M466" s="18"/>
      <c r="N466" s="18">
        <v>0</v>
      </c>
      <c r="O466" s="18">
        <v>0</v>
      </c>
      <c r="P466" s="18">
        <f t="shared" si="192"/>
        <v>0</v>
      </c>
      <c r="Q466" s="18">
        <f t="shared" si="190"/>
        <v>15011241</v>
      </c>
      <c r="R466" s="18">
        <f t="shared" si="193"/>
        <v>0</v>
      </c>
      <c r="T466" s="238">
        <v>30548</v>
      </c>
      <c r="U466" s="234" t="s">
        <v>937</v>
      </c>
      <c r="V466" s="236">
        <v>0</v>
      </c>
      <c r="W466" s="236">
        <v>0</v>
      </c>
      <c r="X466" s="236">
        <v>0</v>
      </c>
      <c r="Y466" s="236">
        <v>0</v>
      </c>
      <c r="Z466" s="236">
        <v>0</v>
      </c>
      <c r="AA466" s="236">
        <v>15011241</v>
      </c>
      <c r="AB466" s="236">
        <v>15011241</v>
      </c>
      <c r="AC466" s="236">
        <v>0</v>
      </c>
      <c r="AD466" s="236">
        <v>0</v>
      </c>
      <c r="AE466" s="236">
        <v>15011241</v>
      </c>
      <c r="AF466" s="236">
        <v>0</v>
      </c>
      <c r="AG466" s="236">
        <v>0</v>
      </c>
      <c r="AH466" s="236">
        <v>0</v>
      </c>
      <c r="AI466" s="236">
        <v>0</v>
      </c>
      <c r="AJ466" s="236">
        <v>0</v>
      </c>
      <c r="AK466" s="236">
        <v>15011241</v>
      </c>
      <c r="AL466" s="86">
        <v>0</v>
      </c>
      <c r="AM466" s="99"/>
      <c r="AN466" s="93"/>
      <c r="AO466" s="95"/>
    </row>
    <row r="467" spans="1:41">
      <c r="A467" s="17">
        <v>30549</v>
      </c>
      <c r="B467" s="17" t="s">
        <v>938</v>
      </c>
      <c r="C467" s="18"/>
      <c r="D467" s="18"/>
      <c r="E467" s="18"/>
      <c r="F467" s="18">
        <v>60440</v>
      </c>
      <c r="G467" s="18">
        <f t="shared" si="191"/>
        <v>60440</v>
      </c>
      <c r="H467" s="18">
        <v>0</v>
      </c>
      <c r="I467" s="18">
        <v>0</v>
      </c>
      <c r="J467" s="18">
        <f t="shared" si="189"/>
        <v>60440</v>
      </c>
      <c r="K467" s="18">
        <v>0</v>
      </c>
      <c r="L467" s="18">
        <v>0</v>
      </c>
      <c r="M467" s="18"/>
      <c r="N467" s="18">
        <v>0</v>
      </c>
      <c r="O467" s="18">
        <v>0</v>
      </c>
      <c r="P467" s="18">
        <f t="shared" si="192"/>
        <v>0</v>
      </c>
      <c r="Q467" s="18">
        <f t="shared" si="190"/>
        <v>60440</v>
      </c>
      <c r="R467" s="18">
        <f t="shared" si="193"/>
        <v>0</v>
      </c>
      <c r="T467" s="238">
        <v>30549</v>
      </c>
      <c r="U467" s="234" t="s">
        <v>938</v>
      </c>
      <c r="V467" s="236">
        <v>0</v>
      </c>
      <c r="W467" s="236">
        <v>0</v>
      </c>
      <c r="X467" s="236">
        <v>0</v>
      </c>
      <c r="Y467" s="236">
        <v>0</v>
      </c>
      <c r="Z467" s="236">
        <v>0</v>
      </c>
      <c r="AA467" s="236">
        <v>60440</v>
      </c>
      <c r="AB467" s="236">
        <v>60440</v>
      </c>
      <c r="AC467" s="236">
        <v>0</v>
      </c>
      <c r="AD467" s="236">
        <v>0</v>
      </c>
      <c r="AE467" s="236">
        <v>60440</v>
      </c>
      <c r="AF467" s="236">
        <v>0</v>
      </c>
      <c r="AG467" s="236">
        <v>0</v>
      </c>
      <c r="AH467" s="236">
        <v>0</v>
      </c>
      <c r="AI467" s="236">
        <v>0</v>
      </c>
      <c r="AJ467" s="236">
        <v>0</v>
      </c>
      <c r="AK467" s="236">
        <v>60440</v>
      </c>
      <c r="AL467" s="86">
        <v>0</v>
      </c>
      <c r="AM467" s="99"/>
      <c r="AN467" s="93"/>
      <c r="AO467" s="95"/>
    </row>
    <row r="468" spans="1:41">
      <c r="A468" s="17">
        <v>30550</v>
      </c>
      <c r="B468" s="17" t="s">
        <v>939</v>
      </c>
      <c r="C468" s="18"/>
      <c r="D468" s="18"/>
      <c r="E468" s="18"/>
      <c r="F468" s="18">
        <v>29292677</v>
      </c>
      <c r="G468" s="18">
        <f t="shared" si="191"/>
        <v>29292677</v>
      </c>
      <c r="H468" s="18">
        <v>0</v>
      </c>
      <c r="I468" s="18">
        <v>0</v>
      </c>
      <c r="J468" s="18">
        <f t="shared" si="189"/>
        <v>29292677</v>
      </c>
      <c r="K468" s="18">
        <v>0</v>
      </c>
      <c r="L468" s="18">
        <v>0</v>
      </c>
      <c r="M468" s="18"/>
      <c r="N468" s="18">
        <v>0</v>
      </c>
      <c r="O468" s="18">
        <v>0</v>
      </c>
      <c r="P468" s="18">
        <f t="shared" si="192"/>
        <v>0</v>
      </c>
      <c r="Q468" s="18">
        <f t="shared" si="190"/>
        <v>29292677</v>
      </c>
      <c r="R468" s="18">
        <f t="shared" si="193"/>
        <v>0</v>
      </c>
      <c r="T468" s="238">
        <v>30550</v>
      </c>
      <c r="U468" s="234" t="s">
        <v>939</v>
      </c>
      <c r="V468" s="236">
        <v>0</v>
      </c>
      <c r="W468" s="236">
        <v>0</v>
      </c>
      <c r="X468" s="236">
        <v>0</v>
      </c>
      <c r="Y468" s="236">
        <v>0</v>
      </c>
      <c r="Z468" s="236">
        <v>0</v>
      </c>
      <c r="AA468" s="236">
        <v>29292677</v>
      </c>
      <c r="AB468" s="236">
        <v>29292677</v>
      </c>
      <c r="AC468" s="236">
        <v>0</v>
      </c>
      <c r="AD468" s="236">
        <v>0</v>
      </c>
      <c r="AE468" s="236">
        <v>29292677</v>
      </c>
      <c r="AF468" s="236">
        <v>0</v>
      </c>
      <c r="AG468" s="236">
        <v>0</v>
      </c>
      <c r="AH468" s="236">
        <v>0</v>
      </c>
      <c r="AI468" s="236">
        <v>0</v>
      </c>
      <c r="AJ468" s="236">
        <v>0</v>
      </c>
      <c r="AK468" s="236">
        <v>29292677</v>
      </c>
      <c r="AL468" s="86">
        <v>0</v>
      </c>
      <c r="AM468" s="99"/>
      <c r="AN468" s="93"/>
      <c r="AO468" s="95"/>
    </row>
    <row r="469" spans="1:41">
      <c r="A469" s="17">
        <v>30551</v>
      </c>
      <c r="B469" s="17" t="s">
        <v>940</v>
      </c>
      <c r="C469" s="18"/>
      <c r="D469" s="18"/>
      <c r="E469" s="18"/>
      <c r="F469" s="18">
        <v>30348238</v>
      </c>
      <c r="G469" s="18">
        <f t="shared" si="191"/>
        <v>30348238</v>
      </c>
      <c r="H469" s="18">
        <v>0</v>
      </c>
      <c r="I469" s="18">
        <v>0</v>
      </c>
      <c r="J469" s="18">
        <f t="shared" si="189"/>
        <v>30348238</v>
      </c>
      <c r="K469" s="18">
        <v>0</v>
      </c>
      <c r="L469" s="18">
        <v>0</v>
      </c>
      <c r="M469" s="18"/>
      <c r="N469" s="18">
        <v>0</v>
      </c>
      <c r="O469" s="18">
        <v>0</v>
      </c>
      <c r="P469" s="18">
        <f t="shared" si="192"/>
        <v>0</v>
      </c>
      <c r="Q469" s="18">
        <f t="shared" si="190"/>
        <v>30348238</v>
      </c>
      <c r="R469" s="18">
        <f t="shared" si="193"/>
        <v>0</v>
      </c>
      <c r="T469" s="238">
        <v>30551</v>
      </c>
      <c r="U469" s="234" t="s">
        <v>940</v>
      </c>
      <c r="V469" s="236">
        <v>0</v>
      </c>
      <c r="W469" s="236">
        <v>0</v>
      </c>
      <c r="X469" s="236">
        <v>0</v>
      </c>
      <c r="Y469" s="236">
        <v>0</v>
      </c>
      <c r="Z469" s="236">
        <v>0</v>
      </c>
      <c r="AA469" s="236">
        <v>30348238</v>
      </c>
      <c r="AB469" s="236">
        <v>30348238</v>
      </c>
      <c r="AC469" s="236">
        <v>0</v>
      </c>
      <c r="AD469" s="236">
        <v>0</v>
      </c>
      <c r="AE469" s="236">
        <v>30348238</v>
      </c>
      <c r="AF469" s="236">
        <v>0</v>
      </c>
      <c r="AG469" s="236">
        <v>0</v>
      </c>
      <c r="AH469" s="236">
        <v>0</v>
      </c>
      <c r="AI469" s="236">
        <v>0</v>
      </c>
      <c r="AJ469" s="236">
        <v>0</v>
      </c>
      <c r="AK469" s="236">
        <v>30348238</v>
      </c>
      <c r="AL469" s="86">
        <v>0</v>
      </c>
      <c r="AM469" s="99"/>
      <c r="AN469" s="93"/>
      <c r="AO469" s="95"/>
    </row>
    <row r="470" spans="1:41">
      <c r="A470" s="17">
        <v>30552</v>
      </c>
      <c r="B470" s="17" t="s">
        <v>941</v>
      </c>
      <c r="C470" s="18"/>
      <c r="D470" s="18"/>
      <c r="E470" s="18"/>
      <c r="F470" s="18">
        <v>221781937.24000001</v>
      </c>
      <c r="G470" s="18">
        <f t="shared" si="191"/>
        <v>221781937.24000001</v>
      </c>
      <c r="H470" s="18">
        <v>0</v>
      </c>
      <c r="I470" s="18">
        <v>0</v>
      </c>
      <c r="J470" s="18">
        <f t="shared" si="189"/>
        <v>221781937.24000001</v>
      </c>
      <c r="K470" s="18">
        <v>0</v>
      </c>
      <c r="L470" s="18">
        <v>0</v>
      </c>
      <c r="M470" s="18"/>
      <c r="N470" s="18">
        <v>0</v>
      </c>
      <c r="O470" s="18">
        <v>0</v>
      </c>
      <c r="P470" s="18">
        <f t="shared" si="192"/>
        <v>0</v>
      </c>
      <c r="Q470" s="18">
        <f t="shared" si="190"/>
        <v>221781937.24000001</v>
      </c>
      <c r="R470" s="18">
        <f t="shared" si="193"/>
        <v>0</v>
      </c>
      <c r="T470" s="238">
        <v>30552</v>
      </c>
      <c r="U470" s="234" t="s">
        <v>941</v>
      </c>
      <c r="V470" s="236">
        <v>0</v>
      </c>
      <c r="W470" s="236">
        <v>0</v>
      </c>
      <c r="X470" s="236">
        <v>0</v>
      </c>
      <c r="Y470" s="236">
        <v>0</v>
      </c>
      <c r="Z470" s="236">
        <v>0</v>
      </c>
      <c r="AA470" s="236">
        <v>221781937.24000001</v>
      </c>
      <c r="AB470" s="236">
        <v>221781937.24000001</v>
      </c>
      <c r="AC470" s="236">
        <v>0</v>
      </c>
      <c r="AD470" s="236">
        <v>0</v>
      </c>
      <c r="AE470" s="236">
        <v>221781937.24000001</v>
      </c>
      <c r="AF470" s="236">
        <v>0</v>
      </c>
      <c r="AG470" s="236">
        <v>0</v>
      </c>
      <c r="AH470" s="236">
        <v>0</v>
      </c>
      <c r="AI470" s="236">
        <v>0</v>
      </c>
      <c r="AJ470" s="236">
        <v>0</v>
      </c>
      <c r="AK470" s="236">
        <v>221781937.24000001</v>
      </c>
      <c r="AL470" s="86">
        <v>0</v>
      </c>
      <c r="AM470" s="99"/>
      <c r="AN470" s="93"/>
      <c r="AO470" s="95"/>
    </row>
    <row r="471" spans="1:41">
      <c r="A471" s="17">
        <v>30553</v>
      </c>
      <c r="B471" s="17" t="s">
        <v>942</v>
      </c>
      <c r="C471" s="18"/>
      <c r="D471" s="18"/>
      <c r="E471" s="18"/>
      <c r="F471" s="18">
        <v>286163840</v>
      </c>
      <c r="G471" s="18">
        <f t="shared" si="191"/>
        <v>286163840</v>
      </c>
      <c r="H471" s="18">
        <v>0</v>
      </c>
      <c r="I471" s="18">
        <v>0</v>
      </c>
      <c r="J471" s="18">
        <f t="shared" si="189"/>
        <v>286163840</v>
      </c>
      <c r="K471" s="18">
        <v>0</v>
      </c>
      <c r="L471" s="18">
        <v>0</v>
      </c>
      <c r="M471" s="18"/>
      <c r="N471" s="18">
        <v>0</v>
      </c>
      <c r="O471" s="18">
        <v>0</v>
      </c>
      <c r="P471" s="18">
        <f t="shared" si="192"/>
        <v>0</v>
      </c>
      <c r="Q471" s="18">
        <f t="shared" si="190"/>
        <v>286163840</v>
      </c>
      <c r="R471" s="18">
        <f t="shared" si="193"/>
        <v>0</v>
      </c>
      <c r="T471" s="238">
        <v>30553</v>
      </c>
      <c r="U471" s="234" t="s">
        <v>942</v>
      </c>
      <c r="V471" s="236">
        <v>0</v>
      </c>
      <c r="W471" s="236">
        <v>0</v>
      </c>
      <c r="X471" s="236">
        <v>0</v>
      </c>
      <c r="Y471" s="236">
        <v>0</v>
      </c>
      <c r="Z471" s="236">
        <v>0</v>
      </c>
      <c r="AA471" s="236">
        <v>286163840</v>
      </c>
      <c r="AB471" s="236">
        <v>286163840</v>
      </c>
      <c r="AC471" s="236">
        <v>0</v>
      </c>
      <c r="AD471" s="236">
        <v>0</v>
      </c>
      <c r="AE471" s="236">
        <v>286163840</v>
      </c>
      <c r="AF471" s="236">
        <v>0</v>
      </c>
      <c r="AG471" s="236">
        <v>0</v>
      </c>
      <c r="AH471" s="236">
        <v>0</v>
      </c>
      <c r="AI471" s="236">
        <v>0</v>
      </c>
      <c r="AJ471" s="236">
        <v>0</v>
      </c>
      <c r="AK471" s="236">
        <v>286163840</v>
      </c>
      <c r="AL471" s="86">
        <v>0</v>
      </c>
      <c r="AM471" s="99"/>
      <c r="AN471" s="93"/>
      <c r="AO471" s="95"/>
    </row>
    <row r="472" spans="1:41">
      <c r="A472" s="17">
        <v>30554</v>
      </c>
      <c r="B472" s="17" t="s">
        <v>943</v>
      </c>
      <c r="C472" s="18"/>
      <c r="D472" s="18"/>
      <c r="E472" s="18"/>
      <c r="F472" s="18">
        <v>96862725</v>
      </c>
      <c r="G472" s="18">
        <f t="shared" si="191"/>
        <v>96862725</v>
      </c>
      <c r="H472" s="18">
        <v>0</v>
      </c>
      <c r="I472" s="18">
        <v>0</v>
      </c>
      <c r="J472" s="18">
        <f t="shared" si="189"/>
        <v>96862725</v>
      </c>
      <c r="K472" s="18">
        <v>0</v>
      </c>
      <c r="L472" s="18">
        <v>0</v>
      </c>
      <c r="M472" s="18"/>
      <c r="N472" s="18">
        <v>0</v>
      </c>
      <c r="O472" s="18">
        <v>0</v>
      </c>
      <c r="P472" s="18">
        <f t="shared" si="192"/>
        <v>0</v>
      </c>
      <c r="Q472" s="18">
        <f t="shared" si="190"/>
        <v>96862725</v>
      </c>
      <c r="R472" s="18">
        <f t="shared" si="193"/>
        <v>0</v>
      </c>
      <c r="T472" s="238">
        <v>30554</v>
      </c>
      <c r="U472" s="234" t="s">
        <v>943</v>
      </c>
      <c r="V472" s="236">
        <v>0</v>
      </c>
      <c r="W472" s="236">
        <v>0</v>
      </c>
      <c r="X472" s="236">
        <v>0</v>
      </c>
      <c r="Y472" s="236">
        <v>0</v>
      </c>
      <c r="Z472" s="236">
        <v>0</v>
      </c>
      <c r="AA472" s="236">
        <v>96862725</v>
      </c>
      <c r="AB472" s="236">
        <v>96862725</v>
      </c>
      <c r="AC472" s="236">
        <v>0</v>
      </c>
      <c r="AD472" s="236">
        <v>0</v>
      </c>
      <c r="AE472" s="236">
        <v>96862725</v>
      </c>
      <c r="AF472" s="236">
        <v>0</v>
      </c>
      <c r="AG472" s="236">
        <v>0</v>
      </c>
      <c r="AH472" s="236">
        <v>0</v>
      </c>
      <c r="AI472" s="236">
        <v>0</v>
      </c>
      <c r="AJ472" s="236">
        <v>0</v>
      </c>
      <c r="AK472" s="236">
        <v>96862725</v>
      </c>
      <c r="AL472" s="86">
        <v>0</v>
      </c>
      <c r="AM472" s="99"/>
      <c r="AN472" s="93"/>
      <c r="AO472" s="95"/>
    </row>
    <row r="473" spans="1:41">
      <c r="A473" s="17">
        <v>30555</v>
      </c>
      <c r="B473" s="17" t="s">
        <v>944</v>
      </c>
      <c r="C473" s="18"/>
      <c r="D473" s="18"/>
      <c r="E473" s="18"/>
      <c r="F473" s="18">
        <v>120000000</v>
      </c>
      <c r="G473" s="18">
        <f t="shared" si="191"/>
        <v>120000000</v>
      </c>
      <c r="H473" s="18">
        <v>0</v>
      </c>
      <c r="I473" s="18">
        <v>0</v>
      </c>
      <c r="J473" s="18">
        <f t="shared" si="189"/>
        <v>120000000</v>
      </c>
      <c r="K473" s="18">
        <v>0</v>
      </c>
      <c r="L473" s="18">
        <v>0</v>
      </c>
      <c r="M473" s="18"/>
      <c r="N473" s="18">
        <v>0</v>
      </c>
      <c r="O473" s="18">
        <v>0</v>
      </c>
      <c r="P473" s="18">
        <f t="shared" si="192"/>
        <v>0</v>
      </c>
      <c r="Q473" s="18">
        <f t="shared" si="190"/>
        <v>120000000</v>
      </c>
      <c r="R473" s="18">
        <f t="shared" si="193"/>
        <v>0</v>
      </c>
      <c r="T473" s="238">
        <v>30555</v>
      </c>
      <c r="U473" s="234" t="s">
        <v>944</v>
      </c>
      <c r="V473" s="236">
        <v>0</v>
      </c>
      <c r="W473" s="236">
        <v>0</v>
      </c>
      <c r="X473" s="236">
        <v>0</v>
      </c>
      <c r="Y473" s="236">
        <v>0</v>
      </c>
      <c r="Z473" s="236">
        <v>0</v>
      </c>
      <c r="AA473" s="236">
        <v>120000000</v>
      </c>
      <c r="AB473" s="236">
        <v>120000000</v>
      </c>
      <c r="AC473" s="236">
        <v>0</v>
      </c>
      <c r="AD473" s="236">
        <v>0</v>
      </c>
      <c r="AE473" s="236">
        <v>120000000</v>
      </c>
      <c r="AF473" s="236">
        <v>0</v>
      </c>
      <c r="AG473" s="236">
        <v>0</v>
      </c>
      <c r="AH473" s="236">
        <v>0</v>
      </c>
      <c r="AI473" s="236">
        <v>0</v>
      </c>
      <c r="AJ473" s="236">
        <v>0</v>
      </c>
      <c r="AK473" s="236">
        <v>120000000</v>
      </c>
      <c r="AL473" s="86">
        <v>0</v>
      </c>
      <c r="AM473" s="99"/>
      <c r="AN473" s="93"/>
      <c r="AO473" s="95"/>
    </row>
    <row r="474" spans="1:41">
      <c r="A474" s="17">
        <v>30556</v>
      </c>
      <c r="B474" s="17" t="s">
        <v>945</v>
      </c>
      <c r="C474" s="18"/>
      <c r="D474" s="18"/>
      <c r="E474" s="18"/>
      <c r="F474" s="18">
        <v>42061857</v>
      </c>
      <c r="G474" s="18">
        <f t="shared" si="191"/>
        <v>42061857</v>
      </c>
      <c r="H474" s="18">
        <v>0</v>
      </c>
      <c r="I474" s="18">
        <v>0</v>
      </c>
      <c r="J474" s="18">
        <f t="shared" si="189"/>
        <v>42061857</v>
      </c>
      <c r="K474" s="18">
        <v>0</v>
      </c>
      <c r="L474" s="18">
        <v>0</v>
      </c>
      <c r="M474" s="18"/>
      <c r="N474" s="18">
        <v>0</v>
      </c>
      <c r="O474" s="18">
        <v>0</v>
      </c>
      <c r="P474" s="18">
        <f t="shared" si="192"/>
        <v>0</v>
      </c>
      <c r="Q474" s="18">
        <f t="shared" si="190"/>
        <v>42061857</v>
      </c>
      <c r="R474" s="18">
        <f t="shared" si="193"/>
        <v>0</v>
      </c>
      <c r="T474" s="238">
        <v>30556</v>
      </c>
      <c r="U474" s="234" t="s">
        <v>945</v>
      </c>
      <c r="V474" s="236">
        <v>0</v>
      </c>
      <c r="W474" s="236">
        <v>0</v>
      </c>
      <c r="X474" s="236">
        <v>0</v>
      </c>
      <c r="Y474" s="236">
        <v>0</v>
      </c>
      <c r="Z474" s="236">
        <v>0</v>
      </c>
      <c r="AA474" s="236">
        <v>42061857</v>
      </c>
      <c r="AB474" s="236">
        <v>42061857</v>
      </c>
      <c r="AC474" s="236">
        <v>0</v>
      </c>
      <c r="AD474" s="236">
        <v>0</v>
      </c>
      <c r="AE474" s="236">
        <v>42061857</v>
      </c>
      <c r="AF474" s="236">
        <v>0</v>
      </c>
      <c r="AG474" s="236">
        <v>0</v>
      </c>
      <c r="AH474" s="236">
        <v>0</v>
      </c>
      <c r="AI474" s="236">
        <v>0</v>
      </c>
      <c r="AJ474" s="236">
        <v>0</v>
      </c>
      <c r="AK474" s="236">
        <v>42061857</v>
      </c>
      <c r="AL474" s="86">
        <v>0</v>
      </c>
      <c r="AM474" s="99"/>
      <c r="AN474" s="93"/>
      <c r="AO474" s="95"/>
    </row>
    <row r="475" spans="1:41">
      <c r="A475" s="17">
        <v>30557</v>
      </c>
      <c r="B475" s="17" t="s">
        <v>946</v>
      </c>
      <c r="C475" s="18"/>
      <c r="D475" s="18"/>
      <c r="E475" s="18"/>
      <c r="F475" s="18">
        <v>32979961</v>
      </c>
      <c r="G475" s="18">
        <f t="shared" si="191"/>
        <v>32979961</v>
      </c>
      <c r="H475" s="18">
        <v>0</v>
      </c>
      <c r="I475" s="18">
        <v>0</v>
      </c>
      <c r="J475" s="18">
        <f t="shared" si="189"/>
        <v>32979961</v>
      </c>
      <c r="K475" s="18">
        <v>0</v>
      </c>
      <c r="L475" s="18">
        <v>0</v>
      </c>
      <c r="M475" s="18"/>
      <c r="N475" s="18">
        <v>0</v>
      </c>
      <c r="O475" s="18">
        <v>0</v>
      </c>
      <c r="P475" s="18">
        <f t="shared" si="192"/>
        <v>0</v>
      </c>
      <c r="Q475" s="18">
        <f t="shared" si="190"/>
        <v>32979961</v>
      </c>
      <c r="R475" s="18">
        <f t="shared" si="193"/>
        <v>0</v>
      </c>
      <c r="T475" s="238">
        <v>30557</v>
      </c>
      <c r="U475" s="234" t="s">
        <v>946</v>
      </c>
      <c r="V475" s="236">
        <v>0</v>
      </c>
      <c r="W475" s="236">
        <v>0</v>
      </c>
      <c r="X475" s="236">
        <v>0</v>
      </c>
      <c r="Y475" s="236">
        <v>0</v>
      </c>
      <c r="Z475" s="236">
        <v>0</v>
      </c>
      <c r="AA475" s="236">
        <v>32979961</v>
      </c>
      <c r="AB475" s="236">
        <v>32979961</v>
      </c>
      <c r="AC475" s="236">
        <v>0</v>
      </c>
      <c r="AD475" s="236">
        <v>0</v>
      </c>
      <c r="AE475" s="236">
        <v>32979961</v>
      </c>
      <c r="AF475" s="236">
        <v>0</v>
      </c>
      <c r="AG475" s="236">
        <v>0</v>
      </c>
      <c r="AH475" s="236">
        <v>0</v>
      </c>
      <c r="AI475" s="236">
        <v>0</v>
      </c>
      <c r="AJ475" s="236">
        <v>0</v>
      </c>
      <c r="AK475" s="236">
        <v>32979961</v>
      </c>
      <c r="AL475" s="86">
        <v>0</v>
      </c>
      <c r="AM475" s="99"/>
      <c r="AN475" s="93"/>
      <c r="AO475" s="95"/>
    </row>
    <row r="476" spans="1:41">
      <c r="A476" s="17">
        <v>30558</v>
      </c>
      <c r="B476" s="17" t="s">
        <v>947</v>
      </c>
      <c r="C476" s="18"/>
      <c r="D476" s="18"/>
      <c r="E476" s="18"/>
      <c r="F476" s="18">
        <v>100000000</v>
      </c>
      <c r="G476" s="18">
        <f t="shared" si="191"/>
        <v>100000000</v>
      </c>
      <c r="H476" s="18">
        <v>0</v>
      </c>
      <c r="I476" s="18">
        <v>0</v>
      </c>
      <c r="J476" s="18">
        <f t="shared" si="189"/>
        <v>100000000</v>
      </c>
      <c r="K476" s="18">
        <v>0</v>
      </c>
      <c r="L476" s="18">
        <v>0</v>
      </c>
      <c r="M476" s="18"/>
      <c r="N476" s="18">
        <v>0</v>
      </c>
      <c r="O476" s="18">
        <v>0</v>
      </c>
      <c r="P476" s="18">
        <f t="shared" si="192"/>
        <v>0</v>
      </c>
      <c r="Q476" s="18">
        <f t="shared" si="190"/>
        <v>100000000</v>
      </c>
      <c r="R476" s="18">
        <f t="shared" si="193"/>
        <v>0</v>
      </c>
      <c r="T476" s="238">
        <v>30558</v>
      </c>
      <c r="U476" s="234" t="s">
        <v>947</v>
      </c>
      <c r="V476" s="236">
        <v>0</v>
      </c>
      <c r="W476" s="236">
        <v>0</v>
      </c>
      <c r="X476" s="236">
        <v>0</v>
      </c>
      <c r="Y476" s="236">
        <v>0</v>
      </c>
      <c r="Z476" s="236">
        <v>0</v>
      </c>
      <c r="AA476" s="236">
        <v>100000000</v>
      </c>
      <c r="AB476" s="236">
        <v>100000000</v>
      </c>
      <c r="AC476" s="236">
        <v>0</v>
      </c>
      <c r="AD476" s="236">
        <v>0</v>
      </c>
      <c r="AE476" s="236">
        <v>100000000</v>
      </c>
      <c r="AF476" s="236">
        <v>0</v>
      </c>
      <c r="AG476" s="236">
        <v>0</v>
      </c>
      <c r="AH476" s="236">
        <v>0</v>
      </c>
      <c r="AI476" s="236">
        <v>0</v>
      </c>
      <c r="AJ476" s="236">
        <v>0</v>
      </c>
      <c r="AK476" s="236">
        <v>100000000</v>
      </c>
      <c r="AL476" s="86">
        <v>0</v>
      </c>
      <c r="AM476" s="99"/>
      <c r="AN476" s="93"/>
      <c r="AO476" s="95"/>
    </row>
    <row r="477" spans="1:41">
      <c r="A477" s="17">
        <v>30559</v>
      </c>
      <c r="B477" s="17" t="s">
        <v>948</v>
      </c>
      <c r="C477" s="18"/>
      <c r="D477" s="18"/>
      <c r="E477" s="18"/>
      <c r="F477" s="18">
        <v>80000000</v>
      </c>
      <c r="G477" s="18">
        <f t="shared" si="191"/>
        <v>80000000</v>
      </c>
      <c r="H477" s="18">
        <v>0</v>
      </c>
      <c r="I477" s="18">
        <v>0</v>
      </c>
      <c r="J477" s="18">
        <f t="shared" si="189"/>
        <v>80000000</v>
      </c>
      <c r="K477" s="18">
        <v>0</v>
      </c>
      <c r="L477" s="18">
        <v>0</v>
      </c>
      <c r="M477" s="18"/>
      <c r="N477" s="18">
        <v>0</v>
      </c>
      <c r="O477" s="18">
        <v>0</v>
      </c>
      <c r="P477" s="18">
        <f t="shared" si="192"/>
        <v>0</v>
      </c>
      <c r="Q477" s="18">
        <f t="shared" si="190"/>
        <v>80000000</v>
      </c>
      <c r="R477" s="18">
        <f t="shared" si="193"/>
        <v>0</v>
      </c>
      <c r="T477" s="238">
        <v>30559</v>
      </c>
      <c r="U477" s="234" t="s">
        <v>948</v>
      </c>
      <c r="V477" s="236">
        <v>0</v>
      </c>
      <c r="W477" s="236">
        <v>0</v>
      </c>
      <c r="X477" s="236">
        <v>0</v>
      </c>
      <c r="Y477" s="236">
        <v>0</v>
      </c>
      <c r="Z477" s="236">
        <v>0</v>
      </c>
      <c r="AA477" s="236">
        <v>80000000</v>
      </c>
      <c r="AB477" s="236">
        <v>80000000</v>
      </c>
      <c r="AC477" s="236">
        <v>0</v>
      </c>
      <c r="AD477" s="236">
        <v>0</v>
      </c>
      <c r="AE477" s="236">
        <v>80000000</v>
      </c>
      <c r="AF477" s="236">
        <v>0</v>
      </c>
      <c r="AG477" s="236">
        <v>0</v>
      </c>
      <c r="AH477" s="236">
        <v>0</v>
      </c>
      <c r="AI477" s="236">
        <v>0</v>
      </c>
      <c r="AJ477" s="236">
        <v>0</v>
      </c>
      <c r="AK477" s="236">
        <v>80000000</v>
      </c>
      <c r="AL477" s="86">
        <v>0</v>
      </c>
      <c r="AM477" s="99"/>
      <c r="AN477" s="93"/>
      <c r="AO477" s="95"/>
    </row>
    <row r="478" spans="1:41">
      <c r="A478" s="17">
        <v>30560</v>
      </c>
      <c r="B478" s="17" t="s">
        <v>949</v>
      </c>
      <c r="C478" s="18"/>
      <c r="D478" s="18"/>
      <c r="E478" s="18"/>
      <c r="F478" s="18">
        <v>10000000</v>
      </c>
      <c r="G478" s="18">
        <f t="shared" si="191"/>
        <v>10000000</v>
      </c>
      <c r="H478" s="18">
        <v>0</v>
      </c>
      <c r="I478" s="18">
        <v>0</v>
      </c>
      <c r="J478" s="18">
        <f t="shared" si="189"/>
        <v>10000000</v>
      </c>
      <c r="K478" s="18">
        <v>0</v>
      </c>
      <c r="L478" s="18">
        <v>0</v>
      </c>
      <c r="M478" s="18"/>
      <c r="N478" s="18">
        <v>0</v>
      </c>
      <c r="O478" s="18">
        <v>0</v>
      </c>
      <c r="P478" s="18">
        <f t="shared" si="192"/>
        <v>0</v>
      </c>
      <c r="Q478" s="18">
        <f t="shared" si="190"/>
        <v>10000000</v>
      </c>
      <c r="R478" s="18">
        <f t="shared" si="193"/>
        <v>0</v>
      </c>
      <c r="T478" s="238">
        <v>30560</v>
      </c>
      <c r="U478" s="234" t="s">
        <v>949</v>
      </c>
      <c r="V478" s="236">
        <v>0</v>
      </c>
      <c r="W478" s="236">
        <v>0</v>
      </c>
      <c r="X478" s="236">
        <v>0</v>
      </c>
      <c r="Y478" s="236">
        <v>0</v>
      </c>
      <c r="Z478" s="236">
        <v>0</v>
      </c>
      <c r="AA478" s="236">
        <v>10000000</v>
      </c>
      <c r="AB478" s="236">
        <v>10000000</v>
      </c>
      <c r="AC478" s="236">
        <v>0</v>
      </c>
      <c r="AD478" s="236">
        <v>0</v>
      </c>
      <c r="AE478" s="236">
        <v>10000000</v>
      </c>
      <c r="AF478" s="236">
        <v>0</v>
      </c>
      <c r="AG478" s="236">
        <v>0</v>
      </c>
      <c r="AH478" s="236">
        <v>0</v>
      </c>
      <c r="AI478" s="236">
        <v>0</v>
      </c>
      <c r="AJ478" s="236">
        <v>0</v>
      </c>
      <c r="AK478" s="236">
        <v>10000000</v>
      </c>
      <c r="AL478" s="86">
        <v>0</v>
      </c>
      <c r="AM478" s="99"/>
      <c r="AN478" s="93"/>
      <c r="AO478" s="95"/>
    </row>
    <row r="479" spans="1:41">
      <c r="A479" s="17">
        <v>30561</v>
      </c>
      <c r="B479" s="17" t="s">
        <v>950</v>
      </c>
      <c r="C479" s="18"/>
      <c r="D479" s="18"/>
      <c r="E479" s="18"/>
      <c r="F479" s="18">
        <v>50000000</v>
      </c>
      <c r="G479" s="18">
        <f t="shared" si="191"/>
        <v>50000000</v>
      </c>
      <c r="H479" s="18">
        <v>0</v>
      </c>
      <c r="I479" s="18">
        <v>0</v>
      </c>
      <c r="J479" s="18">
        <f t="shared" si="189"/>
        <v>50000000</v>
      </c>
      <c r="K479" s="18">
        <v>0</v>
      </c>
      <c r="L479" s="18">
        <v>0</v>
      </c>
      <c r="M479" s="18"/>
      <c r="N479" s="18">
        <v>0</v>
      </c>
      <c r="O479" s="18">
        <v>0</v>
      </c>
      <c r="P479" s="18">
        <f t="shared" si="192"/>
        <v>0</v>
      </c>
      <c r="Q479" s="18">
        <f t="shared" si="190"/>
        <v>50000000</v>
      </c>
      <c r="R479" s="18">
        <f t="shared" si="193"/>
        <v>0</v>
      </c>
      <c r="T479" s="238">
        <v>30561</v>
      </c>
      <c r="U479" s="234" t="s">
        <v>950</v>
      </c>
      <c r="V479" s="236">
        <v>0</v>
      </c>
      <c r="W479" s="236">
        <v>0</v>
      </c>
      <c r="X479" s="236">
        <v>0</v>
      </c>
      <c r="Y479" s="236">
        <v>0</v>
      </c>
      <c r="Z479" s="236">
        <v>0</v>
      </c>
      <c r="AA479" s="236">
        <v>50000000</v>
      </c>
      <c r="AB479" s="236">
        <v>50000000</v>
      </c>
      <c r="AC479" s="236">
        <v>0</v>
      </c>
      <c r="AD479" s="236">
        <v>0</v>
      </c>
      <c r="AE479" s="236">
        <v>50000000</v>
      </c>
      <c r="AF479" s="236">
        <v>0</v>
      </c>
      <c r="AG479" s="236">
        <v>0</v>
      </c>
      <c r="AH479" s="236">
        <v>0</v>
      </c>
      <c r="AI479" s="236">
        <v>0</v>
      </c>
      <c r="AJ479" s="236">
        <v>0</v>
      </c>
      <c r="AK479" s="236">
        <v>50000000</v>
      </c>
      <c r="AL479" s="86">
        <v>0</v>
      </c>
      <c r="AM479" s="99"/>
      <c r="AN479" s="93"/>
      <c r="AO479" s="95"/>
    </row>
    <row r="480" spans="1:41">
      <c r="A480" s="17">
        <v>30562</v>
      </c>
      <c r="B480" s="17" t="s">
        <v>951</v>
      </c>
      <c r="C480" s="18"/>
      <c r="D480" s="18"/>
      <c r="E480" s="18"/>
      <c r="F480" s="18">
        <v>23569112</v>
      </c>
      <c r="G480" s="18">
        <f t="shared" si="191"/>
        <v>23569112</v>
      </c>
      <c r="H480" s="18">
        <v>0</v>
      </c>
      <c r="I480" s="18">
        <v>0</v>
      </c>
      <c r="J480" s="18">
        <f t="shared" si="189"/>
        <v>23569112</v>
      </c>
      <c r="K480" s="18">
        <v>0</v>
      </c>
      <c r="L480" s="18">
        <v>0</v>
      </c>
      <c r="M480" s="18"/>
      <c r="N480" s="18">
        <v>0</v>
      </c>
      <c r="O480" s="18">
        <v>0</v>
      </c>
      <c r="P480" s="18">
        <f t="shared" si="192"/>
        <v>0</v>
      </c>
      <c r="Q480" s="18">
        <f t="shared" si="190"/>
        <v>23569112</v>
      </c>
      <c r="R480" s="18">
        <f t="shared" si="193"/>
        <v>0</v>
      </c>
      <c r="T480" s="238">
        <v>30562</v>
      </c>
      <c r="U480" s="234" t="s">
        <v>951</v>
      </c>
      <c r="V480" s="236">
        <v>0</v>
      </c>
      <c r="W480" s="236">
        <v>0</v>
      </c>
      <c r="X480" s="236">
        <v>0</v>
      </c>
      <c r="Y480" s="236">
        <v>0</v>
      </c>
      <c r="Z480" s="236">
        <v>0</v>
      </c>
      <c r="AA480" s="236">
        <v>23569112</v>
      </c>
      <c r="AB480" s="236">
        <v>23569112</v>
      </c>
      <c r="AC480" s="236">
        <v>0</v>
      </c>
      <c r="AD480" s="236">
        <v>0</v>
      </c>
      <c r="AE480" s="236">
        <v>23569112</v>
      </c>
      <c r="AF480" s="236">
        <v>0</v>
      </c>
      <c r="AG480" s="236">
        <v>0</v>
      </c>
      <c r="AH480" s="236">
        <v>0</v>
      </c>
      <c r="AI480" s="236">
        <v>0</v>
      </c>
      <c r="AJ480" s="236">
        <v>0</v>
      </c>
      <c r="AK480" s="236">
        <v>23569112</v>
      </c>
      <c r="AL480" s="86">
        <v>0</v>
      </c>
      <c r="AM480" s="99"/>
      <c r="AN480" s="93"/>
      <c r="AO480" s="95"/>
    </row>
    <row r="481" spans="1:41">
      <c r="A481" s="17">
        <v>30563</v>
      </c>
      <c r="B481" s="17" t="s">
        <v>952</v>
      </c>
      <c r="C481" s="18"/>
      <c r="D481" s="18"/>
      <c r="E481" s="18"/>
      <c r="F481" s="18">
        <v>29005798</v>
      </c>
      <c r="G481" s="18">
        <f t="shared" si="191"/>
        <v>29005798</v>
      </c>
      <c r="H481" s="18">
        <v>0</v>
      </c>
      <c r="I481" s="18">
        <v>0</v>
      </c>
      <c r="J481" s="18">
        <f t="shared" si="189"/>
        <v>29005798</v>
      </c>
      <c r="K481" s="18">
        <v>0</v>
      </c>
      <c r="L481" s="18">
        <v>0</v>
      </c>
      <c r="M481" s="18"/>
      <c r="N481" s="18">
        <v>0</v>
      </c>
      <c r="O481" s="18">
        <v>0</v>
      </c>
      <c r="P481" s="18">
        <f t="shared" si="192"/>
        <v>0</v>
      </c>
      <c r="Q481" s="18">
        <f t="shared" si="190"/>
        <v>29005798</v>
      </c>
      <c r="R481" s="18">
        <f t="shared" si="193"/>
        <v>0</v>
      </c>
      <c r="T481" s="238">
        <v>30563</v>
      </c>
      <c r="U481" s="234" t="s">
        <v>952</v>
      </c>
      <c r="V481" s="236">
        <v>0</v>
      </c>
      <c r="W481" s="236">
        <v>0</v>
      </c>
      <c r="X481" s="236">
        <v>0</v>
      </c>
      <c r="Y481" s="236">
        <v>0</v>
      </c>
      <c r="Z481" s="236">
        <v>0</v>
      </c>
      <c r="AA481" s="236">
        <v>29005798</v>
      </c>
      <c r="AB481" s="236">
        <v>29005798</v>
      </c>
      <c r="AC481" s="236">
        <v>0</v>
      </c>
      <c r="AD481" s="236">
        <v>0</v>
      </c>
      <c r="AE481" s="236">
        <v>29005798</v>
      </c>
      <c r="AF481" s="236">
        <v>0</v>
      </c>
      <c r="AG481" s="236">
        <v>0</v>
      </c>
      <c r="AH481" s="236">
        <v>0</v>
      </c>
      <c r="AI481" s="236">
        <v>0</v>
      </c>
      <c r="AJ481" s="236">
        <v>0</v>
      </c>
      <c r="AK481" s="236">
        <v>29005798</v>
      </c>
      <c r="AL481" s="86">
        <v>0</v>
      </c>
      <c r="AM481" s="99"/>
      <c r="AN481" s="93"/>
      <c r="AO481" s="95"/>
    </row>
    <row r="482" spans="1:41">
      <c r="A482" s="17">
        <v>30564</v>
      </c>
      <c r="B482" s="17" t="s">
        <v>953</v>
      </c>
      <c r="C482" s="18"/>
      <c r="D482" s="18"/>
      <c r="E482" s="18"/>
      <c r="F482" s="18">
        <v>230830362</v>
      </c>
      <c r="G482" s="18">
        <f t="shared" si="191"/>
        <v>230830362</v>
      </c>
      <c r="H482" s="18">
        <v>0</v>
      </c>
      <c r="I482" s="18">
        <v>0</v>
      </c>
      <c r="J482" s="18">
        <f t="shared" si="189"/>
        <v>230830362</v>
      </c>
      <c r="K482" s="18">
        <v>0</v>
      </c>
      <c r="L482" s="18">
        <v>0</v>
      </c>
      <c r="M482" s="18"/>
      <c r="N482" s="18">
        <v>0</v>
      </c>
      <c r="O482" s="18">
        <v>0</v>
      </c>
      <c r="P482" s="18">
        <f t="shared" si="192"/>
        <v>0</v>
      </c>
      <c r="Q482" s="18">
        <f t="shared" si="190"/>
        <v>230830362</v>
      </c>
      <c r="R482" s="18">
        <f t="shared" si="193"/>
        <v>0</v>
      </c>
      <c r="T482" s="238">
        <v>30564</v>
      </c>
      <c r="U482" s="234" t="s">
        <v>953</v>
      </c>
      <c r="V482" s="236">
        <v>0</v>
      </c>
      <c r="W482" s="236">
        <v>0</v>
      </c>
      <c r="X482" s="236">
        <v>0</v>
      </c>
      <c r="Y482" s="236">
        <v>0</v>
      </c>
      <c r="Z482" s="236">
        <v>0</v>
      </c>
      <c r="AA482" s="236">
        <v>230830362</v>
      </c>
      <c r="AB482" s="236">
        <v>230830362</v>
      </c>
      <c r="AC482" s="236">
        <v>0</v>
      </c>
      <c r="AD482" s="236">
        <v>0</v>
      </c>
      <c r="AE482" s="236">
        <v>230830362</v>
      </c>
      <c r="AF482" s="236">
        <v>0</v>
      </c>
      <c r="AG482" s="236">
        <v>0</v>
      </c>
      <c r="AH482" s="236">
        <v>0</v>
      </c>
      <c r="AI482" s="236">
        <v>0</v>
      </c>
      <c r="AJ482" s="236">
        <v>0</v>
      </c>
      <c r="AK482" s="236">
        <v>230830362</v>
      </c>
      <c r="AL482" s="86">
        <v>0</v>
      </c>
      <c r="AM482" s="99"/>
      <c r="AN482" s="93"/>
      <c r="AO482" s="95"/>
    </row>
    <row r="483" spans="1:41">
      <c r="A483" s="17">
        <v>30565</v>
      </c>
      <c r="B483" s="17" t="s">
        <v>954</v>
      </c>
      <c r="C483" s="18"/>
      <c r="D483" s="18"/>
      <c r="E483" s="18"/>
      <c r="F483" s="18">
        <v>15195156</v>
      </c>
      <c r="G483" s="18">
        <f t="shared" si="191"/>
        <v>15195156</v>
      </c>
      <c r="H483" s="18">
        <v>0</v>
      </c>
      <c r="I483" s="18">
        <v>0</v>
      </c>
      <c r="J483" s="18">
        <f t="shared" si="189"/>
        <v>15195156</v>
      </c>
      <c r="K483" s="18">
        <v>0</v>
      </c>
      <c r="L483" s="18">
        <v>0</v>
      </c>
      <c r="M483" s="18"/>
      <c r="N483" s="18">
        <v>0</v>
      </c>
      <c r="O483" s="18">
        <v>0</v>
      </c>
      <c r="P483" s="18">
        <f t="shared" si="192"/>
        <v>0</v>
      </c>
      <c r="Q483" s="18">
        <f t="shared" si="190"/>
        <v>15195156</v>
      </c>
      <c r="R483" s="18">
        <f t="shared" si="193"/>
        <v>0</v>
      </c>
      <c r="T483" s="238">
        <v>30565</v>
      </c>
      <c r="U483" s="234" t="s">
        <v>954</v>
      </c>
      <c r="V483" s="236">
        <v>0</v>
      </c>
      <c r="W483" s="236">
        <v>0</v>
      </c>
      <c r="X483" s="236">
        <v>0</v>
      </c>
      <c r="Y483" s="236">
        <v>0</v>
      </c>
      <c r="Z483" s="236">
        <v>0</v>
      </c>
      <c r="AA483" s="236">
        <v>15195156</v>
      </c>
      <c r="AB483" s="236">
        <v>15195156</v>
      </c>
      <c r="AC483" s="236">
        <v>0</v>
      </c>
      <c r="AD483" s="236">
        <v>0</v>
      </c>
      <c r="AE483" s="236">
        <v>15195156</v>
      </c>
      <c r="AF483" s="236">
        <v>0</v>
      </c>
      <c r="AG483" s="236">
        <v>0</v>
      </c>
      <c r="AH483" s="236">
        <v>0</v>
      </c>
      <c r="AI483" s="236">
        <v>0</v>
      </c>
      <c r="AJ483" s="236">
        <v>0</v>
      </c>
      <c r="AK483" s="236">
        <v>15195156</v>
      </c>
      <c r="AL483" s="86">
        <v>0</v>
      </c>
      <c r="AM483" s="99"/>
      <c r="AN483" s="93"/>
      <c r="AO483" s="95"/>
    </row>
    <row r="484" spans="1:41">
      <c r="A484" s="17">
        <v>30566</v>
      </c>
      <c r="B484" s="17" t="s">
        <v>955</v>
      </c>
      <c r="C484" s="18"/>
      <c r="D484" s="18"/>
      <c r="E484" s="18"/>
      <c r="F484" s="18">
        <v>43918464</v>
      </c>
      <c r="G484" s="18">
        <f t="shared" si="191"/>
        <v>43918464</v>
      </c>
      <c r="H484" s="18">
        <v>0</v>
      </c>
      <c r="I484" s="18">
        <v>0</v>
      </c>
      <c r="J484" s="18">
        <f t="shared" si="189"/>
        <v>43918464</v>
      </c>
      <c r="K484" s="18">
        <v>0</v>
      </c>
      <c r="L484" s="18">
        <v>0</v>
      </c>
      <c r="M484" s="18"/>
      <c r="N484" s="18">
        <v>0</v>
      </c>
      <c r="O484" s="18">
        <v>0</v>
      </c>
      <c r="P484" s="18">
        <f t="shared" si="192"/>
        <v>0</v>
      </c>
      <c r="Q484" s="18">
        <f t="shared" si="190"/>
        <v>43918464</v>
      </c>
      <c r="R484" s="18">
        <f t="shared" si="193"/>
        <v>0</v>
      </c>
      <c r="T484" s="238">
        <v>30566</v>
      </c>
      <c r="U484" s="234" t="s">
        <v>955</v>
      </c>
      <c r="V484" s="236">
        <v>0</v>
      </c>
      <c r="W484" s="236">
        <v>0</v>
      </c>
      <c r="X484" s="236">
        <v>0</v>
      </c>
      <c r="Y484" s="236">
        <v>0</v>
      </c>
      <c r="Z484" s="236">
        <v>0</v>
      </c>
      <c r="AA484" s="236">
        <v>43918464</v>
      </c>
      <c r="AB484" s="236">
        <v>43918464</v>
      </c>
      <c r="AC484" s="236">
        <v>0</v>
      </c>
      <c r="AD484" s="236">
        <v>0</v>
      </c>
      <c r="AE484" s="236">
        <v>43918464</v>
      </c>
      <c r="AF484" s="236">
        <v>0</v>
      </c>
      <c r="AG484" s="236">
        <v>0</v>
      </c>
      <c r="AH484" s="236">
        <v>0</v>
      </c>
      <c r="AI484" s="236">
        <v>0</v>
      </c>
      <c r="AJ484" s="236">
        <v>0</v>
      </c>
      <c r="AK484" s="236">
        <v>43918464</v>
      </c>
      <c r="AL484" s="86">
        <v>0</v>
      </c>
      <c r="AM484" s="99"/>
      <c r="AN484" s="93"/>
      <c r="AO484" s="95"/>
    </row>
    <row r="485" spans="1:41">
      <c r="A485" s="17">
        <v>30567</v>
      </c>
      <c r="B485" s="17" t="s">
        <v>956</v>
      </c>
      <c r="C485" s="18"/>
      <c r="D485" s="18"/>
      <c r="E485" s="18"/>
      <c r="F485" s="18">
        <v>30000000</v>
      </c>
      <c r="G485" s="18">
        <f t="shared" si="191"/>
        <v>30000000</v>
      </c>
      <c r="H485" s="18">
        <v>0</v>
      </c>
      <c r="I485" s="18">
        <v>0</v>
      </c>
      <c r="J485" s="18">
        <f t="shared" si="189"/>
        <v>30000000</v>
      </c>
      <c r="K485" s="18">
        <v>0</v>
      </c>
      <c r="L485" s="18">
        <v>0</v>
      </c>
      <c r="M485" s="18"/>
      <c r="N485" s="18">
        <v>0</v>
      </c>
      <c r="O485" s="18">
        <v>0</v>
      </c>
      <c r="P485" s="18">
        <f t="shared" si="192"/>
        <v>0</v>
      </c>
      <c r="Q485" s="18">
        <f t="shared" si="190"/>
        <v>30000000</v>
      </c>
      <c r="R485" s="18">
        <f t="shared" si="193"/>
        <v>0</v>
      </c>
      <c r="T485" s="238">
        <v>30567</v>
      </c>
      <c r="U485" s="234" t="s">
        <v>956</v>
      </c>
      <c r="V485" s="236">
        <v>0</v>
      </c>
      <c r="W485" s="236">
        <v>0</v>
      </c>
      <c r="X485" s="236">
        <v>0</v>
      </c>
      <c r="Y485" s="236">
        <v>0</v>
      </c>
      <c r="Z485" s="236">
        <v>0</v>
      </c>
      <c r="AA485" s="236">
        <v>30000000</v>
      </c>
      <c r="AB485" s="236">
        <v>30000000</v>
      </c>
      <c r="AC485" s="236">
        <v>0</v>
      </c>
      <c r="AD485" s="236">
        <v>0</v>
      </c>
      <c r="AE485" s="236">
        <v>30000000</v>
      </c>
      <c r="AF485" s="236">
        <v>0</v>
      </c>
      <c r="AG485" s="236">
        <v>0</v>
      </c>
      <c r="AH485" s="236">
        <v>0</v>
      </c>
      <c r="AI485" s="236">
        <v>0</v>
      </c>
      <c r="AJ485" s="236">
        <v>0</v>
      </c>
      <c r="AK485" s="236">
        <v>30000000</v>
      </c>
      <c r="AL485" s="86">
        <v>0</v>
      </c>
      <c r="AM485" s="99"/>
      <c r="AN485" s="93"/>
      <c r="AO485" s="95"/>
    </row>
    <row r="486" spans="1:41">
      <c r="A486" s="17">
        <v>30568</v>
      </c>
      <c r="B486" s="17" t="s">
        <v>957</v>
      </c>
      <c r="C486" s="18"/>
      <c r="D486" s="18"/>
      <c r="E486" s="18"/>
      <c r="F486" s="18">
        <v>265476062</v>
      </c>
      <c r="G486" s="18">
        <f t="shared" si="191"/>
        <v>265476062</v>
      </c>
      <c r="H486" s="18">
        <v>0</v>
      </c>
      <c r="I486" s="18">
        <v>0</v>
      </c>
      <c r="J486" s="18">
        <f t="shared" si="189"/>
        <v>265476062</v>
      </c>
      <c r="K486" s="18">
        <v>0</v>
      </c>
      <c r="L486" s="18">
        <v>0</v>
      </c>
      <c r="M486" s="18"/>
      <c r="N486" s="18">
        <v>0</v>
      </c>
      <c r="O486" s="18">
        <v>0</v>
      </c>
      <c r="P486" s="18">
        <f t="shared" si="192"/>
        <v>0</v>
      </c>
      <c r="Q486" s="18">
        <f t="shared" si="190"/>
        <v>265476062</v>
      </c>
      <c r="R486" s="18">
        <f t="shared" si="193"/>
        <v>0</v>
      </c>
      <c r="T486" s="238">
        <v>30568</v>
      </c>
      <c r="U486" s="234" t="s">
        <v>957</v>
      </c>
      <c r="V486" s="236">
        <v>0</v>
      </c>
      <c r="W486" s="236">
        <v>0</v>
      </c>
      <c r="X486" s="236">
        <v>0</v>
      </c>
      <c r="Y486" s="236">
        <v>0</v>
      </c>
      <c r="Z486" s="236">
        <v>0</v>
      </c>
      <c r="AA486" s="236">
        <v>265476062</v>
      </c>
      <c r="AB486" s="236">
        <v>265476062</v>
      </c>
      <c r="AC486" s="236">
        <v>0</v>
      </c>
      <c r="AD486" s="236">
        <v>0</v>
      </c>
      <c r="AE486" s="236">
        <v>265476062</v>
      </c>
      <c r="AF486" s="236">
        <v>0</v>
      </c>
      <c r="AG486" s="236">
        <v>0</v>
      </c>
      <c r="AH486" s="236">
        <v>0</v>
      </c>
      <c r="AI486" s="236">
        <v>0</v>
      </c>
      <c r="AJ486" s="236">
        <v>0</v>
      </c>
      <c r="AK486" s="236">
        <v>265476062</v>
      </c>
      <c r="AL486" s="86">
        <v>0</v>
      </c>
      <c r="AM486" s="99"/>
      <c r="AN486" s="93"/>
      <c r="AO486" s="95"/>
    </row>
    <row r="487" spans="1:41">
      <c r="A487" s="17">
        <v>30569</v>
      </c>
      <c r="B487" s="17" t="s">
        <v>958</v>
      </c>
      <c r="C487" s="18"/>
      <c r="D487" s="18"/>
      <c r="E487" s="18"/>
      <c r="F487" s="18">
        <v>61611.6</v>
      </c>
      <c r="G487" s="18">
        <f t="shared" si="191"/>
        <v>61611.6</v>
      </c>
      <c r="H487" s="18">
        <v>0</v>
      </c>
      <c r="I487" s="18">
        <v>0</v>
      </c>
      <c r="J487" s="18">
        <f t="shared" si="189"/>
        <v>61611.6</v>
      </c>
      <c r="K487" s="18">
        <v>15080511.4</v>
      </c>
      <c r="L487" s="18">
        <v>15080511.4</v>
      </c>
      <c r="M487" s="18"/>
      <c r="N487" s="18">
        <v>0</v>
      </c>
      <c r="O487" s="18">
        <v>0</v>
      </c>
      <c r="P487" s="18">
        <f t="shared" si="192"/>
        <v>0</v>
      </c>
      <c r="Q487" s="18">
        <f t="shared" si="190"/>
        <v>61611.6</v>
      </c>
      <c r="R487" s="18">
        <f t="shared" si="193"/>
        <v>15080511.4</v>
      </c>
      <c r="T487" s="238">
        <v>30569</v>
      </c>
      <c r="U487" s="234" t="s">
        <v>958</v>
      </c>
      <c r="V487" s="236">
        <v>0</v>
      </c>
      <c r="W487" s="236">
        <v>0</v>
      </c>
      <c r="X487" s="236">
        <v>0</v>
      </c>
      <c r="Y487" s="236">
        <v>0</v>
      </c>
      <c r="Z487" s="236">
        <v>0</v>
      </c>
      <c r="AA487" s="236">
        <v>30161022.800000001</v>
      </c>
      <c r="AB487" s="236">
        <v>30161022.800000001</v>
      </c>
      <c r="AC487" s="236">
        <v>0</v>
      </c>
      <c r="AD487" s="236">
        <v>0</v>
      </c>
      <c r="AE487" s="236">
        <v>30161022.800000001</v>
      </c>
      <c r="AF487" s="236">
        <v>15080511.4</v>
      </c>
      <c r="AG487" s="236">
        <v>15080511.4</v>
      </c>
      <c r="AH487" s="236">
        <v>0</v>
      </c>
      <c r="AI487" s="236">
        <v>0</v>
      </c>
      <c r="AJ487" s="236">
        <v>0</v>
      </c>
      <c r="AK487" s="236">
        <v>30161022.800000001</v>
      </c>
      <c r="AL487" s="86">
        <v>0</v>
      </c>
      <c r="AM487" s="99"/>
      <c r="AN487" s="93"/>
      <c r="AO487" s="95"/>
    </row>
    <row r="488" spans="1:41">
      <c r="A488" s="17">
        <v>30570</v>
      </c>
      <c r="B488" s="17" t="s">
        <v>959</v>
      </c>
      <c r="C488" s="18"/>
      <c r="D488" s="18"/>
      <c r="E488" s="18"/>
      <c r="F488" s="18">
        <v>70000000</v>
      </c>
      <c r="G488" s="18">
        <f t="shared" si="191"/>
        <v>70000000</v>
      </c>
      <c r="H488" s="18">
        <v>0</v>
      </c>
      <c r="I488" s="18">
        <v>0</v>
      </c>
      <c r="J488" s="18">
        <f t="shared" si="189"/>
        <v>70000000</v>
      </c>
      <c r="K488" s="18">
        <v>0</v>
      </c>
      <c r="L488" s="18">
        <v>0</v>
      </c>
      <c r="M488" s="18"/>
      <c r="N488" s="18">
        <v>0</v>
      </c>
      <c r="O488" s="18">
        <v>0</v>
      </c>
      <c r="P488" s="18">
        <f t="shared" si="192"/>
        <v>0</v>
      </c>
      <c r="Q488" s="18">
        <f t="shared" si="190"/>
        <v>70000000</v>
      </c>
      <c r="R488" s="18">
        <f t="shared" si="193"/>
        <v>0</v>
      </c>
      <c r="T488" s="238">
        <v>30570</v>
      </c>
      <c r="U488" s="234" t="s">
        <v>959</v>
      </c>
      <c r="V488" s="236">
        <v>0</v>
      </c>
      <c r="W488" s="236">
        <v>0</v>
      </c>
      <c r="X488" s="236">
        <v>0</v>
      </c>
      <c r="Y488" s="236">
        <v>0</v>
      </c>
      <c r="Z488" s="236">
        <v>0</v>
      </c>
      <c r="AA488" s="236">
        <v>70000000</v>
      </c>
      <c r="AB488" s="236">
        <v>70000000</v>
      </c>
      <c r="AC488" s="236">
        <v>0</v>
      </c>
      <c r="AD488" s="236">
        <v>0</v>
      </c>
      <c r="AE488" s="236">
        <v>70000000</v>
      </c>
      <c r="AF488" s="236">
        <v>0</v>
      </c>
      <c r="AG488" s="236">
        <v>0</v>
      </c>
      <c r="AH488" s="236">
        <v>0</v>
      </c>
      <c r="AI488" s="236">
        <v>0</v>
      </c>
      <c r="AJ488" s="236">
        <v>0</v>
      </c>
      <c r="AK488" s="236">
        <v>70000000</v>
      </c>
      <c r="AL488" s="86">
        <v>0</v>
      </c>
      <c r="AM488" s="99"/>
      <c r="AN488" s="93"/>
      <c r="AO488" s="95"/>
    </row>
    <row r="489" spans="1:41">
      <c r="A489" s="17">
        <v>30571</v>
      </c>
      <c r="B489" s="17" t="s">
        <v>960</v>
      </c>
      <c r="C489" s="18"/>
      <c r="D489" s="18"/>
      <c r="E489" s="18"/>
      <c r="F489" s="18">
        <v>210023987.33000001</v>
      </c>
      <c r="G489" s="18">
        <f t="shared" si="191"/>
        <v>210023987.33000001</v>
      </c>
      <c r="H489" s="18">
        <v>0</v>
      </c>
      <c r="I489" s="18">
        <v>0</v>
      </c>
      <c r="J489" s="18">
        <f t="shared" si="189"/>
        <v>210023987.33000001</v>
      </c>
      <c r="K489" s="18">
        <v>0</v>
      </c>
      <c r="L489" s="18">
        <v>0</v>
      </c>
      <c r="M489" s="18"/>
      <c r="N489" s="18">
        <v>0</v>
      </c>
      <c r="O489" s="18">
        <v>0</v>
      </c>
      <c r="P489" s="18">
        <f t="shared" si="192"/>
        <v>0</v>
      </c>
      <c r="Q489" s="18">
        <f t="shared" si="190"/>
        <v>210023987.33000001</v>
      </c>
      <c r="R489" s="18">
        <f t="shared" si="193"/>
        <v>0</v>
      </c>
      <c r="T489" s="238">
        <v>30571</v>
      </c>
      <c r="U489" s="234" t="s">
        <v>960</v>
      </c>
      <c r="V489" s="236">
        <v>0</v>
      </c>
      <c r="W489" s="236">
        <v>0</v>
      </c>
      <c r="X489" s="236">
        <v>0</v>
      </c>
      <c r="Y489" s="236">
        <v>0</v>
      </c>
      <c r="Z489" s="236">
        <v>0</v>
      </c>
      <c r="AA489" s="236">
        <v>194943475.93000001</v>
      </c>
      <c r="AB489" s="236">
        <v>194943475.93000001</v>
      </c>
      <c r="AC489" s="236">
        <v>0</v>
      </c>
      <c r="AD489" s="236">
        <v>0</v>
      </c>
      <c r="AE489" s="236">
        <v>194943475.93000001</v>
      </c>
      <c r="AF489" s="236">
        <v>0</v>
      </c>
      <c r="AG489" s="236">
        <v>0</v>
      </c>
      <c r="AH489" s="236">
        <v>0</v>
      </c>
      <c r="AI489" s="236">
        <v>0</v>
      </c>
      <c r="AJ489" s="236">
        <v>0</v>
      </c>
      <c r="AK489" s="236">
        <v>194943475.93000001</v>
      </c>
      <c r="AL489" s="86">
        <v>0</v>
      </c>
      <c r="AM489" s="99"/>
      <c r="AN489" s="93"/>
      <c r="AO489" s="95"/>
    </row>
    <row r="490" spans="1:41">
      <c r="A490" s="17">
        <v>30572</v>
      </c>
      <c r="B490" s="17" t="s">
        <v>961</v>
      </c>
      <c r="C490" s="18"/>
      <c r="D490" s="18"/>
      <c r="E490" s="18"/>
      <c r="F490" s="18">
        <v>154967941</v>
      </c>
      <c r="G490" s="18">
        <f t="shared" si="191"/>
        <v>154967941</v>
      </c>
      <c r="H490" s="18">
        <v>0</v>
      </c>
      <c r="I490" s="18">
        <v>0</v>
      </c>
      <c r="J490" s="18">
        <f t="shared" si="189"/>
        <v>154967941</v>
      </c>
      <c r="K490" s="18">
        <v>0</v>
      </c>
      <c r="L490" s="18">
        <v>0</v>
      </c>
      <c r="M490" s="18"/>
      <c r="N490" s="18">
        <v>0</v>
      </c>
      <c r="O490" s="18">
        <v>0</v>
      </c>
      <c r="P490" s="18">
        <f t="shared" si="192"/>
        <v>0</v>
      </c>
      <c r="Q490" s="18">
        <f t="shared" si="190"/>
        <v>154967941</v>
      </c>
      <c r="R490" s="18">
        <f t="shared" si="193"/>
        <v>0</v>
      </c>
      <c r="T490" s="238">
        <v>30572</v>
      </c>
      <c r="U490" s="234" t="s">
        <v>961</v>
      </c>
      <c r="V490" s="236">
        <v>0</v>
      </c>
      <c r="W490" s="236">
        <v>0</v>
      </c>
      <c r="X490" s="236">
        <v>0</v>
      </c>
      <c r="Y490" s="236">
        <v>0</v>
      </c>
      <c r="Z490" s="236">
        <v>0</v>
      </c>
      <c r="AA490" s="236">
        <v>154967941</v>
      </c>
      <c r="AB490" s="236">
        <v>154967941</v>
      </c>
      <c r="AC490" s="236">
        <v>0</v>
      </c>
      <c r="AD490" s="236">
        <v>0</v>
      </c>
      <c r="AE490" s="236">
        <v>154967941</v>
      </c>
      <c r="AF490" s="236">
        <v>0</v>
      </c>
      <c r="AG490" s="236">
        <v>0</v>
      </c>
      <c r="AH490" s="236">
        <v>0</v>
      </c>
      <c r="AI490" s="236">
        <v>0</v>
      </c>
      <c r="AJ490" s="236">
        <v>0</v>
      </c>
      <c r="AK490" s="236">
        <v>154967941</v>
      </c>
      <c r="AL490" s="86">
        <v>0</v>
      </c>
      <c r="AM490" s="99"/>
      <c r="AN490" s="93"/>
      <c r="AO490" s="95"/>
    </row>
    <row r="491" spans="1:41">
      <c r="A491" s="17">
        <v>30573</v>
      </c>
      <c r="B491" s="17" t="s">
        <v>962</v>
      </c>
      <c r="C491" s="18"/>
      <c r="D491" s="18"/>
      <c r="E491" s="18"/>
      <c r="F491" s="18">
        <v>12744292.59</v>
      </c>
      <c r="G491" s="18">
        <f t="shared" si="191"/>
        <v>12744292.59</v>
      </c>
      <c r="H491" s="18">
        <v>0</v>
      </c>
      <c r="I491" s="18">
        <v>0</v>
      </c>
      <c r="J491" s="18">
        <f t="shared" si="189"/>
        <v>12744292.59</v>
      </c>
      <c r="K491" s="18">
        <v>0</v>
      </c>
      <c r="L491" s="18">
        <v>0</v>
      </c>
      <c r="M491" s="18"/>
      <c r="N491" s="18">
        <v>0</v>
      </c>
      <c r="O491" s="18">
        <v>0</v>
      </c>
      <c r="P491" s="18">
        <f t="shared" si="192"/>
        <v>0</v>
      </c>
      <c r="Q491" s="18">
        <f t="shared" si="190"/>
        <v>12744292.59</v>
      </c>
      <c r="R491" s="18">
        <f t="shared" si="193"/>
        <v>0</v>
      </c>
      <c r="T491" s="238">
        <v>30573</v>
      </c>
      <c r="U491" s="234" t="s">
        <v>962</v>
      </c>
      <c r="V491" s="236">
        <v>0</v>
      </c>
      <c r="W491" s="236">
        <v>0</v>
      </c>
      <c r="X491" s="236">
        <v>0</v>
      </c>
      <c r="Y491" s="236">
        <v>0</v>
      </c>
      <c r="Z491" s="236">
        <v>0</v>
      </c>
      <c r="AA491" s="236">
        <v>12744292.59</v>
      </c>
      <c r="AB491" s="236">
        <v>12744292.59</v>
      </c>
      <c r="AC491" s="236">
        <v>0</v>
      </c>
      <c r="AD491" s="236">
        <v>0</v>
      </c>
      <c r="AE491" s="236">
        <v>12744292.59</v>
      </c>
      <c r="AF491" s="236">
        <v>0</v>
      </c>
      <c r="AG491" s="236">
        <v>0</v>
      </c>
      <c r="AH491" s="236">
        <v>0</v>
      </c>
      <c r="AI491" s="236">
        <v>0</v>
      </c>
      <c r="AJ491" s="236">
        <v>0</v>
      </c>
      <c r="AK491" s="236">
        <v>12744292.59</v>
      </c>
      <c r="AL491" s="86">
        <v>0</v>
      </c>
      <c r="AM491" s="99"/>
      <c r="AN491" s="93"/>
      <c r="AO491" s="95"/>
    </row>
    <row r="492" spans="1:41">
      <c r="A492" s="17">
        <v>30574</v>
      </c>
      <c r="B492" s="17" t="s">
        <v>963</v>
      </c>
      <c r="C492" s="18"/>
      <c r="D492" s="18"/>
      <c r="E492" s="18"/>
      <c r="F492" s="18">
        <v>1610103.01</v>
      </c>
      <c r="G492" s="18">
        <f t="shared" si="191"/>
        <v>1610103.01</v>
      </c>
      <c r="H492" s="18">
        <v>0</v>
      </c>
      <c r="I492" s="18">
        <v>0</v>
      </c>
      <c r="J492" s="18">
        <f t="shared" si="189"/>
        <v>1610103.01</v>
      </c>
      <c r="K492" s="18">
        <v>0</v>
      </c>
      <c r="L492" s="18">
        <v>0</v>
      </c>
      <c r="M492" s="18"/>
      <c r="N492" s="18">
        <v>0</v>
      </c>
      <c r="O492" s="18">
        <v>0</v>
      </c>
      <c r="P492" s="18">
        <f t="shared" si="192"/>
        <v>0</v>
      </c>
      <c r="Q492" s="18">
        <f t="shared" si="190"/>
        <v>1610103.01</v>
      </c>
      <c r="R492" s="18">
        <f t="shared" si="193"/>
        <v>0</v>
      </c>
      <c r="T492" s="238">
        <v>30574</v>
      </c>
      <c r="U492" s="234" t="s">
        <v>963</v>
      </c>
      <c r="V492" s="236">
        <v>0</v>
      </c>
      <c r="W492" s="236">
        <v>0</v>
      </c>
      <c r="X492" s="236">
        <v>0</v>
      </c>
      <c r="Y492" s="236">
        <v>0</v>
      </c>
      <c r="Z492" s="236">
        <v>0</v>
      </c>
      <c r="AA492" s="236">
        <v>1610103.01</v>
      </c>
      <c r="AB492" s="236">
        <v>1610103.01</v>
      </c>
      <c r="AC492" s="236">
        <v>0</v>
      </c>
      <c r="AD492" s="236">
        <v>0</v>
      </c>
      <c r="AE492" s="236">
        <v>1610103.01</v>
      </c>
      <c r="AF492" s="236">
        <v>0</v>
      </c>
      <c r="AG492" s="236">
        <v>0</v>
      </c>
      <c r="AH492" s="236">
        <v>0</v>
      </c>
      <c r="AI492" s="236">
        <v>0</v>
      </c>
      <c r="AJ492" s="236">
        <v>0</v>
      </c>
      <c r="AK492" s="236">
        <v>1610103.01</v>
      </c>
      <c r="AL492" s="86">
        <v>0</v>
      </c>
      <c r="AM492" s="99"/>
      <c r="AN492" s="93"/>
      <c r="AO492" s="95"/>
    </row>
    <row r="493" spans="1:41">
      <c r="A493" s="17">
        <v>30575</v>
      </c>
      <c r="B493" s="17" t="s">
        <v>964</v>
      </c>
      <c r="C493" s="18"/>
      <c r="D493" s="18"/>
      <c r="E493" s="18"/>
      <c r="F493" s="18">
        <v>41133065.219999999</v>
      </c>
      <c r="G493" s="18">
        <f t="shared" si="191"/>
        <v>41133065.219999999</v>
      </c>
      <c r="H493" s="18">
        <v>0</v>
      </c>
      <c r="I493" s="18">
        <v>0</v>
      </c>
      <c r="J493" s="18">
        <f t="shared" si="189"/>
        <v>41133065.219999999</v>
      </c>
      <c r="K493" s="18">
        <v>0</v>
      </c>
      <c r="L493" s="18">
        <v>0</v>
      </c>
      <c r="M493" s="18"/>
      <c r="N493" s="18">
        <v>0</v>
      </c>
      <c r="O493" s="18">
        <v>0</v>
      </c>
      <c r="P493" s="18">
        <f t="shared" si="192"/>
        <v>0</v>
      </c>
      <c r="Q493" s="18">
        <f t="shared" si="190"/>
        <v>41133065.219999999</v>
      </c>
      <c r="R493" s="18">
        <f t="shared" si="193"/>
        <v>0</v>
      </c>
      <c r="T493" s="238">
        <v>30575</v>
      </c>
      <c r="U493" s="234" t="s">
        <v>964</v>
      </c>
      <c r="V493" s="236">
        <v>0</v>
      </c>
      <c r="W493" s="236">
        <v>0</v>
      </c>
      <c r="X493" s="236">
        <v>0</v>
      </c>
      <c r="Y493" s="236">
        <v>0</v>
      </c>
      <c r="Z493" s="236">
        <v>0</v>
      </c>
      <c r="AA493" s="236">
        <v>41133065.219999999</v>
      </c>
      <c r="AB493" s="236">
        <v>41133065.219999999</v>
      </c>
      <c r="AC493" s="236">
        <v>0</v>
      </c>
      <c r="AD493" s="236">
        <v>0</v>
      </c>
      <c r="AE493" s="236">
        <v>41133065.219999999</v>
      </c>
      <c r="AF493" s="236">
        <v>0</v>
      </c>
      <c r="AG493" s="236">
        <v>0</v>
      </c>
      <c r="AH493" s="236">
        <v>0</v>
      </c>
      <c r="AI493" s="236">
        <v>0</v>
      </c>
      <c r="AJ493" s="236">
        <v>0</v>
      </c>
      <c r="AK493" s="236">
        <v>41133065.219999999</v>
      </c>
      <c r="AL493" s="86">
        <v>0</v>
      </c>
      <c r="AM493" s="99"/>
      <c r="AN493" s="93"/>
      <c r="AO493" s="95"/>
    </row>
    <row r="494" spans="1:41">
      <c r="A494" s="17">
        <v>30576</v>
      </c>
      <c r="B494" s="17" t="s">
        <v>965</v>
      </c>
      <c r="C494" s="18"/>
      <c r="D494" s="18"/>
      <c r="E494" s="18"/>
      <c r="F494" s="18">
        <v>343327388.81</v>
      </c>
      <c r="G494" s="18">
        <f t="shared" si="191"/>
        <v>343327388.81</v>
      </c>
      <c r="H494" s="18">
        <v>0</v>
      </c>
      <c r="I494" s="18">
        <v>0</v>
      </c>
      <c r="J494" s="18">
        <f t="shared" si="189"/>
        <v>343327388.81</v>
      </c>
      <c r="K494" s="18">
        <v>0</v>
      </c>
      <c r="L494" s="18">
        <v>0</v>
      </c>
      <c r="M494" s="18"/>
      <c r="N494" s="18">
        <v>0</v>
      </c>
      <c r="O494" s="18">
        <v>0</v>
      </c>
      <c r="P494" s="18">
        <f t="shared" si="192"/>
        <v>0</v>
      </c>
      <c r="Q494" s="18">
        <f t="shared" si="190"/>
        <v>343327388.81</v>
      </c>
      <c r="R494" s="18">
        <f t="shared" si="193"/>
        <v>0</v>
      </c>
      <c r="T494" s="238">
        <v>30576</v>
      </c>
      <c r="U494" s="234" t="s">
        <v>965</v>
      </c>
      <c r="V494" s="236">
        <v>0</v>
      </c>
      <c r="W494" s="236">
        <v>0</v>
      </c>
      <c r="X494" s="236">
        <v>0</v>
      </c>
      <c r="Y494" s="236">
        <v>0</v>
      </c>
      <c r="Z494" s="236">
        <v>0</v>
      </c>
      <c r="AA494" s="236">
        <v>343327388.81</v>
      </c>
      <c r="AB494" s="236">
        <v>343327388.81</v>
      </c>
      <c r="AC494" s="236">
        <v>0</v>
      </c>
      <c r="AD494" s="236">
        <v>0</v>
      </c>
      <c r="AE494" s="236">
        <v>343327388.81</v>
      </c>
      <c r="AF494" s="236">
        <v>0</v>
      </c>
      <c r="AG494" s="236">
        <v>0</v>
      </c>
      <c r="AH494" s="236">
        <v>0</v>
      </c>
      <c r="AI494" s="236">
        <v>0</v>
      </c>
      <c r="AJ494" s="236">
        <v>0</v>
      </c>
      <c r="AK494" s="236">
        <v>343327388.81</v>
      </c>
      <c r="AL494" s="86">
        <v>0</v>
      </c>
      <c r="AM494" s="99"/>
      <c r="AN494" s="93"/>
      <c r="AO494" s="95"/>
    </row>
    <row r="495" spans="1:41">
      <c r="A495" s="17">
        <v>30580</v>
      </c>
      <c r="B495" s="17" t="s">
        <v>966</v>
      </c>
      <c r="C495" s="18"/>
      <c r="D495" s="18"/>
      <c r="E495" s="18"/>
      <c r="F495" s="18">
        <v>55000000</v>
      </c>
      <c r="G495" s="18">
        <f t="shared" si="191"/>
        <v>55000000</v>
      </c>
      <c r="H495" s="18">
        <v>0</v>
      </c>
      <c r="I495" s="18">
        <v>0</v>
      </c>
      <c r="J495" s="18">
        <f t="shared" si="189"/>
        <v>55000000</v>
      </c>
      <c r="K495" s="18">
        <v>0</v>
      </c>
      <c r="L495" s="18">
        <v>0</v>
      </c>
      <c r="M495" s="18"/>
      <c r="N495" s="18">
        <v>0</v>
      </c>
      <c r="O495" s="18">
        <v>0</v>
      </c>
      <c r="P495" s="18">
        <f t="shared" si="192"/>
        <v>0</v>
      </c>
      <c r="Q495" s="18">
        <f t="shared" si="190"/>
        <v>55000000</v>
      </c>
      <c r="R495" s="18">
        <f t="shared" si="193"/>
        <v>0</v>
      </c>
      <c r="T495" s="238">
        <v>30580</v>
      </c>
      <c r="U495" s="234" t="s">
        <v>966</v>
      </c>
      <c r="V495" s="236">
        <v>0</v>
      </c>
      <c r="W495" s="236">
        <v>0</v>
      </c>
      <c r="X495" s="236">
        <v>0</v>
      </c>
      <c r="Y495" s="236">
        <v>0</v>
      </c>
      <c r="Z495" s="236">
        <v>0</v>
      </c>
      <c r="AA495" s="236">
        <v>55000000</v>
      </c>
      <c r="AB495" s="236">
        <v>55000000</v>
      </c>
      <c r="AC495" s="236">
        <v>0</v>
      </c>
      <c r="AD495" s="236">
        <v>0</v>
      </c>
      <c r="AE495" s="236">
        <v>55000000</v>
      </c>
      <c r="AF495" s="236">
        <v>0</v>
      </c>
      <c r="AG495" s="236">
        <v>0</v>
      </c>
      <c r="AH495" s="236">
        <v>0</v>
      </c>
      <c r="AI495" s="236">
        <v>0</v>
      </c>
      <c r="AJ495" s="236">
        <v>0</v>
      </c>
      <c r="AK495" s="236">
        <v>55000000</v>
      </c>
      <c r="AL495" s="86">
        <v>0</v>
      </c>
      <c r="AM495" s="99"/>
      <c r="AN495" s="93"/>
      <c r="AO495" s="95"/>
    </row>
    <row r="496" spans="1:41">
      <c r="A496" s="17">
        <v>30581</v>
      </c>
      <c r="B496" s="17" t="s">
        <v>967</v>
      </c>
      <c r="C496" s="18"/>
      <c r="D496" s="18"/>
      <c r="E496" s="18"/>
      <c r="F496" s="18">
        <v>56425937.619999997</v>
      </c>
      <c r="G496" s="18">
        <f t="shared" si="191"/>
        <v>56425937.619999997</v>
      </c>
      <c r="H496" s="18">
        <v>0</v>
      </c>
      <c r="I496" s="18">
        <v>0</v>
      </c>
      <c r="J496" s="18">
        <f t="shared" si="189"/>
        <v>56425937.619999997</v>
      </c>
      <c r="K496" s="18">
        <v>0</v>
      </c>
      <c r="L496" s="18">
        <v>0</v>
      </c>
      <c r="M496" s="18"/>
      <c r="N496" s="18">
        <v>0</v>
      </c>
      <c r="O496" s="18">
        <v>0</v>
      </c>
      <c r="P496" s="18">
        <f t="shared" si="192"/>
        <v>0</v>
      </c>
      <c r="Q496" s="18">
        <f t="shared" si="190"/>
        <v>56425937.619999997</v>
      </c>
      <c r="R496" s="18">
        <f t="shared" si="193"/>
        <v>0</v>
      </c>
      <c r="T496" s="238">
        <v>30581</v>
      </c>
      <c r="U496" s="234" t="s">
        <v>967</v>
      </c>
      <c r="V496" s="236">
        <v>0</v>
      </c>
      <c r="W496" s="236">
        <v>0</v>
      </c>
      <c r="X496" s="236">
        <v>0</v>
      </c>
      <c r="Y496" s="236">
        <v>0</v>
      </c>
      <c r="Z496" s="236">
        <v>0</v>
      </c>
      <c r="AA496" s="236">
        <v>56425937.619999997</v>
      </c>
      <c r="AB496" s="236">
        <v>56425937.619999997</v>
      </c>
      <c r="AC496" s="236">
        <v>0</v>
      </c>
      <c r="AD496" s="236">
        <v>0</v>
      </c>
      <c r="AE496" s="236">
        <v>56425937.619999997</v>
      </c>
      <c r="AF496" s="236">
        <v>0</v>
      </c>
      <c r="AG496" s="236">
        <v>0</v>
      </c>
      <c r="AH496" s="236">
        <v>0</v>
      </c>
      <c r="AI496" s="236">
        <v>0</v>
      </c>
      <c r="AJ496" s="236">
        <v>0</v>
      </c>
      <c r="AK496" s="236">
        <v>56425937.619999997</v>
      </c>
      <c r="AL496" s="86">
        <v>0</v>
      </c>
      <c r="AM496" s="99"/>
      <c r="AN496" s="93"/>
      <c r="AO496" s="95"/>
    </row>
    <row r="497" spans="1:42">
      <c r="A497" s="17">
        <v>30582</v>
      </c>
      <c r="B497" s="17" t="s">
        <v>968</v>
      </c>
      <c r="C497" s="18"/>
      <c r="D497" s="18"/>
      <c r="E497" s="18"/>
      <c r="F497" s="18">
        <v>60000000</v>
      </c>
      <c r="G497" s="18">
        <f t="shared" si="191"/>
        <v>60000000</v>
      </c>
      <c r="H497" s="18">
        <v>0</v>
      </c>
      <c r="I497" s="18">
        <v>0</v>
      </c>
      <c r="J497" s="18">
        <f t="shared" si="189"/>
        <v>60000000</v>
      </c>
      <c r="K497" s="18">
        <v>0</v>
      </c>
      <c r="L497" s="18">
        <v>0</v>
      </c>
      <c r="M497" s="18"/>
      <c r="N497" s="18">
        <v>0</v>
      </c>
      <c r="O497" s="18">
        <v>0</v>
      </c>
      <c r="P497" s="18">
        <f t="shared" si="192"/>
        <v>0</v>
      </c>
      <c r="Q497" s="18">
        <f t="shared" si="190"/>
        <v>60000000</v>
      </c>
      <c r="R497" s="18">
        <f t="shared" si="193"/>
        <v>0</v>
      </c>
      <c r="T497" s="238">
        <v>30582</v>
      </c>
      <c r="U497" s="234" t="s">
        <v>968</v>
      </c>
      <c r="V497" s="236">
        <v>0</v>
      </c>
      <c r="W497" s="236">
        <v>0</v>
      </c>
      <c r="X497" s="236">
        <v>0</v>
      </c>
      <c r="Y497" s="236">
        <v>0</v>
      </c>
      <c r="Z497" s="236">
        <v>0</v>
      </c>
      <c r="AA497" s="236">
        <v>60000000</v>
      </c>
      <c r="AB497" s="236">
        <v>60000000</v>
      </c>
      <c r="AC497" s="236">
        <v>0</v>
      </c>
      <c r="AD497" s="236">
        <v>0</v>
      </c>
      <c r="AE497" s="236">
        <v>60000000</v>
      </c>
      <c r="AF497" s="236">
        <v>0</v>
      </c>
      <c r="AG497" s="236">
        <v>0</v>
      </c>
      <c r="AH497" s="236">
        <v>0</v>
      </c>
      <c r="AI497" s="236">
        <v>0</v>
      </c>
      <c r="AJ497" s="236">
        <v>0</v>
      </c>
      <c r="AK497" s="236">
        <v>60000000</v>
      </c>
      <c r="AL497" s="86">
        <v>0</v>
      </c>
      <c r="AM497" s="99"/>
      <c r="AN497" s="93"/>
      <c r="AO497" s="95"/>
    </row>
    <row r="498" spans="1:42">
      <c r="A498" s="17">
        <v>30583</v>
      </c>
      <c r="B498" s="17" t="s">
        <v>969</v>
      </c>
      <c r="C498" s="18"/>
      <c r="D498" s="18"/>
      <c r="E498" s="18"/>
      <c r="F498" s="18">
        <v>65000000</v>
      </c>
      <c r="G498" s="18">
        <f t="shared" si="191"/>
        <v>65000000</v>
      </c>
      <c r="H498" s="18">
        <v>0</v>
      </c>
      <c r="I498" s="18">
        <v>0</v>
      </c>
      <c r="J498" s="18">
        <f t="shared" si="189"/>
        <v>65000000</v>
      </c>
      <c r="K498" s="18">
        <v>0</v>
      </c>
      <c r="L498" s="18">
        <v>0</v>
      </c>
      <c r="M498" s="18"/>
      <c r="N498" s="18">
        <v>0</v>
      </c>
      <c r="O498" s="18">
        <v>0</v>
      </c>
      <c r="P498" s="18">
        <f t="shared" si="192"/>
        <v>0</v>
      </c>
      <c r="Q498" s="18">
        <f t="shared" si="190"/>
        <v>65000000</v>
      </c>
      <c r="R498" s="18">
        <f t="shared" si="193"/>
        <v>0</v>
      </c>
      <c r="T498" s="238">
        <v>30583</v>
      </c>
      <c r="U498" s="234" t="s">
        <v>969</v>
      </c>
      <c r="V498" s="236">
        <v>0</v>
      </c>
      <c r="W498" s="236">
        <v>0</v>
      </c>
      <c r="X498" s="236">
        <v>0</v>
      </c>
      <c r="Y498" s="236">
        <v>0</v>
      </c>
      <c r="Z498" s="236">
        <v>0</v>
      </c>
      <c r="AA498" s="236">
        <v>65000000</v>
      </c>
      <c r="AB498" s="236">
        <v>65000000</v>
      </c>
      <c r="AC498" s="236">
        <v>0</v>
      </c>
      <c r="AD498" s="236">
        <v>0</v>
      </c>
      <c r="AE498" s="236">
        <v>65000000</v>
      </c>
      <c r="AF498" s="236">
        <v>0</v>
      </c>
      <c r="AG498" s="236">
        <v>0</v>
      </c>
      <c r="AH498" s="236">
        <v>0</v>
      </c>
      <c r="AI498" s="236">
        <v>0</v>
      </c>
      <c r="AJ498" s="236">
        <v>0</v>
      </c>
      <c r="AK498" s="236">
        <v>65000000</v>
      </c>
      <c r="AL498" s="86">
        <v>0</v>
      </c>
      <c r="AM498" s="99"/>
      <c r="AN498" s="93"/>
      <c r="AO498" s="95"/>
    </row>
    <row r="499" spans="1:42">
      <c r="A499" s="17">
        <v>30584</v>
      </c>
      <c r="B499" s="17" t="s">
        <v>970</v>
      </c>
      <c r="C499" s="18"/>
      <c r="D499" s="18"/>
      <c r="E499" s="18"/>
      <c r="F499" s="18">
        <v>55000000</v>
      </c>
      <c r="G499" s="18">
        <f t="shared" si="191"/>
        <v>55000000</v>
      </c>
      <c r="H499" s="18">
        <v>0</v>
      </c>
      <c r="I499" s="18">
        <v>0</v>
      </c>
      <c r="J499" s="18">
        <f t="shared" si="189"/>
        <v>55000000</v>
      </c>
      <c r="K499" s="18">
        <v>0</v>
      </c>
      <c r="L499" s="18">
        <v>0</v>
      </c>
      <c r="M499" s="18"/>
      <c r="N499" s="18">
        <v>0</v>
      </c>
      <c r="O499" s="18">
        <v>0</v>
      </c>
      <c r="P499" s="18">
        <f t="shared" si="192"/>
        <v>0</v>
      </c>
      <c r="Q499" s="18">
        <f t="shared" si="190"/>
        <v>55000000</v>
      </c>
      <c r="R499" s="18">
        <f t="shared" si="193"/>
        <v>0</v>
      </c>
      <c r="T499" s="238">
        <v>30584</v>
      </c>
      <c r="U499" s="234" t="s">
        <v>970</v>
      </c>
      <c r="V499" s="236">
        <v>0</v>
      </c>
      <c r="W499" s="236">
        <v>0</v>
      </c>
      <c r="X499" s="236">
        <v>0</v>
      </c>
      <c r="Y499" s="236">
        <v>0</v>
      </c>
      <c r="Z499" s="236">
        <v>0</v>
      </c>
      <c r="AA499" s="236">
        <v>55000000</v>
      </c>
      <c r="AB499" s="236">
        <v>55000000</v>
      </c>
      <c r="AC499" s="236">
        <v>0</v>
      </c>
      <c r="AD499" s="236">
        <v>0</v>
      </c>
      <c r="AE499" s="236">
        <v>55000000</v>
      </c>
      <c r="AF499" s="236">
        <v>0</v>
      </c>
      <c r="AG499" s="236">
        <v>0</v>
      </c>
      <c r="AH499" s="236">
        <v>0</v>
      </c>
      <c r="AI499" s="236">
        <v>0</v>
      </c>
      <c r="AJ499" s="236">
        <v>0</v>
      </c>
      <c r="AK499" s="236">
        <v>55000000</v>
      </c>
      <c r="AL499" s="86">
        <v>0</v>
      </c>
      <c r="AM499" s="99"/>
      <c r="AN499" s="93"/>
      <c r="AO499" s="95"/>
    </row>
    <row r="500" spans="1:42">
      <c r="A500" s="17">
        <v>30585</v>
      </c>
      <c r="B500" s="17" t="s">
        <v>971</v>
      </c>
      <c r="C500" s="18"/>
      <c r="D500" s="18"/>
      <c r="E500" s="18"/>
      <c r="F500" s="18">
        <v>80000000</v>
      </c>
      <c r="G500" s="18">
        <f t="shared" si="191"/>
        <v>80000000</v>
      </c>
      <c r="H500" s="18">
        <v>0</v>
      </c>
      <c r="I500" s="18">
        <v>0</v>
      </c>
      <c r="J500" s="18">
        <f t="shared" si="189"/>
        <v>80000000</v>
      </c>
      <c r="K500" s="18">
        <v>0</v>
      </c>
      <c r="L500" s="18">
        <v>0</v>
      </c>
      <c r="M500" s="18"/>
      <c r="N500" s="18">
        <v>18528571.440000001</v>
      </c>
      <c r="O500" s="18">
        <v>18528571.440000001</v>
      </c>
      <c r="P500" s="18">
        <f t="shared" si="192"/>
        <v>18528571.440000001</v>
      </c>
      <c r="Q500" s="18">
        <f t="shared" si="190"/>
        <v>61471428.560000002</v>
      </c>
      <c r="R500" s="18">
        <f t="shared" si="193"/>
        <v>0</v>
      </c>
      <c r="T500" s="238">
        <v>30585</v>
      </c>
      <c r="U500" s="234" t="s">
        <v>971</v>
      </c>
      <c r="V500" s="236">
        <v>0</v>
      </c>
      <c r="W500" s="236">
        <v>0</v>
      </c>
      <c r="X500" s="236">
        <v>0</v>
      </c>
      <c r="Y500" s="236">
        <v>0</v>
      </c>
      <c r="Z500" s="236">
        <v>0</v>
      </c>
      <c r="AA500" s="236">
        <v>80000000</v>
      </c>
      <c r="AB500" s="236">
        <v>80000000</v>
      </c>
      <c r="AC500" s="236">
        <v>0</v>
      </c>
      <c r="AD500" s="236">
        <v>0</v>
      </c>
      <c r="AE500" s="236">
        <v>80000000</v>
      </c>
      <c r="AF500" s="236">
        <v>0</v>
      </c>
      <c r="AG500" s="236">
        <v>0</v>
      </c>
      <c r="AH500" s="236">
        <v>18528571.440000001</v>
      </c>
      <c r="AI500" s="236">
        <v>18528571.440000001</v>
      </c>
      <c r="AJ500" s="236">
        <v>18528571.440000001</v>
      </c>
      <c r="AK500" s="236">
        <v>61471428.560000002</v>
      </c>
      <c r="AL500" s="86">
        <v>0</v>
      </c>
      <c r="AM500" s="99"/>
      <c r="AN500" s="93"/>
      <c r="AO500" s="95"/>
    </row>
    <row r="501" spans="1:42">
      <c r="A501" s="17">
        <v>30586</v>
      </c>
      <c r="B501" s="17" t="s">
        <v>972</v>
      </c>
      <c r="C501" s="18"/>
      <c r="D501" s="18"/>
      <c r="E501" s="18"/>
      <c r="F501" s="18">
        <v>65000000</v>
      </c>
      <c r="G501" s="18">
        <f t="shared" si="191"/>
        <v>65000000</v>
      </c>
      <c r="H501" s="18">
        <v>0</v>
      </c>
      <c r="I501" s="18">
        <v>0</v>
      </c>
      <c r="J501" s="18">
        <f t="shared" si="189"/>
        <v>65000000</v>
      </c>
      <c r="K501" s="18">
        <v>4469105</v>
      </c>
      <c r="L501" s="18">
        <v>4469105</v>
      </c>
      <c r="M501" s="18"/>
      <c r="N501" s="18">
        <v>0</v>
      </c>
      <c r="O501" s="18">
        <v>0</v>
      </c>
      <c r="P501" s="18">
        <f t="shared" si="192"/>
        <v>0</v>
      </c>
      <c r="Q501" s="18">
        <f t="shared" si="190"/>
        <v>65000000</v>
      </c>
      <c r="R501" s="18">
        <f t="shared" si="193"/>
        <v>4469105</v>
      </c>
      <c r="T501" s="238">
        <v>30586</v>
      </c>
      <c r="U501" s="234" t="s">
        <v>972</v>
      </c>
      <c r="V501" s="236">
        <v>0</v>
      </c>
      <c r="W501" s="236">
        <v>0</v>
      </c>
      <c r="X501" s="236">
        <v>0</v>
      </c>
      <c r="Y501" s="236">
        <v>0</v>
      </c>
      <c r="Z501" s="236">
        <v>0</v>
      </c>
      <c r="AA501" s="236">
        <v>65000000</v>
      </c>
      <c r="AB501" s="236">
        <v>65000000</v>
      </c>
      <c r="AC501" s="236">
        <v>0</v>
      </c>
      <c r="AD501" s="236">
        <v>0</v>
      </c>
      <c r="AE501" s="236">
        <v>65000000</v>
      </c>
      <c r="AF501" s="236">
        <v>4469105</v>
      </c>
      <c r="AG501" s="236">
        <v>4469105</v>
      </c>
      <c r="AH501" s="236">
        <v>0</v>
      </c>
      <c r="AI501" s="236">
        <v>0</v>
      </c>
      <c r="AJ501" s="236">
        <v>0</v>
      </c>
      <c r="AK501" s="236">
        <v>65000000</v>
      </c>
      <c r="AL501" s="86">
        <v>0</v>
      </c>
      <c r="AM501" s="99"/>
      <c r="AN501" s="93"/>
      <c r="AO501" s="95"/>
    </row>
    <row r="502" spans="1:42" s="84" customFormat="1">
      <c r="A502" s="17">
        <v>30587</v>
      </c>
      <c r="B502" s="17" t="s">
        <v>973</v>
      </c>
      <c r="C502" s="18"/>
      <c r="D502" s="18"/>
      <c r="E502" s="18"/>
      <c r="F502" s="18">
        <v>100000000</v>
      </c>
      <c r="G502" s="18">
        <f t="shared" si="191"/>
        <v>100000000</v>
      </c>
      <c r="H502" s="18">
        <v>0</v>
      </c>
      <c r="I502" s="18">
        <v>0</v>
      </c>
      <c r="J502" s="18">
        <f t="shared" si="189"/>
        <v>100000000</v>
      </c>
      <c r="K502" s="18">
        <v>0</v>
      </c>
      <c r="L502" s="18">
        <v>0</v>
      </c>
      <c r="M502" s="18"/>
      <c r="N502" s="18">
        <v>0</v>
      </c>
      <c r="O502" s="18">
        <v>0</v>
      </c>
      <c r="P502" s="18">
        <f t="shared" si="192"/>
        <v>0</v>
      </c>
      <c r="Q502" s="18">
        <f t="shared" si="190"/>
        <v>100000000</v>
      </c>
      <c r="R502" s="18">
        <f t="shared" si="193"/>
        <v>0</v>
      </c>
      <c r="S502"/>
      <c r="T502" s="238">
        <v>30587</v>
      </c>
      <c r="U502" s="234" t="s">
        <v>973</v>
      </c>
      <c r="V502" s="236">
        <v>0</v>
      </c>
      <c r="W502" s="236">
        <v>0</v>
      </c>
      <c r="X502" s="236">
        <v>0</v>
      </c>
      <c r="Y502" s="236">
        <v>0</v>
      </c>
      <c r="Z502" s="236">
        <v>0</v>
      </c>
      <c r="AA502" s="236">
        <v>100000000</v>
      </c>
      <c r="AB502" s="236">
        <v>100000000</v>
      </c>
      <c r="AC502" s="236">
        <v>0</v>
      </c>
      <c r="AD502" s="236">
        <v>0</v>
      </c>
      <c r="AE502" s="236">
        <v>100000000</v>
      </c>
      <c r="AF502" s="236">
        <v>0</v>
      </c>
      <c r="AG502" s="236">
        <v>0</v>
      </c>
      <c r="AH502" s="236">
        <v>0</v>
      </c>
      <c r="AI502" s="236">
        <v>0</v>
      </c>
      <c r="AJ502" s="236">
        <v>0</v>
      </c>
      <c r="AK502" s="236">
        <v>100000000</v>
      </c>
      <c r="AL502" s="86">
        <v>0</v>
      </c>
      <c r="AM502"/>
      <c r="AN502"/>
      <c r="AO502"/>
      <c r="AP502"/>
    </row>
    <row r="503" spans="1:42" s="84" customFormat="1">
      <c r="A503" s="7">
        <v>306</v>
      </c>
      <c r="B503" s="8" t="s">
        <v>889</v>
      </c>
      <c r="C503" s="9">
        <f>+C504</f>
        <v>0</v>
      </c>
      <c r="D503" s="9">
        <f t="shared" ref="D503:N504" si="194">+D504</f>
        <v>0</v>
      </c>
      <c r="E503" s="9">
        <f t="shared" si="194"/>
        <v>0</v>
      </c>
      <c r="F503" s="9">
        <v>15000000</v>
      </c>
      <c r="G503" s="9">
        <f t="shared" si="191"/>
        <v>15000000</v>
      </c>
      <c r="H503" s="9">
        <v>0</v>
      </c>
      <c r="I503" s="9">
        <v>0</v>
      </c>
      <c r="J503" s="9">
        <f t="shared" si="189"/>
        <v>15000000</v>
      </c>
      <c r="K503" s="9">
        <v>0</v>
      </c>
      <c r="L503" s="9">
        <v>0</v>
      </c>
      <c r="M503" s="9">
        <f t="shared" si="194"/>
        <v>0</v>
      </c>
      <c r="N503" s="9">
        <v>0</v>
      </c>
      <c r="O503" s="9">
        <v>0</v>
      </c>
      <c r="P503" s="9">
        <f t="shared" si="192"/>
        <v>0</v>
      </c>
      <c r="Q503" s="9">
        <f t="shared" si="190"/>
        <v>15000000</v>
      </c>
      <c r="R503" s="9">
        <f t="shared" si="193"/>
        <v>0</v>
      </c>
      <c r="T503" s="238">
        <v>306</v>
      </c>
      <c r="U503" s="234" t="s">
        <v>889</v>
      </c>
      <c r="V503" s="236">
        <v>0</v>
      </c>
      <c r="W503" s="236">
        <v>0</v>
      </c>
      <c r="X503" s="236">
        <v>0</v>
      </c>
      <c r="Y503" s="236">
        <v>0</v>
      </c>
      <c r="Z503" s="236">
        <v>0</v>
      </c>
      <c r="AA503" s="236">
        <v>15000000</v>
      </c>
      <c r="AB503" s="236">
        <v>15000000</v>
      </c>
      <c r="AC503" s="236">
        <v>0</v>
      </c>
      <c r="AD503" s="236">
        <v>0</v>
      </c>
      <c r="AE503" s="236">
        <v>15000000</v>
      </c>
      <c r="AF503" s="236">
        <v>0</v>
      </c>
      <c r="AG503" s="236">
        <v>0</v>
      </c>
      <c r="AH503" s="236">
        <v>0</v>
      </c>
      <c r="AI503" s="236">
        <v>0</v>
      </c>
      <c r="AJ503" s="236">
        <v>0</v>
      </c>
      <c r="AK503" s="236">
        <v>15000000</v>
      </c>
      <c r="AL503" s="86">
        <v>0</v>
      </c>
      <c r="AM503" s="99"/>
      <c r="AN503" s="93"/>
      <c r="AO503" s="95"/>
      <c r="AP503"/>
    </row>
    <row r="504" spans="1:42">
      <c r="A504" s="10">
        <v>3061</v>
      </c>
      <c r="B504" s="11" t="s">
        <v>974</v>
      </c>
      <c r="C504" s="12">
        <f>+C505</f>
        <v>0</v>
      </c>
      <c r="D504" s="12">
        <f t="shared" si="194"/>
        <v>0</v>
      </c>
      <c r="E504" s="12">
        <f t="shared" si="194"/>
        <v>0</v>
      </c>
      <c r="F504" s="12">
        <v>15000000</v>
      </c>
      <c r="G504" s="12">
        <f t="shared" si="191"/>
        <v>15000000</v>
      </c>
      <c r="H504" s="12">
        <v>0</v>
      </c>
      <c r="I504" s="12">
        <v>0</v>
      </c>
      <c r="J504" s="12">
        <f t="shared" si="189"/>
        <v>15000000</v>
      </c>
      <c r="K504" s="12">
        <v>0</v>
      </c>
      <c r="L504" s="12">
        <v>0</v>
      </c>
      <c r="M504" s="12">
        <f t="shared" si="194"/>
        <v>0</v>
      </c>
      <c r="N504" s="12">
        <v>0</v>
      </c>
      <c r="O504" s="12">
        <v>0</v>
      </c>
      <c r="P504" s="12">
        <f t="shared" si="192"/>
        <v>0</v>
      </c>
      <c r="Q504" s="12">
        <f t="shared" si="190"/>
        <v>15000000</v>
      </c>
      <c r="R504" s="12">
        <f t="shared" si="193"/>
        <v>0</v>
      </c>
      <c r="S504" s="84"/>
      <c r="T504" s="238">
        <v>3061</v>
      </c>
      <c r="U504" s="234" t="s">
        <v>974</v>
      </c>
      <c r="V504" s="236">
        <v>0</v>
      </c>
      <c r="W504" s="236">
        <v>0</v>
      </c>
      <c r="X504" s="236">
        <v>0</v>
      </c>
      <c r="Y504" s="236">
        <v>0</v>
      </c>
      <c r="Z504" s="236">
        <v>0</v>
      </c>
      <c r="AA504" s="236">
        <v>15000000</v>
      </c>
      <c r="AB504" s="236">
        <v>15000000</v>
      </c>
      <c r="AC504" s="236">
        <v>0</v>
      </c>
      <c r="AD504" s="236">
        <v>0</v>
      </c>
      <c r="AE504" s="236">
        <v>15000000</v>
      </c>
      <c r="AF504" s="236">
        <v>0</v>
      </c>
      <c r="AG504" s="236">
        <v>0</v>
      </c>
      <c r="AH504" s="236">
        <v>0</v>
      </c>
      <c r="AI504" s="236">
        <v>0</v>
      </c>
      <c r="AJ504" s="236">
        <v>0</v>
      </c>
      <c r="AK504" s="236">
        <v>15000000</v>
      </c>
      <c r="AL504" s="86">
        <v>0</v>
      </c>
      <c r="AM504" s="99"/>
      <c r="AN504" s="93"/>
      <c r="AO504" s="95"/>
    </row>
    <row r="505" spans="1:42">
      <c r="A505" s="17">
        <v>306101</v>
      </c>
      <c r="B505" s="17" t="s">
        <v>975</v>
      </c>
      <c r="C505" s="18"/>
      <c r="D505" s="18"/>
      <c r="E505" s="18"/>
      <c r="F505" s="18">
        <v>15000000</v>
      </c>
      <c r="G505" s="18">
        <f t="shared" si="191"/>
        <v>15000000</v>
      </c>
      <c r="H505" s="18">
        <v>0</v>
      </c>
      <c r="I505" s="18">
        <v>0</v>
      </c>
      <c r="J505" s="18">
        <f t="shared" si="189"/>
        <v>15000000</v>
      </c>
      <c r="K505" s="18">
        <v>0</v>
      </c>
      <c r="L505" s="18">
        <v>0</v>
      </c>
      <c r="M505" s="18"/>
      <c r="N505" s="18">
        <v>0</v>
      </c>
      <c r="O505" s="18">
        <v>0</v>
      </c>
      <c r="P505" s="18">
        <f t="shared" si="192"/>
        <v>0</v>
      </c>
      <c r="Q505" s="18">
        <f t="shared" si="190"/>
        <v>15000000</v>
      </c>
      <c r="R505" s="18">
        <f t="shared" si="193"/>
        <v>0</v>
      </c>
      <c r="T505" s="238">
        <v>306101</v>
      </c>
      <c r="U505" s="234" t="s">
        <v>975</v>
      </c>
      <c r="V505" s="236">
        <v>0</v>
      </c>
      <c r="W505" s="236">
        <v>0</v>
      </c>
      <c r="X505" s="236">
        <v>0</v>
      </c>
      <c r="Y505" s="236">
        <v>0</v>
      </c>
      <c r="Z505" s="236">
        <v>0</v>
      </c>
      <c r="AA505" s="236">
        <v>15000000</v>
      </c>
      <c r="AB505" s="236">
        <v>15000000</v>
      </c>
      <c r="AC505" s="236">
        <v>0</v>
      </c>
      <c r="AD505" s="236">
        <v>0</v>
      </c>
      <c r="AE505" s="236">
        <v>15000000</v>
      </c>
      <c r="AF505" s="236">
        <v>0</v>
      </c>
      <c r="AG505" s="236">
        <v>0</v>
      </c>
      <c r="AH505" s="236">
        <v>0</v>
      </c>
      <c r="AI505" s="236">
        <v>0</v>
      </c>
      <c r="AJ505" s="236">
        <v>0</v>
      </c>
      <c r="AK505" s="236">
        <v>15000000</v>
      </c>
      <c r="AM505" s="84"/>
      <c r="AN505" s="84"/>
      <c r="AO505" s="84"/>
    </row>
    <row r="506" spans="1:42">
      <c r="A506" s="87"/>
      <c r="B506" s="87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</row>
    <row r="508" spans="1:42">
      <c r="AP508" s="84"/>
    </row>
    <row r="509" spans="1:42">
      <c r="AP509" s="84"/>
    </row>
    <row r="510" spans="1:42">
      <c r="B510" s="217" t="s">
        <v>821</v>
      </c>
      <c r="C510" s="217"/>
      <c r="D510" s="217"/>
      <c r="E510" s="217"/>
      <c r="F510" s="217"/>
    </row>
    <row r="511" spans="1:42">
      <c r="B511" s="218"/>
      <c r="C511" s="218"/>
      <c r="D511" s="218"/>
      <c r="E511" s="218"/>
      <c r="F511" s="218"/>
    </row>
    <row r="512" spans="1:42" ht="30">
      <c r="B512" s="27" t="s">
        <v>1</v>
      </c>
      <c r="C512" s="26" t="s">
        <v>2</v>
      </c>
      <c r="D512" s="26" t="s">
        <v>3</v>
      </c>
      <c r="E512" s="26" t="s">
        <v>4</v>
      </c>
      <c r="F512" s="26" t="s">
        <v>6</v>
      </c>
      <c r="G512" s="26" t="s">
        <v>607</v>
      </c>
      <c r="H512" s="26" t="s">
        <v>608</v>
      </c>
      <c r="I512" s="26" t="s">
        <v>609</v>
      </c>
      <c r="J512" s="26" t="s">
        <v>610</v>
      </c>
      <c r="K512" s="26" t="s">
        <v>611</v>
      </c>
      <c r="L512" s="26" t="s">
        <v>612</v>
      </c>
      <c r="M512" s="26" t="s">
        <v>7</v>
      </c>
      <c r="N512" s="26" t="s">
        <v>613</v>
      </c>
      <c r="O512" s="26" t="s">
        <v>614</v>
      </c>
      <c r="P512" s="26" t="s">
        <v>615</v>
      </c>
      <c r="Q512" s="26" t="s">
        <v>616</v>
      </c>
      <c r="R512" s="26" t="s">
        <v>617</v>
      </c>
    </row>
    <row r="513" spans="2:18">
      <c r="B513" s="23" t="s">
        <v>598</v>
      </c>
      <c r="C513" s="24">
        <f>+C514+C533</f>
        <v>129818642105.92</v>
      </c>
      <c r="D513" s="24">
        <f t="shared" ref="D513:R513" si="195">+D514+D533</f>
        <v>1326909770</v>
      </c>
      <c r="E513" s="24">
        <f t="shared" si="195"/>
        <v>1326909770</v>
      </c>
      <c r="F513" s="24">
        <f t="shared" si="195"/>
        <v>17762151737.5</v>
      </c>
      <c r="G513" s="24">
        <f t="shared" si="195"/>
        <v>147580793843.41998</v>
      </c>
      <c r="H513" s="24">
        <f t="shared" si="195"/>
        <v>12590174556.310001</v>
      </c>
      <c r="I513" s="24">
        <f t="shared" si="195"/>
        <v>23604788606.34</v>
      </c>
      <c r="J513" s="24">
        <f t="shared" si="195"/>
        <v>123976005237.08</v>
      </c>
      <c r="K513" s="24">
        <f t="shared" si="195"/>
        <v>11566190459.25</v>
      </c>
      <c r="L513" s="24">
        <f t="shared" si="195"/>
        <v>17529058699.230003</v>
      </c>
      <c r="M513" s="24">
        <f t="shared" si="195"/>
        <v>4052613039.02</v>
      </c>
      <c r="N513" s="24">
        <f t="shared" si="195"/>
        <v>8140545468.3100004</v>
      </c>
      <c r="O513" s="24">
        <f t="shared" si="195"/>
        <v>26933762951.309998</v>
      </c>
      <c r="P513" s="24">
        <f t="shared" si="195"/>
        <v>3328974344.9699998</v>
      </c>
      <c r="Q513" s="24">
        <f t="shared" si="195"/>
        <v>120647030892.11</v>
      </c>
      <c r="R513" s="24">
        <f t="shared" si="195"/>
        <v>17529058699.230003</v>
      </c>
    </row>
    <row r="514" spans="2:18">
      <c r="B514" s="23" t="s">
        <v>805</v>
      </c>
      <c r="C514" s="108">
        <f>+C515+C518+C532</f>
        <v>122439399307.92</v>
      </c>
      <c r="D514" s="108">
        <f t="shared" ref="D514:R514" si="196">+D515+D518+D532</f>
        <v>1137800000</v>
      </c>
      <c r="E514" s="108">
        <f t="shared" si="196"/>
        <v>1326909770</v>
      </c>
      <c r="F514" s="108">
        <f t="shared" si="196"/>
        <v>1212382733.8299999</v>
      </c>
      <c r="G514" s="108">
        <f t="shared" si="196"/>
        <v>123462672271.75</v>
      </c>
      <c r="H514" s="108">
        <f t="shared" si="196"/>
        <v>12479503141.310001</v>
      </c>
      <c r="I514" s="108">
        <f t="shared" si="196"/>
        <v>23440861312.34</v>
      </c>
      <c r="J514" s="108">
        <f t="shared" si="196"/>
        <v>100021810959.41</v>
      </c>
      <c r="K514" s="108">
        <f t="shared" si="196"/>
        <v>11529033349.85</v>
      </c>
      <c r="L514" s="108">
        <f t="shared" si="196"/>
        <v>17488387041.830002</v>
      </c>
      <c r="M514" s="108">
        <f t="shared" si="196"/>
        <v>4002871708.02</v>
      </c>
      <c r="N514" s="108">
        <f t="shared" si="196"/>
        <v>7933813759.8700008</v>
      </c>
      <c r="O514" s="108">
        <f t="shared" si="196"/>
        <v>26565406924.869999</v>
      </c>
      <c r="P514" s="108">
        <f t="shared" si="196"/>
        <v>3124545612.5299997</v>
      </c>
      <c r="Q514" s="108">
        <f t="shared" si="196"/>
        <v>96897265346.880005</v>
      </c>
      <c r="R514" s="108">
        <f t="shared" si="196"/>
        <v>17488387041.830002</v>
      </c>
    </row>
    <row r="515" spans="2:18">
      <c r="B515" s="25" t="s">
        <v>9</v>
      </c>
      <c r="C515" s="109">
        <f>+C516+C517</f>
        <v>112548080482</v>
      </c>
      <c r="D515" s="109">
        <f t="shared" ref="D515:R515" si="197">+D516+D517</f>
        <v>50000000</v>
      </c>
      <c r="E515" s="109">
        <f t="shared" si="197"/>
        <v>1326909770</v>
      </c>
      <c r="F515" s="109">
        <f t="shared" si="197"/>
        <v>300382733.82999998</v>
      </c>
      <c r="G515" s="109">
        <f t="shared" si="197"/>
        <v>111571553445.83</v>
      </c>
      <c r="H515" s="109">
        <f t="shared" si="197"/>
        <v>9950458394.3400002</v>
      </c>
      <c r="I515" s="109">
        <f t="shared" si="197"/>
        <v>20679538346.34</v>
      </c>
      <c r="J515" s="109">
        <f t="shared" si="197"/>
        <v>90892015099.490005</v>
      </c>
      <c r="K515" s="109">
        <f t="shared" si="197"/>
        <v>10955074930.34</v>
      </c>
      <c r="L515" s="109">
        <f t="shared" si="197"/>
        <v>16529463511.34</v>
      </c>
      <c r="M515" s="109">
        <f t="shared" si="197"/>
        <v>3745350988</v>
      </c>
      <c r="N515" s="109">
        <f t="shared" si="197"/>
        <v>4982270172.3400002</v>
      </c>
      <c r="O515" s="109">
        <f t="shared" si="197"/>
        <v>20910491254.34</v>
      </c>
      <c r="P515" s="109">
        <f t="shared" si="197"/>
        <v>230952908</v>
      </c>
      <c r="Q515" s="109">
        <f t="shared" si="197"/>
        <v>90661062191.490005</v>
      </c>
      <c r="R515" s="109">
        <f t="shared" si="197"/>
        <v>16529463511.34</v>
      </c>
    </row>
    <row r="516" spans="2:18">
      <c r="B516" s="22" t="s">
        <v>11</v>
      </c>
      <c r="C516" s="110">
        <f>+$C$11</f>
        <v>81510886902</v>
      </c>
      <c r="D516" s="110">
        <f>+D11</f>
        <v>50000000</v>
      </c>
      <c r="E516" s="110">
        <f>+E11</f>
        <v>1326909770</v>
      </c>
      <c r="F516" s="110">
        <f>+F11</f>
        <v>300382733.82999998</v>
      </c>
      <c r="G516" s="110">
        <f>+C516+D516-E516+F516</f>
        <v>80534359865.830002</v>
      </c>
      <c r="H516" s="110">
        <f>+H11</f>
        <v>9207551562.3400002</v>
      </c>
      <c r="I516" s="110">
        <f>+I11</f>
        <v>14680325021.34</v>
      </c>
      <c r="J516" s="110">
        <f>+J11</f>
        <v>65854034844.490005</v>
      </c>
      <c r="K516" s="110">
        <f>+K11</f>
        <v>9131940364.3400002</v>
      </c>
      <c r="L516" s="110">
        <f>+L11</f>
        <v>14602687783.34</v>
      </c>
      <c r="M516" s="110">
        <f>+M11</f>
        <v>11100160</v>
      </c>
      <c r="N516" s="110">
        <f>+N11</f>
        <v>4862695168.3400002</v>
      </c>
      <c r="O516" s="110">
        <f>+O11</f>
        <v>14702075947.34</v>
      </c>
      <c r="P516" s="110">
        <f>+P11</f>
        <v>21750926</v>
      </c>
      <c r="Q516" s="110">
        <f>+Q11</f>
        <v>65832283918.490005</v>
      </c>
      <c r="R516" s="110">
        <f>+R11</f>
        <v>14602687783.34</v>
      </c>
    </row>
    <row r="517" spans="2:18">
      <c r="B517" s="22" t="s">
        <v>806</v>
      </c>
      <c r="C517" s="110">
        <f>+$C$47</f>
        <v>31037193580</v>
      </c>
      <c r="D517" s="110">
        <f>+D47</f>
        <v>0</v>
      </c>
      <c r="E517" s="110">
        <f>+E47</f>
        <v>0</v>
      </c>
      <c r="F517" s="110">
        <f>+F47</f>
        <v>0</v>
      </c>
      <c r="G517" s="110">
        <f>+C517+D517-E517+F517</f>
        <v>31037193580</v>
      </c>
      <c r="H517" s="110">
        <f>+H47</f>
        <v>742906832</v>
      </c>
      <c r="I517" s="110">
        <f>+I47</f>
        <v>5999213325</v>
      </c>
      <c r="J517" s="110">
        <f>+J47</f>
        <v>25037980255</v>
      </c>
      <c r="K517" s="110">
        <f>+K47</f>
        <v>1823134566</v>
      </c>
      <c r="L517" s="110">
        <f>+L47</f>
        <v>1926775728</v>
      </c>
      <c r="M517" s="110">
        <f>+M47</f>
        <v>3734250828</v>
      </c>
      <c r="N517" s="110">
        <f>+N47</f>
        <v>119575004</v>
      </c>
      <c r="O517" s="110">
        <f>+O47</f>
        <v>6208415307</v>
      </c>
      <c r="P517" s="110">
        <f>+P47</f>
        <v>209201982</v>
      </c>
      <c r="Q517" s="110">
        <f>+Q47</f>
        <v>24828778273</v>
      </c>
      <c r="R517" s="110">
        <f>+R47</f>
        <v>1926775728</v>
      </c>
    </row>
    <row r="518" spans="2:18">
      <c r="B518" s="25" t="s">
        <v>107</v>
      </c>
      <c r="C518" s="109">
        <f>SUM(C519:C531)</f>
        <v>9449970190.9200001</v>
      </c>
      <c r="D518" s="109">
        <f t="shared" ref="D518:R518" si="198">SUM(D519:D531)</f>
        <v>1087800000</v>
      </c>
      <c r="E518" s="109">
        <f t="shared" si="198"/>
        <v>0</v>
      </c>
      <c r="F518" s="109">
        <f t="shared" si="198"/>
        <v>912000000</v>
      </c>
      <c r="G518" s="109">
        <f t="shared" si="198"/>
        <v>11449770190.92</v>
      </c>
      <c r="H518" s="109">
        <f t="shared" si="198"/>
        <v>2209146262.9700003</v>
      </c>
      <c r="I518" s="109">
        <f t="shared" si="198"/>
        <v>2412214393</v>
      </c>
      <c r="J518" s="109">
        <f t="shared" si="198"/>
        <v>9037555797.9200001</v>
      </c>
      <c r="K518" s="109">
        <f t="shared" si="198"/>
        <v>252829695.50999999</v>
      </c>
      <c r="L518" s="109">
        <f t="shared" si="198"/>
        <v>608584717.49000001</v>
      </c>
      <c r="M518" s="109">
        <f t="shared" si="198"/>
        <v>257520720.01999998</v>
      </c>
      <c r="N518" s="109">
        <f t="shared" si="198"/>
        <v>2615821831.5300002</v>
      </c>
      <c r="O518" s="109">
        <f t="shared" si="198"/>
        <v>5289983825.5299997</v>
      </c>
      <c r="P518" s="109">
        <f t="shared" si="198"/>
        <v>2877769432.5299997</v>
      </c>
      <c r="Q518" s="109">
        <f t="shared" si="198"/>
        <v>6159786365.3900003</v>
      </c>
      <c r="R518" s="109">
        <f t="shared" si="198"/>
        <v>608584717.49000001</v>
      </c>
    </row>
    <row r="519" spans="2:18">
      <c r="B519" s="21" t="s">
        <v>807</v>
      </c>
      <c r="C519" s="107">
        <f>+$C$75+$C$105</f>
        <v>1742544100.9200001</v>
      </c>
      <c r="D519" s="107">
        <f>+D75+D105</f>
        <v>40000000</v>
      </c>
      <c r="E519" s="107">
        <f>+E75+E105</f>
        <v>0</v>
      </c>
      <c r="F519" s="107">
        <f>+F75+F105</f>
        <v>600000000</v>
      </c>
      <c r="G519" s="110">
        <f t="shared" ref="G519:G531" si="199">+C519+D519-E519+F519</f>
        <v>2382544100.9200001</v>
      </c>
      <c r="H519" s="107">
        <f>+H75+H105</f>
        <v>301481485</v>
      </c>
      <c r="I519" s="107">
        <f>+I75+I105</f>
        <v>309140593</v>
      </c>
      <c r="J519" s="107">
        <f>+J75+J105</f>
        <v>2073403507.9200001</v>
      </c>
      <c r="K519" s="107">
        <f>+K75+K105</f>
        <v>25679660</v>
      </c>
      <c r="L519" s="107">
        <f>+L75+L105</f>
        <v>32850180</v>
      </c>
      <c r="M519" s="107">
        <f>+M75+M105</f>
        <v>12488588</v>
      </c>
      <c r="N519" s="107">
        <f>+N75+N105</f>
        <v>60470413.560000002</v>
      </c>
      <c r="O519" s="107">
        <f>+O75+O105</f>
        <v>432129521.56</v>
      </c>
      <c r="P519" s="107">
        <f>+P75+P105</f>
        <v>122988928.56</v>
      </c>
      <c r="Q519" s="107">
        <f>+Q75+Q105</f>
        <v>1950414579.3600001</v>
      </c>
      <c r="R519" s="107">
        <f>+R75+R105</f>
        <v>32850180</v>
      </c>
    </row>
    <row r="520" spans="2:18">
      <c r="B520" s="21" t="s">
        <v>808</v>
      </c>
      <c r="C520" s="107">
        <f>$C$193+$C$224+$C$251</f>
        <v>1413799999</v>
      </c>
      <c r="D520" s="107">
        <f>D193+D224+D251</f>
        <v>0</v>
      </c>
      <c r="E520" s="107">
        <f>E193+E224+E251</f>
        <v>0</v>
      </c>
      <c r="F520" s="107">
        <f>F193+F224+F251</f>
        <v>0</v>
      </c>
      <c r="G520" s="110">
        <f t="shared" si="199"/>
        <v>1413799999</v>
      </c>
      <c r="H520" s="107">
        <f>H193+H224+H251</f>
        <v>189297853.15000001</v>
      </c>
      <c r="I520" s="107">
        <f>I193+I224+I251</f>
        <v>212140143.15000001</v>
      </c>
      <c r="J520" s="107">
        <f>J193+J224+J251</f>
        <v>1201659855.8499999</v>
      </c>
      <c r="K520" s="107">
        <f>K193+K224+K251</f>
        <v>76742993.150000006</v>
      </c>
      <c r="L520" s="107">
        <f>L193+L224+L251</f>
        <v>180576865.15000001</v>
      </c>
      <c r="M520" s="107">
        <f>M193+M224+M251</f>
        <v>6759062</v>
      </c>
      <c r="N520" s="107">
        <f>N193+N224+N251</f>
        <v>333994728.14999998</v>
      </c>
      <c r="O520" s="107">
        <f>O193+O224+O251</f>
        <v>446096097.14999998</v>
      </c>
      <c r="P520" s="107">
        <f>P193+P224+P251</f>
        <v>233955954</v>
      </c>
      <c r="Q520" s="107">
        <f>Q193+Q224+Q251</f>
        <v>967703901.85000002</v>
      </c>
      <c r="R520" s="107">
        <f>R193+R224+R251</f>
        <v>180576865.15000001</v>
      </c>
    </row>
    <row r="521" spans="2:18">
      <c r="B521" s="21" t="s">
        <v>809</v>
      </c>
      <c r="C521" s="107">
        <f>+$C$222+$C$246</f>
        <v>232600000</v>
      </c>
      <c r="D521" s="107">
        <f>+D222+D246</f>
        <v>0</v>
      </c>
      <c r="E521" s="107">
        <f>+E222+E246</f>
        <v>0</v>
      </c>
      <c r="F521" s="107">
        <f>+F222+F246</f>
        <v>30000000</v>
      </c>
      <c r="G521" s="110">
        <f t="shared" si="199"/>
        <v>262600000</v>
      </c>
      <c r="H521" s="107">
        <f>+H222+H246</f>
        <v>2200000</v>
      </c>
      <c r="I521" s="107">
        <f>+I222+I246</f>
        <v>2200000</v>
      </c>
      <c r="J521" s="107">
        <f>+J222+J246</f>
        <v>260400000</v>
      </c>
      <c r="K521" s="107">
        <f>+K222+K246</f>
        <v>2200000</v>
      </c>
      <c r="L521" s="107">
        <f>+L222+L246</f>
        <v>2200000</v>
      </c>
      <c r="M521" s="107">
        <f>+M222+M246</f>
        <v>0</v>
      </c>
      <c r="N521" s="107">
        <f>+N222+N246</f>
        <v>98750000</v>
      </c>
      <c r="O521" s="107">
        <f>+O222+O246</f>
        <v>98750000</v>
      </c>
      <c r="P521" s="107">
        <f>+P222+P246</f>
        <v>96550000</v>
      </c>
      <c r="Q521" s="107">
        <f>+Q222+Q246</f>
        <v>163850000</v>
      </c>
      <c r="R521" s="107">
        <f>+R222+R246</f>
        <v>2200000</v>
      </c>
    </row>
    <row r="522" spans="2:18">
      <c r="B522" s="21" t="s">
        <v>810</v>
      </c>
      <c r="C522" s="107">
        <f>+$C$256</f>
        <v>185400000</v>
      </c>
      <c r="D522" s="107">
        <f>+D256</f>
        <v>0</v>
      </c>
      <c r="E522" s="107">
        <f>+E256</f>
        <v>0</v>
      </c>
      <c r="F522" s="107">
        <f>+F256</f>
        <v>0</v>
      </c>
      <c r="G522" s="110">
        <f t="shared" si="199"/>
        <v>185400000</v>
      </c>
      <c r="H522" s="107">
        <f>+H256</f>
        <v>12224567</v>
      </c>
      <c r="I522" s="107">
        <f>+I256</f>
        <v>20632974</v>
      </c>
      <c r="J522" s="107">
        <f>+J256</f>
        <v>164767026</v>
      </c>
      <c r="K522" s="107">
        <f>+K256</f>
        <v>14095221</v>
      </c>
      <c r="L522" s="107">
        <f>+L256</f>
        <v>21160235</v>
      </c>
      <c r="M522" s="107">
        <f>+M256</f>
        <v>4146904</v>
      </c>
      <c r="N522" s="107">
        <f>+N256</f>
        <v>11584769</v>
      </c>
      <c r="O522" s="107">
        <f>+O256</f>
        <v>29827246</v>
      </c>
      <c r="P522" s="107">
        <f>+P256</f>
        <v>9194272</v>
      </c>
      <c r="Q522" s="107">
        <f>+Q256</f>
        <v>155572754</v>
      </c>
      <c r="R522" s="107">
        <f>+R256</f>
        <v>21160235</v>
      </c>
    </row>
    <row r="523" spans="2:18">
      <c r="B523" s="21" t="s">
        <v>811</v>
      </c>
      <c r="C523" s="107">
        <f>+$C$233+$C$230</f>
        <v>367499994</v>
      </c>
      <c r="D523" s="107">
        <f>+D233+D230</f>
        <v>55000000</v>
      </c>
      <c r="E523" s="107">
        <f>+E233+E230</f>
        <v>0</v>
      </c>
      <c r="F523" s="107">
        <f>+F233+F230</f>
        <v>30000000</v>
      </c>
      <c r="G523" s="110">
        <f t="shared" si="199"/>
        <v>452499994</v>
      </c>
      <c r="H523" s="107">
        <f>+H233+H230</f>
        <v>40580186</v>
      </c>
      <c r="I523" s="107">
        <f>+I233+I230</f>
        <v>38780186</v>
      </c>
      <c r="J523" s="107">
        <f>+J233+J230</f>
        <v>413719808</v>
      </c>
      <c r="K523" s="107">
        <f>+K233+K230</f>
        <v>18288186</v>
      </c>
      <c r="L523" s="107">
        <f>+L233+L230</f>
        <v>19988186</v>
      </c>
      <c r="M523" s="107">
        <f>+M233+M230</f>
        <v>0</v>
      </c>
      <c r="N523" s="107">
        <f>+N233+N230</f>
        <v>26052556</v>
      </c>
      <c r="O523" s="107">
        <f>+O233+O230</f>
        <v>77702556</v>
      </c>
      <c r="P523" s="107">
        <f>+P233+P230</f>
        <v>38922370</v>
      </c>
      <c r="Q523" s="107">
        <f>+Q233+Q230</f>
        <v>374797438</v>
      </c>
      <c r="R523" s="107">
        <f>+R233+R230</f>
        <v>19988186</v>
      </c>
    </row>
    <row r="524" spans="2:18">
      <c r="B524" s="21" t="s">
        <v>812</v>
      </c>
      <c r="C524" s="107">
        <f>+$C$216+$C$217+$C$248-$C$222</f>
        <v>2000175827</v>
      </c>
      <c r="D524" s="107">
        <f>+D216+D217+D248-D222</f>
        <v>800000000</v>
      </c>
      <c r="E524" s="107">
        <f>+E216+E217+E248-E222</f>
        <v>0</v>
      </c>
      <c r="F524" s="107">
        <f>+F216+F217+F248-F222</f>
        <v>110000000</v>
      </c>
      <c r="G524" s="110">
        <f t="shared" si="199"/>
        <v>2910175827</v>
      </c>
      <c r="H524" s="107">
        <f>+H216+H217+H248-H222</f>
        <v>1187542689</v>
      </c>
      <c r="I524" s="107">
        <f>+I216+I217+I248-I222</f>
        <v>1303593278</v>
      </c>
      <c r="J524" s="107">
        <f>+J216+J217+J248-J222</f>
        <v>1606582549</v>
      </c>
      <c r="K524" s="107">
        <f>+K216+K217+K248-K222</f>
        <v>67798893</v>
      </c>
      <c r="L524" s="107">
        <f>+L216+L217+L248-L222</f>
        <v>269209490.43000001</v>
      </c>
      <c r="M524" s="107">
        <f>+M216+M217+M248-M222</f>
        <v>220139991.56999999</v>
      </c>
      <c r="N524" s="107">
        <f>+N216+N217+N248-N222</f>
        <v>878800788</v>
      </c>
      <c r="O524" s="107">
        <f>+O216+O217+O248-O222</f>
        <v>2181749698</v>
      </c>
      <c r="P524" s="107">
        <f>+P216+P217+P248-P222</f>
        <v>878156420</v>
      </c>
      <c r="Q524" s="107">
        <f>+Q216+Q217+Q248-Q222</f>
        <v>728426129</v>
      </c>
      <c r="R524" s="107">
        <f>+R216+R217+R248-R222</f>
        <v>269209490.43000001</v>
      </c>
    </row>
    <row r="525" spans="2:18">
      <c r="B525" s="21" t="s">
        <v>813</v>
      </c>
      <c r="C525" s="107">
        <f>+$C$201</f>
        <v>1369900000</v>
      </c>
      <c r="D525" s="107">
        <f>+D201</f>
        <v>0</v>
      </c>
      <c r="E525" s="107">
        <f>+E201</f>
        <v>0</v>
      </c>
      <c r="F525" s="107">
        <f>+F201</f>
        <v>0</v>
      </c>
      <c r="G525" s="110">
        <f t="shared" si="199"/>
        <v>1369900000</v>
      </c>
      <c r="H525" s="107">
        <f>+H201</f>
        <v>398786177</v>
      </c>
      <c r="I525" s="107">
        <f>+I201</f>
        <v>398786177</v>
      </c>
      <c r="J525" s="107">
        <f>+J201</f>
        <v>971113823</v>
      </c>
      <c r="K525" s="107">
        <f>+K201</f>
        <v>182454</v>
      </c>
      <c r="L525" s="107">
        <f>+L201</f>
        <v>182454</v>
      </c>
      <c r="M525" s="107">
        <f>+M201</f>
        <v>0</v>
      </c>
      <c r="N525" s="107">
        <f>+N201</f>
        <v>398786177</v>
      </c>
      <c r="O525" s="107">
        <f>+O201</f>
        <v>403786177</v>
      </c>
      <c r="P525" s="107">
        <f>+P201</f>
        <v>5000000</v>
      </c>
      <c r="Q525" s="107">
        <f>+Q201</f>
        <v>966113823</v>
      </c>
      <c r="R525" s="107">
        <f>+R201</f>
        <v>182454</v>
      </c>
    </row>
    <row r="526" spans="2:18">
      <c r="B526" s="21" t="s">
        <v>814</v>
      </c>
      <c r="C526" s="107">
        <f>+$C$228</f>
        <v>670425000</v>
      </c>
      <c r="D526" s="107">
        <f>+D228</f>
        <v>0</v>
      </c>
      <c r="E526" s="107">
        <f>+E228</f>
        <v>0</v>
      </c>
      <c r="F526" s="107">
        <f>+F228</f>
        <v>0</v>
      </c>
      <c r="G526" s="110">
        <f t="shared" si="199"/>
        <v>670425000</v>
      </c>
      <c r="H526" s="107">
        <f>+H228</f>
        <v>0</v>
      </c>
      <c r="I526" s="107">
        <f>+I228</f>
        <v>29217539</v>
      </c>
      <c r="J526" s="107">
        <f>+J228</f>
        <v>641207461</v>
      </c>
      <c r="K526" s="107">
        <f>+K228</f>
        <v>0</v>
      </c>
      <c r="L526" s="107">
        <f>+L228</f>
        <v>0</v>
      </c>
      <c r="M526" s="107">
        <f>+M228</f>
        <v>29217539</v>
      </c>
      <c r="N526" s="107">
        <f>+N228</f>
        <v>596550479</v>
      </c>
      <c r="O526" s="107">
        <f>+O228</f>
        <v>625768018</v>
      </c>
      <c r="P526" s="107">
        <f>+P228</f>
        <v>596550479</v>
      </c>
      <c r="Q526" s="107">
        <f>+Q228</f>
        <v>44656982</v>
      </c>
      <c r="R526" s="107">
        <f>+R228</f>
        <v>0</v>
      </c>
    </row>
    <row r="527" spans="2:18">
      <c r="B527" s="21" t="s">
        <v>815</v>
      </c>
      <c r="C527" s="107">
        <f>+$C$207+$C$212</f>
        <v>824000000</v>
      </c>
      <c r="D527" s="107">
        <f>+D207+D212</f>
        <v>60000000</v>
      </c>
      <c r="E527" s="107">
        <f>+E207+E212</f>
        <v>0</v>
      </c>
      <c r="F527" s="107">
        <f>+F207+F212</f>
        <v>0</v>
      </c>
      <c r="G527" s="110">
        <f t="shared" si="199"/>
        <v>884000000</v>
      </c>
      <c r="H527" s="107">
        <f>+H207+H212</f>
        <v>2000000</v>
      </c>
      <c r="I527" s="107">
        <f>+I207+I212</f>
        <v>3500000</v>
      </c>
      <c r="J527" s="107">
        <f>+J207+J212</f>
        <v>880500000</v>
      </c>
      <c r="K527" s="107">
        <f>+K207+K212</f>
        <v>2000000</v>
      </c>
      <c r="L527" s="107">
        <f>+L207+L212</f>
        <v>3500000</v>
      </c>
      <c r="M527" s="107">
        <f>+M207+M212</f>
        <v>0</v>
      </c>
      <c r="N527" s="107">
        <f>+N207+N212</f>
        <v>62983724</v>
      </c>
      <c r="O527" s="107">
        <f>+O207+O212</f>
        <v>814483724</v>
      </c>
      <c r="P527" s="107">
        <f>+P207+P212</f>
        <v>810983724</v>
      </c>
      <c r="Q527" s="107">
        <f>+Q207+Q212</f>
        <v>69516276</v>
      </c>
      <c r="R527" s="107">
        <f>+R207+R212</f>
        <v>3500000</v>
      </c>
    </row>
    <row r="528" spans="2:18">
      <c r="B528" s="21" t="s">
        <v>816</v>
      </c>
      <c r="C528" s="107">
        <f>+$C$182</f>
        <v>50316306</v>
      </c>
      <c r="D528" s="107">
        <f>+D182</f>
        <v>40000000</v>
      </c>
      <c r="E528" s="107">
        <f>+E182</f>
        <v>0</v>
      </c>
      <c r="F528" s="107">
        <f>+F182</f>
        <v>0</v>
      </c>
      <c r="G528" s="110">
        <f t="shared" si="199"/>
        <v>90316306</v>
      </c>
      <c r="H528" s="107">
        <f>+H182</f>
        <v>500996</v>
      </c>
      <c r="I528" s="107">
        <f>+I182</f>
        <v>11843587</v>
      </c>
      <c r="J528" s="107">
        <f>+J182</f>
        <v>78472719</v>
      </c>
      <c r="K528" s="107">
        <f>+K182</f>
        <v>499000</v>
      </c>
      <c r="L528" s="107">
        <f>+L182</f>
        <v>9223727</v>
      </c>
      <c r="M528" s="107">
        <f>+M182</f>
        <v>2617864</v>
      </c>
      <c r="N528" s="107">
        <f>+N182</f>
        <v>10500996</v>
      </c>
      <c r="O528" s="107">
        <f>+O182</f>
        <v>21843587</v>
      </c>
      <c r="P528" s="107">
        <f>+P182</f>
        <v>10000000</v>
      </c>
      <c r="Q528" s="107">
        <f>+Q182</f>
        <v>68472719</v>
      </c>
      <c r="R528" s="107">
        <f>+R182</f>
        <v>9223727</v>
      </c>
    </row>
    <row r="529" spans="2:41">
      <c r="B529" s="21" t="s">
        <v>817</v>
      </c>
      <c r="C529" s="107">
        <f>+$C$190+$C$192+$C$187+$C$189+$C$186</f>
        <v>172458094</v>
      </c>
      <c r="D529" s="107">
        <f>+D190+D192+D187+D189+D186</f>
        <v>40000000</v>
      </c>
      <c r="E529" s="107">
        <f>+E190+E192+E187+E189+E186</f>
        <v>0</v>
      </c>
      <c r="F529" s="107">
        <f>+F190+F192+F187+F189+F186</f>
        <v>42000000</v>
      </c>
      <c r="G529" s="110">
        <f t="shared" si="199"/>
        <v>254458094</v>
      </c>
      <c r="H529" s="107">
        <f>+H190+H192+H187+H189+H186</f>
        <v>2500000</v>
      </c>
      <c r="I529" s="107">
        <f>+I190+I192+I187+I189+I186</f>
        <v>8900000</v>
      </c>
      <c r="J529" s="107">
        <f>+J190+J192+J187+J189+J186</f>
        <v>245558094</v>
      </c>
      <c r="K529" s="107">
        <f>+K190+K192+K187+K189+K186</f>
        <v>2500000</v>
      </c>
      <c r="L529" s="107">
        <f>+L190+L192+L187+L189+L186</f>
        <v>8900000</v>
      </c>
      <c r="M529" s="107">
        <f>+M190+M192+M187+M189+M186</f>
        <v>0</v>
      </c>
      <c r="N529" s="107">
        <f>+N190+N192+N187+N189+N186</f>
        <v>47500000</v>
      </c>
      <c r="O529" s="107">
        <f>+O190+O192+O187+O189+O186</f>
        <v>53900000</v>
      </c>
      <c r="P529" s="107">
        <f>+P190+P192+P187+P189+P186</f>
        <v>45000000</v>
      </c>
      <c r="Q529" s="107">
        <f>+Q190+Q192+Q187+Q189+Q186</f>
        <v>200558094</v>
      </c>
      <c r="R529" s="107">
        <f>+R190+R192+R187+R189+R186</f>
        <v>8900000</v>
      </c>
    </row>
    <row r="530" spans="2:41">
      <c r="B530" s="21" t="s">
        <v>818</v>
      </c>
      <c r="C530" s="107">
        <f>+$C$198</f>
        <v>153650870</v>
      </c>
      <c r="D530" s="107">
        <f>+D198</f>
        <v>0</v>
      </c>
      <c r="E530" s="107">
        <f>+E198</f>
        <v>0</v>
      </c>
      <c r="F530" s="107">
        <f>+F198</f>
        <v>0</v>
      </c>
      <c r="G530" s="110">
        <f t="shared" si="199"/>
        <v>153650870</v>
      </c>
      <c r="H530" s="107">
        <f>+H198</f>
        <v>24783907.82</v>
      </c>
      <c r="I530" s="107">
        <f>+I198</f>
        <v>26231513.850000001</v>
      </c>
      <c r="J530" s="107">
        <f>+J198</f>
        <v>127419356.15000001</v>
      </c>
      <c r="K530" s="107">
        <f>+K198</f>
        <v>8582834.3599999994</v>
      </c>
      <c r="L530" s="107">
        <f>+L198</f>
        <v>26533125.91</v>
      </c>
      <c r="M530" s="107">
        <f>+M198</f>
        <v>-17849228.550000001</v>
      </c>
      <c r="N530" s="107">
        <f>+N198</f>
        <v>24775708.82</v>
      </c>
      <c r="O530" s="107">
        <f>+O198</f>
        <v>38875708.82</v>
      </c>
      <c r="P530" s="107">
        <f>+P198</f>
        <v>12644194.969999999</v>
      </c>
      <c r="Q530" s="107">
        <f>+Q198</f>
        <v>114775161.18000001</v>
      </c>
      <c r="R530" s="107">
        <f>+R198</f>
        <v>26533125.91</v>
      </c>
    </row>
    <row r="531" spans="2:41">
      <c r="B531" s="21" t="s">
        <v>819</v>
      </c>
      <c r="C531" s="107">
        <f>+$C$229+$C$254+$C$259+$C$257</f>
        <v>267200000</v>
      </c>
      <c r="D531" s="107">
        <f>+D229+D254+D259+D257</f>
        <v>52800000</v>
      </c>
      <c r="E531" s="107">
        <f>+E229+E254+E259+E257</f>
        <v>0</v>
      </c>
      <c r="F531" s="107">
        <f>+F229+F254+F259+F257</f>
        <v>100000000</v>
      </c>
      <c r="G531" s="110">
        <f t="shared" si="199"/>
        <v>420000000</v>
      </c>
      <c r="H531" s="107">
        <f>+H229+H254+H259+H257</f>
        <v>47248402</v>
      </c>
      <c r="I531" s="107">
        <f>+I229+I254+I259+I257</f>
        <v>47248402</v>
      </c>
      <c r="J531" s="107">
        <f>+J229+J254+J259+J257</f>
        <v>372751598</v>
      </c>
      <c r="K531" s="107">
        <f>+K229+K254+K259+K257</f>
        <v>34260454</v>
      </c>
      <c r="L531" s="107">
        <f>+L229+L254+L259+L257</f>
        <v>34260454</v>
      </c>
      <c r="M531" s="107">
        <f>+M229+M254+M259+M257</f>
        <v>0</v>
      </c>
      <c r="N531" s="107">
        <f>+N229+N254+N259+N257</f>
        <v>65071492</v>
      </c>
      <c r="O531" s="107">
        <f>+O229+O254+O259+O257</f>
        <v>65071492</v>
      </c>
      <c r="P531" s="107">
        <f>+P229+P254+P259+P257</f>
        <v>17823090</v>
      </c>
      <c r="Q531" s="107">
        <f>+Q229+Q254+Q259+Q257</f>
        <v>354928508</v>
      </c>
      <c r="R531" s="107">
        <f>+R229+R254+R259+R257</f>
        <v>34260454</v>
      </c>
    </row>
    <row r="532" spans="2:41">
      <c r="B532" s="25" t="s">
        <v>820</v>
      </c>
      <c r="C532" s="109">
        <f>+$C$265</f>
        <v>441348635</v>
      </c>
      <c r="D532" s="109">
        <f>+D265</f>
        <v>0</v>
      </c>
      <c r="E532" s="109">
        <f>+E265</f>
        <v>0</v>
      </c>
      <c r="F532" s="109">
        <f>+F265</f>
        <v>0</v>
      </c>
      <c r="G532" s="109">
        <f t="shared" ref="G532" si="200">+C532+D532-E532</f>
        <v>441348635</v>
      </c>
      <c r="H532" s="109">
        <f>+H265</f>
        <v>319898484</v>
      </c>
      <c r="I532" s="109">
        <f>+I265</f>
        <v>349108573</v>
      </c>
      <c r="J532" s="109">
        <f>+J265</f>
        <v>92240062</v>
      </c>
      <c r="K532" s="109">
        <f>+K265</f>
        <v>321128724</v>
      </c>
      <c r="L532" s="109">
        <f>+L265</f>
        <v>350338813</v>
      </c>
      <c r="M532" s="109">
        <f>+M265</f>
        <v>0</v>
      </c>
      <c r="N532" s="109">
        <f>+N265</f>
        <v>335721756</v>
      </c>
      <c r="O532" s="109">
        <f>+O265</f>
        <v>364931845</v>
      </c>
      <c r="P532" s="109">
        <f>+P265</f>
        <v>15823272</v>
      </c>
      <c r="Q532" s="109">
        <f>+Q265</f>
        <v>76416790</v>
      </c>
      <c r="R532" s="109">
        <f>+R265</f>
        <v>350338813</v>
      </c>
      <c r="AM532" s="84"/>
      <c r="AN532" s="84"/>
      <c r="AO532" s="84"/>
    </row>
    <row r="533" spans="2:41">
      <c r="B533" s="25" t="s">
        <v>602</v>
      </c>
      <c r="C533" s="109">
        <f>SUM(C534:C539)</f>
        <v>7379242798</v>
      </c>
      <c r="D533" s="109">
        <f t="shared" ref="D533:R533" si="201">SUM(D534:D539)</f>
        <v>189109770</v>
      </c>
      <c r="E533" s="109">
        <f t="shared" si="201"/>
        <v>0</v>
      </c>
      <c r="F533" s="109">
        <f t="shared" si="201"/>
        <v>16549769003.67</v>
      </c>
      <c r="G533" s="109">
        <f t="shared" si="201"/>
        <v>24118121571.669998</v>
      </c>
      <c r="H533" s="109">
        <f t="shared" si="201"/>
        <v>110671415</v>
      </c>
      <c r="I533" s="109">
        <f t="shared" si="201"/>
        <v>163927294</v>
      </c>
      <c r="J533" s="109">
        <f t="shared" si="201"/>
        <v>23954194277.669998</v>
      </c>
      <c r="K533" s="109">
        <f t="shared" si="201"/>
        <v>37157109.399999999</v>
      </c>
      <c r="L533" s="109">
        <f t="shared" si="201"/>
        <v>40671657.399999999</v>
      </c>
      <c r="M533" s="109">
        <f t="shared" si="201"/>
        <v>49741331</v>
      </c>
      <c r="N533" s="109">
        <f t="shared" si="201"/>
        <v>206731708.44</v>
      </c>
      <c r="O533" s="109">
        <f t="shared" si="201"/>
        <v>368356026.44</v>
      </c>
      <c r="P533" s="109">
        <f t="shared" si="201"/>
        <v>204428732.44</v>
      </c>
      <c r="Q533" s="109">
        <f t="shared" si="201"/>
        <v>23749765545.23</v>
      </c>
      <c r="R533" s="109">
        <f t="shared" si="201"/>
        <v>40671657.399999999</v>
      </c>
    </row>
    <row r="534" spans="2:41">
      <c r="B534" s="21" t="s">
        <v>603</v>
      </c>
      <c r="C534" s="107">
        <f>+$C$274</f>
        <v>3635322968</v>
      </c>
      <c r="D534" s="107">
        <f>+D274</f>
        <v>12000000</v>
      </c>
      <c r="E534" s="107">
        <f>+E274</f>
        <v>0</v>
      </c>
      <c r="F534" s="107">
        <f>+F274</f>
        <v>1126000000</v>
      </c>
      <c r="G534" s="110">
        <f t="shared" ref="G534:G539" si="202">+C534+D534-E534+F534</f>
        <v>4773322968</v>
      </c>
      <c r="H534" s="107">
        <f>+H274</f>
        <v>100648000</v>
      </c>
      <c r="I534" s="107">
        <f>+I274</f>
        <v>100648000</v>
      </c>
      <c r="J534" s="107">
        <f>+J274</f>
        <v>4672674968</v>
      </c>
      <c r="K534" s="107">
        <f>+K274</f>
        <v>0</v>
      </c>
      <c r="L534" s="107">
        <f>+L274</f>
        <v>0</v>
      </c>
      <c r="M534" s="107">
        <f>+M274</f>
        <v>0</v>
      </c>
      <c r="N534" s="107">
        <f>+N274</f>
        <v>148848000</v>
      </c>
      <c r="O534" s="107">
        <f>+O274</f>
        <v>148848000</v>
      </c>
      <c r="P534" s="107">
        <f>+P274</f>
        <v>48200000</v>
      </c>
      <c r="Q534" s="107">
        <f>+Q274</f>
        <v>4624474968</v>
      </c>
      <c r="R534" s="107">
        <f>+R274</f>
        <v>0</v>
      </c>
    </row>
    <row r="535" spans="2:41">
      <c r="B535" s="21" t="s">
        <v>604</v>
      </c>
      <c r="C535" s="107">
        <f>+$C$309</f>
        <v>2353916830</v>
      </c>
      <c r="D535" s="107">
        <f>+D309</f>
        <v>172109770</v>
      </c>
      <c r="E535" s="107">
        <f>+E309</f>
        <v>0</v>
      </c>
      <c r="F535" s="107">
        <f>+F309</f>
        <v>1134125979</v>
      </c>
      <c r="G535" s="110">
        <f t="shared" si="202"/>
        <v>3660152579</v>
      </c>
      <c r="H535" s="107">
        <f>+H309</f>
        <v>6292087</v>
      </c>
      <c r="I535" s="107">
        <f>+I309</f>
        <v>56033418</v>
      </c>
      <c r="J535" s="107">
        <f>+J309</f>
        <v>3604119161</v>
      </c>
      <c r="K535" s="107">
        <f>+K309</f>
        <v>17607493</v>
      </c>
      <c r="L535" s="107">
        <f>+L309</f>
        <v>17607493</v>
      </c>
      <c r="M535" s="107">
        <f>+M309</f>
        <v>49741331</v>
      </c>
      <c r="N535" s="107">
        <f>+N309</f>
        <v>8123809</v>
      </c>
      <c r="O535" s="107">
        <f>+O309</f>
        <v>66233579</v>
      </c>
      <c r="P535" s="107">
        <f>+P309</f>
        <v>10200161</v>
      </c>
      <c r="Q535" s="107">
        <f>+Q309</f>
        <v>3593919000</v>
      </c>
      <c r="R535" s="107">
        <f>+R309</f>
        <v>17607493</v>
      </c>
    </row>
    <row r="536" spans="2:41">
      <c r="B536" s="21" t="s">
        <v>605</v>
      </c>
      <c r="C536" s="107">
        <f>+$C$390</f>
        <v>5001000</v>
      </c>
      <c r="D536" s="107">
        <f>+D390</f>
        <v>0</v>
      </c>
      <c r="E536" s="107">
        <f>+E390</f>
        <v>0</v>
      </c>
      <c r="F536" s="107">
        <f>+F390</f>
        <v>120000000</v>
      </c>
      <c r="G536" s="110">
        <f t="shared" si="202"/>
        <v>125001000</v>
      </c>
      <c r="H536" s="107">
        <f>+H390</f>
        <v>0</v>
      </c>
      <c r="I536" s="107">
        <f>+I390</f>
        <v>0</v>
      </c>
      <c r="J536" s="107">
        <f>+J390</f>
        <v>125001000</v>
      </c>
      <c r="K536" s="107">
        <f>+K390</f>
        <v>0</v>
      </c>
      <c r="L536" s="107">
        <f>+L390</f>
        <v>0</v>
      </c>
      <c r="M536" s="107">
        <f>+M390</f>
        <v>0</v>
      </c>
      <c r="N536" s="107">
        <f>+N390</f>
        <v>0</v>
      </c>
      <c r="O536" s="107">
        <f>+O390</f>
        <v>0</v>
      </c>
      <c r="P536" s="107">
        <f>+P390</f>
        <v>0</v>
      </c>
      <c r="Q536" s="107">
        <f>+Q390</f>
        <v>125001000</v>
      </c>
      <c r="R536" s="107">
        <f>+R390</f>
        <v>0</v>
      </c>
    </row>
    <row r="537" spans="2:41">
      <c r="B537" s="105" t="s">
        <v>606</v>
      </c>
      <c r="C537" s="107">
        <f>+$C$397</f>
        <v>1385002000</v>
      </c>
      <c r="D537" s="107">
        <f>+D397</f>
        <v>5000000</v>
      </c>
      <c r="E537" s="107">
        <f>+E397</f>
        <v>0</v>
      </c>
      <c r="F537" s="107">
        <f>+F397</f>
        <v>1289812959.5899999</v>
      </c>
      <c r="G537" s="110">
        <f t="shared" si="202"/>
        <v>2679814959.5900002</v>
      </c>
      <c r="H537" s="107">
        <f>+H397</f>
        <v>0</v>
      </c>
      <c r="I537" s="107">
        <f>+I397</f>
        <v>3514548</v>
      </c>
      <c r="J537" s="107">
        <f>+J397</f>
        <v>2676300411.5900002</v>
      </c>
      <c r="K537" s="107">
        <f>+K397</f>
        <v>0</v>
      </c>
      <c r="L537" s="107">
        <f>+L397</f>
        <v>3514548</v>
      </c>
      <c r="M537" s="107">
        <f>+M397</f>
        <v>0</v>
      </c>
      <c r="N537" s="107">
        <f>+N397</f>
        <v>0</v>
      </c>
      <c r="O537" s="107">
        <f>+O397</f>
        <v>103514548</v>
      </c>
      <c r="P537" s="107">
        <f>+P397</f>
        <v>100000000</v>
      </c>
      <c r="Q537" s="107">
        <f>+Q397</f>
        <v>2576300411.5900002</v>
      </c>
      <c r="R537" s="107">
        <f>+R397</f>
        <v>3514548</v>
      </c>
    </row>
    <row r="538" spans="2:41">
      <c r="B538" s="106" t="s">
        <v>979</v>
      </c>
      <c r="C538" s="104">
        <f>+$C$418</f>
        <v>0</v>
      </c>
      <c r="D538" s="104">
        <f t="shared" ref="D538:R538" si="203">+D418</f>
        <v>0</v>
      </c>
      <c r="E538" s="104">
        <f t="shared" si="203"/>
        <v>0</v>
      </c>
      <c r="F538" s="104">
        <f t="shared" si="203"/>
        <v>12864830065.08</v>
      </c>
      <c r="G538" s="110">
        <f t="shared" si="202"/>
        <v>12864830065.08</v>
      </c>
      <c r="H538" s="104">
        <f t="shared" si="203"/>
        <v>3731328</v>
      </c>
      <c r="I538" s="104">
        <f t="shared" si="203"/>
        <v>3731328</v>
      </c>
      <c r="J538" s="104">
        <f t="shared" si="203"/>
        <v>12861098737.08</v>
      </c>
      <c r="K538" s="104">
        <f t="shared" si="203"/>
        <v>19549616.399999999</v>
      </c>
      <c r="L538" s="104">
        <f t="shared" si="203"/>
        <v>19549616.399999999</v>
      </c>
      <c r="M538" s="104">
        <f t="shared" si="203"/>
        <v>0</v>
      </c>
      <c r="N538" s="104">
        <f t="shared" si="203"/>
        <v>49759899.439999998</v>
      </c>
      <c r="O538" s="104">
        <f t="shared" si="203"/>
        <v>49759899.439999998</v>
      </c>
      <c r="P538" s="104">
        <f t="shared" si="203"/>
        <v>46028571.439999998</v>
      </c>
      <c r="Q538" s="104">
        <f t="shared" si="203"/>
        <v>12815070165.639999</v>
      </c>
      <c r="R538" s="104">
        <f t="shared" si="203"/>
        <v>19549616.399999999</v>
      </c>
    </row>
    <row r="539" spans="2:41">
      <c r="B539" s="106" t="s">
        <v>980</v>
      </c>
      <c r="C539" s="104">
        <f>+$C$503</f>
        <v>0</v>
      </c>
      <c r="D539" s="104">
        <f t="shared" ref="D539:R539" si="204">+D503</f>
        <v>0</v>
      </c>
      <c r="E539" s="104">
        <f t="shared" si="204"/>
        <v>0</v>
      </c>
      <c r="F539" s="104">
        <f t="shared" si="204"/>
        <v>15000000</v>
      </c>
      <c r="G539" s="110">
        <f t="shared" si="202"/>
        <v>15000000</v>
      </c>
      <c r="H539" s="104">
        <f t="shared" si="204"/>
        <v>0</v>
      </c>
      <c r="I539" s="104">
        <f t="shared" si="204"/>
        <v>0</v>
      </c>
      <c r="J539" s="104">
        <f t="shared" si="204"/>
        <v>15000000</v>
      </c>
      <c r="K539" s="104">
        <f t="shared" si="204"/>
        <v>0</v>
      </c>
      <c r="L539" s="104">
        <f t="shared" si="204"/>
        <v>0</v>
      </c>
      <c r="M539" s="104">
        <f t="shared" si="204"/>
        <v>0</v>
      </c>
      <c r="N539" s="104">
        <f t="shared" si="204"/>
        <v>0</v>
      </c>
      <c r="O539" s="104">
        <f t="shared" si="204"/>
        <v>0</v>
      </c>
      <c r="P539" s="104">
        <f t="shared" si="204"/>
        <v>0</v>
      </c>
      <c r="Q539" s="104">
        <f t="shared" si="204"/>
        <v>15000000</v>
      </c>
      <c r="R539" s="104">
        <f t="shared" si="204"/>
        <v>0</v>
      </c>
    </row>
    <row r="552" spans="39:41">
      <c r="AM552" s="84"/>
      <c r="AN552" s="84"/>
      <c r="AO552" s="84"/>
    </row>
    <row r="564" spans="39:41">
      <c r="AM564" s="84"/>
      <c r="AN564" s="84"/>
      <c r="AO564" s="84"/>
    </row>
    <row r="575" spans="39:41">
      <c r="AM575" s="84"/>
      <c r="AN575" s="84"/>
      <c r="AO575" s="84"/>
    </row>
    <row r="626" spans="39:41">
      <c r="AM626" s="84"/>
      <c r="AN626" s="84"/>
      <c r="AO626" s="84"/>
    </row>
    <row r="632" spans="39:41">
      <c r="AM632" s="84"/>
      <c r="AN632" s="84"/>
      <c r="AO632" s="84"/>
    </row>
    <row r="674" spans="39:41">
      <c r="AM674" s="84"/>
      <c r="AN674" s="84"/>
      <c r="AO674" s="84"/>
    </row>
    <row r="696" spans="39:41">
      <c r="AM696" s="84"/>
      <c r="AN696" s="84"/>
      <c r="AO696" s="84"/>
    </row>
    <row r="697" spans="39:41">
      <c r="AM697" s="84"/>
      <c r="AN697" s="84"/>
      <c r="AO697" s="84"/>
    </row>
    <row r="699" spans="39:41">
      <c r="AM699" s="84"/>
      <c r="AN699" s="84"/>
      <c r="AO699" s="84"/>
    </row>
    <row r="700" spans="39:41">
      <c r="AM700" s="84"/>
      <c r="AN700" s="84"/>
      <c r="AO700" s="84"/>
    </row>
    <row r="702" spans="39:41">
      <c r="AM702" s="84"/>
      <c r="AN702" s="84"/>
      <c r="AO702" s="84"/>
    </row>
    <row r="703" spans="39:41">
      <c r="AM703" s="84"/>
      <c r="AN703" s="84"/>
      <c r="AO703" s="84"/>
    </row>
    <row r="789" spans="39:41">
      <c r="AM789" s="84"/>
      <c r="AN789" s="84"/>
      <c r="AO789" s="84"/>
    </row>
    <row r="841" spans="39:41">
      <c r="AM841" s="19"/>
      <c r="AN841" s="19"/>
      <c r="AO841" s="19"/>
    </row>
    <row r="855" spans="39:41">
      <c r="AM855" s="19"/>
      <c r="AN855" s="19"/>
      <c r="AO855" s="19"/>
    </row>
    <row r="856" spans="39:41">
      <c r="AM856" s="19"/>
      <c r="AN856" s="19"/>
      <c r="AO856" s="19"/>
    </row>
    <row r="857" spans="39:41">
      <c r="AM857" s="84"/>
      <c r="AN857" s="84"/>
      <c r="AO857" s="84"/>
    </row>
    <row r="942" spans="39:41">
      <c r="AM942" s="84"/>
      <c r="AN942" s="84"/>
      <c r="AO942" s="84"/>
    </row>
    <row r="943" spans="39:41">
      <c r="AM943" s="84"/>
      <c r="AN943" s="84"/>
      <c r="AO943" s="84"/>
    </row>
  </sheetData>
  <autoFilter ref="A8:R505"/>
  <mergeCells count="1">
    <mergeCell ref="B510:F5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7"/>
  <sheetViews>
    <sheetView showGridLines="0" workbookViewId="0">
      <pane xSplit="2" ySplit="5" topLeftCell="L12" activePane="bottomRight" state="frozen"/>
      <selection pane="topRight" activeCell="C1" sqref="C1"/>
      <selection pane="bottomLeft" activeCell="A5" sqref="A5"/>
      <selection pane="bottomRight" activeCell="AC31" sqref="AC31"/>
    </sheetView>
  </sheetViews>
  <sheetFormatPr baseColWidth="10" defaultRowHeight="15"/>
  <cols>
    <col min="1" max="1" width="15" style="91" bestFit="1" customWidth="1"/>
    <col min="2" max="2" width="58.140625" style="91" customWidth="1"/>
    <col min="3" max="3" width="18.85546875" style="91" hidden="1" customWidth="1"/>
    <col min="4" max="4" width="17.85546875" style="91" hidden="1" customWidth="1"/>
    <col min="5" max="5" width="10.140625" style="91" hidden="1" customWidth="1"/>
    <col min="6" max="6" width="18.85546875" style="91" bestFit="1" customWidth="1"/>
    <col min="7" max="7" width="18.85546875" style="91" hidden="1" customWidth="1"/>
    <col min="8" max="9" width="17.85546875" style="91" hidden="1" customWidth="1"/>
    <col min="10" max="10" width="18.85546875" style="91" hidden="1" customWidth="1"/>
    <col min="11" max="11" width="10.5703125" style="91" hidden="1" customWidth="1"/>
    <col min="12" max="12" width="2.5703125" style="91" customWidth="1"/>
    <col min="13" max="13" width="18.85546875" style="91" hidden="1" customWidth="1"/>
    <col min="14" max="14" width="23.42578125" style="91" hidden="1" customWidth="1"/>
    <col min="15" max="16" width="18.85546875" style="91" hidden="1" customWidth="1"/>
    <col min="17" max="18" width="18.85546875" style="91" bestFit="1" customWidth="1"/>
    <col min="19" max="28" width="18.85546875" style="91" hidden="1" customWidth="1"/>
    <col min="29" max="29" width="18.85546875" style="91" customWidth="1"/>
    <col min="30" max="30" width="18.85546875" style="91" bestFit="1" customWidth="1"/>
    <col min="31" max="31" width="2.5703125" style="91" customWidth="1"/>
    <col min="32" max="32" width="16.85546875" style="91" bestFit="1" customWidth="1"/>
    <col min="33" max="33" width="17.85546875" style="91" bestFit="1" customWidth="1"/>
    <col min="34" max="35" width="16.85546875" style="91" hidden="1" customWidth="1"/>
    <col min="36" max="36" width="17.85546875" style="91" hidden="1" customWidth="1"/>
    <col min="37" max="38" width="16.85546875" style="91" hidden="1" customWidth="1"/>
    <col min="39" max="39" width="17.85546875" style="91" hidden="1" customWidth="1"/>
    <col min="40" max="42" width="16.85546875" style="91" hidden="1" customWidth="1"/>
    <col min="43" max="43" width="5.85546875" style="91" hidden="1" customWidth="1"/>
    <col min="44" max="44" width="22.7109375" style="91" customWidth="1"/>
    <col min="45" max="45" width="2.5703125" style="91" customWidth="1"/>
    <col min="46" max="47" width="18.85546875" style="91" bestFit="1" customWidth="1"/>
    <col min="48" max="57" width="18.85546875" style="91" hidden="1" customWidth="1"/>
    <col min="58" max="58" width="18.85546875" style="91" bestFit="1" customWidth="1"/>
    <col min="59" max="16384" width="11.42578125" style="91"/>
  </cols>
  <sheetData>
    <row r="1" spans="1:58">
      <c r="A1" s="28"/>
      <c r="B1" s="28"/>
      <c r="C1" s="28"/>
      <c r="D1" s="28"/>
      <c r="E1" s="28"/>
      <c r="F1" s="28"/>
      <c r="G1" s="29"/>
      <c r="H1" s="28"/>
      <c r="I1" s="28"/>
      <c r="J1" s="30"/>
      <c r="K1" s="2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58" ht="15.75" thickBot="1">
      <c r="A2" s="28"/>
      <c r="B2" s="28"/>
      <c r="C2" s="28"/>
      <c r="D2" s="28"/>
      <c r="E2" s="28"/>
      <c r="F2" s="30"/>
      <c r="G2" s="30"/>
      <c r="H2" s="28"/>
      <c r="I2" s="28"/>
      <c r="J2" s="30"/>
      <c r="K2" s="2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58" ht="30.75" customHeight="1" thickBot="1">
      <c r="A3" s="31"/>
      <c r="B3" s="28"/>
      <c r="C3" s="216"/>
      <c r="D3" s="216"/>
      <c r="E3" s="216"/>
      <c r="F3" s="216"/>
      <c r="G3" s="216"/>
      <c r="H3" s="216"/>
      <c r="I3" s="216"/>
      <c r="J3" s="216"/>
      <c r="K3" s="216"/>
    </row>
    <row r="4" spans="1:58" ht="21.75" thickBot="1">
      <c r="A4" s="135"/>
      <c r="B4" s="28"/>
      <c r="C4" s="136"/>
      <c r="D4" s="136"/>
      <c r="E4" s="136"/>
      <c r="F4" s="136"/>
      <c r="G4" s="136"/>
      <c r="H4" s="136"/>
      <c r="I4" s="136"/>
      <c r="J4" s="136"/>
      <c r="K4" s="136"/>
      <c r="Q4" s="219" t="s">
        <v>1043</v>
      </c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F4" s="219" t="s">
        <v>1042</v>
      </c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T4" s="219" t="s">
        <v>1041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</row>
    <row r="5" spans="1:58" ht="75">
      <c r="A5" s="33" t="s">
        <v>0</v>
      </c>
      <c r="B5" s="34" t="s">
        <v>1</v>
      </c>
      <c r="C5" s="34" t="s">
        <v>618</v>
      </c>
      <c r="D5" s="34" t="s">
        <v>6</v>
      </c>
      <c r="E5" s="34" t="s">
        <v>5</v>
      </c>
      <c r="F5" s="34" t="s">
        <v>619</v>
      </c>
      <c r="G5" s="34" t="s">
        <v>620</v>
      </c>
      <c r="H5" s="34" t="s">
        <v>621</v>
      </c>
      <c r="I5" s="34" t="s">
        <v>622</v>
      </c>
      <c r="J5" s="34" t="s">
        <v>623</v>
      </c>
      <c r="K5" s="35" t="s">
        <v>624</v>
      </c>
      <c r="L5" s="124"/>
      <c r="M5" s="111" t="s">
        <v>981</v>
      </c>
      <c r="N5" s="112" t="s">
        <v>982</v>
      </c>
      <c r="O5" s="113" t="s">
        <v>983</v>
      </c>
      <c r="P5" s="113" t="s">
        <v>984</v>
      </c>
      <c r="Q5" s="34" t="s">
        <v>1060</v>
      </c>
      <c r="R5" s="34" t="s">
        <v>1061</v>
      </c>
      <c r="S5" s="34" t="s">
        <v>996</v>
      </c>
      <c r="T5" s="34" t="s">
        <v>997</v>
      </c>
      <c r="U5" s="34" t="s">
        <v>998</v>
      </c>
      <c r="V5" s="34" t="s">
        <v>999</v>
      </c>
      <c r="W5" s="34" t="s">
        <v>1000</v>
      </c>
      <c r="X5" s="34" t="s">
        <v>1001</v>
      </c>
      <c r="Y5" s="34" t="s">
        <v>1002</v>
      </c>
      <c r="Z5" s="34" t="s">
        <v>1003</v>
      </c>
      <c r="AA5" s="34" t="s">
        <v>1004</v>
      </c>
      <c r="AB5" s="34" t="s">
        <v>1005</v>
      </c>
      <c r="AC5" s="34" t="s">
        <v>1018</v>
      </c>
      <c r="AD5" s="34" t="s">
        <v>985</v>
      </c>
      <c r="AE5" s="124"/>
      <c r="AF5" s="34" t="s">
        <v>1062</v>
      </c>
      <c r="AG5" s="34" t="s">
        <v>1063</v>
      </c>
      <c r="AH5" s="34" t="s">
        <v>1008</v>
      </c>
      <c r="AI5" s="34" t="s">
        <v>1009</v>
      </c>
      <c r="AJ5" s="34" t="s">
        <v>1010</v>
      </c>
      <c r="AK5" s="34" t="s">
        <v>1011</v>
      </c>
      <c r="AL5" s="34" t="s">
        <v>1012</v>
      </c>
      <c r="AM5" s="34" t="s">
        <v>1013</v>
      </c>
      <c r="AN5" s="34" t="s">
        <v>1014</v>
      </c>
      <c r="AO5" s="34" t="s">
        <v>1015</v>
      </c>
      <c r="AP5" s="34" t="s">
        <v>1016</v>
      </c>
      <c r="AQ5" s="34" t="s">
        <v>1017</v>
      </c>
      <c r="AR5" s="34" t="s">
        <v>1038</v>
      </c>
      <c r="AS5" s="124"/>
      <c r="AT5" s="34" t="s">
        <v>1019</v>
      </c>
      <c r="AU5" s="34" t="s">
        <v>1020</v>
      </c>
      <c r="AV5" s="34" t="s">
        <v>1021</v>
      </c>
      <c r="AW5" s="34" t="s">
        <v>1022</v>
      </c>
      <c r="AX5" s="34" t="s">
        <v>1023</v>
      </c>
      <c r="AY5" s="34" t="s">
        <v>1024</v>
      </c>
      <c r="AZ5" s="34" t="s">
        <v>1025</v>
      </c>
      <c r="BA5" s="34" t="s">
        <v>1026</v>
      </c>
      <c r="BB5" s="34" t="s">
        <v>1027</v>
      </c>
      <c r="BC5" s="34" t="s">
        <v>1028</v>
      </c>
      <c r="BD5" s="34" t="s">
        <v>1029</v>
      </c>
      <c r="BE5" s="34" t="s">
        <v>1030</v>
      </c>
      <c r="BF5" s="34" t="s">
        <v>1031</v>
      </c>
    </row>
    <row r="6" spans="1:58">
      <c r="A6" s="37"/>
      <c r="B6" s="38" t="s">
        <v>625</v>
      </c>
      <c r="C6" s="39">
        <f>+C7+C73</f>
        <v>129818642105</v>
      </c>
      <c r="D6" s="39">
        <f t="shared" ref="D6:AD6" si="0">+D7+D73</f>
        <v>17762151738</v>
      </c>
      <c r="E6" s="39">
        <f t="shared" si="0"/>
        <v>0</v>
      </c>
      <c r="F6" s="39">
        <f t="shared" si="0"/>
        <v>147580793843</v>
      </c>
      <c r="G6" s="39">
        <f t="shared" si="0"/>
        <v>34064455665.84</v>
      </c>
      <c r="H6" s="39">
        <f t="shared" si="0"/>
        <v>28730172661.810001</v>
      </c>
      <c r="I6" s="39">
        <f t="shared" si="0"/>
        <v>34064455665.84</v>
      </c>
      <c r="J6" s="39">
        <f t="shared" si="0"/>
        <v>113516338177.16</v>
      </c>
      <c r="K6" s="39">
        <f t="shared" si="0"/>
        <v>0</v>
      </c>
      <c r="L6" s="124"/>
      <c r="M6" s="39">
        <f t="shared" si="0"/>
        <v>105440397603193</v>
      </c>
      <c r="N6" s="39" t="e">
        <f t="shared" si="0"/>
        <v>#VALUE!</v>
      </c>
      <c r="O6" s="39">
        <f t="shared" si="0"/>
        <v>259578184209.41937</v>
      </c>
      <c r="P6" s="39">
        <f t="shared" si="0"/>
        <v>259578184209.41937</v>
      </c>
      <c r="Q6" s="39">
        <f t="shared" si="0"/>
        <v>4717629154.4196539</v>
      </c>
      <c r="R6" s="39">
        <f t="shared" si="0"/>
        <v>28504923778.17672</v>
      </c>
      <c r="S6" s="39">
        <f t="shared" si="0"/>
        <v>6523827094.1540527</v>
      </c>
      <c r="T6" s="39">
        <f t="shared" si="0"/>
        <v>9113867562.6496544</v>
      </c>
      <c r="U6" s="39">
        <f t="shared" si="0"/>
        <v>25367336285.266651</v>
      </c>
      <c r="V6" s="39">
        <f t="shared" si="0"/>
        <v>8759460431.9423218</v>
      </c>
      <c r="W6" s="39">
        <f t="shared" si="0"/>
        <v>9621553782.6540546</v>
      </c>
      <c r="X6" s="39">
        <f t="shared" si="0"/>
        <v>27401275652.525314</v>
      </c>
      <c r="Y6" s="39">
        <f t="shared" si="0"/>
        <v>9466056992.4196548</v>
      </c>
      <c r="Z6" s="39">
        <f t="shared" si="0"/>
        <v>4871678388.4196529</v>
      </c>
      <c r="AA6" s="39">
        <f t="shared" si="0"/>
        <v>4555121169.4196539</v>
      </c>
      <c r="AB6" s="39">
        <f t="shared" si="0"/>
        <v>8678063550.6623211</v>
      </c>
      <c r="AC6" s="39">
        <f>+Q6+R6</f>
        <v>33222552932.596375</v>
      </c>
      <c r="AD6" s="39">
        <f t="shared" si="0"/>
        <v>147580793842.70972</v>
      </c>
      <c r="AE6" s="124"/>
      <c r="AF6" s="39">
        <v>5366586961.1499996</v>
      </c>
      <c r="AG6" s="39">
        <v>28730172661.810001</v>
      </c>
      <c r="AH6" s="39">
        <f t="shared" ref="AH6" si="1">+AH7+AH73</f>
        <v>0</v>
      </c>
      <c r="AI6" s="39">
        <f t="shared" ref="AI6" si="2">+AI7+AI73</f>
        <v>0</v>
      </c>
      <c r="AJ6" s="39">
        <f t="shared" ref="AJ6" si="3">+AJ7+AJ73</f>
        <v>0</v>
      </c>
      <c r="AK6" s="39">
        <f t="shared" ref="AK6" si="4">+AK7+AK73</f>
        <v>0</v>
      </c>
      <c r="AL6" s="39">
        <f t="shared" ref="AL6" si="5">+AL7+AL73</f>
        <v>0</v>
      </c>
      <c r="AM6" s="39">
        <f t="shared" ref="AM6" si="6">+AM7+AM73</f>
        <v>0</v>
      </c>
      <c r="AN6" s="39">
        <f t="shared" ref="AN6" si="7">+AN7+AN73</f>
        <v>0</v>
      </c>
      <c r="AO6" s="39">
        <f t="shared" ref="AO6" si="8">+AO7+AO73</f>
        <v>0</v>
      </c>
      <c r="AP6" s="39">
        <f t="shared" ref="AP6" si="9">+AP7+AP73</f>
        <v>0</v>
      </c>
      <c r="AQ6" s="39">
        <f t="shared" ref="AQ6" si="10">+AQ7+AQ73</f>
        <v>0</v>
      </c>
      <c r="AR6" s="39">
        <f t="shared" ref="AR6" si="11">+AR7+AR73</f>
        <v>34092593600.959999</v>
      </c>
      <c r="AS6" s="124"/>
      <c r="AT6" s="119">
        <f>(AF6-Q6)/Q6</f>
        <v>0.1375601569110996</v>
      </c>
      <c r="AU6" s="119">
        <f t="shared" ref="AU6:AU69" si="12">(AG6-R6)/R6</f>
        <v>7.9021044008450066E-3</v>
      </c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119">
        <f>(AR6-AC6)/AC6</f>
        <v>2.6188254410454484E-2</v>
      </c>
    </row>
    <row r="7" spans="1:58">
      <c r="A7" s="37">
        <v>1</v>
      </c>
      <c r="B7" s="38" t="s">
        <v>626</v>
      </c>
      <c r="C7" s="39">
        <f>+C8</f>
        <v>129306421569</v>
      </c>
      <c r="D7" s="39">
        <f t="shared" ref="D7:AD7" si="13">+D8</f>
        <v>0</v>
      </c>
      <c r="E7" s="39">
        <f t="shared" si="13"/>
        <v>0</v>
      </c>
      <c r="F7" s="39">
        <f t="shared" si="13"/>
        <v>129306421569</v>
      </c>
      <c r="G7" s="39">
        <f t="shared" si="13"/>
        <v>15833146489</v>
      </c>
      <c r="H7" s="39">
        <f t="shared" si="13"/>
        <v>11289055921</v>
      </c>
      <c r="I7" s="39">
        <f t="shared" si="13"/>
        <v>15833146489</v>
      </c>
      <c r="J7" s="39">
        <f t="shared" si="13"/>
        <v>113473275080</v>
      </c>
      <c r="K7" s="39">
        <f t="shared" si="13"/>
        <v>0</v>
      </c>
      <c r="L7" s="124"/>
      <c r="M7" s="39">
        <f t="shared" si="13"/>
        <v>103389377493092</v>
      </c>
      <c r="N7" s="39" t="e">
        <f t="shared" si="13"/>
        <v>#VALUE!</v>
      </c>
      <c r="O7" s="39">
        <f t="shared" si="13"/>
        <v>129247321568.22585</v>
      </c>
      <c r="P7" s="39">
        <f t="shared" si="13"/>
        <v>129247321568.22585</v>
      </c>
      <c r="Q7" s="39">
        <f t="shared" si="13"/>
        <v>4674944109.7126675</v>
      </c>
      <c r="R7" s="39">
        <f t="shared" si="13"/>
        <v>10700086995.469734</v>
      </c>
      <c r="S7" s="39">
        <f t="shared" si="13"/>
        <v>6481142049.4470663</v>
      </c>
      <c r="T7" s="39">
        <f t="shared" si="13"/>
        <v>9071182517.942667</v>
      </c>
      <c r="U7" s="39">
        <f t="shared" si="13"/>
        <v>25324651240.559666</v>
      </c>
      <c r="V7" s="39">
        <f t="shared" si="13"/>
        <v>8716775387.2353344</v>
      </c>
      <c r="W7" s="39">
        <f t="shared" si="13"/>
        <v>9578868737.9470673</v>
      </c>
      <c r="X7" s="39">
        <f t="shared" si="13"/>
        <v>27358590607.818329</v>
      </c>
      <c r="Y7" s="39">
        <f t="shared" si="13"/>
        <v>9423371947.7126675</v>
      </c>
      <c r="Z7" s="39">
        <f t="shared" si="13"/>
        <v>4828993343.7126665</v>
      </c>
      <c r="AA7" s="39">
        <f t="shared" si="13"/>
        <v>4512436124.7126675</v>
      </c>
      <c r="AB7" s="39">
        <f t="shared" si="13"/>
        <v>8635378505.9553337</v>
      </c>
      <c r="AC7" s="39">
        <f t="shared" ref="AC7:AC70" si="14">+Q7+R7</f>
        <v>15375031105.182402</v>
      </c>
      <c r="AD7" s="39">
        <f t="shared" si="13"/>
        <v>129306421568.22586</v>
      </c>
      <c r="AE7" s="124"/>
      <c r="AF7" s="39">
        <v>4576471590</v>
      </c>
      <c r="AG7" s="39">
        <v>11289055921</v>
      </c>
      <c r="AH7" s="39">
        <f t="shared" ref="AH7" si="15">+AH8</f>
        <v>0</v>
      </c>
      <c r="AI7" s="39">
        <f t="shared" ref="AI7" si="16">+AI8</f>
        <v>0</v>
      </c>
      <c r="AJ7" s="39">
        <f t="shared" ref="AJ7" si="17">+AJ8</f>
        <v>0</v>
      </c>
      <c r="AK7" s="39">
        <f t="shared" ref="AK7" si="18">+AK8</f>
        <v>0</v>
      </c>
      <c r="AL7" s="39">
        <f t="shared" ref="AL7" si="19">+AL8</f>
        <v>0</v>
      </c>
      <c r="AM7" s="39">
        <f t="shared" ref="AM7" si="20">+AM8</f>
        <v>0</v>
      </c>
      <c r="AN7" s="39">
        <f t="shared" ref="AN7" si="21">+AN8</f>
        <v>0</v>
      </c>
      <c r="AO7" s="39">
        <f t="shared" ref="AO7" si="22">+AO8</f>
        <v>0</v>
      </c>
      <c r="AP7" s="39">
        <f t="shared" ref="AP7" si="23">+AP8</f>
        <v>0</v>
      </c>
      <c r="AQ7" s="39">
        <f t="shared" ref="AQ7" si="24">+AQ8</f>
        <v>0</v>
      </c>
      <c r="AR7" s="39">
        <f t="shared" ref="AR7" si="25">+AR8</f>
        <v>15861361489</v>
      </c>
      <c r="AS7" s="124"/>
      <c r="AT7" s="119">
        <f t="shared" ref="AT7:AT70" si="26">(AF7-Q7)/Q7</f>
        <v>-2.1063892402067626E-2</v>
      </c>
      <c r="AU7" s="119">
        <f t="shared" si="12"/>
        <v>5.504337729026193E-2</v>
      </c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119">
        <f t="shared" ref="BF7:BF70" si="27">(AR7-AC7)/AC7</f>
        <v>3.1631180482859178E-2</v>
      </c>
    </row>
    <row r="8" spans="1:58">
      <c r="A8" s="40" t="s">
        <v>627</v>
      </c>
      <c r="B8" s="40" t="s">
        <v>628</v>
      </c>
      <c r="C8" s="41">
        <f>+C9+C16+C31+C61</f>
        <v>129306421569</v>
      </c>
      <c r="D8" s="41">
        <f t="shared" ref="D8:AD8" si="28">+D9+D16+D31+D61</f>
        <v>0</v>
      </c>
      <c r="E8" s="41">
        <f t="shared" si="28"/>
        <v>0</v>
      </c>
      <c r="F8" s="41">
        <f t="shared" si="28"/>
        <v>129306421569</v>
      </c>
      <c r="G8" s="41">
        <f t="shared" si="28"/>
        <v>15833146489</v>
      </c>
      <c r="H8" s="41">
        <f t="shared" si="28"/>
        <v>11289055921</v>
      </c>
      <c r="I8" s="41">
        <f t="shared" si="28"/>
        <v>15833146489</v>
      </c>
      <c r="J8" s="41">
        <f t="shared" si="28"/>
        <v>113473275080</v>
      </c>
      <c r="K8" s="41">
        <f t="shared" si="28"/>
        <v>0</v>
      </c>
      <c r="L8" s="124"/>
      <c r="M8" s="41">
        <f t="shared" si="28"/>
        <v>103389377493092</v>
      </c>
      <c r="N8" s="41" t="e">
        <f t="shared" si="28"/>
        <v>#VALUE!</v>
      </c>
      <c r="O8" s="41">
        <f t="shared" si="28"/>
        <v>129247321568.22585</v>
      </c>
      <c r="P8" s="41">
        <f t="shared" si="28"/>
        <v>129247321568.22585</v>
      </c>
      <c r="Q8" s="41">
        <f t="shared" si="28"/>
        <v>4674944109.7126675</v>
      </c>
      <c r="R8" s="41">
        <f t="shared" si="28"/>
        <v>10700086995.469734</v>
      </c>
      <c r="S8" s="41">
        <f t="shared" si="28"/>
        <v>6481142049.4470663</v>
      </c>
      <c r="T8" s="41">
        <f t="shared" si="28"/>
        <v>9071182517.942667</v>
      </c>
      <c r="U8" s="41">
        <f t="shared" si="28"/>
        <v>25324651240.559666</v>
      </c>
      <c r="V8" s="41">
        <f t="shared" si="28"/>
        <v>8716775387.2353344</v>
      </c>
      <c r="W8" s="41">
        <f t="shared" si="28"/>
        <v>9578868737.9470673</v>
      </c>
      <c r="X8" s="41">
        <f t="shared" si="28"/>
        <v>27358590607.818329</v>
      </c>
      <c r="Y8" s="41">
        <f t="shared" si="28"/>
        <v>9423371947.7126675</v>
      </c>
      <c r="Z8" s="41">
        <f t="shared" si="28"/>
        <v>4828993343.7126665</v>
      </c>
      <c r="AA8" s="41">
        <f t="shared" si="28"/>
        <v>4512436124.7126675</v>
      </c>
      <c r="AB8" s="41">
        <f t="shared" si="28"/>
        <v>8635378505.9553337</v>
      </c>
      <c r="AC8" s="41">
        <f t="shared" si="14"/>
        <v>15375031105.182402</v>
      </c>
      <c r="AD8" s="41">
        <f t="shared" si="28"/>
        <v>129306421568.22586</v>
      </c>
      <c r="AE8" s="124"/>
      <c r="AF8" s="41">
        <v>4576471590</v>
      </c>
      <c r="AG8" s="41">
        <v>11289055921</v>
      </c>
      <c r="AH8" s="41">
        <f t="shared" ref="AH8" si="29">+AH9+AH16+AH31+AH61</f>
        <v>0</v>
      </c>
      <c r="AI8" s="41">
        <f t="shared" ref="AI8" si="30">+AI9+AI16+AI31+AI61</f>
        <v>0</v>
      </c>
      <c r="AJ8" s="41">
        <f t="shared" ref="AJ8" si="31">+AJ9+AJ16+AJ31+AJ61</f>
        <v>0</v>
      </c>
      <c r="AK8" s="41">
        <f t="shared" ref="AK8" si="32">+AK9+AK16+AK31+AK61</f>
        <v>0</v>
      </c>
      <c r="AL8" s="41">
        <f t="shared" ref="AL8" si="33">+AL9+AL16+AL31+AL61</f>
        <v>0</v>
      </c>
      <c r="AM8" s="41">
        <f t="shared" ref="AM8" si="34">+AM9+AM16+AM31+AM61</f>
        <v>0</v>
      </c>
      <c r="AN8" s="41">
        <f t="shared" ref="AN8" si="35">+AN9+AN16+AN31+AN61</f>
        <v>0</v>
      </c>
      <c r="AO8" s="41">
        <f t="shared" ref="AO8" si="36">+AO9+AO16+AO31+AO61</f>
        <v>0</v>
      </c>
      <c r="AP8" s="41">
        <f t="shared" ref="AP8" si="37">+AP9+AP16+AP31+AP61</f>
        <v>0</v>
      </c>
      <c r="AQ8" s="41">
        <f t="shared" ref="AQ8" si="38">+AQ9+AQ16+AQ31+AQ61</f>
        <v>0</v>
      </c>
      <c r="AR8" s="41">
        <f t="shared" ref="AR8" si="39">+AR9+AR16+AR31+AR61</f>
        <v>15861361489</v>
      </c>
      <c r="AS8" s="124"/>
      <c r="AT8" s="120">
        <f t="shared" si="26"/>
        <v>-2.1063892402067626E-2</v>
      </c>
      <c r="AU8" s="120">
        <f t="shared" si="12"/>
        <v>5.504337729026193E-2</v>
      </c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120">
        <f t="shared" si="27"/>
        <v>3.1631180482859178E-2</v>
      </c>
    </row>
    <row r="9" spans="1:58">
      <c r="A9" s="42" t="s">
        <v>629</v>
      </c>
      <c r="B9" s="42" t="s">
        <v>464</v>
      </c>
      <c r="C9" s="43">
        <f>+C10</f>
        <v>3590000000</v>
      </c>
      <c r="D9" s="43">
        <f t="shared" ref="D9:AD12" si="40">+D10</f>
        <v>0</v>
      </c>
      <c r="E9" s="43">
        <f t="shared" si="40"/>
        <v>0</v>
      </c>
      <c r="F9" s="43">
        <f t="shared" si="40"/>
        <v>3590000000</v>
      </c>
      <c r="G9" s="43">
        <f t="shared" si="40"/>
        <v>0</v>
      </c>
      <c r="H9" s="43">
        <f t="shared" si="40"/>
        <v>0</v>
      </c>
      <c r="I9" s="43">
        <f t="shared" si="40"/>
        <v>0</v>
      </c>
      <c r="J9" s="43">
        <f t="shared" si="40"/>
        <v>3590000000</v>
      </c>
      <c r="K9" s="43">
        <f t="shared" si="40"/>
        <v>0</v>
      </c>
      <c r="L9" s="124"/>
      <c r="M9" s="43">
        <f t="shared" si="40"/>
        <v>103123031120301</v>
      </c>
      <c r="N9" s="43" t="e">
        <f t="shared" si="40"/>
        <v>#VALUE!</v>
      </c>
      <c r="O9" s="43">
        <f t="shared" si="40"/>
        <v>3590000000</v>
      </c>
      <c r="P9" s="43">
        <f t="shared" si="40"/>
        <v>3590000000</v>
      </c>
      <c r="Q9" s="43">
        <f t="shared" si="40"/>
        <v>41666666.670000002</v>
      </c>
      <c r="R9" s="43">
        <f t="shared" si="40"/>
        <v>41666666.670000002</v>
      </c>
      <c r="S9" s="43">
        <f t="shared" si="40"/>
        <v>41666666.670000002</v>
      </c>
      <c r="T9" s="43">
        <f t="shared" si="40"/>
        <v>41666666.670000002</v>
      </c>
      <c r="U9" s="43">
        <f t="shared" si="40"/>
        <v>3131666666.6700001</v>
      </c>
      <c r="V9" s="43">
        <f t="shared" si="40"/>
        <v>41666666.670000002</v>
      </c>
      <c r="W9" s="43">
        <f t="shared" si="40"/>
        <v>41666666.670000002</v>
      </c>
      <c r="X9" s="43">
        <f t="shared" si="40"/>
        <v>41666666.670000002</v>
      </c>
      <c r="Y9" s="43">
        <f t="shared" si="40"/>
        <v>41666666.670000002</v>
      </c>
      <c r="Z9" s="43">
        <f t="shared" si="40"/>
        <v>41666666.670000002</v>
      </c>
      <c r="AA9" s="43">
        <f t="shared" si="40"/>
        <v>41666666.670000002</v>
      </c>
      <c r="AB9" s="43">
        <f t="shared" si="40"/>
        <v>41666666.630000003</v>
      </c>
      <c r="AC9" s="43">
        <f t="shared" si="14"/>
        <v>83333333.340000004</v>
      </c>
      <c r="AD9" s="43">
        <f t="shared" si="40"/>
        <v>3590000000</v>
      </c>
      <c r="AE9" s="124"/>
      <c r="AF9" s="43">
        <v>0</v>
      </c>
      <c r="AG9" s="43">
        <v>0</v>
      </c>
      <c r="AH9" s="43">
        <f t="shared" ref="AH9:AH12" si="41">+AH10</f>
        <v>0</v>
      </c>
      <c r="AI9" s="43">
        <f t="shared" ref="AI9:AI12" si="42">+AI10</f>
        <v>0</v>
      </c>
      <c r="AJ9" s="43">
        <f t="shared" ref="AJ9:AJ12" si="43">+AJ10</f>
        <v>0</v>
      </c>
      <c r="AK9" s="43">
        <f t="shared" ref="AK9:AK12" si="44">+AK10</f>
        <v>0</v>
      </c>
      <c r="AL9" s="43">
        <f t="shared" ref="AL9:AL12" si="45">+AL10</f>
        <v>0</v>
      </c>
      <c r="AM9" s="43">
        <f t="shared" ref="AM9:AM12" si="46">+AM10</f>
        <v>0</v>
      </c>
      <c r="AN9" s="43">
        <f t="shared" ref="AN9:AN12" si="47">+AN10</f>
        <v>0</v>
      </c>
      <c r="AO9" s="43">
        <f t="shared" ref="AO9:AO12" si="48">+AO10</f>
        <v>0</v>
      </c>
      <c r="AP9" s="43">
        <f t="shared" ref="AP9:AP12" si="49">+AP10</f>
        <v>0</v>
      </c>
      <c r="AQ9" s="43">
        <f t="shared" ref="AQ9:AQ12" si="50">+AQ10</f>
        <v>0</v>
      </c>
      <c r="AR9" s="43">
        <f t="shared" ref="AR9:AR12" si="51">+AR10</f>
        <v>0</v>
      </c>
      <c r="AS9" s="124"/>
      <c r="AT9" s="121">
        <f t="shared" si="26"/>
        <v>-1</v>
      </c>
      <c r="AU9" s="121">
        <f t="shared" si="12"/>
        <v>-1</v>
      </c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121">
        <f t="shared" si="27"/>
        <v>-1</v>
      </c>
    </row>
    <row r="10" spans="1:58">
      <c r="A10" s="42" t="s">
        <v>630</v>
      </c>
      <c r="B10" s="42" t="s">
        <v>631</v>
      </c>
      <c r="C10" s="43">
        <f>+C11</f>
        <v>3590000000</v>
      </c>
      <c r="D10" s="43">
        <f t="shared" si="40"/>
        <v>0</v>
      </c>
      <c r="E10" s="43">
        <f t="shared" si="40"/>
        <v>0</v>
      </c>
      <c r="F10" s="43">
        <f t="shared" si="40"/>
        <v>3590000000</v>
      </c>
      <c r="G10" s="43">
        <f t="shared" si="40"/>
        <v>0</v>
      </c>
      <c r="H10" s="43">
        <f t="shared" si="40"/>
        <v>0</v>
      </c>
      <c r="I10" s="43">
        <f t="shared" si="40"/>
        <v>0</v>
      </c>
      <c r="J10" s="43">
        <f t="shared" si="40"/>
        <v>3590000000</v>
      </c>
      <c r="K10" s="43">
        <f t="shared" si="40"/>
        <v>0</v>
      </c>
      <c r="L10" s="124"/>
      <c r="M10" s="43">
        <f t="shared" si="40"/>
        <v>103123031120301</v>
      </c>
      <c r="N10" s="43" t="e">
        <f t="shared" si="40"/>
        <v>#VALUE!</v>
      </c>
      <c r="O10" s="43">
        <f t="shared" si="40"/>
        <v>3590000000</v>
      </c>
      <c r="P10" s="43">
        <f t="shared" si="40"/>
        <v>3590000000</v>
      </c>
      <c r="Q10" s="43">
        <f t="shared" si="40"/>
        <v>41666666.670000002</v>
      </c>
      <c r="R10" s="43">
        <f t="shared" si="40"/>
        <v>41666666.670000002</v>
      </c>
      <c r="S10" s="43">
        <f t="shared" si="40"/>
        <v>41666666.670000002</v>
      </c>
      <c r="T10" s="43">
        <f t="shared" si="40"/>
        <v>41666666.670000002</v>
      </c>
      <c r="U10" s="43">
        <f t="shared" si="40"/>
        <v>3131666666.6700001</v>
      </c>
      <c r="V10" s="43">
        <f t="shared" si="40"/>
        <v>41666666.670000002</v>
      </c>
      <c r="W10" s="43">
        <f t="shared" si="40"/>
        <v>41666666.670000002</v>
      </c>
      <c r="X10" s="43">
        <f t="shared" si="40"/>
        <v>41666666.670000002</v>
      </c>
      <c r="Y10" s="43">
        <f t="shared" si="40"/>
        <v>41666666.670000002</v>
      </c>
      <c r="Z10" s="43">
        <f t="shared" si="40"/>
        <v>41666666.670000002</v>
      </c>
      <c r="AA10" s="43">
        <f t="shared" si="40"/>
        <v>41666666.670000002</v>
      </c>
      <c r="AB10" s="43">
        <f t="shared" si="40"/>
        <v>41666666.630000003</v>
      </c>
      <c r="AC10" s="43">
        <f t="shared" si="14"/>
        <v>83333333.340000004</v>
      </c>
      <c r="AD10" s="43">
        <f t="shared" si="40"/>
        <v>3590000000</v>
      </c>
      <c r="AE10" s="124"/>
      <c r="AF10" s="43">
        <v>0</v>
      </c>
      <c r="AG10" s="43">
        <v>0</v>
      </c>
      <c r="AH10" s="43">
        <f t="shared" si="41"/>
        <v>0</v>
      </c>
      <c r="AI10" s="43">
        <f t="shared" si="42"/>
        <v>0</v>
      </c>
      <c r="AJ10" s="43">
        <f t="shared" si="43"/>
        <v>0</v>
      </c>
      <c r="AK10" s="43">
        <f t="shared" si="44"/>
        <v>0</v>
      </c>
      <c r="AL10" s="43">
        <f t="shared" si="45"/>
        <v>0</v>
      </c>
      <c r="AM10" s="43">
        <f t="shared" si="46"/>
        <v>0</v>
      </c>
      <c r="AN10" s="43">
        <f t="shared" si="47"/>
        <v>0</v>
      </c>
      <c r="AO10" s="43">
        <f t="shared" si="48"/>
        <v>0</v>
      </c>
      <c r="AP10" s="43">
        <f t="shared" si="49"/>
        <v>0</v>
      </c>
      <c r="AQ10" s="43">
        <f t="shared" si="50"/>
        <v>0</v>
      </c>
      <c r="AR10" s="43">
        <f t="shared" si="51"/>
        <v>0</v>
      </c>
      <c r="AS10" s="124"/>
      <c r="AT10" s="121">
        <f t="shared" si="26"/>
        <v>-1</v>
      </c>
      <c r="AU10" s="121">
        <f t="shared" si="12"/>
        <v>-1</v>
      </c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121">
        <f t="shared" si="27"/>
        <v>-1</v>
      </c>
    </row>
    <row r="11" spans="1:58">
      <c r="A11" s="42" t="s">
        <v>632</v>
      </c>
      <c r="B11" s="42" t="s">
        <v>633</v>
      </c>
      <c r="C11" s="43">
        <f>+C12</f>
        <v>3590000000</v>
      </c>
      <c r="D11" s="43">
        <f t="shared" si="40"/>
        <v>0</v>
      </c>
      <c r="E11" s="43">
        <f t="shared" si="40"/>
        <v>0</v>
      </c>
      <c r="F11" s="43">
        <f t="shared" si="40"/>
        <v>3590000000</v>
      </c>
      <c r="G11" s="43">
        <f t="shared" si="40"/>
        <v>0</v>
      </c>
      <c r="H11" s="43">
        <f t="shared" si="40"/>
        <v>0</v>
      </c>
      <c r="I11" s="43">
        <f t="shared" si="40"/>
        <v>0</v>
      </c>
      <c r="J11" s="43">
        <f t="shared" si="40"/>
        <v>3590000000</v>
      </c>
      <c r="K11" s="43">
        <f t="shared" si="40"/>
        <v>0</v>
      </c>
      <c r="L11" s="124"/>
      <c r="M11" s="43">
        <f t="shared" si="40"/>
        <v>103123031120301</v>
      </c>
      <c r="N11" s="43" t="e">
        <f t="shared" si="40"/>
        <v>#VALUE!</v>
      </c>
      <c r="O11" s="43">
        <f t="shared" si="40"/>
        <v>3590000000</v>
      </c>
      <c r="P11" s="43">
        <f t="shared" si="40"/>
        <v>3590000000</v>
      </c>
      <c r="Q11" s="43">
        <f t="shared" si="40"/>
        <v>41666666.670000002</v>
      </c>
      <c r="R11" s="43">
        <f t="shared" si="40"/>
        <v>41666666.670000002</v>
      </c>
      <c r="S11" s="43">
        <f t="shared" si="40"/>
        <v>41666666.670000002</v>
      </c>
      <c r="T11" s="43">
        <f t="shared" si="40"/>
        <v>41666666.670000002</v>
      </c>
      <c r="U11" s="43">
        <f t="shared" si="40"/>
        <v>3131666666.6700001</v>
      </c>
      <c r="V11" s="43">
        <f t="shared" si="40"/>
        <v>41666666.670000002</v>
      </c>
      <c r="W11" s="43">
        <f t="shared" si="40"/>
        <v>41666666.670000002</v>
      </c>
      <c r="X11" s="43">
        <f t="shared" si="40"/>
        <v>41666666.670000002</v>
      </c>
      <c r="Y11" s="43">
        <f t="shared" si="40"/>
        <v>41666666.670000002</v>
      </c>
      <c r="Z11" s="43">
        <f t="shared" si="40"/>
        <v>41666666.670000002</v>
      </c>
      <c r="AA11" s="43">
        <f t="shared" si="40"/>
        <v>41666666.670000002</v>
      </c>
      <c r="AB11" s="43">
        <f t="shared" si="40"/>
        <v>41666666.630000003</v>
      </c>
      <c r="AC11" s="43">
        <f t="shared" si="14"/>
        <v>83333333.340000004</v>
      </c>
      <c r="AD11" s="43">
        <f t="shared" si="40"/>
        <v>3590000000</v>
      </c>
      <c r="AE11" s="124"/>
      <c r="AF11" s="43">
        <v>0</v>
      </c>
      <c r="AG11" s="43">
        <v>0</v>
      </c>
      <c r="AH11" s="43">
        <f t="shared" si="41"/>
        <v>0</v>
      </c>
      <c r="AI11" s="43">
        <f t="shared" si="42"/>
        <v>0</v>
      </c>
      <c r="AJ11" s="43">
        <f t="shared" si="43"/>
        <v>0</v>
      </c>
      <c r="AK11" s="43">
        <f t="shared" si="44"/>
        <v>0</v>
      </c>
      <c r="AL11" s="43">
        <f t="shared" si="45"/>
        <v>0</v>
      </c>
      <c r="AM11" s="43">
        <f t="shared" si="46"/>
        <v>0</v>
      </c>
      <c r="AN11" s="43">
        <f t="shared" si="47"/>
        <v>0</v>
      </c>
      <c r="AO11" s="43">
        <f t="shared" si="48"/>
        <v>0</v>
      </c>
      <c r="AP11" s="43">
        <f t="shared" si="49"/>
        <v>0</v>
      </c>
      <c r="AQ11" s="43">
        <f t="shared" si="50"/>
        <v>0</v>
      </c>
      <c r="AR11" s="43">
        <f t="shared" si="51"/>
        <v>0</v>
      </c>
      <c r="AS11" s="124"/>
      <c r="AT11" s="121">
        <f t="shared" si="26"/>
        <v>-1</v>
      </c>
      <c r="AU11" s="121">
        <f t="shared" si="12"/>
        <v>-1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121">
        <f t="shared" si="27"/>
        <v>-1</v>
      </c>
    </row>
    <row r="12" spans="1:58">
      <c r="A12" s="42" t="s">
        <v>634</v>
      </c>
      <c r="B12" s="42" t="s">
        <v>633</v>
      </c>
      <c r="C12" s="43">
        <f>+C13</f>
        <v>3590000000</v>
      </c>
      <c r="D12" s="43">
        <f t="shared" si="40"/>
        <v>0</v>
      </c>
      <c r="E12" s="43">
        <f t="shared" si="40"/>
        <v>0</v>
      </c>
      <c r="F12" s="43">
        <f t="shared" si="40"/>
        <v>3590000000</v>
      </c>
      <c r="G12" s="43">
        <f t="shared" si="40"/>
        <v>0</v>
      </c>
      <c r="H12" s="43">
        <f t="shared" si="40"/>
        <v>0</v>
      </c>
      <c r="I12" s="43">
        <f t="shared" si="40"/>
        <v>0</v>
      </c>
      <c r="J12" s="43">
        <f t="shared" si="40"/>
        <v>3590000000</v>
      </c>
      <c r="K12" s="43">
        <f t="shared" si="40"/>
        <v>0</v>
      </c>
      <c r="L12" s="124"/>
      <c r="M12" s="43">
        <f t="shared" si="40"/>
        <v>103123031120301</v>
      </c>
      <c r="N12" s="43" t="e">
        <f t="shared" si="40"/>
        <v>#VALUE!</v>
      </c>
      <c r="O12" s="43">
        <f t="shared" si="40"/>
        <v>3590000000</v>
      </c>
      <c r="P12" s="43">
        <f t="shared" si="40"/>
        <v>3590000000</v>
      </c>
      <c r="Q12" s="43">
        <f t="shared" si="40"/>
        <v>41666666.670000002</v>
      </c>
      <c r="R12" s="43">
        <f t="shared" si="40"/>
        <v>41666666.670000002</v>
      </c>
      <c r="S12" s="43">
        <f t="shared" si="40"/>
        <v>41666666.670000002</v>
      </c>
      <c r="T12" s="43">
        <f t="shared" si="40"/>
        <v>41666666.670000002</v>
      </c>
      <c r="U12" s="43">
        <f t="shared" si="40"/>
        <v>3131666666.6700001</v>
      </c>
      <c r="V12" s="43">
        <f t="shared" si="40"/>
        <v>41666666.670000002</v>
      </c>
      <c r="W12" s="43">
        <f t="shared" si="40"/>
        <v>41666666.670000002</v>
      </c>
      <c r="X12" s="43">
        <f t="shared" si="40"/>
        <v>41666666.670000002</v>
      </c>
      <c r="Y12" s="43">
        <f t="shared" si="40"/>
        <v>41666666.670000002</v>
      </c>
      <c r="Z12" s="43">
        <f t="shared" si="40"/>
        <v>41666666.670000002</v>
      </c>
      <c r="AA12" s="43">
        <f t="shared" si="40"/>
        <v>41666666.670000002</v>
      </c>
      <c r="AB12" s="43">
        <f t="shared" si="40"/>
        <v>41666666.630000003</v>
      </c>
      <c r="AC12" s="43">
        <f t="shared" si="14"/>
        <v>83333333.340000004</v>
      </c>
      <c r="AD12" s="43">
        <f t="shared" si="40"/>
        <v>3590000000</v>
      </c>
      <c r="AE12" s="124"/>
      <c r="AF12" s="43">
        <v>0</v>
      </c>
      <c r="AG12" s="43">
        <v>0</v>
      </c>
      <c r="AH12" s="43">
        <f t="shared" si="41"/>
        <v>0</v>
      </c>
      <c r="AI12" s="43">
        <f t="shared" si="42"/>
        <v>0</v>
      </c>
      <c r="AJ12" s="43">
        <f t="shared" si="43"/>
        <v>0</v>
      </c>
      <c r="AK12" s="43">
        <f t="shared" si="44"/>
        <v>0</v>
      </c>
      <c r="AL12" s="43">
        <f t="shared" si="45"/>
        <v>0</v>
      </c>
      <c r="AM12" s="43">
        <f t="shared" si="46"/>
        <v>0</v>
      </c>
      <c r="AN12" s="43">
        <f t="shared" si="47"/>
        <v>0</v>
      </c>
      <c r="AO12" s="43">
        <f t="shared" si="48"/>
        <v>0</v>
      </c>
      <c r="AP12" s="43">
        <f t="shared" si="49"/>
        <v>0</v>
      </c>
      <c r="AQ12" s="43">
        <f t="shared" si="50"/>
        <v>0</v>
      </c>
      <c r="AR12" s="43">
        <f t="shared" si="51"/>
        <v>0</v>
      </c>
      <c r="AS12" s="124"/>
      <c r="AT12" s="121">
        <f t="shared" si="26"/>
        <v>-1</v>
      </c>
      <c r="AU12" s="121">
        <f t="shared" si="12"/>
        <v>-1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121">
        <f t="shared" si="27"/>
        <v>-1</v>
      </c>
    </row>
    <row r="13" spans="1:58">
      <c r="A13" s="44" t="s">
        <v>635</v>
      </c>
      <c r="B13" s="44" t="s">
        <v>633</v>
      </c>
      <c r="C13" s="45">
        <f>+C14+C15</f>
        <v>3590000000</v>
      </c>
      <c r="D13" s="45">
        <f t="shared" ref="D13:AD13" si="52">+D14+D15</f>
        <v>0</v>
      </c>
      <c r="E13" s="45">
        <f t="shared" si="52"/>
        <v>0</v>
      </c>
      <c r="F13" s="45">
        <f t="shared" si="52"/>
        <v>3590000000</v>
      </c>
      <c r="G13" s="45">
        <f t="shared" si="52"/>
        <v>0</v>
      </c>
      <c r="H13" s="45">
        <f t="shared" si="52"/>
        <v>0</v>
      </c>
      <c r="I13" s="45">
        <f t="shared" si="52"/>
        <v>0</v>
      </c>
      <c r="J13" s="45">
        <f t="shared" si="52"/>
        <v>3590000000</v>
      </c>
      <c r="K13" s="45">
        <f t="shared" si="52"/>
        <v>0</v>
      </c>
      <c r="L13" s="124"/>
      <c r="M13" s="45">
        <f t="shared" si="52"/>
        <v>103123031120301</v>
      </c>
      <c r="N13" s="45" t="e">
        <f t="shared" si="52"/>
        <v>#VALUE!</v>
      </c>
      <c r="O13" s="45">
        <f t="shared" si="52"/>
        <v>3590000000</v>
      </c>
      <c r="P13" s="45">
        <f t="shared" si="52"/>
        <v>3590000000</v>
      </c>
      <c r="Q13" s="45">
        <f t="shared" si="52"/>
        <v>41666666.670000002</v>
      </c>
      <c r="R13" s="45">
        <f t="shared" si="52"/>
        <v>41666666.670000002</v>
      </c>
      <c r="S13" s="45">
        <f t="shared" si="52"/>
        <v>41666666.670000002</v>
      </c>
      <c r="T13" s="45">
        <f t="shared" si="52"/>
        <v>41666666.670000002</v>
      </c>
      <c r="U13" s="45">
        <f t="shared" si="52"/>
        <v>3131666666.6700001</v>
      </c>
      <c r="V13" s="45">
        <f t="shared" si="52"/>
        <v>41666666.670000002</v>
      </c>
      <c r="W13" s="45">
        <f t="shared" si="52"/>
        <v>41666666.670000002</v>
      </c>
      <c r="X13" s="45">
        <f t="shared" si="52"/>
        <v>41666666.670000002</v>
      </c>
      <c r="Y13" s="45">
        <f t="shared" si="52"/>
        <v>41666666.670000002</v>
      </c>
      <c r="Z13" s="45">
        <f t="shared" si="52"/>
        <v>41666666.670000002</v>
      </c>
      <c r="AA13" s="45">
        <f t="shared" si="52"/>
        <v>41666666.670000002</v>
      </c>
      <c r="AB13" s="45">
        <f t="shared" si="52"/>
        <v>41666666.630000003</v>
      </c>
      <c r="AC13" s="45">
        <f t="shared" si="14"/>
        <v>83333333.340000004</v>
      </c>
      <c r="AD13" s="45">
        <f t="shared" si="52"/>
        <v>3590000000</v>
      </c>
      <c r="AE13" s="124"/>
      <c r="AF13" s="45">
        <v>0</v>
      </c>
      <c r="AG13" s="45">
        <v>0</v>
      </c>
      <c r="AH13" s="45">
        <f t="shared" ref="AH13" si="53">+AH14+AH15</f>
        <v>0</v>
      </c>
      <c r="AI13" s="45">
        <f t="shared" ref="AI13" si="54">+AI14+AI15</f>
        <v>0</v>
      </c>
      <c r="AJ13" s="45">
        <f t="shared" ref="AJ13" si="55">+AJ14+AJ15</f>
        <v>0</v>
      </c>
      <c r="AK13" s="45">
        <f t="shared" ref="AK13" si="56">+AK14+AK15</f>
        <v>0</v>
      </c>
      <c r="AL13" s="45">
        <f t="shared" ref="AL13" si="57">+AL14+AL15</f>
        <v>0</v>
      </c>
      <c r="AM13" s="45">
        <f t="shared" ref="AM13" si="58">+AM14+AM15</f>
        <v>0</v>
      </c>
      <c r="AN13" s="45">
        <f t="shared" ref="AN13" si="59">+AN14+AN15</f>
        <v>0</v>
      </c>
      <c r="AO13" s="45">
        <f t="shared" ref="AO13" si="60">+AO14+AO15</f>
        <v>0</v>
      </c>
      <c r="AP13" s="45">
        <f t="shared" ref="AP13" si="61">+AP14+AP15</f>
        <v>0</v>
      </c>
      <c r="AQ13" s="45">
        <f t="shared" ref="AQ13" si="62">+AQ14+AQ15</f>
        <v>0</v>
      </c>
      <c r="AR13" s="45">
        <f t="shared" ref="AR13" si="63">+AR14+AR15</f>
        <v>0</v>
      </c>
      <c r="AS13" s="124"/>
      <c r="AT13" s="122">
        <f t="shared" si="26"/>
        <v>-1</v>
      </c>
      <c r="AU13" s="122">
        <f t="shared" si="12"/>
        <v>-1</v>
      </c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122">
        <f t="shared" si="27"/>
        <v>-1</v>
      </c>
    </row>
    <row r="14" spans="1:58">
      <c r="A14" s="46" t="s">
        <v>636</v>
      </c>
      <c r="B14" s="46" t="s">
        <v>637</v>
      </c>
      <c r="C14" s="47">
        <v>3090000000</v>
      </c>
      <c r="D14" s="48"/>
      <c r="E14" s="49"/>
      <c r="F14" s="47">
        <f t="shared" ref="F14:F69" si="64">+C14+D14</f>
        <v>3090000000</v>
      </c>
      <c r="G14" s="49"/>
      <c r="H14" s="49"/>
      <c r="I14" s="49"/>
      <c r="J14" s="47">
        <f t="shared" ref="J14:J69" si="65">+F14-I14</f>
        <v>3090000000</v>
      </c>
      <c r="K14" s="49"/>
      <c r="L14" s="124"/>
      <c r="M14" s="114">
        <v>1021020110101</v>
      </c>
      <c r="N14" s="115" t="s">
        <v>990</v>
      </c>
      <c r="O14" s="116">
        <v>3090000000</v>
      </c>
      <c r="P14" s="116">
        <v>3090000000</v>
      </c>
      <c r="Q14" s="47">
        <v>0</v>
      </c>
      <c r="R14" s="47">
        <v>0</v>
      </c>
      <c r="S14" s="47">
        <v>0</v>
      </c>
      <c r="T14" s="47">
        <v>0</v>
      </c>
      <c r="U14" s="47">
        <v>3090000000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f t="shared" si="14"/>
        <v>0</v>
      </c>
      <c r="AD14" s="47">
        <f>SUM(Q14:AB14)</f>
        <v>3090000000</v>
      </c>
      <c r="AE14" s="124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>
        <f t="shared" ref="AR14:AR15" si="66">SUM(AF14:AQ14)</f>
        <v>0</v>
      </c>
      <c r="AS14" s="124"/>
      <c r="AT14" s="123" t="e">
        <f t="shared" si="26"/>
        <v>#DIV/0!</v>
      </c>
      <c r="AU14" s="123" t="e">
        <f t="shared" si="12"/>
        <v>#DIV/0!</v>
      </c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123" t="e">
        <f t="shared" si="27"/>
        <v>#DIV/0!</v>
      </c>
    </row>
    <row r="15" spans="1:58">
      <c r="A15" s="46" t="s">
        <v>638</v>
      </c>
      <c r="B15" s="46" t="s">
        <v>639</v>
      </c>
      <c r="C15" s="47">
        <v>500000000</v>
      </c>
      <c r="D15" s="48"/>
      <c r="E15" s="48"/>
      <c r="F15" s="47">
        <f t="shared" si="64"/>
        <v>500000000</v>
      </c>
      <c r="G15" s="48"/>
      <c r="H15" s="48"/>
      <c r="I15" s="48"/>
      <c r="J15" s="47">
        <f t="shared" si="65"/>
        <v>500000000</v>
      </c>
      <c r="K15" s="50"/>
      <c r="L15" s="124"/>
      <c r="M15" s="114">
        <v>102102011010200</v>
      </c>
      <c r="N15" s="115" t="s">
        <v>992</v>
      </c>
      <c r="O15" s="116">
        <v>500000000</v>
      </c>
      <c r="P15" s="116">
        <v>500000000</v>
      </c>
      <c r="Q15" s="47">
        <v>41666666.670000002</v>
      </c>
      <c r="R15" s="47">
        <v>41666666.670000002</v>
      </c>
      <c r="S15" s="47">
        <v>41666666.670000002</v>
      </c>
      <c r="T15" s="47">
        <v>41666666.670000002</v>
      </c>
      <c r="U15" s="47">
        <v>41666666.670000002</v>
      </c>
      <c r="V15" s="47">
        <v>41666666.670000002</v>
      </c>
      <c r="W15" s="47">
        <v>41666666.670000002</v>
      </c>
      <c r="X15" s="47">
        <v>41666666.670000002</v>
      </c>
      <c r="Y15" s="47">
        <v>41666666.670000002</v>
      </c>
      <c r="Z15" s="47">
        <v>41666666.670000002</v>
      </c>
      <c r="AA15" s="47">
        <v>41666666.670000002</v>
      </c>
      <c r="AB15" s="47">
        <v>41666666.630000003</v>
      </c>
      <c r="AC15" s="47">
        <f t="shared" si="14"/>
        <v>83333333.340000004</v>
      </c>
      <c r="AD15" s="47">
        <f>SUM(Q15:AB15)</f>
        <v>500000000.00000012</v>
      </c>
      <c r="AE15" s="124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>
        <f t="shared" si="66"/>
        <v>0</v>
      </c>
      <c r="AS15" s="124"/>
      <c r="AT15" s="123">
        <f t="shared" si="26"/>
        <v>-1</v>
      </c>
      <c r="AU15" s="123">
        <f t="shared" si="12"/>
        <v>-1</v>
      </c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123">
        <f t="shared" si="27"/>
        <v>-1</v>
      </c>
    </row>
    <row r="16" spans="1:58">
      <c r="A16" s="42" t="s">
        <v>640</v>
      </c>
      <c r="B16" s="42" t="s">
        <v>461</v>
      </c>
      <c r="C16" s="43">
        <f>+C17+C21</f>
        <v>39018467904</v>
      </c>
      <c r="D16" s="43">
        <f t="shared" ref="D16:AD16" si="67">+D17+D21</f>
        <v>0</v>
      </c>
      <c r="E16" s="43">
        <f t="shared" si="67"/>
        <v>0</v>
      </c>
      <c r="F16" s="43">
        <f t="shared" si="67"/>
        <v>39018467904</v>
      </c>
      <c r="G16" s="43">
        <f t="shared" si="67"/>
        <v>1871616712</v>
      </c>
      <c r="H16" s="43">
        <f t="shared" si="67"/>
        <v>1850670170</v>
      </c>
      <c r="I16" s="43">
        <f t="shared" si="67"/>
        <v>1871616712</v>
      </c>
      <c r="J16" s="43">
        <f t="shared" si="67"/>
        <v>37146851192</v>
      </c>
      <c r="K16" s="43">
        <f t="shared" si="67"/>
        <v>0</v>
      </c>
      <c r="L16" s="124"/>
      <c r="M16" s="43">
        <f t="shared" si="67"/>
        <v>71541308019</v>
      </c>
      <c r="N16" s="43" t="e">
        <f t="shared" si="67"/>
        <v>#VALUE!</v>
      </c>
      <c r="O16" s="43">
        <f t="shared" si="67"/>
        <v>38757091454.631592</v>
      </c>
      <c r="P16" s="43">
        <f t="shared" si="67"/>
        <v>38757091454.631592</v>
      </c>
      <c r="Q16" s="43">
        <f t="shared" si="67"/>
        <v>282622766</v>
      </c>
      <c r="R16" s="43">
        <f t="shared" si="67"/>
        <v>1503321596.2343998</v>
      </c>
      <c r="S16" s="43">
        <f t="shared" si="67"/>
        <v>1850081252.2343993</v>
      </c>
      <c r="T16" s="43">
        <f t="shared" si="67"/>
        <v>1871099459</v>
      </c>
      <c r="U16" s="43">
        <f t="shared" si="67"/>
        <v>13783487395.847</v>
      </c>
      <c r="V16" s="43">
        <f t="shared" si="67"/>
        <v>196585096</v>
      </c>
      <c r="W16" s="43">
        <f t="shared" si="67"/>
        <v>4628074240.2343998</v>
      </c>
      <c r="X16" s="43">
        <f t="shared" si="67"/>
        <v>13548300608.081406</v>
      </c>
      <c r="Y16" s="43">
        <f t="shared" si="67"/>
        <v>1007241433</v>
      </c>
      <c r="Z16" s="43">
        <f t="shared" si="67"/>
        <v>19850961</v>
      </c>
      <c r="AA16" s="43">
        <f t="shared" si="67"/>
        <v>126687031</v>
      </c>
      <c r="AB16" s="43">
        <f t="shared" si="67"/>
        <v>201116065</v>
      </c>
      <c r="AC16" s="43">
        <f t="shared" si="14"/>
        <v>1785944362.2343998</v>
      </c>
      <c r="AD16" s="43">
        <f t="shared" si="67"/>
        <v>39018467903.631607</v>
      </c>
      <c r="AE16" s="124"/>
      <c r="AF16" s="43">
        <v>50904053</v>
      </c>
      <c r="AG16" s="43">
        <v>1850670170</v>
      </c>
      <c r="AH16" s="43">
        <f t="shared" ref="AH16" si="68">+AH17+AH21</f>
        <v>0</v>
      </c>
      <c r="AI16" s="43">
        <f t="shared" ref="AI16" si="69">+AI17+AI21</f>
        <v>0</v>
      </c>
      <c r="AJ16" s="43">
        <f t="shared" ref="AJ16" si="70">+AJ17+AJ21</f>
        <v>0</v>
      </c>
      <c r="AK16" s="43">
        <f t="shared" ref="AK16" si="71">+AK17+AK21</f>
        <v>0</v>
      </c>
      <c r="AL16" s="43">
        <f t="shared" ref="AL16" si="72">+AL17+AL21</f>
        <v>0</v>
      </c>
      <c r="AM16" s="43">
        <f t="shared" ref="AM16" si="73">+AM17+AM21</f>
        <v>0</v>
      </c>
      <c r="AN16" s="43">
        <f t="shared" ref="AN16" si="74">+AN17+AN21</f>
        <v>0</v>
      </c>
      <c r="AO16" s="43">
        <f t="shared" ref="AO16" si="75">+AO17+AO21</f>
        <v>0</v>
      </c>
      <c r="AP16" s="43">
        <f t="shared" ref="AP16" si="76">+AP17+AP21</f>
        <v>0</v>
      </c>
      <c r="AQ16" s="43">
        <f t="shared" ref="AQ16" si="77">+AQ17+AQ21</f>
        <v>0</v>
      </c>
      <c r="AR16" s="43">
        <f t="shared" ref="AR16" si="78">+AR17+AR21</f>
        <v>1901574223</v>
      </c>
      <c r="AS16" s="124"/>
      <c r="AT16" s="121">
        <f t="shared" si="26"/>
        <v>-0.81988693366620014</v>
      </c>
      <c r="AU16" s="121">
        <f t="shared" si="12"/>
        <v>0.2310540702905203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121">
        <f t="shared" si="27"/>
        <v>6.4744380178190647E-2</v>
      </c>
    </row>
    <row r="17" spans="1:58">
      <c r="A17" s="42" t="s">
        <v>641</v>
      </c>
      <c r="B17" s="42" t="s">
        <v>642</v>
      </c>
      <c r="C17" s="43">
        <f>+C18</f>
        <v>5462904</v>
      </c>
      <c r="D17" s="43">
        <f t="shared" ref="D17:AD19" si="79">+D18</f>
        <v>0</v>
      </c>
      <c r="E17" s="43">
        <f t="shared" si="79"/>
        <v>0</v>
      </c>
      <c r="F17" s="43">
        <f t="shared" si="79"/>
        <v>5462904</v>
      </c>
      <c r="G17" s="43">
        <f t="shared" si="79"/>
        <v>5400</v>
      </c>
      <c r="H17" s="43">
        <f t="shared" si="79"/>
        <v>0</v>
      </c>
      <c r="I17" s="43">
        <f t="shared" si="79"/>
        <v>5400</v>
      </c>
      <c r="J17" s="43">
        <f t="shared" si="79"/>
        <v>5457504</v>
      </c>
      <c r="K17" s="43">
        <f t="shared" si="79"/>
        <v>0</v>
      </c>
      <c r="L17" s="124"/>
      <c r="M17" s="43">
        <f t="shared" si="79"/>
        <v>10220101101</v>
      </c>
      <c r="N17" s="43" t="str">
        <f t="shared" si="79"/>
        <v>CERTIFICACIONES Y CONSTANCIAS ADMINISTRATIVAS</v>
      </c>
      <c r="O17" s="43">
        <f t="shared" si="79"/>
        <v>5462904</v>
      </c>
      <c r="P17" s="43">
        <f t="shared" si="79"/>
        <v>5462904</v>
      </c>
      <c r="Q17" s="43">
        <f t="shared" si="79"/>
        <v>0</v>
      </c>
      <c r="R17" s="43">
        <f t="shared" si="79"/>
        <v>2731452</v>
      </c>
      <c r="S17" s="43">
        <f t="shared" si="79"/>
        <v>0</v>
      </c>
      <c r="T17" s="43">
        <f t="shared" si="79"/>
        <v>0</v>
      </c>
      <c r="U17" s="43">
        <f t="shared" si="79"/>
        <v>0</v>
      </c>
      <c r="V17" s="43">
        <f t="shared" si="79"/>
        <v>0</v>
      </c>
      <c r="W17" s="43">
        <f t="shared" si="79"/>
        <v>2731452</v>
      </c>
      <c r="X17" s="43">
        <f t="shared" si="79"/>
        <v>0</v>
      </c>
      <c r="Y17" s="43">
        <f t="shared" si="79"/>
        <v>0</v>
      </c>
      <c r="Z17" s="43">
        <f t="shared" si="79"/>
        <v>0</v>
      </c>
      <c r="AA17" s="43">
        <f t="shared" si="79"/>
        <v>0</v>
      </c>
      <c r="AB17" s="43">
        <f t="shared" si="79"/>
        <v>0</v>
      </c>
      <c r="AC17" s="43">
        <f t="shared" si="14"/>
        <v>2731452</v>
      </c>
      <c r="AD17" s="43">
        <f t="shared" si="79"/>
        <v>5462904</v>
      </c>
      <c r="AE17" s="124"/>
      <c r="AF17" s="43">
        <v>5400</v>
      </c>
      <c r="AG17" s="43">
        <v>0</v>
      </c>
      <c r="AH17" s="43">
        <f t="shared" ref="AH17:AH19" si="80">+AH18</f>
        <v>0</v>
      </c>
      <c r="AI17" s="43">
        <f t="shared" ref="AI17:AI19" si="81">+AI18</f>
        <v>0</v>
      </c>
      <c r="AJ17" s="43">
        <f t="shared" ref="AJ17:AJ19" si="82">+AJ18</f>
        <v>0</v>
      </c>
      <c r="AK17" s="43">
        <f t="shared" ref="AK17:AK19" si="83">+AK18</f>
        <v>0</v>
      </c>
      <c r="AL17" s="43">
        <f t="shared" ref="AL17:AL19" si="84">+AL18</f>
        <v>0</v>
      </c>
      <c r="AM17" s="43">
        <f t="shared" ref="AM17:AM19" si="85">+AM18</f>
        <v>0</v>
      </c>
      <c r="AN17" s="43">
        <f t="shared" ref="AN17:AN19" si="86">+AN18</f>
        <v>0</v>
      </c>
      <c r="AO17" s="43">
        <f t="shared" ref="AO17:AO19" si="87">+AO18</f>
        <v>0</v>
      </c>
      <c r="AP17" s="43">
        <f t="shared" ref="AP17:AP19" si="88">+AP18</f>
        <v>0</v>
      </c>
      <c r="AQ17" s="43">
        <f t="shared" ref="AQ17:AQ19" si="89">+AQ18</f>
        <v>0</v>
      </c>
      <c r="AR17" s="43">
        <f t="shared" ref="AR17:AR19" si="90">+AR18</f>
        <v>5400</v>
      </c>
      <c r="AS17" s="124"/>
      <c r="AT17" s="121" t="e">
        <f t="shared" si="26"/>
        <v>#DIV/0!</v>
      </c>
      <c r="AU17" s="121">
        <f t="shared" si="12"/>
        <v>-1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121">
        <f t="shared" si="27"/>
        <v>-0.99802302950957955</v>
      </c>
    </row>
    <row r="18" spans="1:58">
      <c r="A18" s="42" t="s">
        <v>643</v>
      </c>
      <c r="B18" s="42" t="s">
        <v>642</v>
      </c>
      <c r="C18" s="43">
        <f>+C19</f>
        <v>5462904</v>
      </c>
      <c r="D18" s="43">
        <f t="shared" si="79"/>
        <v>0</v>
      </c>
      <c r="E18" s="43">
        <f t="shared" si="79"/>
        <v>0</v>
      </c>
      <c r="F18" s="43">
        <f t="shared" si="79"/>
        <v>5462904</v>
      </c>
      <c r="G18" s="43">
        <f t="shared" si="79"/>
        <v>5400</v>
      </c>
      <c r="H18" s="43">
        <f t="shared" si="79"/>
        <v>0</v>
      </c>
      <c r="I18" s="43">
        <f t="shared" si="79"/>
        <v>5400</v>
      </c>
      <c r="J18" s="43">
        <f t="shared" si="79"/>
        <v>5457504</v>
      </c>
      <c r="K18" s="43">
        <f t="shared" si="79"/>
        <v>0</v>
      </c>
      <c r="L18" s="124"/>
      <c r="M18" s="43">
        <f t="shared" si="79"/>
        <v>10220101101</v>
      </c>
      <c r="N18" s="43" t="str">
        <f t="shared" si="79"/>
        <v>CERTIFICACIONES Y CONSTANCIAS ADMINISTRATIVAS</v>
      </c>
      <c r="O18" s="43">
        <f t="shared" si="79"/>
        <v>5462904</v>
      </c>
      <c r="P18" s="43">
        <f t="shared" si="79"/>
        <v>5462904</v>
      </c>
      <c r="Q18" s="43">
        <f t="shared" si="79"/>
        <v>0</v>
      </c>
      <c r="R18" s="43">
        <f t="shared" si="79"/>
        <v>2731452</v>
      </c>
      <c r="S18" s="43">
        <f t="shared" si="79"/>
        <v>0</v>
      </c>
      <c r="T18" s="43">
        <f t="shared" si="79"/>
        <v>0</v>
      </c>
      <c r="U18" s="43">
        <f t="shared" si="79"/>
        <v>0</v>
      </c>
      <c r="V18" s="43">
        <f t="shared" si="79"/>
        <v>0</v>
      </c>
      <c r="W18" s="43">
        <f t="shared" si="79"/>
        <v>2731452</v>
      </c>
      <c r="X18" s="43">
        <f t="shared" si="79"/>
        <v>0</v>
      </c>
      <c r="Y18" s="43">
        <f t="shared" si="79"/>
        <v>0</v>
      </c>
      <c r="Z18" s="43">
        <f t="shared" si="79"/>
        <v>0</v>
      </c>
      <c r="AA18" s="43">
        <f t="shared" si="79"/>
        <v>0</v>
      </c>
      <c r="AB18" s="43">
        <f t="shared" si="79"/>
        <v>0</v>
      </c>
      <c r="AC18" s="43">
        <f t="shared" si="14"/>
        <v>2731452</v>
      </c>
      <c r="AD18" s="43">
        <f t="shared" si="79"/>
        <v>5462904</v>
      </c>
      <c r="AE18" s="124"/>
      <c r="AF18" s="43">
        <v>5400</v>
      </c>
      <c r="AG18" s="43">
        <v>0</v>
      </c>
      <c r="AH18" s="43">
        <f t="shared" si="80"/>
        <v>0</v>
      </c>
      <c r="AI18" s="43">
        <f t="shared" si="81"/>
        <v>0</v>
      </c>
      <c r="AJ18" s="43">
        <f t="shared" si="82"/>
        <v>0</v>
      </c>
      <c r="AK18" s="43">
        <f t="shared" si="83"/>
        <v>0</v>
      </c>
      <c r="AL18" s="43">
        <f t="shared" si="84"/>
        <v>0</v>
      </c>
      <c r="AM18" s="43">
        <f t="shared" si="85"/>
        <v>0</v>
      </c>
      <c r="AN18" s="43">
        <f t="shared" si="86"/>
        <v>0</v>
      </c>
      <c r="AO18" s="43">
        <f t="shared" si="87"/>
        <v>0</v>
      </c>
      <c r="AP18" s="43">
        <f t="shared" si="88"/>
        <v>0</v>
      </c>
      <c r="AQ18" s="43">
        <f t="shared" si="89"/>
        <v>0</v>
      </c>
      <c r="AR18" s="43">
        <f t="shared" si="90"/>
        <v>5400</v>
      </c>
      <c r="AS18" s="124"/>
      <c r="AT18" s="121" t="e">
        <f t="shared" si="26"/>
        <v>#DIV/0!</v>
      </c>
      <c r="AU18" s="121">
        <f t="shared" si="12"/>
        <v>-1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121">
        <f t="shared" si="27"/>
        <v>-0.99802302950957955</v>
      </c>
    </row>
    <row r="19" spans="1:58">
      <c r="A19" s="44" t="s">
        <v>644</v>
      </c>
      <c r="B19" s="44" t="s">
        <v>642</v>
      </c>
      <c r="C19" s="45">
        <f>+C20</f>
        <v>5462904</v>
      </c>
      <c r="D19" s="45">
        <f t="shared" si="79"/>
        <v>0</v>
      </c>
      <c r="E19" s="45">
        <f t="shared" si="79"/>
        <v>0</v>
      </c>
      <c r="F19" s="45">
        <f t="shared" si="79"/>
        <v>5462904</v>
      </c>
      <c r="G19" s="45">
        <f t="shared" si="79"/>
        <v>5400</v>
      </c>
      <c r="H19" s="45">
        <f t="shared" si="79"/>
        <v>0</v>
      </c>
      <c r="I19" s="45">
        <f t="shared" si="79"/>
        <v>5400</v>
      </c>
      <c r="J19" s="45">
        <f t="shared" si="79"/>
        <v>5457504</v>
      </c>
      <c r="K19" s="45">
        <f t="shared" si="79"/>
        <v>0</v>
      </c>
      <c r="L19" s="124"/>
      <c r="M19" s="45">
        <f t="shared" si="79"/>
        <v>10220101101</v>
      </c>
      <c r="N19" s="45" t="str">
        <f t="shared" si="79"/>
        <v>CERTIFICACIONES Y CONSTANCIAS ADMINISTRATIVAS</v>
      </c>
      <c r="O19" s="45">
        <f t="shared" si="79"/>
        <v>5462904</v>
      </c>
      <c r="P19" s="45">
        <f t="shared" si="79"/>
        <v>5462904</v>
      </c>
      <c r="Q19" s="45">
        <f t="shared" si="79"/>
        <v>0</v>
      </c>
      <c r="R19" s="45">
        <f t="shared" si="79"/>
        <v>2731452</v>
      </c>
      <c r="S19" s="45">
        <f t="shared" si="79"/>
        <v>0</v>
      </c>
      <c r="T19" s="45">
        <f t="shared" si="79"/>
        <v>0</v>
      </c>
      <c r="U19" s="45">
        <f t="shared" si="79"/>
        <v>0</v>
      </c>
      <c r="V19" s="45">
        <f t="shared" si="79"/>
        <v>0</v>
      </c>
      <c r="W19" s="45">
        <f t="shared" si="79"/>
        <v>2731452</v>
      </c>
      <c r="X19" s="45">
        <f t="shared" si="79"/>
        <v>0</v>
      </c>
      <c r="Y19" s="45">
        <f t="shared" si="79"/>
        <v>0</v>
      </c>
      <c r="Z19" s="45">
        <f t="shared" si="79"/>
        <v>0</v>
      </c>
      <c r="AA19" s="45">
        <f t="shared" si="79"/>
        <v>0</v>
      </c>
      <c r="AB19" s="45">
        <f t="shared" si="79"/>
        <v>0</v>
      </c>
      <c r="AC19" s="45">
        <f t="shared" si="14"/>
        <v>2731452</v>
      </c>
      <c r="AD19" s="45">
        <f t="shared" si="79"/>
        <v>5462904</v>
      </c>
      <c r="AE19" s="124"/>
      <c r="AF19" s="45">
        <v>5400</v>
      </c>
      <c r="AG19" s="45">
        <v>0</v>
      </c>
      <c r="AH19" s="45">
        <f t="shared" si="80"/>
        <v>0</v>
      </c>
      <c r="AI19" s="45">
        <f t="shared" si="81"/>
        <v>0</v>
      </c>
      <c r="AJ19" s="45">
        <f t="shared" si="82"/>
        <v>0</v>
      </c>
      <c r="AK19" s="45">
        <f t="shared" si="83"/>
        <v>0</v>
      </c>
      <c r="AL19" s="45">
        <f t="shared" si="84"/>
        <v>0</v>
      </c>
      <c r="AM19" s="45">
        <f t="shared" si="85"/>
        <v>0</v>
      </c>
      <c r="AN19" s="45">
        <f t="shared" si="86"/>
        <v>0</v>
      </c>
      <c r="AO19" s="45">
        <f t="shared" si="87"/>
        <v>0</v>
      </c>
      <c r="AP19" s="45">
        <f t="shared" si="88"/>
        <v>0</v>
      </c>
      <c r="AQ19" s="45">
        <f t="shared" si="89"/>
        <v>0</v>
      </c>
      <c r="AR19" s="45">
        <f t="shared" si="90"/>
        <v>5400</v>
      </c>
      <c r="AS19" s="124"/>
      <c r="AT19" s="122" t="e">
        <f t="shared" si="26"/>
        <v>#DIV/0!</v>
      </c>
      <c r="AU19" s="122">
        <f t="shared" si="12"/>
        <v>-1</v>
      </c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122">
        <f t="shared" si="27"/>
        <v>-0.99802302950957955</v>
      </c>
    </row>
    <row r="20" spans="1:58">
      <c r="A20" s="46" t="s">
        <v>645</v>
      </c>
      <c r="B20" s="46" t="s">
        <v>646</v>
      </c>
      <c r="C20" s="47">
        <v>5462904</v>
      </c>
      <c r="D20" s="51"/>
      <c r="E20" s="52"/>
      <c r="F20" s="47">
        <f t="shared" si="64"/>
        <v>5462904</v>
      </c>
      <c r="G20" s="20">
        <v>5400</v>
      </c>
      <c r="H20" s="51"/>
      <c r="I20" s="20">
        <v>5400</v>
      </c>
      <c r="J20" s="47">
        <f t="shared" si="65"/>
        <v>5457504</v>
      </c>
      <c r="K20" s="53"/>
      <c r="L20" s="124"/>
      <c r="M20" s="114">
        <v>10220101101</v>
      </c>
      <c r="N20" s="115" t="s">
        <v>646</v>
      </c>
      <c r="O20" s="116">
        <v>5462904</v>
      </c>
      <c r="P20" s="116">
        <v>5462904</v>
      </c>
      <c r="Q20" s="47">
        <v>0</v>
      </c>
      <c r="R20" s="47">
        <v>2731452</v>
      </c>
      <c r="S20" s="47">
        <v>0</v>
      </c>
      <c r="T20" s="47">
        <v>0</v>
      </c>
      <c r="U20" s="47">
        <v>0</v>
      </c>
      <c r="V20" s="47">
        <v>0</v>
      </c>
      <c r="W20" s="47">
        <v>2731452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f t="shared" si="14"/>
        <v>2731452</v>
      </c>
      <c r="AD20" s="47">
        <f>SUM(Q20:AB20)</f>
        <v>5462904</v>
      </c>
      <c r="AE20" s="124"/>
      <c r="AF20" s="47">
        <v>5400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>
        <f t="shared" ref="AR20" si="91">SUM(AF20:AQ20)</f>
        <v>5400</v>
      </c>
      <c r="AS20" s="124"/>
      <c r="AT20" s="123" t="e">
        <f t="shared" si="26"/>
        <v>#DIV/0!</v>
      </c>
      <c r="AU20" s="123">
        <f t="shared" si="12"/>
        <v>-1</v>
      </c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123">
        <f t="shared" si="27"/>
        <v>-0.99802302950957955</v>
      </c>
    </row>
    <row r="21" spans="1:58">
      <c r="A21" s="42" t="s">
        <v>647</v>
      </c>
      <c r="B21" s="42" t="s">
        <v>648</v>
      </c>
      <c r="C21" s="43">
        <f>+C22</f>
        <v>39013005000</v>
      </c>
      <c r="D21" s="43">
        <f t="shared" ref="D21:AD21" si="92">+D22</f>
        <v>0</v>
      </c>
      <c r="E21" s="43">
        <f t="shared" si="92"/>
        <v>0</v>
      </c>
      <c r="F21" s="43">
        <f t="shared" si="92"/>
        <v>39013005000</v>
      </c>
      <c r="G21" s="43">
        <f t="shared" si="92"/>
        <v>1871611312</v>
      </c>
      <c r="H21" s="43">
        <f t="shared" si="92"/>
        <v>1850670170</v>
      </c>
      <c r="I21" s="43">
        <f t="shared" si="92"/>
        <v>1871611312</v>
      </c>
      <c r="J21" s="43">
        <f t="shared" si="92"/>
        <v>37141393688</v>
      </c>
      <c r="K21" s="43">
        <f t="shared" si="92"/>
        <v>0</v>
      </c>
      <c r="L21" s="124"/>
      <c r="M21" s="43">
        <f t="shared" si="92"/>
        <v>61321206918</v>
      </c>
      <c r="N21" s="43" t="e">
        <f t="shared" si="92"/>
        <v>#VALUE!</v>
      </c>
      <c r="O21" s="43">
        <f t="shared" si="92"/>
        <v>38751628550.631592</v>
      </c>
      <c r="P21" s="43">
        <f t="shared" si="92"/>
        <v>38751628550.631592</v>
      </c>
      <c r="Q21" s="43">
        <f t="shared" si="92"/>
        <v>282622766</v>
      </c>
      <c r="R21" s="43">
        <f t="shared" si="92"/>
        <v>1500590144.2343998</v>
      </c>
      <c r="S21" s="43">
        <f t="shared" si="92"/>
        <v>1850081252.2343993</v>
      </c>
      <c r="T21" s="43">
        <f t="shared" si="92"/>
        <v>1871099459</v>
      </c>
      <c r="U21" s="43">
        <f t="shared" si="92"/>
        <v>13783487395.847</v>
      </c>
      <c r="V21" s="43">
        <f t="shared" si="92"/>
        <v>196585096</v>
      </c>
      <c r="W21" s="43">
        <f t="shared" si="92"/>
        <v>4625342788.2343998</v>
      </c>
      <c r="X21" s="43">
        <f t="shared" si="92"/>
        <v>13548300608.081406</v>
      </c>
      <c r="Y21" s="43">
        <f t="shared" si="92"/>
        <v>1007241433</v>
      </c>
      <c r="Z21" s="43">
        <f t="shared" si="92"/>
        <v>19850961</v>
      </c>
      <c r="AA21" s="43">
        <f t="shared" si="92"/>
        <v>126687031</v>
      </c>
      <c r="AB21" s="43">
        <f t="shared" si="92"/>
        <v>201116065</v>
      </c>
      <c r="AC21" s="43">
        <f t="shared" si="14"/>
        <v>1783212910.2343998</v>
      </c>
      <c r="AD21" s="43">
        <f t="shared" si="92"/>
        <v>39013004999.631607</v>
      </c>
      <c r="AE21" s="124"/>
      <c r="AF21" s="43">
        <v>50898653</v>
      </c>
      <c r="AG21" s="43">
        <v>1850670170</v>
      </c>
      <c r="AH21" s="43">
        <f t="shared" ref="AH21" si="93">+AH22</f>
        <v>0</v>
      </c>
      <c r="AI21" s="43">
        <f t="shared" ref="AI21" si="94">+AI22</f>
        <v>0</v>
      </c>
      <c r="AJ21" s="43">
        <f t="shared" ref="AJ21" si="95">+AJ22</f>
        <v>0</v>
      </c>
      <c r="AK21" s="43">
        <f t="shared" ref="AK21" si="96">+AK22</f>
        <v>0</v>
      </c>
      <c r="AL21" s="43">
        <f t="shared" ref="AL21" si="97">+AL22</f>
        <v>0</v>
      </c>
      <c r="AM21" s="43">
        <f t="shared" ref="AM21" si="98">+AM22</f>
        <v>0</v>
      </c>
      <c r="AN21" s="43">
        <f t="shared" ref="AN21" si="99">+AN22</f>
        <v>0</v>
      </c>
      <c r="AO21" s="43">
        <f t="shared" ref="AO21" si="100">+AO22</f>
        <v>0</v>
      </c>
      <c r="AP21" s="43">
        <f t="shared" ref="AP21" si="101">+AP22</f>
        <v>0</v>
      </c>
      <c r="AQ21" s="43">
        <f t="shared" ref="AQ21" si="102">+AQ22</f>
        <v>0</v>
      </c>
      <c r="AR21" s="43">
        <f t="shared" ref="AR21" si="103">+AR22</f>
        <v>1901568823</v>
      </c>
      <c r="AS21" s="124"/>
      <c r="AT21" s="121">
        <f t="shared" si="26"/>
        <v>-0.81990604040723314</v>
      </c>
      <c r="AU21" s="121">
        <f t="shared" si="12"/>
        <v>0.23329489875079171</v>
      </c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121">
        <f t="shared" si="27"/>
        <v>6.6372283470089138E-2</v>
      </c>
    </row>
    <row r="22" spans="1:58">
      <c r="A22" s="42" t="s">
        <v>649</v>
      </c>
      <c r="B22" s="42" t="s">
        <v>438</v>
      </c>
      <c r="C22" s="43">
        <f>+C23+C27</f>
        <v>39013005000</v>
      </c>
      <c r="D22" s="43">
        <f t="shared" ref="D22:AD22" si="104">+D23+D27</f>
        <v>0</v>
      </c>
      <c r="E22" s="43">
        <f t="shared" si="104"/>
        <v>0</v>
      </c>
      <c r="F22" s="43">
        <f t="shared" si="104"/>
        <v>39013005000</v>
      </c>
      <c r="G22" s="43">
        <f t="shared" si="104"/>
        <v>1871611312</v>
      </c>
      <c r="H22" s="43">
        <f t="shared" si="104"/>
        <v>1850670170</v>
      </c>
      <c r="I22" s="43">
        <f t="shared" si="104"/>
        <v>1871611312</v>
      </c>
      <c r="J22" s="43">
        <f t="shared" si="104"/>
        <v>37141393688</v>
      </c>
      <c r="K22" s="43">
        <f t="shared" si="104"/>
        <v>0</v>
      </c>
      <c r="L22" s="124"/>
      <c r="M22" s="43">
        <f t="shared" si="104"/>
        <v>61321206918</v>
      </c>
      <c r="N22" s="43" t="e">
        <f t="shared" si="104"/>
        <v>#VALUE!</v>
      </c>
      <c r="O22" s="43">
        <f t="shared" si="104"/>
        <v>38751628550.631592</v>
      </c>
      <c r="P22" s="43">
        <f t="shared" si="104"/>
        <v>38751628550.631592</v>
      </c>
      <c r="Q22" s="43">
        <f t="shared" si="104"/>
        <v>282622766</v>
      </c>
      <c r="R22" s="43">
        <f t="shared" si="104"/>
        <v>1500590144.2343998</v>
      </c>
      <c r="S22" s="43">
        <f t="shared" si="104"/>
        <v>1850081252.2343993</v>
      </c>
      <c r="T22" s="43">
        <f t="shared" si="104"/>
        <v>1871099459</v>
      </c>
      <c r="U22" s="43">
        <f t="shared" si="104"/>
        <v>13783487395.847</v>
      </c>
      <c r="V22" s="43">
        <f t="shared" si="104"/>
        <v>196585096</v>
      </c>
      <c r="W22" s="43">
        <f t="shared" si="104"/>
        <v>4625342788.2343998</v>
      </c>
      <c r="X22" s="43">
        <f t="shared" si="104"/>
        <v>13548300608.081406</v>
      </c>
      <c r="Y22" s="43">
        <f t="shared" si="104"/>
        <v>1007241433</v>
      </c>
      <c r="Z22" s="43">
        <f t="shared" si="104"/>
        <v>19850961</v>
      </c>
      <c r="AA22" s="43">
        <f t="shared" si="104"/>
        <v>126687031</v>
      </c>
      <c r="AB22" s="43">
        <f t="shared" si="104"/>
        <v>201116065</v>
      </c>
      <c r="AC22" s="43">
        <f t="shared" si="14"/>
        <v>1783212910.2343998</v>
      </c>
      <c r="AD22" s="43">
        <f t="shared" si="104"/>
        <v>39013004999.631607</v>
      </c>
      <c r="AE22" s="124"/>
      <c r="AF22" s="43">
        <v>50898653</v>
      </c>
      <c r="AG22" s="43">
        <v>1850670170</v>
      </c>
      <c r="AH22" s="43">
        <f t="shared" ref="AH22" si="105">+AH23+AH27</f>
        <v>0</v>
      </c>
      <c r="AI22" s="43">
        <f t="shared" ref="AI22" si="106">+AI23+AI27</f>
        <v>0</v>
      </c>
      <c r="AJ22" s="43">
        <f t="shared" ref="AJ22" si="107">+AJ23+AJ27</f>
        <v>0</v>
      </c>
      <c r="AK22" s="43">
        <f t="shared" ref="AK22" si="108">+AK23+AK27</f>
        <v>0</v>
      </c>
      <c r="AL22" s="43">
        <f t="shared" ref="AL22" si="109">+AL23+AL27</f>
        <v>0</v>
      </c>
      <c r="AM22" s="43">
        <f t="shared" ref="AM22" si="110">+AM23+AM27</f>
        <v>0</v>
      </c>
      <c r="AN22" s="43">
        <f t="shared" ref="AN22" si="111">+AN23+AN27</f>
        <v>0</v>
      </c>
      <c r="AO22" s="43">
        <f t="shared" ref="AO22" si="112">+AO23+AO27</f>
        <v>0</v>
      </c>
      <c r="AP22" s="43">
        <f t="shared" ref="AP22" si="113">+AP23+AP27</f>
        <v>0</v>
      </c>
      <c r="AQ22" s="43">
        <f t="shared" ref="AQ22" si="114">+AQ23+AQ27</f>
        <v>0</v>
      </c>
      <c r="AR22" s="43">
        <f t="shared" ref="AR22" si="115">+AR23+AR27</f>
        <v>1901568823</v>
      </c>
      <c r="AS22" s="124"/>
      <c r="AT22" s="121">
        <f t="shared" si="26"/>
        <v>-0.81990604040723314</v>
      </c>
      <c r="AU22" s="121">
        <f t="shared" si="12"/>
        <v>0.23329489875079171</v>
      </c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121">
        <f t="shared" si="27"/>
        <v>6.6372283470089138E-2</v>
      </c>
    </row>
    <row r="23" spans="1:58">
      <c r="A23" s="44" t="s">
        <v>650</v>
      </c>
      <c r="B23" s="44" t="s">
        <v>651</v>
      </c>
      <c r="C23" s="45">
        <f>+C24+C25+C26</f>
        <v>29280272471</v>
      </c>
      <c r="D23" s="45">
        <f t="shared" ref="D23:AD23" si="116">+D24+D25+D26</f>
        <v>0</v>
      </c>
      <c r="E23" s="45">
        <f t="shared" si="116"/>
        <v>0</v>
      </c>
      <c r="F23" s="45">
        <f t="shared" si="116"/>
        <v>29280272471</v>
      </c>
      <c r="G23" s="45">
        <f t="shared" si="116"/>
        <v>774212836</v>
      </c>
      <c r="H23" s="45">
        <f t="shared" si="116"/>
        <v>759223276</v>
      </c>
      <c r="I23" s="45">
        <f t="shared" si="116"/>
        <v>774212836</v>
      </c>
      <c r="J23" s="45">
        <f t="shared" si="116"/>
        <v>28506059635</v>
      </c>
      <c r="K23" s="45">
        <f t="shared" si="116"/>
        <v>0</v>
      </c>
      <c r="L23" s="124"/>
      <c r="M23" s="45">
        <f t="shared" si="116"/>
        <v>30660603309</v>
      </c>
      <c r="N23" s="45" t="e">
        <f t="shared" si="116"/>
        <v>#VALUE!</v>
      </c>
      <c r="O23" s="45">
        <f t="shared" si="116"/>
        <v>29114407385.693996</v>
      </c>
      <c r="P23" s="45">
        <f t="shared" si="116"/>
        <v>29114407385.693996</v>
      </c>
      <c r="Q23" s="45">
        <f t="shared" si="116"/>
        <v>18280000</v>
      </c>
      <c r="R23" s="45">
        <f t="shared" si="116"/>
        <v>451615064</v>
      </c>
      <c r="S23" s="45">
        <f t="shared" si="116"/>
        <v>121401451</v>
      </c>
      <c r="T23" s="45">
        <f t="shared" si="116"/>
        <v>142169152</v>
      </c>
      <c r="U23" s="45">
        <f t="shared" si="116"/>
        <v>13698519015.847</v>
      </c>
      <c r="V23" s="45">
        <f t="shared" si="116"/>
        <v>114472029</v>
      </c>
      <c r="W23" s="45">
        <f t="shared" si="116"/>
        <v>2541191168</v>
      </c>
      <c r="X23" s="45">
        <f t="shared" si="116"/>
        <v>11219955272.847006</v>
      </c>
      <c r="Y23" s="45">
        <f t="shared" si="116"/>
        <v>688979289</v>
      </c>
      <c r="Z23" s="45">
        <f t="shared" si="116"/>
        <v>0</v>
      </c>
      <c r="AA23" s="45">
        <f t="shared" si="116"/>
        <v>105322029</v>
      </c>
      <c r="AB23" s="45">
        <f t="shared" si="116"/>
        <v>178368000</v>
      </c>
      <c r="AC23" s="45">
        <f t="shared" si="14"/>
        <v>469895064</v>
      </c>
      <c r="AD23" s="45">
        <f t="shared" si="116"/>
        <v>29280272470.694008</v>
      </c>
      <c r="AE23" s="124"/>
      <c r="AF23" s="45">
        <v>14989560</v>
      </c>
      <c r="AG23" s="45">
        <v>759223276</v>
      </c>
      <c r="AH23" s="45">
        <f t="shared" ref="AH23" si="117">+AH24+AH25+AH26</f>
        <v>0</v>
      </c>
      <c r="AI23" s="45">
        <f t="shared" ref="AI23" si="118">+AI24+AI25+AI26</f>
        <v>0</v>
      </c>
      <c r="AJ23" s="45">
        <f t="shared" ref="AJ23" si="119">+AJ24+AJ25+AJ26</f>
        <v>0</v>
      </c>
      <c r="AK23" s="45">
        <f t="shared" ref="AK23" si="120">+AK24+AK25+AK26</f>
        <v>0</v>
      </c>
      <c r="AL23" s="45">
        <f t="shared" ref="AL23" si="121">+AL24+AL25+AL26</f>
        <v>0</v>
      </c>
      <c r="AM23" s="45">
        <f t="shared" ref="AM23" si="122">+AM24+AM25+AM26</f>
        <v>0</v>
      </c>
      <c r="AN23" s="45">
        <f t="shared" ref="AN23" si="123">+AN24+AN25+AN26</f>
        <v>0</v>
      </c>
      <c r="AO23" s="45">
        <f t="shared" ref="AO23" si="124">+AO24+AO25+AO26</f>
        <v>0</v>
      </c>
      <c r="AP23" s="45">
        <f t="shared" ref="AP23" si="125">+AP24+AP25+AP26</f>
        <v>0</v>
      </c>
      <c r="AQ23" s="45">
        <f t="shared" ref="AQ23" si="126">+AQ24+AQ25+AQ26</f>
        <v>0</v>
      </c>
      <c r="AR23" s="45">
        <f t="shared" ref="AR23" si="127">+AR24+AR25+AR26</f>
        <v>774212836</v>
      </c>
      <c r="AS23" s="124"/>
      <c r="AT23" s="122">
        <f t="shared" si="26"/>
        <v>-0.18000218818380745</v>
      </c>
      <c r="AU23" s="122">
        <f t="shared" si="12"/>
        <v>0.68112921051721165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122">
        <f t="shared" si="27"/>
        <v>0.64762921621155822</v>
      </c>
    </row>
    <row r="24" spans="1:58">
      <c r="A24" s="46" t="s">
        <v>652</v>
      </c>
      <c r="B24" s="46" t="s">
        <v>653</v>
      </c>
      <c r="C24" s="47">
        <v>887881656</v>
      </c>
      <c r="D24" s="51"/>
      <c r="E24" s="52"/>
      <c r="F24" s="47">
        <f t="shared" si="64"/>
        <v>887881656</v>
      </c>
      <c r="G24" s="20">
        <v>21498598</v>
      </c>
      <c r="H24" s="51">
        <v>12096398</v>
      </c>
      <c r="I24" s="20">
        <v>21498598</v>
      </c>
      <c r="J24" s="47">
        <f t="shared" si="65"/>
        <v>866383058</v>
      </c>
      <c r="K24" s="53"/>
      <c r="L24" s="124"/>
      <c r="M24" s="114">
        <v>10220201102</v>
      </c>
      <c r="N24" s="115" t="s">
        <v>653</v>
      </c>
      <c r="O24" s="116">
        <v>887881656</v>
      </c>
      <c r="P24" s="116">
        <v>887881656</v>
      </c>
      <c r="Q24" s="47">
        <v>18280000</v>
      </c>
      <c r="R24" s="47">
        <v>57449134</v>
      </c>
      <c r="S24" s="47">
        <v>121401451</v>
      </c>
      <c r="T24" s="47">
        <v>142169152</v>
      </c>
      <c r="U24" s="47">
        <v>0</v>
      </c>
      <c r="V24" s="47">
        <v>114472029</v>
      </c>
      <c r="W24" s="47">
        <v>53372672</v>
      </c>
      <c r="X24" s="47">
        <v>23124000</v>
      </c>
      <c r="Y24" s="47">
        <v>239791189</v>
      </c>
      <c r="Z24" s="47">
        <v>0</v>
      </c>
      <c r="AA24" s="47">
        <v>105322029</v>
      </c>
      <c r="AB24" s="47">
        <v>12500000</v>
      </c>
      <c r="AC24" s="47">
        <f t="shared" si="14"/>
        <v>75729134</v>
      </c>
      <c r="AD24" s="47">
        <f>SUM(Q24:AB24)</f>
        <v>887881656</v>
      </c>
      <c r="AE24" s="124"/>
      <c r="AF24" s="47">
        <v>9402200</v>
      </c>
      <c r="AG24" s="47">
        <v>12096398</v>
      </c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>
        <f t="shared" ref="AR24" si="128">SUM(AF24:AQ24)</f>
        <v>21498598</v>
      </c>
      <c r="AS24" s="124"/>
      <c r="AT24" s="123">
        <f t="shared" si="26"/>
        <v>-0.48565645514223194</v>
      </c>
      <c r="AU24" s="123">
        <f t="shared" si="12"/>
        <v>-0.78944159541203873</v>
      </c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123">
        <f t="shared" si="27"/>
        <v>-0.71611192595969742</v>
      </c>
    </row>
    <row r="25" spans="1:58">
      <c r="A25" s="46" t="s">
        <v>654</v>
      </c>
      <c r="B25" s="46" t="s">
        <v>655</v>
      </c>
      <c r="C25" s="47">
        <v>27604059420</v>
      </c>
      <c r="D25" s="51"/>
      <c r="E25" s="52"/>
      <c r="F25" s="47">
        <f t="shared" si="64"/>
        <v>27604059420</v>
      </c>
      <c r="G25" s="20">
        <v>747196292</v>
      </c>
      <c r="H25" s="51">
        <v>743146232</v>
      </c>
      <c r="I25" s="20">
        <v>747196292</v>
      </c>
      <c r="J25" s="47">
        <f t="shared" si="65"/>
        <v>26856863128</v>
      </c>
      <c r="K25" s="53"/>
      <c r="L25" s="124"/>
      <c r="M25" s="114">
        <v>10220201103</v>
      </c>
      <c r="N25" s="115" t="s">
        <v>655</v>
      </c>
      <c r="O25" s="116">
        <v>27443835007.693996</v>
      </c>
      <c r="P25" s="116">
        <v>27438194334.693996</v>
      </c>
      <c r="Q25" s="47">
        <v>0</v>
      </c>
      <c r="R25" s="47">
        <v>0</v>
      </c>
      <c r="S25" s="47"/>
      <c r="T25" s="47"/>
      <c r="U25" s="47">
        <v>13698519015.847</v>
      </c>
      <c r="V25" s="47">
        <v>0</v>
      </c>
      <c r="W25" s="47">
        <v>2093653031</v>
      </c>
      <c r="X25" s="47">
        <v>11196831272.847006</v>
      </c>
      <c r="Y25" s="47">
        <v>449188100</v>
      </c>
      <c r="Z25" s="47">
        <v>0</v>
      </c>
      <c r="AA25" s="47">
        <v>0</v>
      </c>
      <c r="AB25" s="47">
        <v>165868000</v>
      </c>
      <c r="AC25" s="47">
        <f t="shared" si="14"/>
        <v>0</v>
      </c>
      <c r="AD25" s="47">
        <f>SUM(Q25:AB25)</f>
        <v>27604059419.694008</v>
      </c>
      <c r="AE25" s="124"/>
      <c r="AF25" s="47">
        <v>4050060</v>
      </c>
      <c r="AG25" s="47">
        <v>743146232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>
        <f>SUM(AF25:AQ25)</f>
        <v>747196292</v>
      </c>
      <c r="AS25" s="124"/>
      <c r="AT25" s="123" t="e">
        <f t="shared" si="26"/>
        <v>#DIV/0!</v>
      </c>
      <c r="AU25" s="123" t="e">
        <f t="shared" si="12"/>
        <v>#DIV/0!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123" t="e">
        <f t="shared" si="27"/>
        <v>#DIV/0!</v>
      </c>
    </row>
    <row r="26" spans="1:58">
      <c r="A26" s="46" t="s">
        <v>656</v>
      </c>
      <c r="B26" s="46" t="s">
        <v>657</v>
      </c>
      <c r="C26" s="47">
        <v>788331395</v>
      </c>
      <c r="D26" s="51"/>
      <c r="E26" s="52"/>
      <c r="F26" s="47">
        <f t="shared" si="64"/>
        <v>788331395</v>
      </c>
      <c r="G26" s="20">
        <v>5517946</v>
      </c>
      <c r="H26" s="51">
        <v>3980646</v>
      </c>
      <c r="I26" s="20">
        <v>5517946</v>
      </c>
      <c r="J26" s="47">
        <f t="shared" si="65"/>
        <v>782813449</v>
      </c>
      <c r="K26" s="53"/>
      <c r="L26" s="124"/>
      <c r="M26" s="114">
        <v>10220201104</v>
      </c>
      <c r="N26" s="115" t="s">
        <v>986</v>
      </c>
      <c r="O26" s="116">
        <v>782690722</v>
      </c>
      <c r="P26" s="116">
        <v>788331395</v>
      </c>
      <c r="Q26" s="47">
        <v>0</v>
      </c>
      <c r="R26" s="47">
        <v>394165930</v>
      </c>
      <c r="S26" s="47">
        <v>0</v>
      </c>
      <c r="T26" s="47">
        <v>0</v>
      </c>
      <c r="U26" s="47">
        <v>0</v>
      </c>
      <c r="V26" s="47">
        <v>0</v>
      </c>
      <c r="W26" s="47">
        <v>394165465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f t="shared" si="14"/>
        <v>394165930</v>
      </c>
      <c r="AD26" s="47">
        <f>SUM(Q26:AB26)</f>
        <v>788331395</v>
      </c>
      <c r="AE26" s="124"/>
      <c r="AF26" s="47">
        <v>1537300</v>
      </c>
      <c r="AG26" s="47">
        <v>3980646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>
        <f t="shared" ref="AR26" si="129">SUM(AF26:AQ26)</f>
        <v>5517946</v>
      </c>
      <c r="AS26" s="124"/>
      <c r="AT26" s="123" t="e">
        <f t="shared" si="26"/>
        <v>#DIV/0!</v>
      </c>
      <c r="AU26" s="123">
        <f t="shared" si="12"/>
        <v>-0.98990109063967047</v>
      </c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123">
        <f t="shared" si="27"/>
        <v>-0.9860009565007305</v>
      </c>
    </row>
    <row r="27" spans="1:58">
      <c r="A27" s="44" t="s">
        <v>658</v>
      </c>
      <c r="B27" s="44" t="s">
        <v>659</v>
      </c>
      <c r="C27" s="45">
        <f>SUM(C28:C30)</f>
        <v>9732732529</v>
      </c>
      <c r="D27" s="45">
        <f t="shared" ref="D27:AD27" si="130">SUM(D28:D30)</f>
        <v>0</v>
      </c>
      <c r="E27" s="45">
        <f t="shared" si="130"/>
        <v>0</v>
      </c>
      <c r="F27" s="45">
        <f t="shared" si="130"/>
        <v>9732732529</v>
      </c>
      <c r="G27" s="45">
        <f t="shared" si="130"/>
        <v>1097398476</v>
      </c>
      <c r="H27" s="45">
        <f t="shared" si="130"/>
        <v>1091446894</v>
      </c>
      <c r="I27" s="45">
        <f t="shared" si="130"/>
        <v>1097398476</v>
      </c>
      <c r="J27" s="45">
        <f t="shared" si="130"/>
        <v>8635334053</v>
      </c>
      <c r="K27" s="45">
        <f t="shared" si="130"/>
        <v>0</v>
      </c>
      <c r="L27" s="124"/>
      <c r="M27" s="45">
        <f t="shared" si="130"/>
        <v>30660603609</v>
      </c>
      <c r="N27" s="45">
        <f t="shared" si="130"/>
        <v>0</v>
      </c>
      <c r="O27" s="45">
        <f t="shared" si="130"/>
        <v>9637221164.9375973</v>
      </c>
      <c r="P27" s="45">
        <f t="shared" si="130"/>
        <v>9637221164.9375973</v>
      </c>
      <c r="Q27" s="45">
        <f t="shared" si="130"/>
        <v>264342766</v>
      </c>
      <c r="R27" s="45">
        <f t="shared" si="130"/>
        <v>1048975080.2343998</v>
      </c>
      <c r="S27" s="45">
        <f t="shared" si="130"/>
        <v>1728679801.2343993</v>
      </c>
      <c r="T27" s="45">
        <f t="shared" si="130"/>
        <v>1728930307</v>
      </c>
      <c r="U27" s="45">
        <f t="shared" si="130"/>
        <v>84968380</v>
      </c>
      <c r="V27" s="45">
        <f t="shared" si="130"/>
        <v>82113067</v>
      </c>
      <c r="W27" s="45">
        <f t="shared" si="130"/>
        <v>2084151620.2343993</v>
      </c>
      <c r="X27" s="45">
        <f t="shared" si="130"/>
        <v>2328345335.2343998</v>
      </c>
      <c r="Y27" s="45">
        <f t="shared" si="130"/>
        <v>318262144</v>
      </c>
      <c r="Z27" s="45">
        <f t="shared" si="130"/>
        <v>19850961</v>
      </c>
      <c r="AA27" s="45">
        <f t="shared" si="130"/>
        <v>21365002</v>
      </c>
      <c r="AB27" s="45">
        <f t="shared" si="130"/>
        <v>22748065</v>
      </c>
      <c r="AC27" s="45">
        <f t="shared" si="14"/>
        <v>1313317846.2343998</v>
      </c>
      <c r="AD27" s="45">
        <f t="shared" si="130"/>
        <v>9732732528.9375992</v>
      </c>
      <c r="AE27" s="124"/>
      <c r="AF27" s="45">
        <v>35909093</v>
      </c>
      <c r="AG27" s="45">
        <v>1091446894</v>
      </c>
      <c r="AH27" s="45">
        <f t="shared" ref="AH27" si="131">SUM(AH28:AH30)</f>
        <v>0</v>
      </c>
      <c r="AI27" s="45">
        <f t="shared" ref="AI27" si="132">SUM(AI28:AI30)</f>
        <v>0</v>
      </c>
      <c r="AJ27" s="45">
        <f t="shared" ref="AJ27" si="133">SUM(AJ28:AJ30)</f>
        <v>0</v>
      </c>
      <c r="AK27" s="45">
        <f t="shared" ref="AK27" si="134">SUM(AK28:AK30)</f>
        <v>0</v>
      </c>
      <c r="AL27" s="45">
        <f t="shared" ref="AL27" si="135">SUM(AL28:AL30)</f>
        <v>0</v>
      </c>
      <c r="AM27" s="45">
        <f t="shared" ref="AM27" si="136">SUM(AM28:AM30)</f>
        <v>0</v>
      </c>
      <c r="AN27" s="45">
        <f t="shared" ref="AN27" si="137">SUM(AN28:AN30)</f>
        <v>0</v>
      </c>
      <c r="AO27" s="45">
        <f t="shared" ref="AO27" si="138">SUM(AO28:AO30)</f>
        <v>0</v>
      </c>
      <c r="AP27" s="45">
        <f t="shared" ref="AP27" si="139">SUM(AP28:AP30)</f>
        <v>0</v>
      </c>
      <c r="AQ27" s="45">
        <f t="shared" ref="AQ27" si="140">SUM(AQ28:AQ30)</f>
        <v>0</v>
      </c>
      <c r="AR27" s="45">
        <f t="shared" ref="AR27" si="141">SUM(AR28:AR30)</f>
        <v>1127355987</v>
      </c>
      <c r="AS27" s="124"/>
      <c r="AT27" s="122">
        <f t="shared" si="26"/>
        <v>-0.86415708081075315</v>
      </c>
      <c r="AU27" s="122">
        <f t="shared" si="12"/>
        <v>4.0488868197049659E-2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122">
        <f t="shared" si="27"/>
        <v>-0.14159699403126019</v>
      </c>
    </row>
    <row r="28" spans="1:58">
      <c r="A28" s="46" t="s">
        <v>660</v>
      </c>
      <c r="B28" s="46" t="s">
        <v>653</v>
      </c>
      <c r="C28" s="47">
        <v>340287404</v>
      </c>
      <c r="D28" s="51"/>
      <c r="E28" s="52"/>
      <c r="F28" s="47">
        <f t="shared" si="64"/>
        <v>340287404</v>
      </c>
      <c r="G28" s="20">
        <v>5398040</v>
      </c>
      <c r="H28" s="51">
        <v>5398040</v>
      </c>
      <c r="I28" s="20">
        <v>5398040</v>
      </c>
      <c r="J28" s="47">
        <f t="shared" si="65"/>
        <v>334889364</v>
      </c>
      <c r="K28" s="53"/>
      <c r="L28" s="124"/>
      <c r="M28" s="114">
        <v>10220201202</v>
      </c>
      <c r="N28" s="115" t="s">
        <v>653</v>
      </c>
      <c r="O28" s="116">
        <v>340287404</v>
      </c>
      <c r="P28" s="116">
        <v>340287404</v>
      </c>
      <c r="Q28" s="47">
        <v>0</v>
      </c>
      <c r="R28" s="47">
        <v>3496904</v>
      </c>
      <c r="S28" s="47">
        <v>61010739</v>
      </c>
      <c r="T28" s="47">
        <v>40930307</v>
      </c>
      <c r="U28" s="47">
        <v>15833570</v>
      </c>
      <c r="V28" s="47">
        <v>42113067</v>
      </c>
      <c r="W28" s="47">
        <v>9520000</v>
      </c>
      <c r="X28" s="47">
        <v>40219462</v>
      </c>
      <c r="Y28" s="47">
        <v>70618468</v>
      </c>
      <c r="Z28" s="47">
        <v>12431820</v>
      </c>
      <c r="AA28" s="47">
        <v>21365002</v>
      </c>
      <c r="AB28" s="47">
        <v>22748065</v>
      </c>
      <c r="AC28" s="47">
        <f t="shared" si="14"/>
        <v>3496904</v>
      </c>
      <c r="AD28" s="47">
        <f>SUM(Q28:AB28)</f>
        <v>340287404</v>
      </c>
      <c r="AE28" s="124"/>
      <c r="AF28" s="47"/>
      <c r="AG28" s="47">
        <v>5398040</v>
      </c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>
        <f t="shared" ref="AR28:AR30" si="142">SUM(AF28:AQ28)</f>
        <v>5398040</v>
      </c>
      <c r="AS28" s="124"/>
      <c r="AT28" s="123" t="e">
        <f t="shared" si="26"/>
        <v>#DIV/0!</v>
      </c>
      <c r="AU28" s="123">
        <f t="shared" si="12"/>
        <v>0.54366262270854449</v>
      </c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123">
        <f t="shared" si="27"/>
        <v>0.54366262270854449</v>
      </c>
    </row>
    <row r="29" spans="1:58">
      <c r="A29" s="46" t="s">
        <v>661</v>
      </c>
      <c r="B29" s="46" t="s">
        <v>655</v>
      </c>
      <c r="C29" s="47">
        <v>9089449399</v>
      </c>
      <c r="D29" s="51"/>
      <c r="E29" s="52"/>
      <c r="F29" s="47">
        <f t="shared" si="64"/>
        <v>9089449399</v>
      </c>
      <c r="G29" s="20">
        <v>1084395722</v>
      </c>
      <c r="H29" s="51">
        <v>1078444140</v>
      </c>
      <c r="I29" s="20">
        <v>1084395722</v>
      </c>
      <c r="J29" s="47">
        <f t="shared" si="65"/>
        <v>8005053677</v>
      </c>
      <c r="K29" s="53"/>
      <c r="L29" s="124"/>
      <c r="M29" s="114">
        <v>10220201203</v>
      </c>
      <c r="N29" s="115" t="s">
        <v>655</v>
      </c>
      <c r="O29" s="116">
        <v>8993938034.9375973</v>
      </c>
      <c r="P29" s="116">
        <v>8993938034.9375973</v>
      </c>
      <c r="Q29" s="47">
        <v>263142766</v>
      </c>
      <c r="R29" s="47">
        <f>2495770313.2344-1600000000</f>
        <v>895770313.2343998</v>
      </c>
      <c r="S29" s="47">
        <v>1666369062.2343993</v>
      </c>
      <c r="T29" s="47">
        <f>88000000+1600000000</f>
        <v>1688000000</v>
      </c>
      <c r="U29" s="47">
        <v>69034810</v>
      </c>
      <c r="V29" s="47">
        <v>40000000</v>
      </c>
      <c r="W29" s="47">
        <v>1995549817.2343993</v>
      </c>
      <c r="X29" s="47">
        <f>2287064413.2344-70364600</f>
        <v>2216699813.2343998</v>
      </c>
      <c r="Y29" s="47">
        <v>247543676</v>
      </c>
      <c r="Z29" s="47">
        <v>7339141</v>
      </c>
      <c r="AA29" s="47">
        <v>0</v>
      </c>
      <c r="AB29" s="47">
        <v>0</v>
      </c>
      <c r="AC29" s="47">
        <f t="shared" si="14"/>
        <v>1158913079.2343998</v>
      </c>
      <c r="AD29" s="47">
        <f>SUM(Q29:AB29)</f>
        <v>9089449398.9375992</v>
      </c>
      <c r="AE29" s="124"/>
      <c r="AF29" s="47">
        <v>35909093</v>
      </c>
      <c r="AG29" s="47">
        <v>1078444140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>
        <f t="shared" si="142"/>
        <v>1114353233</v>
      </c>
      <c r="AS29" s="124"/>
      <c r="AT29" s="123">
        <f t="shared" si="26"/>
        <v>-0.86353760148587932</v>
      </c>
      <c r="AU29" s="123">
        <f t="shared" si="12"/>
        <v>0.20392931543579657</v>
      </c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123">
        <f t="shared" si="27"/>
        <v>-3.844968792986346E-2</v>
      </c>
    </row>
    <row r="30" spans="1:58">
      <c r="A30" s="46" t="s">
        <v>662</v>
      </c>
      <c r="B30" s="46" t="s">
        <v>663</v>
      </c>
      <c r="C30" s="47">
        <v>302995726</v>
      </c>
      <c r="D30" s="48"/>
      <c r="E30" s="48"/>
      <c r="F30" s="47">
        <f t="shared" si="64"/>
        <v>302995726</v>
      </c>
      <c r="G30" s="20">
        <v>7604714</v>
      </c>
      <c r="H30" s="48">
        <v>7604714</v>
      </c>
      <c r="I30" s="20">
        <v>7604714</v>
      </c>
      <c r="J30" s="47">
        <f t="shared" si="65"/>
        <v>295391012</v>
      </c>
      <c r="K30" s="50"/>
      <c r="L30" s="124"/>
      <c r="M30" s="114">
        <v>10220201204</v>
      </c>
      <c r="N30" s="115" t="s">
        <v>986</v>
      </c>
      <c r="O30" s="116">
        <v>302995726</v>
      </c>
      <c r="P30" s="116">
        <v>302995726</v>
      </c>
      <c r="Q30" s="47">
        <v>1200000</v>
      </c>
      <c r="R30" s="47">
        <v>149707863</v>
      </c>
      <c r="S30" s="47">
        <v>1300000</v>
      </c>
      <c r="T30" s="47">
        <v>0</v>
      </c>
      <c r="U30" s="47">
        <v>100000</v>
      </c>
      <c r="V30" s="47">
        <v>0</v>
      </c>
      <c r="W30" s="47">
        <v>79081803</v>
      </c>
      <c r="X30" s="47">
        <v>71426060</v>
      </c>
      <c r="Y30" s="47">
        <v>100000</v>
      </c>
      <c r="Z30" s="47">
        <v>80000</v>
      </c>
      <c r="AA30" s="47">
        <v>0</v>
      </c>
      <c r="AB30" s="47">
        <v>0</v>
      </c>
      <c r="AC30" s="47">
        <f t="shared" si="14"/>
        <v>150907863</v>
      </c>
      <c r="AD30" s="47">
        <f>SUM(Q30:AB30)</f>
        <v>302995726</v>
      </c>
      <c r="AE30" s="124"/>
      <c r="AF30" s="47"/>
      <c r="AG30" s="47">
        <v>7604714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>
        <f t="shared" si="142"/>
        <v>7604714</v>
      </c>
      <c r="AS30" s="124"/>
      <c r="AT30" s="123">
        <f t="shared" si="26"/>
        <v>-1</v>
      </c>
      <c r="AU30" s="123">
        <f t="shared" si="12"/>
        <v>-0.94920297539749132</v>
      </c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123">
        <f t="shared" si="27"/>
        <v>-0.94960690683162086</v>
      </c>
    </row>
    <row r="31" spans="1:58">
      <c r="A31" s="42" t="s">
        <v>664</v>
      </c>
      <c r="B31" s="42" t="s">
        <v>665</v>
      </c>
      <c r="C31" s="43">
        <f>+C32+C43</f>
        <v>4642148824</v>
      </c>
      <c r="D31" s="43">
        <f t="shared" ref="D31:AD31" si="143">+D32+D43</f>
        <v>0</v>
      </c>
      <c r="E31" s="43">
        <f t="shared" si="143"/>
        <v>0</v>
      </c>
      <c r="F31" s="43">
        <f t="shared" si="143"/>
        <v>4642148824</v>
      </c>
      <c r="G31" s="43">
        <f t="shared" si="143"/>
        <v>846729987</v>
      </c>
      <c r="H31" s="43">
        <f t="shared" si="143"/>
        <v>564590441</v>
      </c>
      <c r="I31" s="43">
        <f t="shared" si="143"/>
        <v>846729987</v>
      </c>
      <c r="J31" s="43">
        <f t="shared" si="143"/>
        <v>3795418837</v>
      </c>
      <c r="K31" s="43">
        <f t="shared" si="143"/>
        <v>0</v>
      </c>
      <c r="L31" s="124"/>
      <c r="M31" s="43">
        <f t="shared" si="143"/>
        <v>143502659257</v>
      </c>
      <c r="N31" s="43" t="e">
        <f t="shared" si="143"/>
        <v>#VALUE!</v>
      </c>
      <c r="O31" s="43">
        <f t="shared" si="143"/>
        <v>4844425273</v>
      </c>
      <c r="P31" s="43">
        <f t="shared" si="143"/>
        <v>4844425273</v>
      </c>
      <c r="Q31" s="43">
        <f t="shared" si="143"/>
        <v>238713579.52000001</v>
      </c>
      <c r="R31" s="43">
        <f t="shared" si="143"/>
        <v>504395498.52000004</v>
      </c>
      <c r="S31" s="43">
        <f t="shared" si="143"/>
        <v>477453033.02000004</v>
      </c>
      <c r="T31" s="43">
        <f t="shared" si="143"/>
        <v>501918004.02000004</v>
      </c>
      <c r="U31" s="43">
        <f t="shared" si="143"/>
        <v>342713579.52000004</v>
      </c>
      <c r="V31" s="43">
        <f t="shared" si="143"/>
        <v>254641429.52000001</v>
      </c>
      <c r="W31" s="43">
        <f t="shared" si="143"/>
        <v>370365694.52000004</v>
      </c>
      <c r="X31" s="43">
        <f t="shared" si="143"/>
        <v>879856766.51999998</v>
      </c>
      <c r="Y31" s="43">
        <f t="shared" si="143"/>
        <v>442522750.52000004</v>
      </c>
      <c r="Z31" s="43">
        <f t="shared" si="143"/>
        <v>228713579.52000001</v>
      </c>
      <c r="AA31" s="43">
        <f t="shared" si="143"/>
        <v>232141329.52000001</v>
      </c>
      <c r="AB31" s="43">
        <f t="shared" si="143"/>
        <v>168713579.28</v>
      </c>
      <c r="AC31" s="43">
        <f t="shared" si="14"/>
        <v>743109078.04000008</v>
      </c>
      <c r="AD31" s="43">
        <f t="shared" si="143"/>
        <v>4642148824</v>
      </c>
      <c r="AE31" s="124"/>
      <c r="AF31" s="43">
        <v>284563057</v>
      </c>
      <c r="AG31" s="43">
        <v>564590441</v>
      </c>
      <c r="AH31" s="43">
        <f t="shared" ref="AH31" si="144">+AH32+AH43</f>
        <v>0</v>
      </c>
      <c r="AI31" s="43">
        <f t="shared" ref="AI31" si="145">+AI32+AI43</f>
        <v>0</v>
      </c>
      <c r="AJ31" s="43">
        <f t="shared" ref="AJ31" si="146">+AJ32+AJ43</f>
        <v>0</v>
      </c>
      <c r="AK31" s="43">
        <f t="shared" ref="AK31" si="147">+AK32+AK43</f>
        <v>0</v>
      </c>
      <c r="AL31" s="43">
        <f t="shared" ref="AL31" si="148">+AL32+AL43</f>
        <v>0</v>
      </c>
      <c r="AM31" s="43">
        <f t="shared" ref="AM31" si="149">+AM32+AM43</f>
        <v>0</v>
      </c>
      <c r="AN31" s="43">
        <f t="shared" ref="AN31" si="150">+AN32+AN43</f>
        <v>0</v>
      </c>
      <c r="AO31" s="43">
        <f t="shared" ref="AO31" si="151">+AO32+AO43</f>
        <v>0</v>
      </c>
      <c r="AP31" s="43">
        <f t="shared" ref="AP31" si="152">+AP32+AP43</f>
        <v>0</v>
      </c>
      <c r="AQ31" s="43">
        <f t="shared" ref="AQ31" si="153">+AQ32+AQ43</f>
        <v>0</v>
      </c>
      <c r="AR31" s="43">
        <f t="shared" ref="AR31" si="154">+AR32+AR43</f>
        <v>844987476</v>
      </c>
      <c r="AS31" s="124"/>
      <c r="AT31" s="121">
        <f t="shared" si="26"/>
        <v>0.19206899570687644</v>
      </c>
      <c r="AU31" s="121">
        <f t="shared" si="12"/>
        <v>0.11934076068605742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121">
        <f t="shared" si="27"/>
        <v>0.13709750152522832</v>
      </c>
    </row>
    <row r="32" spans="1:58">
      <c r="A32" s="42" t="s">
        <v>666</v>
      </c>
      <c r="B32" s="42" t="s">
        <v>667</v>
      </c>
      <c r="C32" s="43">
        <f>+C33+C37</f>
        <v>3954239871</v>
      </c>
      <c r="D32" s="43">
        <f t="shared" ref="D32:AD32" si="155">+D33+D37</f>
        <v>0</v>
      </c>
      <c r="E32" s="43">
        <f t="shared" si="155"/>
        <v>0</v>
      </c>
      <c r="F32" s="43">
        <f t="shared" si="155"/>
        <v>3954239871</v>
      </c>
      <c r="G32" s="43">
        <f t="shared" si="155"/>
        <v>821300826</v>
      </c>
      <c r="H32" s="43">
        <f t="shared" si="155"/>
        <v>549879180</v>
      </c>
      <c r="I32" s="43">
        <f t="shared" si="155"/>
        <v>821300826</v>
      </c>
      <c r="J32" s="43">
        <f t="shared" si="155"/>
        <v>3132939045</v>
      </c>
      <c r="K32" s="43">
        <f t="shared" si="155"/>
        <v>0</v>
      </c>
      <c r="L32" s="124"/>
      <c r="M32" s="43">
        <f t="shared" si="155"/>
        <v>51250844324</v>
      </c>
      <c r="N32" s="43" t="e">
        <f t="shared" si="155"/>
        <v>#VALUE!</v>
      </c>
      <c r="O32" s="43">
        <f t="shared" si="155"/>
        <v>4123455523</v>
      </c>
      <c r="P32" s="43">
        <f t="shared" si="155"/>
        <v>4123455523</v>
      </c>
      <c r="Q32" s="43">
        <f t="shared" si="155"/>
        <v>181387833.41666669</v>
      </c>
      <c r="R32" s="43">
        <f t="shared" si="155"/>
        <v>447069752.41666669</v>
      </c>
      <c r="S32" s="43">
        <f t="shared" si="155"/>
        <v>420127286.91666669</v>
      </c>
      <c r="T32" s="43">
        <f t="shared" si="155"/>
        <v>444592257.91666669</v>
      </c>
      <c r="U32" s="43">
        <f t="shared" si="155"/>
        <v>285387833.41666669</v>
      </c>
      <c r="V32" s="43">
        <f t="shared" si="155"/>
        <v>197315683.41666669</v>
      </c>
      <c r="W32" s="43">
        <f t="shared" si="155"/>
        <v>313039948.41666669</v>
      </c>
      <c r="X32" s="43">
        <f t="shared" si="155"/>
        <v>822531020.41666663</v>
      </c>
      <c r="Y32" s="43">
        <f t="shared" si="155"/>
        <v>385197004.41666669</v>
      </c>
      <c r="Z32" s="43">
        <f t="shared" si="155"/>
        <v>171387833.41666669</v>
      </c>
      <c r="AA32" s="43">
        <f t="shared" si="155"/>
        <v>174815583.41666669</v>
      </c>
      <c r="AB32" s="43">
        <f t="shared" si="155"/>
        <v>111387833.41666667</v>
      </c>
      <c r="AC32" s="43">
        <f t="shared" si="14"/>
        <v>628457585.83333337</v>
      </c>
      <c r="AD32" s="43">
        <f t="shared" si="155"/>
        <v>3954239871</v>
      </c>
      <c r="AE32" s="124"/>
      <c r="AF32" s="43">
        <v>194269132</v>
      </c>
      <c r="AG32" s="43">
        <v>549879180</v>
      </c>
      <c r="AH32" s="43">
        <f t="shared" ref="AH32" si="156">+AH33+AH37</f>
        <v>0</v>
      </c>
      <c r="AI32" s="43">
        <f t="shared" ref="AI32" si="157">+AI33+AI37</f>
        <v>0</v>
      </c>
      <c r="AJ32" s="43">
        <f t="shared" ref="AJ32" si="158">+AJ33+AJ37</f>
        <v>0</v>
      </c>
      <c r="AK32" s="43">
        <f t="shared" ref="AK32" si="159">+AK33+AK37</f>
        <v>0</v>
      </c>
      <c r="AL32" s="43">
        <f t="shared" ref="AL32" si="160">+AL33+AL37</f>
        <v>0</v>
      </c>
      <c r="AM32" s="43">
        <f t="shared" ref="AM32" si="161">+AM33+AM37</f>
        <v>0</v>
      </c>
      <c r="AN32" s="43">
        <f t="shared" ref="AN32" si="162">+AN33+AN37</f>
        <v>0</v>
      </c>
      <c r="AO32" s="43">
        <f t="shared" ref="AO32" si="163">+AO33+AO37</f>
        <v>0</v>
      </c>
      <c r="AP32" s="43">
        <f t="shared" ref="AP32" si="164">+AP33+AP37</f>
        <v>0</v>
      </c>
      <c r="AQ32" s="43">
        <f t="shared" ref="AQ32" si="165">+AQ33+AQ37</f>
        <v>0</v>
      </c>
      <c r="AR32" s="43">
        <f t="shared" ref="AR32" si="166">+AR33+AR37</f>
        <v>821300826</v>
      </c>
      <c r="AS32" s="124"/>
      <c r="AT32" s="121">
        <f t="shared" si="26"/>
        <v>7.1015229305615185E-2</v>
      </c>
      <c r="AU32" s="121">
        <f t="shared" si="12"/>
        <v>0.22996283472006279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121">
        <f t="shared" si="27"/>
        <v>0.3068516388595372</v>
      </c>
    </row>
    <row r="33" spans="1:58">
      <c r="A33" s="42" t="s">
        <v>668</v>
      </c>
      <c r="B33" s="42" t="s">
        <v>669</v>
      </c>
      <c r="C33" s="43">
        <f>+C34</f>
        <v>1331404001</v>
      </c>
      <c r="D33" s="43">
        <f t="shared" ref="D33:AD33" si="167">+D34</f>
        <v>0</v>
      </c>
      <c r="E33" s="43">
        <f t="shared" si="167"/>
        <v>0</v>
      </c>
      <c r="F33" s="43">
        <f t="shared" si="167"/>
        <v>1331404001</v>
      </c>
      <c r="G33" s="43">
        <f t="shared" si="167"/>
        <v>159465929</v>
      </c>
      <c r="H33" s="43">
        <f t="shared" si="167"/>
        <v>82313415</v>
      </c>
      <c r="I33" s="43">
        <f t="shared" si="167"/>
        <v>159465929</v>
      </c>
      <c r="J33" s="43">
        <f t="shared" si="167"/>
        <v>1171938072</v>
      </c>
      <c r="K33" s="43">
        <f t="shared" si="167"/>
        <v>0</v>
      </c>
      <c r="L33" s="124"/>
      <c r="M33" s="43">
        <f t="shared" si="167"/>
        <v>20500416609</v>
      </c>
      <c r="N33" s="43" t="e">
        <f t="shared" si="167"/>
        <v>#VALUE!</v>
      </c>
      <c r="O33" s="43">
        <f t="shared" si="167"/>
        <v>1331404000</v>
      </c>
      <c r="P33" s="43">
        <f t="shared" si="167"/>
        <v>1331404000</v>
      </c>
      <c r="Q33" s="43">
        <f t="shared" si="167"/>
        <v>110950333.41666667</v>
      </c>
      <c r="R33" s="43">
        <f t="shared" si="167"/>
        <v>110950333.41666667</v>
      </c>
      <c r="S33" s="43">
        <f t="shared" si="167"/>
        <v>110950333.41666667</v>
      </c>
      <c r="T33" s="43">
        <f t="shared" si="167"/>
        <v>110950333.41666667</v>
      </c>
      <c r="U33" s="43">
        <f t="shared" si="167"/>
        <v>110950333.41666667</v>
      </c>
      <c r="V33" s="43">
        <f t="shared" si="167"/>
        <v>110950333.41666667</v>
      </c>
      <c r="W33" s="43">
        <f t="shared" si="167"/>
        <v>110950333.41666667</v>
      </c>
      <c r="X33" s="43">
        <f t="shared" si="167"/>
        <v>110950333.41666667</v>
      </c>
      <c r="Y33" s="43">
        <f t="shared" si="167"/>
        <v>110950333.41666667</v>
      </c>
      <c r="Z33" s="43">
        <f t="shared" si="167"/>
        <v>110950333.41666667</v>
      </c>
      <c r="AA33" s="43">
        <f t="shared" si="167"/>
        <v>110950333.41666667</v>
      </c>
      <c r="AB33" s="43">
        <f t="shared" si="167"/>
        <v>110950333.41666667</v>
      </c>
      <c r="AC33" s="43">
        <f t="shared" si="14"/>
        <v>221900666.83333334</v>
      </c>
      <c r="AD33" s="43">
        <f t="shared" si="167"/>
        <v>1331404001</v>
      </c>
      <c r="AE33" s="124"/>
      <c r="AF33" s="43">
        <v>0</v>
      </c>
      <c r="AG33" s="43">
        <v>82313415</v>
      </c>
      <c r="AH33" s="43">
        <f t="shared" ref="AH33" si="168">+AH34</f>
        <v>0</v>
      </c>
      <c r="AI33" s="43">
        <f t="shared" ref="AI33" si="169">+AI34</f>
        <v>0</v>
      </c>
      <c r="AJ33" s="43">
        <f t="shared" ref="AJ33" si="170">+AJ34</f>
        <v>0</v>
      </c>
      <c r="AK33" s="43">
        <f t="shared" ref="AK33" si="171">+AK34</f>
        <v>0</v>
      </c>
      <c r="AL33" s="43">
        <f t="shared" ref="AL33" si="172">+AL34</f>
        <v>0</v>
      </c>
      <c r="AM33" s="43">
        <f t="shared" ref="AM33" si="173">+AM34</f>
        <v>0</v>
      </c>
      <c r="AN33" s="43">
        <f t="shared" ref="AN33" si="174">+AN34</f>
        <v>0</v>
      </c>
      <c r="AO33" s="43">
        <f t="shared" ref="AO33" si="175">+AO34</f>
        <v>0</v>
      </c>
      <c r="AP33" s="43">
        <f t="shared" ref="AP33" si="176">+AP34</f>
        <v>0</v>
      </c>
      <c r="AQ33" s="43">
        <f t="shared" ref="AQ33" si="177">+AQ34</f>
        <v>0</v>
      </c>
      <c r="AR33" s="43">
        <f t="shared" ref="AR33" si="178">+AR34</f>
        <v>159465929</v>
      </c>
      <c r="AS33" s="124"/>
      <c r="AT33" s="121">
        <f t="shared" si="26"/>
        <v>-1</v>
      </c>
      <c r="AU33" s="121">
        <f t="shared" si="12"/>
        <v>-0.2581057445688118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121">
        <f t="shared" si="27"/>
        <v>-0.28136345295540394</v>
      </c>
    </row>
    <row r="34" spans="1:58">
      <c r="A34" s="44" t="s">
        <v>670</v>
      </c>
      <c r="B34" s="44" t="s">
        <v>671</v>
      </c>
      <c r="C34" s="45">
        <f>+C35+C36</f>
        <v>1331404001</v>
      </c>
      <c r="D34" s="45">
        <f t="shared" ref="D34:AD34" si="179">+D35+D36</f>
        <v>0</v>
      </c>
      <c r="E34" s="45">
        <f t="shared" si="179"/>
        <v>0</v>
      </c>
      <c r="F34" s="45">
        <f t="shared" si="179"/>
        <v>1331404001</v>
      </c>
      <c r="G34" s="45">
        <f t="shared" si="179"/>
        <v>159465929</v>
      </c>
      <c r="H34" s="45">
        <f t="shared" si="179"/>
        <v>82313415</v>
      </c>
      <c r="I34" s="45">
        <f t="shared" si="179"/>
        <v>159465929</v>
      </c>
      <c r="J34" s="45">
        <f t="shared" si="179"/>
        <v>1171938072</v>
      </c>
      <c r="K34" s="45">
        <f t="shared" si="179"/>
        <v>0</v>
      </c>
      <c r="L34" s="124"/>
      <c r="M34" s="45">
        <f t="shared" si="179"/>
        <v>20500416609</v>
      </c>
      <c r="N34" s="45" t="e">
        <f t="shared" si="179"/>
        <v>#VALUE!</v>
      </c>
      <c r="O34" s="45">
        <f t="shared" si="179"/>
        <v>1331404000</v>
      </c>
      <c r="P34" s="45">
        <f t="shared" si="179"/>
        <v>1331404000</v>
      </c>
      <c r="Q34" s="45">
        <f t="shared" si="179"/>
        <v>110950333.41666667</v>
      </c>
      <c r="R34" s="45">
        <f t="shared" si="179"/>
        <v>110950333.41666667</v>
      </c>
      <c r="S34" s="45">
        <f t="shared" si="179"/>
        <v>110950333.41666667</v>
      </c>
      <c r="T34" s="45">
        <f t="shared" si="179"/>
        <v>110950333.41666667</v>
      </c>
      <c r="U34" s="45">
        <f t="shared" si="179"/>
        <v>110950333.41666667</v>
      </c>
      <c r="V34" s="45">
        <f t="shared" si="179"/>
        <v>110950333.41666667</v>
      </c>
      <c r="W34" s="45">
        <f t="shared" si="179"/>
        <v>110950333.41666667</v>
      </c>
      <c r="X34" s="45">
        <f t="shared" si="179"/>
        <v>110950333.41666667</v>
      </c>
      <c r="Y34" s="45">
        <f t="shared" si="179"/>
        <v>110950333.41666667</v>
      </c>
      <c r="Z34" s="45">
        <f t="shared" si="179"/>
        <v>110950333.41666667</v>
      </c>
      <c r="AA34" s="45">
        <f t="shared" si="179"/>
        <v>110950333.41666667</v>
      </c>
      <c r="AB34" s="45">
        <f t="shared" si="179"/>
        <v>110950333.41666667</v>
      </c>
      <c r="AC34" s="45">
        <f t="shared" si="14"/>
        <v>221900666.83333334</v>
      </c>
      <c r="AD34" s="45">
        <f t="shared" si="179"/>
        <v>1331404001</v>
      </c>
      <c r="AE34" s="124"/>
      <c r="AF34" s="45">
        <v>0</v>
      </c>
      <c r="AG34" s="45">
        <v>82313415</v>
      </c>
      <c r="AH34" s="45">
        <f t="shared" ref="AH34" si="180">+AH35+AH36</f>
        <v>0</v>
      </c>
      <c r="AI34" s="45">
        <f t="shared" ref="AI34" si="181">+AI35+AI36</f>
        <v>0</v>
      </c>
      <c r="AJ34" s="45">
        <f t="shared" ref="AJ34" si="182">+AJ35+AJ36</f>
        <v>0</v>
      </c>
      <c r="AK34" s="45">
        <f t="shared" ref="AK34" si="183">+AK35+AK36</f>
        <v>0</v>
      </c>
      <c r="AL34" s="45">
        <f t="shared" ref="AL34" si="184">+AL35+AL36</f>
        <v>0</v>
      </c>
      <c r="AM34" s="45">
        <f t="shared" ref="AM34" si="185">+AM35+AM36</f>
        <v>0</v>
      </c>
      <c r="AN34" s="45">
        <f t="shared" ref="AN34" si="186">+AN35+AN36</f>
        <v>0</v>
      </c>
      <c r="AO34" s="45">
        <f t="shared" ref="AO34" si="187">+AO35+AO36</f>
        <v>0</v>
      </c>
      <c r="AP34" s="45">
        <f t="shared" ref="AP34" si="188">+AP35+AP36</f>
        <v>0</v>
      </c>
      <c r="AQ34" s="45">
        <f t="shared" ref="AQ34" si="189">+AQ35+AQ36</f>
        <v>0</v>
      </c>
      <c r="AR34" s="45">
        <f t="shared" ref="AR34" si="190">+AR35+AR36</f>
        <v>159465929</v>
      </c>
      <c r="AS34" s="124"/>
      <c r="AT34" s="122">
        <f t="shared" si="26"/>
        <v>-1</v>
      </c>
      <c r="AU34" s="122">
        <f t="shared" si="12"/>
        <v>-0.2581057445688118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122">
        <f t="shared" si="27"/>
        <v>-0.28136345295540394</v>
      </c>
    </row>
    <row r="35" spans="1:58">
      <c r="A35" s="54">
        <v>10250108304</v>
      </c>
      <c r="B35" s="55" t="s">
        <v>706</v>
      </c>
      <c r="C35" s="47">
        <v>235804001</v>
      </c>
      <c r="D35" s="51"/>
      <c r="E35" s="52"/>
      <c r="F35" s="47">
        <f t="shared" si="64"/>
        <v>235804001</v>
      </c>
      <c r="G35" s="20">
        <v>13920000</v>
      </c>
      <c r="H35" s="51">
        <v>13920000</v>
      </c>
      <c r="I35" s="20">
        <v>13920000</v>
      </c>
      <c r="J35" s="47">
        <f t="shared" si="65"/>
        <v>221884001</v>
      </c>
      <c r="K35" s="53"/>
      <c r="L35" s="124"/>
      <c r="M35" s="114">
        <v>10250208304</v>
      </c>
      <c r="N35" s="115" t="s">
        <v>706</v>
      </c>
      <c r="O35" s="116">
        <v>262000000</v>
      </c>
      <c r="P35" s="116">
        <v>262000000</v>
      </c>
      <c r="Q35" s="47">
        <v>19650333.416666668</v>
      </c>
      <c r="R35" s="47">
        <v>19650333.416666668</v>
      </c>
      <c r="S35" s="47">
        <v>19650333.416666668</v>
      </c>
      <c r="T35" s="47">
        <v>19650333.416666668</v>
      </c>
      <c r="U35" s="47">
        <v>19650333.416666668</v>
      </c>
      <c r="V35" s="47">
        <v>19650333.416666668</v>
      </c>
      <c r="W35" s="47">
        <v>19650333.416666668</v>
      </c>
      <c r="X35" s="47">
        <v>19650333.416666668</v>
      </c>
      <c r="Y35" s="47">
        <v>19650333.416666668</v>
      </c>
      <c r="Z35" s="47">
        <v>19650333.416666668</v>
      </c>
      <c r="AA35" s="47">
        <v>19650333.416666668</v>
      </c>
      <c r="AB35" s="47">
        <v>19650333.416666668</v>
      </c>
      <c r="AC35" s="47">
        <f t="shared" si="14"/>
        <v>39300666.833333336</v>
      </c>
      <c r="AD35" s="47">
        <f>SUM(Q35:AB35)</f>
        <v>235804000.99999997</v>
      </c>
      <c r="AE35" s="124"/>
      <c r="AF35" s="47"/>
      <c r="AG35" s="47">
        <v>13920000</v>
      </c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>
        <f t="shared" ref="AR35:AR36" si="191">SUM(AF35:AQ35)</f>
        <v>13920000</v>
      </c>
      <c r="AS35" s="124"/>
      <c r="AT35" s="123">
        <f t="shared" si="26"/>
        <v>-1</v>
      </c>
      <c r="AU35" s="123">
        <f t="shared" si="12"/>
        <v>-0.29161507314712615</v>
      </c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123">
        <f t="shared" si="27"/>
        <v>-0.64580753657356305</v>
      </c>
    </row>
    <row r="36" spans="1:58">
      <c r="A36" s="54">
        <v>10250108305</v>
      </c>
      <c r="B36" s="55" t="s">
        <v>383</v>
      </c>
      <c r="C36" s="47">
        <v>1095600000</v>
      </c>
      <c r="D36" s="51"/>
      <c r="E36" s="52"/>
      <c r="F36" s="47">
        <f t="shared" si="64"/>
        <v>1095600000</v>
      </c>
      <c r="G36" s="20">
        <v>145545929</v>
      </c>
      <c r="H36" s="51">
        <v>68393415</v>
      </c>
      <c r="I36" s="20">
        <v>145545929</v>
      </c>
      <c r="J36" s="47">
        <f t="shared" si="65"/>
        <v>950054071</v>
      </c>
      <c r="K36" s="53"/>
      <c r="L36" s="124"/>
      <c r="M36" s="114">
        <v>10250208305</v>
      </c>
      <c r="N36" s="115" t="s">
        <v>383</v>
      </c>
      <c r="O36" s="116">
        <v>1069404000</v>
      </c>
      <c r="P36" s="116">
        <v>1069404000</v>
      </c>
      <c r="Q36" s="47">
        <v>91300000</v>
      </c>
      <c r="R36" s="47">
        <v>91300000</v>
      </c>
      <c r="S36" s="47">
        <v>91300000</v>
      </c>
      <c r="T36" s="47">
        <v>91300000</v>
      </c>
      <c r="U36" s="47">
        <v>91300000</v>
      </c>
      <c r="V36" s="47">
        <v>91300000</v>
      </c>
      <c r="W36" s="47">
        <v>91300000</v>
      </c>
      <c r="X36" s="47">
        <v>91300000</v>
      </c>
      <c r="Y36" s="47">
        <v>91300000</v>
      </c>
      <c r="Z36" s="47">
        <v>91300000</v>
      </c>
      <c r="AA36" s="47">
        <v>91300000</v>
      </c>
      <c r="AB36" s="47">
        <v>91300000</v>
      </c>
      <c r="AC36" s="47">
        <f t="shared" si="14"/>
        <v>182600000</v>
      </c>
      <c r="AD36" s="47">
        <f>SUM(Q36:AB36)</f>
        <v>1095600000</v>
      </c>
      <c r="AE36" s="124"/>
      <c r="AF36" s="47">
        <v>77152514</v>
      </c>
      <c r="AG36" s="47">
        <v>68393415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>
        <f t="shared" si="191"/>
        <v>145545929</v>
      </c>
      <c r="AS36" s="124"/>
      <c r="AT36" s="123">
        <f t="shared" si="26"/>
        <v>-0.15495603504928807</v>
      </c>
      <c r="AU36" s="123">
        <f t="shared" si="12"/>
        <v>-0.25089359255202631</v>
      </c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123">
        <f t="shared" si="27"/>
        <v>-0.20292481380065716</v>
      </c>
    </row>
    <row r="37" spans="1:58">
      <c r="A37" s="42" t="s">
        <v>672</v>
      </c>
      <c r="B37" s="42" t="s">
        <v>434</v>
      </c>
      <c r="C37" s="43">
        <f>+C38+C41</f>
        <v>2622835870</v>
      </c>
      <c r="D37" s="43">
        <f t="shared" ref="D37:AD37" si="192">+D38+D41</f>
        <v>0</v>
      </c>
      <c r="E37" s="43">
        <f t="shared" si="192"/>
        <v>0</v>
      </c>
      <c r="F37" s="43">
        <f t="shared" si="192"/>
        <v>2622835870</v>
      </c>
      <c r="G37" s="43">
        <f t="shared" si="192"/>
        <v>661834897</v>
      </c>
      <c r="H37" s="43">
        <f t="shared" si="192"/>
        <v>467565765</v>
      </c>
      <c r="I37" s="43">
        <f t="shared" si="192"/>
        <v>661834897</v>
      </c>
      <c r="J37" s="43">
        <f t="shared" si="192"/>
        <v>1961000973</v>
      </c>
      <c r="K37" s="43">
        <f t="shared" si="192"/>
        <v>0</v>
      </c>
      <c r="L37" s="124"/>
      <c r="M37" s="43">
        <f t="shared" si="192"/>
        <v>30750427715</v>
      </c>
      <c r="N37" s="43" t="e">
        <f t="shared" si="192"/>
        <v>#VALUE!</v>
      </c>
      <c r="O37" s="43">
        <f t="shared" si="192"/>
        <v>2792051523</v>
      </c>
      <c r="P37" s="43">
        <f t="shared" si="192"/>
        <v>2792051523</v>
      </c>
      <c r="Q37" s="43">
        <f t="shared" si="192"/>
        <v>70437500</v>
      </c>
      <c r="R37" s="43">
        <f t="shared" si="192"/>
        <v>336119419</v>
      </c>
      <c r="S37" s="43">
        <f t="shared" si="192"/>
        <v>309176953.5</v>
      </c>
      <c r="T37" s="43">
        <f t="shared" si="192"/>
        <v>333641924.5</v>
      </c>
      <c r="U37" s="43">
        <f t="shared" si="192"/>
        <v>174437500</v>
      </c>
      <c r="V37" s="43">
        <f t="shared" si="192"/>
        <v>86365350</v>
      </c>
      <c r="W37" s="43">
        <f t="shared" si="192"/>
        <v>202089615</v>
      </c>
      <c r="X37" s="43">
        <f t="shared" si="192"/>
        <v>711580687</v>
      </c>
      <c r="Y37" s="43">
        <f t="shared" si="192"/>
        <v>274246671</v>
      </c>
      <c r="Z37" s="43">
        <f t="shared" si="192"/>
        <v>60437500</v>
      </c>
      <c r="AA37" s="43">
        <f t="shared" si="192"/>
        <v>63865250</v>
      </c>
      <c r="AB37" s="43">
        <f t="shared" si="192"/>
        <v>437500</v>
      </c>
      <c r="AC37" s="43">
        <f t="shared" si="14"/>
        <v>406556919</v>
      </c>
      <c r="AD37" s="43">
        <f t="shared" si="192"/>
        <v>2622835870</v>
      </c>
      <c r="AE37" s="124"/>
      <c r="AF37" s="43">
        <v>194269132</v>
      </c>
      <c r="AG37" s="43">
        <v>467565765</v>
      </c>
      <c r="AH37" s="43">
        <f t="shared" ref="AH37" si="193">+AH38+AH41</f>
        <v>0</v>
      </c>
      <c r="AI37" s="43">
        <f t="shared" ref="AI37" si="194">+AI38+AI41</f>
        <v>0</v>
      </c>
      <c r="AJ37" s="43">
        <f t="shared" ref="AJ37" si="195">+AJ38+AJ41</f>
        <v>0</v>
      </c>
      <c r="AK37" s="43">
        <f t="shared" ref="AK37" si="196">+AK38+AK41</f>
        <v>0</v>
      </c>
      <c r="AL37" s="43">
        <f t="shared" ref="AL37" si="197">+AL38+AL41</f>
        <v>0</v>
      </c>
      <c r="AM37" s="43">
        <f t="shared" ref="AM37" si="198">+AM38+AM41</f>
        <v>0</v>
      </c>
      <c r="AN37" s="43">
        <f t="shared" ref="AN37" si="199">+AN38+AN41</f>
        <v>0</v>
      </c>
      <c r="AO37" s="43">
        <f t="shared" ref="AO37" si="200">+AO38+AO41</f>
        <v>0</v>
      </c>
      <c r="AP37" s="43">
        <f t="shared" ref="AP37" si="201">+AP38+AP41</f>
        <v>0</v>
      </c>
      <c r="AQ37" s="43">
        <f t="shared" ref="AQ37" si="202">+AQ38+AQ41</f>
        <v>0</v>
      </c>
      <c r="AR37" s="43">
        <f t="shared" ref="AR37" si="203">+AR38+AR41</f>
        <v>661834897</v>
      </c>
      <c r="AS37" s="124"/>
      <c r="AT37" s="121">
        <f t="shared" si="26"/>
        <v>1.7580355918367347</v>
      </c>
      <c r="AU37" s="121">
        <f t="shared" si="12"/>
        <v>0.39107037133132733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121">
        <f t="shared" si="27"/>
        <v>0.62790218557318411</v>
      </c>
    </row>
    <row r="38" spans="1:58">
      <c r="A38" s="44" t="s">
        <v>673</v>
      </c>
      <c r="B38" s="44" t="s">
        <v>436</v>
      </c>
      <c r="C38" s="45">
        <f>+C39+C40</f>
        <v>2472835870</v>
      </c>
      <c r="D38" s="45">
        <f t="shared" ref="D38:AD38" si="204">+D39+D40</f>
        <v>0</v>
      </c>
      <c r="E38" s="45">
        <f t="shared" si="204"/>
        <v>0</v>
      </c>
      <c r="F38" s="45">
        <f t="shared" si="204"/>
        <v>2472835870</v>
      </c>
      <c r="G38" s="45">
        <f t="shared" si="204"/>
        <v>661834897</v>
      </c>
      <c r="H38" s="45">
        <f t="shared" si="204"/>
        <v>467565765</v>
      </c>
      <c r="I38" s="45">
        <f t="shared" si="204"/>
        <v>661834897</v>
      </c>
      <c r="J38" s="45">
        <f t="shared" si="204"/>
        <v>1811000973</v>
      </c>
      <c r="K38" s="45">
        <f t="shared" si="204"/>
        <v>0</v>
      </c>
      <c r="L38" s="124"/>
      <c r="M38" s="45">
        <f t="shared" si="204"/>
        <v>20500318414</v>
      </c>
      <c r="N38" s="45" t="e">
        <f t="shared" si="204"/>
        <v>#VALUE!</v>
      </c>
      <c r="O38" s="45">
        <f t="shared" si="204"/>
        <v>2642051523</v>
      </c>
      <c r="P38" s="45">
        <f t="shared" si="204"/>
        <v>2642051523</v>
      </c>
      <c r="Q38" s="45">
        <f t="shared" si="204"/>
        <v>437500</v>
      </c>
      <c r="R38" s="45">
        <f t="shared" si="204"/>
        <v>336119419</v>
      </c>
      <c r="S38" s="45">
        <f t="shared" si="204"/>
        <v>309176953.5</v>
      </c>
      <c r="T38" s="45">
        <f t="shared" si="204"/>
        <v>333641924.5</v>
      </c>
      <c r="U38" s="45">
        <f t="shared" si="204"/>
        <v>174437500</v>
      </c>
      <c r="V38" s="45">
        <f t="shared" si="204"/>
        <v>86365350</v>
      </c>
      <c r="W38" s="45">
        <f t="shared" si="204"/>
        <v>122089615</v>
      </c>
      <c r="X38" s="45">
        <f t="shared" si="204"/>
        <v>711580687</v>
      </c>
      <c r="Y38" s="45">
        <f t="shared" si="204"/>
        <v>274246671</v>
      </c>
      <c r="Z38" s="45">
        <f t="shared" si="204"/>
        <v>60437500</v>
      </c>
      <c r="AA38" s="45">
        <f t="shared" si="204"/>
        <v>63865250</v>
      </c>
      <c r="AB38" s="45">
        <f t="shared" si="204"/>
        <v>437500</v>
      </c>
      <c r="AC38" s="45">
        <f t="shared" si="14"/>
        <v>336556919</v>
      </c>
      <c r="AD38" s="45">
        <f t="shared" si="204"/>
        <v>2472835870</v>
      </c>
      <c r="AE38" s="124"/>
      <c r="AF38" s="45">
        <v>194269132</v>
      </c>
      <c r="AG38" s="45">
        <v>467565765</v>
      </c>
      <c r="AH38" s="45">
        <f t="shared" ref="AH38" si="205">+AH39+AH40</f>
        <v>0</v>
      </c>
      <c r="AI38" s="45">
        <f t="shared" ref="AI38" si="206">+AI39+AI40</f>
        <v>0</v>
      </c>
      <c r="AJ38" s="45">
        <f t="shared" ref="AJ38" si="207">+AJ39+AJ40</f>
        <v>0</v>
      </c>
      <c r="AK38" s="45">
        <f t="shared" ref="AK38" si="208">+AK39+AK40</f>
        <v>0</v>
      </c>
      <c r="AL38" s="45">
        <f t="shared" ref="AL38" si="209">+AL39+AL40</f>
        <v>0</v>
      </c>
      <c r="AM38" s="45">
        <f t="shared" ref="AM38" si="210">+AM39+AM40</f>
        <v>0</v>
      </c>
      <c r="AN38" s="45">
        <f t="shared" ref="AN38" si="211">+AN39+AN40</f>
        <v>0</v>
      </c>
      <c r="AO38" s="45">
        <f t="shared" ref="AO38" si="212">+AO39+AO40</f>
        <v>0</v>
      </c>
      <c r="AP38" s="45">
        <f t="shared" ref="AP38" si="213">+AP39+AP40</f>
        <v>0</v>
      </c>
      <c r="AQ38" s="45">
        <f t="shared" ref="AQ38" si="214">+AQ39+AQ40</f>
        <v>0</v>
      </c>
      <c r="AR38" s="45">
        <f t="shared" ref="AR38" si="215">+AR39+AR40</f>
        <v>661834897</v>
      </c>
      <c r="AS38" s="124"/>
      <c r="AT38" s="122">
        <f t="shared" si="26"/>
        <v>443.04373028571428</v>
      </c>
      <c r="AU38" s="122">
        <f t="shared" si="12"/>
        <v>0.39107037133132733</v>
      </c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122">
        <f t="shared" si="27"/>
        <v>0.96648727046375182</v>
      </c>
    </row>
    <row r="39" spans="1:58">
      <c r="A39" s="46" t="s">
        <v>674</v>
      </c>
      <c r="B39" s="46" t="s">
        <v>675</v>
      </c>
      <c r="C39" s="56">
        <v>311376450</v>
      </c>
      <c r="D39" s="51"/>
      <c r="E39" s="52"/>
      <c r="F39" s="47">
        <f t="shared" si="64"/>
        <v>311376450</v>
      </c>
      <c r="G39" s="20">
        <v>661834897</v>
      </c>
      <c r="H39" s="51">
        <v>467565765</v>
      </c>
      <c r="I39" s="20">
        <v>661834897</v>
      </c>
      <c r="J39" s="47">
        <f t="shared" si="65"/>
        <v>-350458447</v>
      </c>
      <c r="K39" s="53"/>
      <c r="L39" s="124"/>
      <c r="M39" s="114">
        <v>10250109205</v>
      </c>
      <c r="N39" s="115" t="s">
        <v>987</v>
      </c>
      <c r="O39" s="116">
        <v>311376450</v>
      </c>
      <c r="P39" s="116">
        <v>311376450</v>
      </c>
      <c r="Q39" s="47">
        <v>0</v>
      </c>
      <c r="R39" s="47">
        <v>25000000</v>
      </c>
      <c r="S39" s="47">
        <v>6608118</v>
      </c>
      <c r="T39" s="47">
        <v>123704424.5</v>
      </c>
      <c r="U39" s="47">
        <v>0</v>
      </c>
      <c r="V39" s="47">
        <v>0</v>
      </c>
      <c r="W39" s="47">
        <v>3251365</v>
      </c>
      <c r="X39" s="47">
        <v>95663866</v>
      </c>
      <c r="Y39" s="47">
        <v>57148676.5</v>
      </c>
      <c r="Z39" s="47">
        <v>0</v>
      </c>
      <c r="AA39" s="47">
        <v>0</v>
      </c>
      <c r="AB39" s="47">
        <v>0</v>
      </c>
      <c r="AC39" s="47">
        <f t="shared" si="14"/>
        <v>25000000</v>
      </c>
      <c r="AD39" s="47">
        <f>SUM(Q39:AB39)</f>
        <v>311376450</v>
      </c>
      <c r="AE39" s="124"/>
      <c r="AF39" s="47">
        <v>194269132</v>
      </c>
      <c r="AG39" s="47">
        <v>467565765</v>
      </c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>
        <f t="shared" ref="AR39:AR40" si="216">SUM(AF39:AQ39)</f>
        <v>661834897</v>
      </c>
      <c r="AS39" s="124"/>
      <c r="AT39" s="123" t="e">
        <f t="shared" si="26"/>
        <v>#DIV/0!</v>
      </c>
      <c r="AU39" s="123">
        <f t="shared" si="12"/>
        <v>17.702630599999999</v>
      </c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123">
        <f t="shared" si="27"/>
        <v>25.473395880000002</v>
      </c>
    </row>
    <row r="40" spans="1:58">
      <c r="A40" s="46" t="s">
        <v>676</v>
      </c>
      <c r="B40" s="46" t="s">
        <v>440</v>
      </c>
      <c r="C40" s="56">
        <v>2161459420</v>
      </c>
      <c r="D40" s="51"/>
      <c r="E40" s="52"/>
      <c r="F40" s="47">
        <f t="shared" si="64"/>
        <v>2161459420</v>
      </c>
      <c r="G40" s="20">
        <v>0</v>
      </c>
      <c r="H40" s="51"/>
      <c r="I40" s="20">
        <v>0</v>
      </c>
      <c r="J40" s="47">
        <f t="shared" si="65"/>
        <v>2161459420</v>
      </c>
      <c r="K40" s="53"/>
      <c r="L40" s="124"/>
      <c r="M40" s="114">
        <v>10250209209</v>
      </c>
      <c r="N40" s="115" t="s">
        <v>440</v>
      </c>
      <c r="O40" s="116">
        <v>2330675073</v>
      </c>
      <c r="P40" s="116">
        <v>2330675073</v>
      </c>
      <c r="Q40" s="47">
        <v>437500</v>
      </c>
      <c r="R40" s="47">
        <f>480335072-169215653</f>
        <v>311119419</v>
      </c>
      <c r="S40" s="47">
        <v>302568835.5</v>
      </c>
      <c r="T40" s="47">
        <v>209937500</v>
      </c>
      <c r="U40" s="47">
        <v>174437500</v>
      </c>
      <c r="V40" s="47">
        <v>86365350</v>
      </c>
      <c r="W40" s="47">
        <v>118838250</v>
      </c>
      <c r="X40" s="47">
        <v>615916821</v>
      </c>
      <c r="Y40" s="47">
        <v>217097994.5</v>
      </c>
      <c r="Z40" s="47">
        <v>60437500</v>
      </c>
      <c r="AA40" s="47">
        <v>63865250</v>
      </c>
      <c r="AB40" s="47">
        <v>437500</v>
      </c>
      <c r="AC40" s="47">
        <f t="shared" si="14"/>
        <v>311556919</v>
      </c>
      <c r="AD40" s="47">
        <f>SUM(Q40:AB40)</f>
        <v>2161459420</v>
      </c>
      <c r="AE40" s="124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>
        <f t="shared" si="216"/>
        <v>0</v>
      </c>
      <c r="AS40" s="124"/>
      <c r="AT40" s="123">
        <f t="shared" si="26"/>
        <v>-1</v>
      </c>
      <c r="AU40" s="123">
        <f t="shared" si="12"/>
        <v>-1</v>
      </c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123">
        <f t="shared" si="27"/>
        <v>-1</v>
      </c>
    </row>
    <row r="41" spans="1:58">
      <c r="A41" s="44" t="s">
        <v>677</v>
      </c>
      <c r="B41" s="44" t="s">
        <v>599</v>
      </c>
      <c r="C41" s="45">
        <f>+C42</f>
        <v>150000000</v>
      </c>
      <c r="D41" s="45">
        <f t="shared" ref="D41:AD41" si="217">+D42</f>
        <v>0</v>
      </c>
      <c r="E41" s="45">
        <f t="shared" si="217"/>
        <v>0</v>
      </c>
      <c r="F41" s="45">
        <f t="shared" si="217"/>
        <v>150000000</v>
      </c>
      <c r="G41" s="45">
        <f t="shared" si="217"/>
        <v>0</v>
      </c>
      <c r="H41" s="45">
        <f t="shared" si="217"/>
        <v>0</v>
      </c>
      <c r="I41" s="45">
        <f t="shared" si="217"/>
        <v>0</v>
      </c>
      <c r="J41" s="45">
        <f t="shared" si="217"/>
        <v>150000000</v>
      </c>
      <c r="K41" s="45">
        <f t="shared" si="217"/>
        <v>0</v>
      </c>
      <c r="L41" s="124"/>
      <c r="M41" s="45">
        <f t="shared" si="217"/>
        <v>10250109301</v>
      </c>
      <c r="N41" s="45" t="str">
        <f t="shared" si="217"/>
        <v>SERVICIOS DE SALUD HUMANA</v>
      </c>
      <c r="O41" s="45">
        <f t="shared" si="217"/>
        <v>150000000</v>
      </c>
      <c r="P41" s="45">
        <f t="shared" si="217"/>
        <v>150000000</v>
      </c>
      <c r="Q41" s="45">
        <f t="shared" si="217"/>
        <v>70000000</v>
      </c>
      <c r="R41" s="45">
        <f t="shared" si="217"/>
        <v>0</v>
      </c>
      <c r="S41" s="45">
        <f t="shared" si="217"/>
        <v>0</v>
      </c>
      <c r="T41" s="45">
        <f t="shared" si="217"/>
        <v>0</v>
      </c>
      <c r="U41" s="45">
        <f t="shared" si="217"/>
        <v>0</v>
      </c>
      <c r="V41" s="45">
        <f t="shared" si="217"/>
        <v>0</v>
      </c>
      <c r="W41" s="45">
        <f t="shared" si="217"/>
        <v>80000000</v>
      </c>
      <c r="X41" s="45">
        <f t="shared" si="217"/>
        <v>0</v>
      </c>
      <c r="Y41" s="45">
        <f t="shared" si="217"/>
        <v>0</v>
      </c>
      <c r="Z41" s="45">
        <f t="shared" si="217"/>
        <v>0</v>
      </c>
      <c r="AA41" s="45">
        <f t="shared" si="217"/>
        <v>0</v>
      </c>
      <c r="AB41" s="45">
        <f t="shared" si="217"/>
        <v>0</v>
      </c>
      <c r="AC41" s="45">
        <f t="shared" si="14"/>
        <v>70000000</v>
      </c>
      <c r="AD41" s="45">
        <f t="shared" si="217"/>
        <v>150000000</v>
      </c>
      <c r="AE41" s="124"/>
      <c r="AF41" s="45">
        <v>0</v>
      </c>
      <c r="AG41" s="45">
        <v>0</v>
      </c>
      <c r="AH41" s="45">
        <f t="shared" ref="AH41" si="218">+AH42</f>
        <v>0</v>
      </c>
      <c r="AI41" s="45">
        <f t="shared" ref="AI41" si="219">+AI42</f>
        <v>0</v>
      </c>
      <c r="AJ41" s="45">
        <f t="shared" ref="AJ41" si="220">+AJ42</f>
        <v>0</v>
      </c>
      <c r="AK41" s="45">
        <f t="shared" ref="AK41" si="221">+AK42</f>
        <v>0</v>
      </c>
      <c r="AL41" s="45">
        <f t="shared" ref="AL41" si="222">+AL42</f>
        <v>0</v>
      </c>
      <c r="AM41" s="45">
        <f t="shared" ref="AM41" si="223">+AM42</f>
        <v>0</v>
      </c>
      <c r="AN41" s="45">
        <f t="shared" ref="AN41" si="224">+AN42</f>
        <v>0</v>
      </c>
      <c r="AO41" s="45">
        <f t="shared" ref="AO41" si="225">+AO42</f>
        <v>0</v>
      </c>
      <c r="AP41" s="45">
        <f t="shared" ref="AP41" si="226">+AP42</f>
        <v>0</v>
      </c>
      <c r="AQ41" s="45">
        <f t="shared" ref="AQ41" si="227">+AQ42</f>
        <v>0</v>
      </c>
      <c r="AR41" s="45">
        <f t="shared" ref="AR41" si="228">+AR42</f>
        <v>0</v>
      </c>
      <c r="AS41" s="124"/>
      <c r="AT41" s="122">
        <f t="shared" si="26"/>
        <v>-1</v>
      </c>
      <c r="AU41" s="122" t="e">
        <f t="shared" si="12"/>
        <v>#DIV/0!</v>
      </c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122">
        <f t="shared" si="27"/>
        <v>-1</v>
      </c>
    </row>
    <row r="42" spans="1:58">
      <c r="A42" s="46" t="s">
        <v>678</v>
      </c>
      <c r="B42" s="46" t="s">
        <v>600</v>
      </c>
      <c r="C42" s="47">
        <v>150000000</v>
      </c>
      <c r="D42" s="51"/>
      <c r="E42" s="52"/>
      <c r="F42" s="47">
        <f t="shared" si="64"/>
        <v>150000000</v>
      </c>
      <c r="G42" s="20">
        <v>0</v>
      </c>
      <c r="H42" s="51"/>
      <c r="I42" s="20">
        <v>0</v>
      </c>
      <c r="J42" s="47">
        <f t="shared" si="65"/>
        <v>150000000</v>
      </c>
      <c r="K42" s="53"/>
      <c r="L42" s="124"/>
      <c r="M42" s="114">
        <v>10250109301</v>
      </c>
      <c r="N42" s="115" t="s">
        <v>600</v>
      </c>
      <c r="O42" s="116">
        <v>150000000</v>
      </c>
      <c r="P42" s="116">
        <v>150000000</v>
      </c>
      <c r="Q42" s="47">
        <v>70000000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80000000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f t="shared" si="14"/>
        <v>70000000</v>
      </c>
      <c r="AD42" s="47">
        <f>SUM(Q42:AB42)</f>
        <v>150000000</v>
      </c>
      <c r="AE42" s="124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>
        <f t="shared" ref="AR42" si="229">SUM(AF42:AQ42)</f>
        <v>0</v>
      </c>
      <c r="AS42" s="124"/>
      <c r="AT42" s="123">
        <f t="shared" si="26"/>
        <v>-1</v>
      </c>
      <c r="AU42" s="123" t="e">
        <f t="shared" si="12"/>
        <v>#DIV/0!</v>
      </c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123">
        <f t="shared" si="27"/>
        <v>-1</v>
      </c>
    </row>
    <row r="43" spans="1:58">
      <c r="A43" s="42" t="s">
        <v>679</v>
      </c>
      <c r="B43" s="42" t="s">
        <v>680</v>
      </c>
      <c r="C43" s="43">
        <f>+C44+C54+C57</f>
        <v>687908953</v>
      </c>
      <c r="D43" s="43">
        <f t="shared" ref="D43:AD43" si="230">+D44+D54+D57</f>
        <v>0</v>
      </c>
      <c r="E43" s="43">
        <f t="shared" si="230"/>
        <v>0</v>
      </c>
      <c r="F43" s="43">
        <f t="shared" si="230"/>
        <v>687908953</v>
      </c>
      <c r="G43" s="43">
        <f t="shared" si="230"/>
        <v>25429161</v>
      </c>
      <c r="H43" s="43">
        <f t="shared" si="230"/>
        <v>14711261</v>
      </c>
      <c r="I43" s="43">
        <f t="shared" si="230"/>
        <v>25429161</v>
      </c>
      <c r="J43" s="43">
        <f t="shared" si="230"/>
        <v>662479792</v>
      </c>
      <c r="K43" s="43">
        <f t="shared" si="230"/>
        <v>0</v>
      </c>
      <c r="L43" s="124"/>
      <c r="M43" s="43">
        <f t="shared" si="230"/>
        <v>92251814933</v>
      </c>
      <c r="N43" s="43" t="e">
        <f t="shared" si="230"/>
        <v>#VALUE!</v>
      </c>
      <c r="O43" s="43">
        <f t="shared" si="230"/>
        <v>720969750</v>
      </c>
      <c r="P43" s="43">
        <f t="shared" si="230"/>
        <v>720969750</v>
      </c>
      <c r="Q43" s="43">
        <f t="shared" si="230"/>
        <v>57325746.103333332</v>
      </c>
      <c r="R43" s="43">
        <f t="shared" si="230"/>
        <v>57325746.103333332</v>
      </c>
      <c r="S43" s="43">
        <f t="shared" si="230"/>
        <v>57325746.103333332</v>
      </c>
      <c r="T43" s="43">
        <f t="shared" si="230"/>
        <v>57325746.103333332</v>
      </c>
      <c r="U43" s="43">
        <f t="shared" si="230"/>
        <v>57325746.103333332</v>
      </c>
      <c r="V43" s="43">
        <f t="shared" si="230"/>
        <v>57325746.103333332</v>
      </c>
      <c r="W43" s="43">
        <f t="shared" si="230"/>
        <v>57325746.103333332</v>
      </c>
      <c r="X43" s="43">
        <f t="shared" si="230"/>
        <v>57325746.103333332</v>
      </c>
      <c r="Y43" s="43">
        <f t="shared" si="230"/>
        <v>57325746.103333332</v>
      </c>
      <c r="Z43" s="43">
        <f t="shared" si="230"/>
        <v>57325746.103333332</v>
      </c>
      <c r="AA43" s="43">
        <f t="shared" si="230"/>
        <v>57325746.103333332</v>
      </c>
      <c r="AB43" s="43">
        <f t="shared" si="230"/>
        <v>57325745.863333337</v>
      </c>
      <c r="AC43" s="43">
        <f t="shared" si="14"/>
        <v>114651492.20666666</v>
      </c>
      <c r="AD43" s="43">
        <f t="shared" si="230"/>
        <v>687908953</v>
      </c>
      <c r="AE43" s="124"/>
      <c r="AF43" s="43">
        <v>90293925</v>
      </c>
      <c r="AG43" s="43">
        <v>14711261</v>
      </c>
      <c r="AH43" s="43">
        <f t="shared" ref="AH43" si="231">+AH44+AH54+AH57</f>
        <v>0</v>
      </c>
      <c r="AI43" s="43">
        <f t="shared" ref="AI43" si="232">+AI44+AI54+AI57</f>
        <v>0</v>
      </c>
      <c r="AJ43" s="43">
        <f t="shared" ref="AJ43" si="233">+AJ44+AJ54+AJ57</f>
        <v>0</v>
      </c>
      <c r="AK43" s="43">
        <f t="shared" ref="AK43" si="234">+AK44+AK54+AK57</f>
        <v>0</v>
      </c>
      <c r="AL43" s="43">
        <f t="shared" ref="AL43" si="235">+AL44+AL54+AL57</f>
        <v>0</v>
      </c>
      <c r="AM43" s="43">
        <f t="shared" ref="AM43" si="236">+AM44+AM54+AM57</f>
        <v>0</v>
      </c>
      <c r="AN43" s="43">
        <f t="shared" ref="AN43" si="237">+AN44+AN54+AN57</f>
        <v>0</v>
      </c>
      <c r="AO43" s="43">
        <f t="shared" ref="AO43" si="238">+AO44+AO54+AO57</f>
        <v>0</v>
      </c>
      <c r="AP43" s="43">
        <f t="shared" ref="AP43" si="239">+AP44+AP54+AP57</f>
        <v>0</v>
      </c>
      <c r="AQ43" s="43">
        <f t="shared" ref="AQ43" si="240">+AQ44+AQ54+AQ57</f>
        <v>0</v>
      </c>
      <c r="AR43" s="43">
        <f t="shared" ref="AR43" si="241">+AR44+AR54+AR57</f>
        <v>23686650</v>
      </c>
      <c r="AS43" s="124"/>
      <c r="AT43" s="121">
        <f t="shared" si="26"/>
        <v>0.5751024825257296</v>
      </c>
      <c r="AU43" s="121">
        <f t="shared" si="12"/>
        <v>-0.74337427770269215</v>
      </c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121">
        <f t="shared" si="27"/>
        <v>-0.79340303781390564</v>
      </c>
    </row>
    <row r="44" spans="1:58">
      <c r="A44" s="42" t="s">
        <v>681</v>
      </c>
      <c r="B44" s="42" t="s">
        <v>168</v>
      </c>
      <c r="C44" s="43">
        <f>+C45+C50</f>
        <v>615812953</v>
      </c>
      <c r="D44" s="43">
        <f t="shared" ref="D44:AD44" si="242">+D45+D50</f>
        <v>0</v>
      </c>
      <c r="E44" s="43">
        <f t="shared" si="242"/>
        <v>0</v>
      </c>
      <c r="F44" s="43">
        <f t="shared" si="242"/>
        <v>615812953</v>
      </c>
      <c r="G44" s="43">
        <f t="shared" si="242"/>
        <v>23346150</v>
      </c>
      <c r="H44" s="43">
        <f t="shared" si="242"/>
        <v>12287750</v>
      </c>
      <c r="I44" s="43">
        <f t="shared" si="242"/>
        <v>23346150</v>
      </c>
      <c r="J44" s="43">
        <f t="shared" si="242"/>
        <v>592466803</v>
      </c>
      <c r="K44" s="43">
        <f t="shared" si="242"/>
        <v>0</v>
      </c>
      <c r="L44" s="124"/>
      <c r="M44" s="43">
        <f t="shared" si="242"/>
        <v>71751401022</v>
      </c>
      <c r="N44" s="43">
        <f t="shared" si="242"/>
        <v>0</v>
      </c>
      <c r="O44" s="43">
        <f t="shared" si="242"/>
        <v>648873750</v>
      </c>
      <c r="P44" s="43">
        <f t="shared" si="242"/>
        <v>648873750</v>
      </c>
      <c r="Q44" s="43">
        <f t="shared" si="242"/>
        <v>51317746.103333332</v>
      </c>
      <c r="R44" s="43">
        <f t="shared" si="242"/>
        <v>51317746.103333332</v>
      </c>
      <c r="S44" s="43">
        <f t="shared" si="242"/>
        <v>51317746.103333332</v>
      </c>
      <c r="T44" s="43">
        <f t="shared" si="242"/>
        <v>51317746.103333332</v>
      </c>
      <c r="U44" s="43">
        <f t="shared" si="242"/>
        <v>51317746.103333332</v>
      </c>
      <c r="V44" s="43">
        <f t="shared" si="242"/>
        <v>51317746.103333332</v>
      </c>
      <c r="W44" s="43">
        <f t="shared" si="242"/>
        <v>51317746.103333332</v>
      </c>
      <c r="X44" s="43">
        <f t="shared" si="242"/>
        <v>51317746.103333332</v>
      </c>
      <c r="Y44" s="43">
        <f t="shared" si="242"/>
        <v>51317746.103333332</v>
      </c>
      <c r="Z44" s="43">
        <f t="shared" si="242"/>
        <v>51317746.103333332</v>
      </c>
      <c r="AA44" s="43">
        <f t="shared" si="242"/>
        <v>51317746.103333332</v>
      </c>
      <c r="AB44" s="43">
        <f t="shared" si="242"/>
        <v>51317745.863333337</v>
      </c>
      <c r="AC44" s="43">
        <f t="shared" si="14"/>
        <v>102635492.20666666</v>
      </c>
      <c r="AD44" s="43">
        <f t="shared" si="242"/>
        <v>615812953</v>
      </c>
      <c r="AE44" s="124"/>
      <c r="AF44" s="43">
        <v>11058400</v>
      </c>
      <c r="AG44" s="43">
        <v>12287750</v>
      </c>
      <c r="AH44" s="43">
        <f t="shared" ref="AH44" si="243">+AH45+AH50</f>
        <v>0</v>
      </c>
      <c r="AI44" s="43">
        <f t="shared" ref="AI44" si="244">+AI45+AI50</f>
        <v>0</v>
      </c>
      <c r="AJ44" s="43">
        <f t="shared" ref="AJ44" si="245">+AJ45+AJ50</f>
        <v>0</v>
      </c>
      <c r="AK44" s="43">
        <f t="shared" ref="AK44" si="246">+AK45+AK50</f>
        <v>0</v>
      </c>
      <c r="AL44" s="43">
        <f t="shared" ref="AL44" si="247">+AL45+AL50</f>
        <v>0</v>
      </c>
      <c r="AM44" s="43">
        <f t="shared" ref="AM44" si="248">+AM45+AM50</f>
        <v>0</v>
      </c>
      <c r="AN44" s="43">
        <f t="shared" ref="AN44" si="249">+AN45+AN50</f>
        <v>0</v>
      </c>
      <c r="AO44" s="43">
        <f t="shared" ref="AO44" si="250">+AO45+AO50</f>
        <v>0</v>
      </c>
      <c r="AP44" s="43">
        <f t="shared" ref="AP44" si="251">+AP45+AP50</f>
        <v>0</v>
      </c>
      <c r="AQ44" s="43">
        <f t="shared" ref="AQ44" si="252">+AQ45+AQ50</f>
        <v>0</v>
      </c>
      <c r="AR44" s="43">
        <f t="shared" ref="AR44" si="253">+AR45+AR50</f>
        <v>23346150</v>
      </c>
      <c r="AS44" s="124"/>
      <c r="AT44" s="121">
        <f t="shared" si="26"/>
        <v>-0.7845111907734057</v>
      </c>
      <c r="AU44" s="121">
        <f t="shared" si="12"/>
        <v>-0.76055554008047421</v>
      </c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121">
        <f t="shared" si="27"/>
        <v>-0.77253336542693996</v>
      </c>
    </row>
    <row r="45" spans="1:58">
      <c r="A45" s="44" t="s">
        <v>682</v>
      </c>
      <c r="B45" s="44" t="s">
        <v>170</v>
      </c>
      <c r="C45" s="45">
        <f>SUM(C46:C49)</f>
        <v>464895412</v>
      </c>
      <c r="D45" s="45">
        <f t="shared" ref="D45:AD45" si="254">SUM(D46:D49)</f>
        <v>0</v>
      </c>
      <c r="E45" s="45">
        <f t="shared" si="254"/>
        <v>0</v>
      </c>
      <c r="F45" s="45">
        <f t="shared" si="254"/>
        <v>464895412</v>
      </c>
      <c r="G45" s="45">
        <f t="shared" si="254"/>
        <v>58000</v>
      </c>
      <c r="H45" s="45">
        <f t="shared" si="254"/>
        <v>0</v>
      </c>
      <c r="I45" s="45">
        <f t="shared" si="254"/>
        <v>58000</v>
      </c>
      <c r="J45" s="45">
        <f t="shared" si="254"/>
        <v>464837412</v>
      </c>
      <c r="K45" s="45">
        <f t="shared" si="254"/>
        <v>0</v>
      </c>
      <c r="L45" s="124"/>
      <c r="M45" s="45">
        <f t="shared" si="254"/>
        <v>41000800416</v>
      </c>
      <c r="N45" s="45">
        <f t="shared" si="254"/>
        <v>0</v>
      </c>
      <c r="O45" s="45">
        <f t="shared" si="254"/>
        <v>497956209</v>
      </c>
      <c r="P45" s="45">
        <f t="shared" si="254"/>
        <v>497956209</v>
      </c>
      <c r="Q45" s="45">
        <f t="shared" si="254"/>
        <v>38741284.343333334</v>
      </c>
      <c r="R45" s="45">
        <f t="shared" si="254"/>
        <v>38741284.343333334</v>
      </c>
      <c r="S45" s="45">
        <f t="shared" si="254"/>
        <v>38741284.343333334</v>
      </c>
      <c r="T45" s="45">
        <f t="shared" si="254"/>
        <v>38741284.343333334</v>
      </c>
      <c r="U45" s="45">
        <f t="shared" si="254"/>
        <v>38741284.343333334</v>
      </c>
      <c r="V45" s="45">
        <f t="shared" si="254"/>
        <v>38741284.343333334</v>
      </c>
      <c r="W45" s="45">
        <f t="shared" si="254"/>
        <v>38741284.343333334</v>
      </c>
      <c r="X45" s="45">
        <f t="shared" si="254"/>
        <v>38741284.343333334</v>
      </c>
      <c r="Y45" s="45">
        <f t="shared" si="254"/>
        <v>38741284.343333334</v>
      </c>
      <c r="Z45" s="45">
        <f t="shared" si="254"/>
        <v>38741284.343333334</v>
      </c>
      <c r="AA45" s="45">
        <f t="shared" si="254"/>
        <v>38741284.343333334</v>
      </c>
      <c r="AB45" s="45">
        <f t="shared" si="254"/>
        <v>38741284.223333336</v>
      </c>
      <c r="AC45" s="45">
        <f t="shared" si="14"/>
        <v>77482568.686666667</v>
      </c>
      <c r="AD45" s="45">
        <f t="shared" si="254"/>
        <v>464895411.99999994</v>
      </c>
      <c r="AE45" s="124"/>
      <c r="AF45" s="45">
        <v>58000</v>
      </c>
      <c r="AG45" s="45">
        <v>0</v>
      </c>
      <c r="AH45" s="45">
        <f t="shared" ref="AH45" si="255">SUM(AH46:AH49)</f>
        <v>0</v>
      </c>
      <c r="AI45" s="45">
        <f t="shared" ref="AI45" si="256">SUM(AI46:AI49)</f>
        <v>0</v>
      </c>
      <c r="AJ45" s="45">
        <f t="shared" ref="AJ45" si="257">SUM(AJ46:AJ49)</f>
        <v>0</v>
      </c>
      <c r="AK45" s="45">
        <f t="shared" ref="AK45" si="258">SUM(AK46:AK49)</f>
        <v>0</v>
      </c>
      <c r="AL45" s="45">
        <f t="shared" ref="AL45" si="259">SUM(AL46:AL49)</f>
        <v>0</v>
      </c>
      <c r="AM45" s="45">
        <f t="shared" ref="AM45" si="260">SUM(AM46:AM49)</f>
        <v>0</v>
      </c>
      <c r="AN45" s="45">
        <f t="shared" ref="AN45" si="261">SUM(AN46:AN49)</f>
        <v>0</v>
      </c>
      <c r="AO45" s="45">
        <f t="shared" ref="AO45" si="262">SUM(AO46:AO49)</f>
        <v>0</v>
      </c>
      <c r="AP45" s="45">
        <f t="shared" ref="AP45" si="263">SUM(AP46:AP49)</f>
        <v>0</v>
      </c>
      <c r="AQ45" s="45">
        <f t="shared" ref="AQ45" si="264">SUM(AQ46:AQ49)</f>
        <v>0</v>
      </c>
      <c r="AR45" s="45">
        <f t="shared" ref="AR45" si="265">SUM(AR46:AR49)</f>
        <v>58000</v>
      </c>
      <c r="AS45" s="124"/>
      <c r="AT45" s="122">
        <f t="shared" si="26"/>
        <v>-0.99850288907600504</v>
      </c>
      <c r="AU45" s="122">
        <f t="shared" si="12"/>
        <v>-1</v>
      </c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122">
        <f t="shared" si="27"/>
        <v>-0.99925144453800252</v>
      </c>
    </row>
    <row r="46" spans="1:58">
      <c r="A46" s="46" t="s">
        <v>683</v>
      </c>
      <c r="B46" s="46" t="s">
        <v>684</v>
      </c>
      <c r="C46" s="47">
        <v>381630562</v>
      </c>
      <c r="D46" s="51"/>
      <c r="E46" s="52"/>
      <c r="F46" s="47">
        <f t="shared" si="64"/>
        <v>381630562</v>
      </c>
      <c r="G46" s="20">
        <v>0</v>
      </c>
      <c r="H46" s="51"/>
      <c r="I46" s="20">
        <v>0</v>
      </c>
      <c r="J46" s="47">
        <f t="shared" si="65"/>
        <v>381630562</v>
      </c>
      <c r="K46" s="53"/>
      <c r="L46" s="124"/>
      <c r="M46" s="114">
        <v>10250200101</v>
      </c>
      <c r="N46" s="115" t="s">
        <v>684</v>
      </c>
      <c r="O46" s="116">
        <v>414691359</v>
      </c>
      <c r="P46" s="116">
        <v>414691359</v>
      </c>
      <c r="Q46" s="47">
        <v>31802546.833333332</v>
      </c>
      <c r="R46" s="47">
        <v>31802546.833333332</v>
      </c>
      <c r="S46" s="47">
        <v>31802546.833333332</v>
      </c>
      <c r="T46" s="47">
        <v>31802546.833333332</v>
      </c>
      <c r="U46" s="47">
        <v>31802546.833333332</v>
      </c>
      <c r="V46" s="47">
        <v>31802546.833333332</v>
      </c>
      <c r="W46" s="47">
        <v>31802546.833333332</v>
      </c>
      <c r="X46" s="47">
        <v>31802546.833333332</v>
      </c>
      <c r="Y46" s="47">
        <v>31802546.833333332</v>
      </c>
      <c r="Z46" s="47">
        <v>31802546.833333332</v>
      </c>
      <c r="AA46" s="47">
        <v>31802546.833333332</v>
      </c>
      <c r="AB46" s="47">
        <v>31802546.833333332</v>
      </c>
      <c r="AC46" s="47">
        <f t="shared" si="14"/>
        <v>63605093.666666664</v>
      </c>
      <c r="AD46" s="47">
        <f>SUM(Q46:AB46)</f>
        <v>381630561.99999994</v>
      </c>
      <c r="AE46" s="124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>
        <f t="shared" ref="AR46:AR49" si="266">SUM(AF46:AQ46)</f>
        <v>0</v>
      </c>
      <c r="AS46" s="124"/>
      <c r="AT46" s="123">
        <f t="shared" si="26"/>
        <v>-1</v>
      </c>
      <c r="AU46" s="123">
        <f t="shared" si="12"/>
        <v>-1</v>
      </c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123">
        <f t="shared" si="27"/>
        <v>-1</v>
      </c>
    </row>
    <row r="47" spans="1:58">
      <c r="A47" s="46" t="s">
        <v>685</v>
      </c>
      <c r="B47" s="46" t="s">
        <v>686</v>
      </c>
      <c r="C47" s="47">
        <v>346937</v>
      </c>
      <c r="D47" s="51"/>
      <c r="E47" s="52"/>
      <c r="F47" s="47">
        <f t="shared" si="64"/>
        <v>346937</v>
      </c>
      <c r="G47" s="20">
        <v>0</v>
      </c>
      <c r="H47" s="51"/>
      <c r="I47" s="20">
        <v>0</v>
      </c>
      <c r="J47" s="47">
        <f t="shared" si="65"/>
        <v>346937</v>
      </c>
      <c r="K47" s="53"/>
      <c r="L47" s="124"/>
      <c r="M47" s="114">
        <v>10250200102</v>
      </c>
      <c r="N47" s="115" t="s">
        <v>686</v>
      </c>
      <c r="O47" s="116">
        <v>346937</v>
      </c>
      <c r="P47" s="116">
        <v>346937</v>
      </c>
      <c r="Q47" s="47">
        <v>28911.42</v>
      </c>
      <c r="R47" s="47">
        <v>28911.42</v>
      </c>
      <c r="S47" s="47">
        <v>28911.42</v>
      </c>
      <c r="T47" s="47">
        <v>28911.42</v>
      </c>
      <c r="U47" s="47">
        <v>28911.42</v>
      </c>
      <c r="V47" s="47">
        <v>28911.42</v>
      </c>
      <c r="W47" s="47">
        <v>28911.42</v>
      </c>
      <c r="X47" s="47">
        <v>28911.42</v>
      </c>
      <c r="Y47" s="47">
        <v>28911.42</v>
      </c>
      <c r="Z47" s="47">
        <v>28911.42</v>
      </c>
      <c r="AA47" s="47">
        <v>28911.42</v>
      </c>
      <c r="AB47" s="47">
        <v>28911.38</v>
      </c>
      <c r="AC47" s="47">
        <f t="shared" si="14"/>
        <v>57822.84</v>
      </c>
      <c r="AD47" s="47">
        <f>SUM(Q47:AB47)</f>
        <v>346936.99999999988</v>
      </c>
      <c r="AE47" s="124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>
        <f t="shared" si="266"/>
        <v>0</v>
      </c>
      <c r="AS47" s="124"/>
      <c r="AT47" s="123">
        <f t="shared" si="26"/>
        <v>-1</v>
      </c>
      <c r="AU47" s="123">
        <f t="shared" si="12"/>
        <v>-1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123">
        <f t="shared" si="27"/>
        <v>-1</v>
      </c>
    </row>
    <row r="48" spans="1:58">
      <c r="A48" s="46" t="s">
        <v>687</v>
      </c>
      <c r="B48" s="46" t="s">
        <v>172</v>
      </c>
      <c r="C48" s="47">
        <v>52040531</v>
      </c>
      <c r="D48" s="51"/>
      <c r="E48" s="52"/>
      <c r="F48" s="47">
        <f t="shared" si="64"/>
        <v>52040531</v>
      </c>
      <c r="G48" s="20">
        <v>10000</v>
      </c>
      <c r="H48" s="51"/>
      <c r="I48" s="20">
        <v>10000</v>
      </c>
      <c r="J48" s="47">
        <f t="shared" si="65"/>
        <v>52030531</v>
      </c>
      <c r="K48" s="53"/>
      <c r="L48" s="124"/>
      <c r="M48" s="114">
        <v>10250200104</v>
      </c>
      <c r="N48" s="115" t="s">
        <v>172</v>
      </c>
      <c r="O48" s="116">
        <v>52040531</v>
      </c>
      <c r="P48" s="116">
        <v>52040531</v>
      </c>
      <c r="Q48" s="47">
        <v>4336710.92</v>
      </c>
      <c r="R48" s="47">
        <v>4336710.92</v>
      </c>
      <c r="S48" s="47">
        <v>4336710.92</v>
      </c>
      <c r="T48" s="47">
        <v>4336710.92</v>
      </c>
      <c r="U48" s="47">
        <v>4336710.92</v>
      </c>
      <c r="V48" s="47">
        <v>4336710.92</v>
      </c>
      <c r="W48" s="47">
        <v>4336710.92</v>
      </c>
      <c r="X48" s="47">
        <v>4336710.92</v>
      </c>
      <c r="Y48" s="47">
        <v>4336710.92</v>
      </c>
      <c r="Z48" s="47">
        <v>4336710.92</v>
      </c>
      <c r="AA48" s="47">
        <v>4336710.92</v>
      </c>
      <c r="AB48" s="47">
        <v>4336710.88</v>
      </c>
      <c r="AC48" s="47">
        <f t="shared" si="14"/>
        <v>8673421.8399999999</v>
      </c>
      <c r="AD48" s="47">
        <f>SUM(Q48:AB48)</f>
        <v>52040531.000000015</v>
      </c>
      <c r="AE48" s="124"/>
      <c r="AF48" s="47">
        <v>10000</v>
      </c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>
        <f t="shared" si="266"/>
        <v>10000</v>
      </c>
      <c r="AS48" s="124"/>
      <c r="AT48" s="123">
        <f t="shared" si="26"/>
        <v>-0.99769410500619671</v>
      </c>
      <c r="AU48" s="123">
        <f t="shared" si="12"/>
        <v>-1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123">
        <f t="shared" si="27"/>
        <v>-0.99884705250309835</v>
      </c>
    </row>
    <row r="49" spans="1:58">
      <c r="A49" s="46" t="s">
        <v>688</v>
      </c>
      <c r="B49" s="46" t="s">
        <v>689</v>
      </c>
      <c r="C49" s="47">
        <v>30877382</v>
      </c>
      <c r="D49" s="48"/>
      <c r="E49" s="48"/>
      <c r="F49" s="47">
        <f t="shared" si="64"/>
        <v>30877382</v>
      </c>
      <c r="G49" s="20">
        <v>48000</v>
      </c>
      <c r="H49" s="51"/>
      <c r="I49" s="20">
        <v>48000</v>
      </c>
      <c r="J49" s="47">
        <f t="shared" si="65"/>
        <v>30829382</v>
      </c>
      <c r="K49" s="53"/>
      <c r="L49" s="124"/>
      <c r="M49" s="114">
        <v>10250200109</v>
      </c>
      <c r="N49" s="115" t="s">
        <v>988</v>
      </c>
      <c r="O49" s="116">
        <v>30877382</v>
      </c>
      <c r="P49" s="116">
        <v>30877382</v>
      </c>
      <c r="Q49" s="47">
        <v>2573115.17</v>
      </c>
      <c r="R49" s="47">
        <v>2573115.17</v>
      </c>
      <c r="S49" s="47">
        <v>2573115.17</v>
      </c>
      <c r="T49" s="47">
        <v>2573115.17</v>
      </c>
      <c r="U49" s="47">
        <v>2573115.17</v>
      </c>
      <c r="V49" s="47">
        <v>2573115.17</v>
      </c>
      <c r="W49" s="47">
        <v>2573115.17</v>
      </c>
      <c r="X49" s="47">
        <v>2573115.17</v>
      </c>
      <c r="Y49" s="47">
        <v>2573115.17</v>
      </c>
      <c r="Z49" s="47">
        <v>2573115.17</v>
      </c>
      <c r="AA49" s="47">
        <v>2573115.17</v>
      </c>
      <c r="AB49" s="47">
        <v>2573115.13</v>
      </c>
      <c r="AC49" s="47">
        <f t="shared" si="14"/>
        <v>5146230.34</v>
      </c>
      <c r="AD49" s="47">
        <f>SUM(Q49:AB49)</f>
        <v>30877382.000000004</v>
      </c>
      <c r="AE49" s="124"/>
      <c r="AF49" s="47">
        <v>48000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>
        <f t="shared" si="266"/>
        <v>48000</v>
      </c>
      <c r="AS49" s="124"/>
      <c r="AT49" s="123">
        <f t="shared" si="26"/>
        <v>-0.98134556876441714</v>
      </c>
      <c r="AU49" s="123">
        <f t="shared" si="12"/>
        <v>-1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123">
        <f t="shared" si="27"/>
        <v>-0.99067278438220863</v>
      </c>
    </row>
    <row r="50" spans="1:58">
      <c r="A50" s="44" t="s">
        <v>690</v>
      </c>
      <c r="B50" s="44" t="s">
        <v>176</v>
      </c>
      <c r="C50" s="45">
        <f>SUM(C51:C53)</f>
        <v>150917541</v>
      </c>
      <c r="D50" s="45">
        <f t="shared" ref="D50:AD50" si="267">SUM(D51:D53)</f>
        <v>0</v>
      </c>
      <c r="E50" s="45">
        <f t="shared" si="267"/>
        <v>0</v>
      </c>
      <c r="F50" s="45">
        <f t="shared" si="267"/>
        <v>150917541</v>
      </c>
      <c r="G50" s="45">
        <f t="shared" si="267"/>
        <v>23288150</v>
      </c>
      <c r="H50" s="45">
        <f t="shared" si="267"/>
        <v>12287750</v>
      </c>
      <c r="I50" s="45">
        <f t="shared" si="267"/>
        <v>23288150</v>
      </c>
      <c r="J50" s="45">
        <f t="shared" si="267"/>
        <v>127629391</v>
      </c>
      <c r="K50" s="45">
        <f t="shared" si="267"/>
        <v>0</v>
      </c>
      <c r="L50" s="124"/>
      <c r="M50" s="45">
        <f t="shared" si="267"/>
        <v>30750600606</v>
      </c>
      <c r="N50" s="45">
        <f t="shared" si="267"/>
        <v>0</v>
      </c>
      <c r="O50" s="45">
        <f t="shared" si="267"/>
        <v>150917541</v>
      </c>
      <c r="P50" s="45">
        <f t="shared" si="267"/>
        <v>150917541</v>
      </c>
      <c r="Q50" s="45">
        <f t="shared" si="267"/>
        <v>12576461.76</v>
      </c>
      <c r="R50" s="45">
        <f t="shared" si="267"/>
        <v>12576461.76</v>
      </c>
      <c r="S50" s="45">
        <f t="shared" si="267"/>
        <v>12576461.76</v>
      </c>
      <c r="T50" s="45">
        <f t="shared" si="267"/>
        <v>12576461.76</v>
      </c>
      <c r="U50" s="45">
        <f t="shared" si="267"/>
        <v>12576461.76</v>
      </c>
      <c r="V50" s="45">
        <f t="shared" si="267"/>
        <v>12576461.76</v>
      </c>
      <c r="W50" s="45">
        <f t="shared" si="267"/>
        <v>12576461.76</v>
      </c>
      <c r="X50" s="45">
        <f t="shared" si="267"/>
        <v>12576461.76</v>
      </c>
      <c r="Y50" s="45">
        <f t="shared" si="267"/>
        <v>12576461.76</v>
      </c>
      <c r="Z50" s="45">
        <f t="shared" si="267"/>
        <v>12576461.76</v>
      </c>
      <c r="AA50" s="45">
        <f t="shared" si="267"/>
        <v>12576461.76</v>
      </c>
      <c r="AB50" s="45">
        <f t="shared" si="267"/>
        <v>12576461.640000001</v>
      </c>
      <c r="AC50" s="45">
        <f t="shared" si="14"/>
        <v>25152923.52</v>
      </c>
      <c r="AD50" s="45">
        <f t="shared" si="267"/>
        <v>150917541</v>
      </c>
      <c r="AE50" s="124"/>
      <c r="AF50" s="45">
        <v>11000400</v>
      </c>
      <c r="AG50" s="45">
        <v>12287750</v>
      </c>
      <c r="AH50" s="45">
        <f t="shared" ref="AH50" si="268">SUM(AH51:AH53)</f>
        <v>0</v>
      </c>
      <c r="AI50" s="45">
        <f t="shared" ref="AI50" si="269">SUM(AI51:AI53)</f>
        <v>0</v>
      </c>
      <c r="AJ50" s="45">
        <f t="shared" ref="AJ50" si="270">SUM(AJ51:AJ53)</f>
        <v>0</v>
      </c>
      <c r="AK50" s="45">
        <f t="shared" ref="AK50" si="271">SUM(AK51:AK53)</f>
        <v>0</v>
      </c>
      <c r="AL50" s="45">
        <f t="shared" ref="AL50" si="272">SUM(AL51:AL53)</f>
        <v>0</v>
      </c>
      <c r="AM50" s="45">
        <f t="shared" ref="AM50" si="273">SUM(AM51:AM53)</f>
        <v>0</v>
      </c>
      <c r="AN50" s="45">
        <f t="shared" ref="AN50" si="274">SUM(AN51:AN53)</f>
        <v>0</v>
      </c>
      <c r="AO50" s="45">
        <f t="shared" ref="AO50" si="275">SUM(AO51:AO53)</f>
        <v>0</v>
      </c>
      <c r="AP50" s="45">
        <f t="shared" ref="AP50" si="276">SUM(AP51:AP53)</f>
        <v>0</v>
      </c>
      <c r="AQ50" s="45">
        <f t="shared" ref="AQ50" si="277">SUM(AQ51:AQ53)</f>
        <v>0</v>
      </c>
      <c r="AR50" s="45">
        <f t="shared" ref="AR50" si="278">SUM(AR51:AR53)</f>
        <v>23288150</v>
      </c>
      <c r="AS50" s="124"/>
      <c r="AT50" s="122">
        <f t="shared" si="26"/>
        <v>-0.12531837571460161</v>
      </c>
      <c r="AU50" s="122">
        <f t="shared" si="12"/>
        <v>-2.295651714365804E-2</v>
      </c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122">
        <f t="shared" si="27"/>
        <v>-7.4137446429129825E-2</v>
      </c>
    </row>
    <row r="51" spans="1:58">
      <c r="A51" s="46" t="s">
        <v>691</v>
      </c>
      <c r="B51" s="46" t="s">
        <v>178</v>
      </c>
      <c r="C51" s="47">
        <v>78060797</v>
      </c>
      <c r="D51" s="51"/>
      <c r="E51" s="52"/>
      <c r="F51" s="47">
        <f t="shared" si="64"/>
        <v>78060797</v>
      </c>
      <c r="G51" s="20">
        <v>12352250</v>
      </c>
      <c r="H51" s="51">
        <v>10553250</v>
      </c>
      <c r="I51" s="20">
        <v>12352250</v>
      </c>
      <c r="J51" s="47">
        <f t="shared" si="65"/>
        <v>65708547</v>
      </c>
      <c r="K51" s="53"/>
      <c r="L51" s="124"/>
      <c r="M51" s="114">
        <v>10250200201</v>
      </c>
      <c r="N51" s="115" t="s">
        <v>178</v>
      </c>
      <c r="O51" s="116">
        <v>78060797</v>
      </c>
      <c r="P51" s="116">
        <v>78060797</v>
      </c>
      <c r="Q51" s="47">
        <v>6505066.4199999999</v>
      </c>
      <c r="R51" s="47">
        <v>6505066.4199999999</v>
      </c>
      <c r="S51" s="47">
        <v>6505066.4199999999</v>
      </c>
      <c r="T51" s="47">
        <v>6505066.4199999999</v>
      </c>
      <c r="U51" s="47">
        <v>6505066.4199999999</v>
      </c>
      <c r="V51" s="47">
        <v>6505066.4199999999</v>
      </c>
      <c r="W51" s="47">
        <v>6505066.4199999999</v>
      </c>
      <c r="X51" s="47">
        <v>6505066.4199999999</v>
      </c>
      <c r="Y51" s="47">
        <v>6505066.4199999999</v>
      </c>
      <c r="Z51" s="47">
        <v>6505066.4199999999</v>
      </c>
      <c r="AA51" s="47">
        <v>6505066.4199999999</v>
      </c>
      <c r="AB51" s="47">
        <v>6505066.3799999999</v>
      </c>
      <c r="AC51" s="47">
        <f t="shared" si="14"/>
        <v>13010132.84</v>
      </c>
      <c r="AD51" s="47">
        <f>SUM(Q51:AB51)</f>
        <v>78060797</v>
      </c>
      <c r="AE51" s="124"/>
      <c r="AF51" s="47">
        <v>1799000</v>
      </c>
      <c r="AG51" s="47">
        <v>10553250</v>
      </c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>
        <f t="shared" ref="AR51:AR53" si="279">SUM(AF51:AQ51)</f>
        <v>12352250</v>
      </c>
      <c r="AS51" s="124"/>
      <c r="AT51" s="123">
        <f t="shared" si="26"/>
        <v>-0.72344632877707038</v>
      </c>
      <c r="AU51" s="123">
        <f t="shared" si="12"/>
        <v>0.62231241291460948</v>
      </c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123">
        <f t="shared" si="27"/>
        <v>-5.0566957931230457E-2</v>
      </c>
    </row>
    <row r="52" spans="1:58">
      <c r="A52" s="46" t="s">
        <v>692</v>
      </c>
      <c r="B52" s="46" t="s">
        <v>184</v>
      </c>
      <c r="C52" s="47">
        <v>20816213</v>
      </c>
      <c r="D52" s="51"/>
      <c r="E52" s="52"/>
      <c r="F52" s="47">
        <f t="shared" si="64"/>
        <v>20816213</v>
      </c>
      <c r="G52" s="20">
        <v>2095000</v>
      </c>
      <c r="H52" s="51">
        <v>854000</v>
      </c>
      <c r="I52" s="20">
        <v>2095000</v>
      </c>
      <c r="J52" s="47">
        <f t="shared" si="65"/>
        <v>18721213</v>
      </c>
      <c r="K52" s="53"/>
      <c r="L52" s="124"/>
      <c r="M52" s="114">
        <v>10250200202</v>
      </c>
      <c r="N52" s="115" t="s">
        <v>184</v>
      </c>
      <c r="O52" s="116">
        <v>20816213</v>
      </c>
      <c r="P52" s="116">
        <v>20816213</v>
      </c>
      <c r="Q52" s="47">
        <v>1734684.42</v>
      </c>
      <c r="R52" s="47">
        <v>1734684.42</v>
      </c>
      <c r="S52" s="47">
        <v>1734684.42</v>
      </c>
      <c r="T52" s="47">
        <v>1734684.42</v>
      </c>
      <c r="U52" s="47">
        <v>1734684.42</v>
      </c>
      <c r="V52" s="47">
        <v>1734684.42</v>
      </c>
      <c r="W52" s="47">
        <v>1734684.42</v>
      </c>
      <c r="X52" s="47">
        <v>1734684.42</v>
      </c>
      <c r="Y52" s="47">
        <v>1734684.42</v>
      </c>
      <c r="Z52" s="47">
        <v>1734684.42</v>
      </c>
      <c r="AA52" s="47">
        <v>1734684.42</v>
      </c>
      <c r="AB52" s="47">
        <v>1734684.38</v>
      </c>
      <c r="AC52" s="47">
        <f t="shared" si="14"/>
        <v>3469368.84</v>
      </c>
      <c r="AD52" s="47">
        <f>SUM(Q52:AB52)</f>
        <v>20816212.999999996</v>
      </c>
      <c r="AE52" s="124"/>
      <c r="AF52" s="47">
        <v>1241000</v>
      </c>
      <c r="AG52" s="47">
        <v>854000</v>
      </c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>
        <f t="shared" si="279"/>
        <v>2095000</v>
      </c>
      <c r="AS52" s="124"/>
      <c r="AT52" s="123">
        <f t="shared" si="26"/>
        <v>-0.28459609961793508</v>
      </c>
      <c r="AU52" s="123">
        <f t="shared" si="12"/>
        <v>-0.50769143358075464</v>
      </c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123">
        <f t="shared" si="27"/>
        <v>-0.39614376659934486</v>
      </c>
    </row>
    <row r="53" spans="1:58">
      <c r="A53" s="46" t="s">
        <v>693</v>
      </c>
      <c r="B53" s="46" t="s">
        <v>694</v>
      </c>
      <c r="C53" s="47">
        <v>52040531</v>
      </c>
      <c r="D53" s="51"/>
      <c r="E53" s="52"/>
      <c r="F53" s="47">
        <f t="shared" si="64"/>
        <v>52040531</v>
      </c>
      <c r="G53" s="20">
        <v>8840900</v>
      </c>
      <c r="H53" s="51">
        <v>880500</v>
      </c>
      <c r="I53" s="20">
        <v>8840900</v>
      </c>
      <c r="J53" s="47">
        <f t="shared" si="65"/>
        <v>43199631</v>
      </c>
      <c r="K53" s="53"/>
      <c r="L53" s="124"/>
      <c r="M53" s="114">
        <v>10250200203</v>
      </c>
      <c r="N53" s="115" t="s">
        <v>989</v>
      </c>
      <c r="O53" s="116">
        <v>52040531</v>
      </c>
      <c r="P53" s="116">
        <v>52040531</v>
      </c>
      <c r="Q53" s="47">
        <v>4336710.92</v>
      </c>
      <c r="R53" s="47">
        <v>4336710.92</v>
      </c>
      <c r="S53" s="47">
        <v>4336710.92</v>
      </c>
      <c r="T53" s="47">
        <v>4336710.92</v>
      </c>
      <c r="U53" s="47">
        <v>4336710.92</v>
      </c>
      <c r="V53" s="47">
        <v>4336710.92</v>
      </c>
      <c r="W53" s="47">
        <v>4336710.92</v>
      </c>
      <c r="X53" s="47">
        <v>4336710.92</v>
      </c>
      <c r="Y53" s="47">
        <v>4336710.92</v>
      </c>
      <c r="Z53" s="47">
        <v>4336710.92</v>
      </c>
      <c r="AA53" s="47">
        <v>4336710.92</v>
      </c>
      <c r="AB53" s="47">
        <v>4336710.88</v>
      </c>
      <c r="AC53" s="47">
        <f t="shared" si="14"/>
        <v>8673421.8399999999</v>
      </c>
      <c r="AD53" s="47">
        <f>SUM(Q53:AB53)</f>
        <v>52040531.000000015</v>
      </c>
      <c r="AE53" s="124"/>
      <c r="AF53" s="47">
        <v>7960400</v>
      </c>
      <c r="AG53" s="47">
        <v>880500</v>
      </c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>
        <f t="shared" si="279"/>
        <v>8840900</v>
      </c>
      <c r="AS53" s="124"/>
      <c r="AT53" s="123">
        <f t="shared" si="26"/>
        <v>0.83558465086715994</v>
      </c>
      <c r="AU53" s="123">
        <f t="shared" si="12"/>
        <v>-0.79696594579562152</v>
      </c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123">
        <f t="shared" si="27"/>
        <v>1.9309352535769223E-2</v>
      </c>
    </row>
    <row r="54" spans="1:58">
      <c r="A54" s="42" t="s">
        <v>695</v>
      </c>
      <c r="B54" s="42" t="s">
        <v>696</v>
      </c>
      <c r="C54" s="43">
        <f>+C55</f>
        <v>12096000</v>
      </c>
      <c r="D54" s="43">
        <f t="shared" ref="D54:AD55" si="280">+D55</f>
        <v>0</v>
      </c>
      <c r="E54" s="43">
        <f t="shared" si="280"/>
        <v>0</v>
      </c>
      <c r="F54" s="43">
        <f t="shared" si="280"/>
        <v>12096000</v>
      </c>
      <c r="G54" s="43">
        <f t="shared" si="280"/>
        <v>0</v>
      </c>
      <c r="H54" s="43">
        <f t="shared" si="280"/>
        <v>340500</v>
      </c>
      <c r="I54" s="43">
        <f t="shared" si="280"/>
        <v>0</v>
      </c>
      <c r="J54" s="43">
        <f t="shared" si="280"/>
        <v>12096000</v>
      </c>
      <c r="K54" s="43">
        <f t="shared" si="280"/>
        <v>0</v>
      </c>
      <c r="L54" s="124"/>
      <c r="M54" s="43">
        <f t="shared" si="280"/>
        <v>10250206709</v>
      </c>
      <c r="N54" s="43" t="str">
        <f t="shared" si="280"/>
        <v>OTROS SERVICIOS DE APOYO AL TRANSPORTE</v>
      </c>
      <c r="O54" s="43">
        <f t="shared" si="280"/>
        <v>12096000</v>
      </c>
      <c r="P54" s="43">
        <f t="shared" si="280"/>
        <v>12096000</v>
      </c>
      <c r="Q54" s="43">
        <f t="shared" si="280"/>
        <v>1008000</v>
      </c>
      <c r="R54" s="43">
        <f t="shared" si="280"/>
        <v>1008000</v>
      </c>
      <c r="S54" s="43">
        <f t="shared" si="280"/>
        <v>1008000</v>
      </c>
      <c r="T54" s="43">
        <f t="shared" si="280"/>
        <v>1008000</v>
      </c>
      <c r="U54" s="43">
        <f t="shared" si="280"/>
        <v>1008000</v>
      </c>
      <c r="V54" s="43">
        <f t="shared" si="280"/>
        <v>1008000</v>
      </c>
      <c r="W54" s="43">
        <f t="shared" si="280"/>
        <v>1008000</v>
      </c>
      <c r="X54" s="43">
        <f t="shared" si="280"/>
        <v>1008000</v>
      </c>
      <c r="Y54" s="43">
        <f t="shared" si="280"/>
        <v>1008000</v>
      </c>
      <c r="Z54" s="43">
        <f t="shared" si="280"/>
        <v>1008000</v>
      </c>
      <c r="AA54" s="43">
        <f t="shared" si="280"/>
        <v>1008000</v>
      </c>
      <c r="AB54" s="43">
        <f t="shared" si="280"/>
        <v>1008000</v>
      </c>
      <c r="AC54" s="43">
        <f t="shared" si="14"/>
        <v>2016000</v>
      </c>
      <c r="AD54" s="43">
        <f t="shared" si="280"/>
        <v>12096000</v>
      </c>
      <c r="AE54" s="124"/>
      <c r="AF54" s="43">
        <v>0</v>
      </c>
      <c r="AG54" s="43">
        <v>340500</v>
      </c>
      <c r="AH54" s="43">
        <f t="shared" ref="AH54:AH55" si="281">+AH55</f>
        <v>0</v>
      </c>
      <c r="AI54" s="43">
        <f t="shared" ref="AI54:AI55" si="282">+AI55</f>
        <v>0</v>
      </c>
      <c r="AJ54" s="43">
        <f t="shared" ref="AJ54:AJ55" si="283">+AJ55</f>
        <v>0</v>
      </c>
      <c r="AK54" s="43">
        <f t="shared" ref="AK54:AK55" si="284">+AK55</f>
        <v>0</v>
      </c>
      <c r="AL54" s="43">
        <f t="shared" ref="AL54:AL55" si="285">+AL55</f>
        <v>0</v>
      </c>
      <c r="AM54" s="43">
        <f t="shared" ref="AM54:AM55" si="286">+AM55</f>
        <v>0</v>
      </c>
      <c r="AN54" s="43">
        <f t="shared" ref="AN54:AN55" si="287">+AN55</f>
        <v>0</v>
      </c>
      <c r="AO54" s="43">
        <f t="shared" ref="AO54:AO55" si="288">+AO55</f>
        <v>0</v>
      </c>
      <c r="AP54" s="43">
        <f t="shared" ref="AP54:AP55" si="289">+AP55</f>
        <v>0</v>
      </c>
      <c r="AQ54" s="43">
        <f t="shared" ref="AQ54:AQ55" si="290">+AQ55</f>
        <v>0</v>
      </c>
      <c r="AR54" s="43">
        <f t="shared" ref="AR54:AR55" si="291">+AR55</f>
        <v>340500</v>
      </c>
      <c r="AS54" s="124"/>
      <c r="AT54" s="121">
        <f t="shared" si="26"/>
        <v>-1</v>
      </c>
      <c r="AU54" s="121">
        <f t="shared" si="12"/>
        <v>-0.66220238095238093</v>
      </c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121">
        <f t="shared" si="27"/>
        <v>-0.83110119047619047</v>
      </c>
    </row>
    <row r="55" spans="1:58">
      <c r="A55" s="44" t="s">
        <v>697</v>
      </c>
      <c r="B55" s="44" t="s">
        <v>321</v>
      </c>
      <c r="C55" s="45">
        <f>+C56</f>
        <v>12096000</v>
      </c>
      <c r="D55" s="45">
        <f t="shared" si="280"/>
        <v>0</v>
      </c>
      <c r="E55" s="45">
        <f t="shared" si="280"/>
        <v>0</v>
      </c>
      <c r="F55" s="45">
        <f t="shared" si="280"/>
        <v>12096000</v>
      </c>
      <c r="G55" s="45">
        <f t="shared" si="280"/>
        <v>0</v>
      </c>
      <c r="H55" s="45">
        <f t="shared" si="280"/>
        <v>340500</v>
      </c>
      <c r="I55" s="45">
        <f t="shared" si="280"/>
        <v>0</v>
      </c>
      <c r="J55" s="45">
        <f t="shared" si="280"/>
        <v>12096000</v>
      </c>
      <c r="K55" s="45">
        <f t="shared" si="280"/>
        <v>0</v>
      </c>
      <c r="L55" s="124"/>
      <c r="M55" s="45">
        <f t="shared" si="280"/>
        <v>10250206709</v>
      </c>
      <c r="N55" s="45" t="str">
        <f t="shared" si="280"/>
        <v>OTROS SERVICIOS DE APOYO AL TRANSPORTE</v>
      </c>
      <c r="O55" s="45">
        <f t="shared" si="280"/>
        <v>12096000</v>
      </c>
      <c r="P55" s="45">
        <f t="shared" si="280"/>
        <v>12096000</v>
      </c>
      <c r="Q55" s="45">
        <f t="shared" si="280"/>
        <v>1008000</v>
      </c>
      <c r="R55" s="45">
        <f t="shared" si="280"/>
        <v>1008000</v>
      </c>
      <c r="S55" s="45">
        <f t="shared" si="280"/>
        <v>1008000</v>
      </c>
      <c r="T55" s="45">
        <f t="shared" si="280"/>
        <v>1008000</v>
      </c>
      <c r="U55" s="45">
        <f t="shared" si="280"/>
        <v>1008000</v>
      </c>
      <c r="V55" s="45">
        <f t="shared" si="280"/>
        <v>1008000</v>
      </c>
      <c r="W55" s="45">
        <f t="shared" si="280"/>
        <v>1008000</v>
      </c>
      <c r="X55" s="45">
        <f t="shared" si="280"/>
        <v>1008000</v>
      </c>
      <c r="Y55" s="45">
        <f t="shared" si="280"/>
        <v>1008000</v>
      </c>
      <c r="Z55" s="45">
        <f t="shared" si="280"/>
        <v>1008000</v>
      </c>
      <c r="AA55" s="45">
        <f t="shared" si="280"/>
        <v>1008000</v>
      </c>
      <c r="AB55" s="45">
        <f t="shared" si="280"/>
        <v>1008000</v>
      </c>
      <c r="AC55" s="45">
        <f t="shared" si="14"/>
        <v>2016000</v>
      </c>
      <c r="AD55" s="45">
        <f t="shared" si="280"/>
        <v>12096000</v>
      </c>
      <c r="AE55" s="124"/>
      <c r="AF55" s="45">
        <v>0</v>
      </c>
      <c r="AG55" s="45">
        <v>340500</v>
      </c>
      <c r="AH55" s="45">
        <f t="shared" si="281"/>
        <v>0</v>
      </c>
      <c r="AI55" s="45">
        <f t="shared" si="282"/>
        <v>0</v>
      </c>
      <c r="AJ55" s="45">
        <f t="shared" si="283"/>
        <v>0</v>
      </c>
      <c r="AK55" s="45">
        <f t="shared" si="284"/>
        <v>0</v>
      </c>
      <c r="AL55" s="45">
        <f t="shared" si="285"/>
        <v>0</v>
      </c>
      <c r="AM55" s="45">
        <f t="shared" si="286"/>
        <v>0</v>
      </c>
      <c r="AN55" s="45">
        <f t="shared" si="287"/>
        <v>0</v>
      </c>
      <c r="AO55" s="45">
        <f t="shared" si="288"/>
        <v>0</v>
      </c>
      <c r="AP55" s="45">
        <f t="shared" si="289"/>
        <v>0</v>
      </c>
      <c r="AQ55" s="45">
        <f t="shared" si="290"/>
        <v>0</v>
      </c>
      <c r="AR55" s="45">
        <f t="shared" si="291"/>
        <v>340500</v>
      </c>
      <c r="AS55" s="124"/>
      <c r="AT55" s="122">
        <f t="shared" si="26"/>
        <v>-1</v>
      </c>
      <c r="AU55" s="122">
        <f t="shared" si="12"/>
        <v>-0.66220238095238093</v>
      </c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122">
        <f t="shared" si="27"/>
        <v>-0.83110119047619047</v>
      </c>
    </row>
    <row r="56" spans="1:58">
      <c r="A56" s="46" t="s">
        <v>698</v>
      </c>
      <c r="B56" s="46" t="s">
        <v>699</v>
      </c>
      <c r="C56" s="47">
        <v>12096000</v>
      </c>
      <c r="D56" s="51"/>
      <c r="E56" s="52"/>
      <c r="F56" s="47">
        <f t="shared" si="64"/>
        <v>12096000</v>
      </c>
      <c r="G56" s="20">
        <v>0</v>
      </c>
      <c r="H56" s="51">
        <v>340500</v>
      </c>
      <c r="I56" s="20">
        <v>0</v>
      </c>
      <c r="J56" s="47">
        <f t="shared" si="65"/>
        <v>12096000</v>
      </c>
      <c r="K56" s="53"/>
      <c r="L56" s="124"/>
      <c r="M56" s="114">
        <v>10250206709</v>
      </c>
      <c r="N56" s="115" t="s">
        <v>699</v>
      </c>
      <c r="O56" s="116">
        <v>12096000</v>
      </c>
      <c r="P56" s="116">
        <v>12096000</v>
      </c>
      <c r="Q56" s="47">
        <v>1008000</v>
      </c>
      <c r="R56" s="47">
        <v>1008000</v>
      </c>
      <c r="S56" s="47">
        <v>1008000</v>
      </c>
      <c r="T56" s="47">
        <v>1008000</v>
      </c>
      <c r="U56" s="47">
        <v>1008000</v>
      </c>
      <c r="V56" s="47">
        <v>1008000</v>
      </c>
      <c r="W56" s="47">
        <v>1008000</v>
      </c>
      <c r="X56" s="47">
        <v>1008000</v>
      </c>
      <c r="Y56" s="47">
        <v>1008000</v>
      </c>
      <c r="Z56" s="47">
        <v>1008000</v>
      </c>
      <c r="AA56" s="47">
        <v>1008000</v>
      </c>
      <c r="AB56" s="47">
        <v>1008000</v>
      </c>
      <c r="AC56" s="47">
        <f t="shared" si="14"/>
        <v>2016000</v>
      </c>
      <c r="AD56" s="47">
        <f>SUM(Q56:AB56)</f>
        <v>12096000</v>
      </c>
      <c r="AE56" s="124"/>
      <c r="AF56" s="47"/>
      <c r="AG56" s="47">
        <v>340500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>
        <f t="shared" ref="AR56" si="292">SUM(AF56:AQ56)</f>
        <v>340500</v>
      </c>
      <c r="AS56" s="124"/>
      <c r="AT56" s="123">
        <f t="shared" si="26"/>
        <v>-1</v>
      </c>
      <c r="AU56" s="123">
        <f t="shared" si="12"/>
        <v>-0.66220238095238093</v>
      </c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123">
        <f t="shared" si="27"/>
        <v>-0.83110119047619047</v>
      </c>
    </row>
    <row r="57" spans="1:58">
      <c r="A57" s="42" t="s">
        <v>700</v>
      </c>
      <c r="B57" s="42" t="s">
        <v>701</v>
      </c>
      <c r="C57" s="43">
        <f>+C58</f>
        <v>60000000</v>
      </c>
      <c r="D57" s="43">
        <f t="shared" ref="D57:AD57" si="293">+D58</f>
        <v>0</v>
      </c>
      <c r="E57" s="43">
        <f t="shared" si="293"/>
        <v>0</v>
      </c>
      <c r="F57" s="43">
        <f t="shared" si="293"/>
        <v>60000000</v>
      </c>
      <c r="G57" s="43">
        <f t="shared" si="293"/>
        <v>2083011</v>
      </c>
      <c r="H57" s="43">
        <f t="shared" si="293"/>
        <v>2083011</v>
      </c>
      <c r="I57" s="43">
        <f t="shared" si="293"/>
        <v>2083011</v>
      </c>
      <c r="J57" s="43">
        <f t="shared" si="293"/>
        <v>57916989</v>
      </c>
      <c r="K57" s="43">
        <f t="shared" si="293"/>
        <v>0</v>
      </c>
      <c r="L57" s="124"/>
      <c r="M57" s="43">
        <f t="shared" si="293"/>
        <v>10250207202</v>
      </c>
      <c r="N57" s="43" t="e">
        <f t="shared" si="293"/>
        <v>#VALUE!</v>
      </c>
      <c r="O57" s="43">
        <f t="shared" si="293"/>
        <v>60000000</v>
      </c>
      <c r="P57" s="43">
        <f t="shared" si="293"/>
        <v>60000000</v>
      </c>
      <c r="Q57" s="43">
        <f t="shared" si="293"/>
        <v>5000000</v>
      </c>
      <c r="R57" s="43">
        <f t="shared" si="293"/>
        <v>5000000</v>
      </c>
      <c r="S57" s="43">
        <f t="shared" si="293"/>
        <v>5000000</v>
      </c>
      <c r="T57" s="43">
        <f t="shared" si="293"/>
        <v>5000000</v>
      </c>
      <c r="U57" s="43">
        <f t="shared" si="293"/>
        <v>5000000</v>
      </c>
      <c r="V57" s="43">
        <f t="shared" si="293"/>
        <v>5000000</v>
      </c>
      <c r="W57" s="43">
        <f t="shared" si="293"/>
        <v>5000000</v>
      </c>
      <c r="X57" s="43">
        <f t="shared" si="293"/>
        <v>5000000</v>
      </c>
      <c r="Y57" s="43">
        <f t="shared" si="293"/>
        <v>5000000</v>
      </c>
      <c r="Z57" s="43">
        <f t="shared" si="293"/>
        <v>5000000</v>
      </c>
      <c r="AA57" s="43">
        <f t="shared" si="293"/>
        <v>5000000</v>
      </c>
      <c r="AB57" s="43">
        <f t="shared" si="293"/>
        <v>5000000</v>
      </c>
      <c r="AC57" s="43">
        <f t="shared" si="14"/>
        <v>10000000</v>
      </c>
      <c r="AD57" s="43">
        <f t="shared" si="293"/>
        <v>60000000</v>
      </c>
      <c r="AE57" s="124"/>
      <c r="AF57" s="43">
        <v>2083011</v>
      </c>
      <c r="AG57" s="43">
        <v>2083011</v>
      </c>
      <c r="AH57" s="43">
        <f t="shared" ref="AH57" si="294">+AH58</f>
        <v>0</v>
      </c>
      <c r="AI57" s="43">
        <f t="shared" ref="AI57" si="295">+AI58</f>
        <v>0</v>
      </c>
      <c r="AJ57" s="43">
        <f t="shared" ref="AJ57" si="296">+AJ58</f>
        <v>0</v>
      </c>
      <c r="AK57" s="43">
        <f t="shared" ref="AK57" si="297">+AK58</f>
        <v>0</v>
      </c>
      <c r="AL57" s="43">
        <f t="shared" ref="AL57" si="298">+AL58</f>
        <v>0</v>
      </c>
      <c r="AM57" s="43">
        <f t="shared" ref="AM57" si="299">+AM58</f>
        <v>0</v>
      </c>
      <c r="AN57" s="43">
        <f t="shared" ref="AN57" si="300">+AN58</f>
        <v>0</v>
      </c>
      <c r="AO57" s="43">
        <f t="shared" ref="AO57" si="301">+AO58</f>
        <v>0</v>
      </c>
      <c r="AP57" s="43">
        <f t="shared" ref="AP57" si="302">+AP58</f>
        <v>0</v>
      </c>
      <c r="AQ57" s="43">
        <f t="shared" ref="AQ57" si="303">+AQ58</f>
        <v>0</v>
      </c>
      <c r="AR57" s="43">
        <f t="shared" ref="AR57" si="304">+AR58</f>
        <v>0</v>
      </c>
      <c r="AS57" s="124"/>
      <c r="AT57" s="121">
        <f t="shared" si="26"/>
        <v>-0.58339779999999997</v>
      </c>
      <c r="AU57" s="121">
        <f t="shared" si="12"/>
        <v>-0.58339779999999997</v>
      </c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121">
        <f t="shared" si="27"/>
        <v>-1</v>
      </c>
    </row>
    <row r="58" spans="1:58">
      <c r="A58" s="44" t="s">
        <v>702</v>
      </c>
      <c r="B58" s="44" t="s">
        <v>703</v>
      </c>
      <c r="C58" s="45">
        <f>+C59+C60</f>
        <v>60000000</v>
      </c>
      <c r="D58" s="45">
        <f t="shared" ref="D58:AD58" si="305">+D59+D60</f>
        <v>0</v>
      </c>
      <c r="E58" s="45">
        <f t="shared" si="305"/>
        <v>0</v>
      </c>
      <c r="F58" s="45">
        <f t="shared" si="305"/>
        <v>60000000</v>
      </c>
      <c r="G58" s="45">
        <f t="shared" si="305"/>
        <v>2083011</v>
      </c>
      <c r="H58" s="45">
        <f t="shared" si="305"/>
        <v>2083011</v>
      </c>
      <c r="I58" s="45">
        <f t="shared" si="305"/>
        <v>2083011</v>
      </c>
      <c r="J58" s="45">
        <f t="shared" si="305"/>
        <v>57916989</v>
      </c>
      <c r="K58" s="45">
        <f t="shared" si="305"/>
        <v>0</v>
      </c>
      <c r="L58" s="124"/>
      <c r="M58" s="45">
        <f t="shared" si="305"/>
        <v>10250207202</v>
      </c>
      <c r="N58" s="45" t="e">
        <f t="shared" si="305"/>
        <v>#VALUE!</v>
      </c>
      <c r="O58" s="45">
        <f t="shared" si="305"/>
        <v>60000000</v>
      </c>
      <c r="P58" s="45">
        <f t="shared" si="305"/>
        <v>60000000</v>
      </c>
      <c r="Q58" s="45">
        <f t="shared" si="305"/>
        <v>5000000</v>
      </c>
      <c r="R58" s="45">
        <f t="shared" si="305"/>
        <v>5000000</v>
      </c>
      <c r="S58" s="45">
        <f t="shared" si="305"/>
        <v>5000000</v>
      </c>
      <c r="T58" s="45">
        <f t="shared" si="305"/>
        <v>5000000</v>
      </c>
      <c r="U58" s="45">
        <f t="shared" si="305"/>
        <v>5000000</v>
      </c>
      <c r="V58" s="45">
        <f t="shared" si="305"/>
        <v>5000000</v>
      </c>
      <c r="W58" s="45">
        <f t="shared" si="305"/>
        <v>5000000</v>
      </c>
      <c r="X58" s="45">
        <f t="shared" si="305"/>
        <v>5000000</v>
      </c>
      <c r="Y58" s="45">
        <f t="shared" si="305"/>
        <v>5000000</v>
      </c>
      <c r="Z58" s="45">
        <f t="shared" si="305"/>
        <v>5000000</v>
      </c>
      <c r="AA58" s="45">
        <f t="shared" si="305"/>
        <v>5000000</v>
      </c>
      <c r="AB58" s="45">
        <f t="shared" si="305"/>
        <v>5000000</v>
      </c>
      <c r="AC58" s="45">
        <f t="shared" si="14"/>
        <v>10000000</v>
      </c>
      <c r="AD58" s="45">
        <f t="shared" si="305"/>
        <v>60000000</v>
      </c>
      <c r="AE58" s="124"/>
      <c r="AF58" s="45">
        <v>2083011</v>
      </c>
      <c r="AG58" s="45">
        <v>2083011</v>
      </c>
      <c r="AH58" s="45">
        <f t="shared" ref="AH58" si="306">+AH59+AH60</f>
        <v>0</v>
      </c>
      <c r="AI58" s="45">
        <f t="shared" ref="AI58" si="307">+AI59+AI60</f>
        <v>0</v>
      </c>
      <c r="AJ58" s="45">
        <f t="shared" ref="AJ58" si="308">+AJ59+AJ60</f>
        <v>0</v>
      </c>
      <c r="AK58" s="45">
        <f t="shared" ref="AK58" si="309">+AK59+AK60</f>
        <v>0</v>
      </c>
      <c r="AL58" s="45">
        <f t="shared" ref="AL58" si="310">+AL59+AL60</f>
        <v>0</v>
      </c>
      <c r="AM58" s="45">
        <f t="shared" ref="AM58" si="311">+AM59+AM60</f>
        <v>0</v>
      </c>
      <c r="AN58" s="45">
        <f t="shared" ref="AN58" si="312">+AN59+AN60</f>
        <v>0</v>
      </c>
      <c r="AO58" s="45">
        <f t="shared" ref="AO58" si="313">+AO59+AO60</f>
        <v>0</v>
      </c>
      <c r="AP58" s="45">
        <f t="shared" ref="AP58" si="314">+AP59+AP60</f>
        <v>0</v>
      </c>
      <c r="AQ58" s="45">
        <f t="shared" ref="AQ58" si="315">+AQ59+AQ60</f>
        <v>0</v>
      </c>
      <c r="AR58" s="45">
        <f t="shared" ref="AR58" si="316">+AR59+AR60</f>
        <v>0</v>
      </c>
      <c r="AS58" s="124"/>
      <c r="AT58" s="122">
        <f t="shared" si="26"/>
        <v>-0.58339779999999997</v>
      </c>
      <c r="AU58" s="122">
        <f t="shared" si="12"/>
        <v>-0.58339779999999997</v>
      </c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122">
        <f t="shared" si="27"/>
        <v>-1</v>
      </c>
    </row>
    <row r="59" spans="1:58">
      <c r="A59" s="46" t="s">
        <v>704</v>
      </c>
      <c r="B59" s="46" t="s">
        <v>357</v>
      </c>
      <c r="C59" s="47">
        <v>0</v>
      </c>
      <c r="D59" s="51"/>
      <c r="E59" s="52"/>
      <c r="F59" s="47">
        <f t="shared" si="64"/>
        <v>0</v>
      </c>
      <c r="G59" s="20">
        <v>2083011</v>
      </c>
      <c r="H59" s="51">
        <v>2083011</v>
      </c>
      <c r="I59" s="20">
        <v>2083011</v>
      </c>
      <c r="J59" s="47">
        <f t="shared" si="65"/>
        <v>-2083011</v>
      </c>
      <c r="K59" s="53"/>
      <c r="L59" s="124"/>
      <c r="M59" s="114"/>
      <c r="N59" s="115"/>
      <c r="O59" s="116"/>
      <c r="P59" s="116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>
        <f t="shared" si="14"/>
        <v>0</v>
      </c>
      <c r="AD59" s="47"/>
      <c r="AE59" s="124"/>
      <c r="AF59" s="47">
        <v>2083011</v>
      </c>
      <c r="AG59" s="47">
        <v>2083011</v>
      </c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124"/>
      <c r="AT59" s="123" t="e">
        <f t="shared" si="26"/>
        <v>#DIV/0!</v>
      </c>
      <c r="AU59" s="123" t="e">
        <f t="shared" si="12"/>
        <v>#DIV/0!</v>
      </c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123" t="e">
        <f t="shared" si="27"/>
        <v>#DIV/0!</v>
      </c>
    </row>
    <row r="60" spans="1:58">
      <c r="A60" s="46" t="s">
        <v>705</v>
      </c>
      <c r="B60" s="46" t="s">
        <v>361</v>
      </c>
      <c r="C60" s="47">
        <v>60000000</v>
      </c>
      <c r="D60" s="51"/>
      <c r="E60" s="52"/>
      <c r="F60" s="47">
        <f t="shared" si="64"/>
        <v>60000000</v>
      </c>
      <c r="G60" s="20">
        <v>0</v>
      </c>
      <c r="H60" s="51"/>
      <c r="I60" s="20">
        <v>0</v>
      </c>
      <c r="J60" s="47">
        <f t="shared" si="65"/>
        <v>60000000</v>
      </c>
      <c r="K60" s="53"/>
      <c r="L60" s="124"/>
      <c r="M60" s="114">
        <v>10250207202</v>
      </c>
      <c r="N60" s="115" t="s">
        <v>361</v>
      </c>
      <c r="O60" s="116">
        <v>60000000</v>
      </c>
      <c r="P60" s="116">
        <v>60000000</v>
      </c>
      <c r="Q60" s="47">
        <v>5000000</v>
      </c>
      <c r="R60" s="47">
        <v>5000000</v>
      </c>
      <c r="S60" s="47">
        <v>5000000</v>
      </c>
      <c r="T60" s="47">
        <v>5000000</v>
      </c>
      <c r="U60" s="47">
        <v>5000000</v>
      </c>
      <c r="V60" s="47">
        <v>5000000</v>
      </c>
      <c r="W60" s="47">
        <v>5000000</v>
      </c>
      <c r="X60" s="47">
        <v>5000000</v>
      </c>
      <c r="Y60" s="47">
        <v>5000000</v>
      </c>
      <c r="Z60" s="47">
        <v>5000000</v>
      </c>
      <c r="AA60" s="47">
        <v>5000000</v>
      </c>
      <c r="AB60" s="47">
        <v>5000000</v>
      </c>
      <c r="AC60" s="47">
        <f t="shared" si="14"/>
        <v>10000000</v>
      </c>
      <c r="AD60" s="47">
        <f>SUM(Q60:AB60)</f>
        <v>60000000</v>
      </c>
      <c r="AE60" s="124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 t="shared" ref="AR60" si="317">SUM(AF60:AQ60)</f>
        <v>0</v>
      </c>
      <c r="AS60" s="124"/>
      <c r="AT60" s="123">
        <f t="shared" si="26"/>
        <v>-1</v>
      </c>
      <c r="AU60" s="123">
        <f t="shared" si="12"/>
        <v>-1</v>
      </c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123">
        <f t="shared" si="27"/>
        <v>-1</v>
      </c>
    </row>
    <row r="61" spans="1:58">
      <c r="A61" s="42" t="s">
        <v>707</v>
      </c>
      <c r="B61" s="42" t="s">
        <v>601</v>
      </c>
      <c r="C61" s="43">
        <f>+C62+C66</f>
        <v>82055804841</v>
      </c>
      <c r="D61" s="43">
        <f t="shared" ref="D61:AD61" si="318">+D62+D66</f>
        <v>0</v>
      </c>
      <c r="E61" s="43">
        <f t="shared" si="318"/>
        <v>0</v>
      </c>
      <c r="F61" s="43">
        <f t="shared" si="318"/>
        <v>82055804841</v>
      </c>
      <c r="G61" s="43">
        <f t="shared" si="318"/>
        <v>13114799790</v>
      </c>
      <c r="H61" s="43">
        <f t="shared" si="318"/>
        <v>8873795310</v>
      </c>
      <c r="I61" s="43">
        <f t="shared" si="318"/>
        <v>13114799790</v>
      </c>
      <c r="J61" s="43">
        <f t="shared" si="318"/>
        <v>68941005051</v>
      </c>
      <c r="K61" s="43">
        <f t="shared" si="318"/>
        <v>0</v>
      </c>
      <c r="L61" s="124"/>
      <c r="M61" s="43">
        <f t="shared" si="318"/>
        <v>51302405515</v>
      </c>
      <c r="N61" s="43" t="e">
        <f t="shared" si="318"/>
        <v>#VALUE!</v>
      </c>
      <c r="O61" s="43">
        <f t="shared" si="318"/>
        <v>82055804840.594254</v>
      </c>
      <c r="P61" s="43">
        <f t="shared" si="318"/>
        <v>82055804840.594254</v>
      </c>
      <c r="Q61" s="43">
        <f t="shared" si="318"/>
        <v>4111941097.5226669</v>
      </c>
      <c r="R61" s="43">
        <f t="shared" si="318"/>
        <v>8650703234.0453339</v>
      </c>
      <c r="S61" s="43">
        <f t="shared" si="318"/>
        <v>4111941097.5226669</v>
      </c>
      <c r="T61" s="43">
        <f t="shared" si="318"/>
        <v>6656498388.2526665</v>
      </c>
      <c r="U61" s="43">
        <f t="shared" si="318"/>
        <v>8066783598.5226669</v>
      </c>
      <c r="V61" s="43">
        <f t="shared" si="318"/>
        <v>8223882195.0453339</v>
      </c>
      <c r="W61" s="43">
        <f t="shared" si="318"/>
        <v>4538762136.5226669</v>
      </c>
      <c r="X61" s="43">
        <f t="shared" si="318"/>
        <v>12888766566.546923</v>
      </c>
      <c r="Y61" s="43">
        <f t="shared" si="318"/>
        <v>7931941097.5226669</v>
      </c>
      <c r="Z61" s="43">
        <f t="shared" si="318"/>
        <v>4538762136.5226669</v>
      </c>
      <c r="AA61" s="43">
        <f t="shared" si="318"/>
        <v>4111941097.5226669</v>
      </c>
      <c r="AB61" s="43">
        <f t="shared" si="318"/>
        <v>8223882195.0453339</v>
      </c>
      <c r="AC61" s="43">
        <f t="shared" si="14"/>
        <v>12762644331.568001</v>
      </c>
      <c r="AD61" s="43">
        <f t="shared" si="318"/>
        <v>82055804840.594254</v>
      </c>
      <c r="AE61" s="124"/>
      <c r="AF61" s="43">
        <v>4241004480</v>
      </c>
      <c r="AG61" s="43">
        <v>8873795310</v>
      </c>
      <c r="AH61" s="43">
        <f t="shared" ref="AH61" si="319">+AH62+AH66</f>
        <v>0</v>
      </c>
      <c r="AI61" s="43">
        <f t="shared" ref="AI61" si="320">+AI62+AI66</f>
        <v>0</v>
      </c>
      <c r="AJ61" s="43">
        <f t="shared" ref="AJ61" si="321">+AJ62+AJ66</f>
        <v>0</v>
      </c>
      <c r="AK61" s="43">
        <f t="shared" ref="AK61" si="322">+AK62+AK66</f>
        <v>0</v>
      </c>
      <c r="AL61" s="43">
        <f t="shared" ref="AL61" si="323">+AL62+AL66</f>
        <v>0</v>
      </c>
      <c r="AM61" s="43">
        <f t="shared" ref="AM61" si="324">+AM62+AM66</f>
        <v>0</v>
      </c>
      <c r="AN61" s="43">
        <f t="shared" ref="AN61" si="325">+AN62+AN66</f>
        <v>0</v>
      </c>
      <c r="AO61" s="43">
        <f t="shared" ref="AO61" si="326">+AO62+AO66</f>
        <v>0</v>
      </c>
      <c r="AP61" s="43">
        <f t="shared" ref="AP61" si="327">+AP62+AP66</f>
        <v>0</v>
      </c>
      <c r="AQ61" s="43">
        <f t="shared" ref="AQ61" si="328">+AQ62+AQ66</f>
        <v>0</v>
      </c>
      <c r="AR61" s="43">
        <f t="shared" ref="AR61" si="329">+AR62+AR66</f>
        <v>13114799790</v>
      </c>
      <c r="AS61" s="124"/>
      <c r="AT61" s="121">
        <f t="shared" si="26"/>
        <v>3.1387458968001818E-2</v>
      </c>
      <c r="AU61" s="121">
        <f t="shared" si="12"/>
        <v>2.5788894835355652E-2</v>
      </c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121">
        <f t="shared" si="27"/>
        <v>2.7592671963830702E-2</v>
      </c>
    </row>
    <row r="62" spans="1:58">
      <c r="A62" s="42" t="s">
        <v>708</v>
      </c>
      <c r="B62" s="42" t="s">
        <v>709</v>
      </c>
      <c r="C62" s="43">
        <f>+C63</f>
        <v>1707284156</v>
      </c>
      <c r="D62" s="43">
        <f t="shared" ref="D62:AD64" si="330">+D63</f>
        <v>0</v>
      </c>
      <c r="E62" s="43">
        <f t="shared" si="330"/>
        <v>0</v>
      </c>
      <c r="F62" s="43">
        <f t="shared" si="330"/>
        <v>1707284156</v>
      </c>
      <c r="G62" s="43">
        <f t="shared" si="330"/>
        <v>277862000</v>
      </c>
      <c r="H62" s="43">
        <f t="shared" si="330"/>
        <v>277862000</v>
      </c>
      <c r="I62" s="43">
        <f t="shared" si="330"/>
        <v>277862000</v>
      </c>
      <c r="J62" s="43">
        <f t="shared" si="330"/>
        <v>1429422156</v>
      </c>
      <c r="K62" s="43">
        <f t="shared" si="330"/>
        <v>0</v>
      </c>
      <c r="L62" s="124"/>
      <c r="M62" s="43">
        <f t="shared" si="330"/>
        <v>10260401101</v>
      </c>
      <c r="N62" s="43" t="str">
        <f t="shared" si="330"/>
        <v>DEVOLUCIÓN IVA- INSTITUCIONES DE EDUCACIÓN SUPERIOR</v>
      </c>
      <c r="O62" s="43">
        <f t="shared" si="330"/>
        <v>1707284156</v>
      </c>
      <c r="P62" s="43">
        <f t="shared" si="330"/>
        <v>1707284156</v>
      </c>
      <c r="Q62" s="43">
        <f t="shared" si="330"/>
        <v>0</v>
      </c>
      <c r="R62" s="43">
        <f t="shared" si="330"/>
        <v>426821039</v>
      </c>
      <c r="S62" s="43">
        <f t="shared" si="330"/>
        <v>0</v>
      </c>
      <c r="T62" s="43">
        <f t="shared" si="330"/>
        <v>426821039</v>
      </c>
      <c r="U62" s="43">
        <f t="shared" si="330"/>
        <v>0</v>
      </c>
      <c r="V62" s="43">
        <f t="shared" si="330"/>
        <v>0</v>
      </c>
      <c r="W62" s="43">
        <f t="shared" si="330"/>
        <v>426821039</v>
      </c>
      <c r="X62" s="43">
        <f t="shared" si="330"/>
        <v>0</v>
      </c>
      <c r="Y62" s="43">
        <f t="shared" si="330"/>
        <v>0</v>
      </c>
      <c r="Z62" s="43">
        <f t="shared" si="330"/>
        <v>426821039</v>
      </c>
      <c r="AA62" s="43">
        <f t="shared" si="330"/>
        <v>0</v>
      </c>
      <c r="AB62" s="43">
        <f t="shared" si="330"/>
        <v>0</v>
      </c>
      <c r="AC62" s="43">
        <f t="shared" si="14"/>
        <v>426821039</v>
      </c>
      <c r="AD62" s="43">
        <f t="shared" si="330"/>
        <v>1707284156</v>
      </c>
      <c r="AE62" s="124"/>
      <c r="AF62" s="43">
        <v>0</v>
      </c>
      <c r="AG62" s="43">
        <v>277862000</v>
      </c>
      <c r="AH62" s="43">
        <f t="shared" ref="AH62:AH64" si="331">+AH63</f>
        <v>0</v>
      </c>
      <c r="AI62" s="43">
        <f t="shared" ref="AI62:AI64" si="332">+AI63</f>
        <v>0</v>
      </c>
      <c r="AJ62" s="43">
        <f t="shared" ref="AJ62:AJ64" si="333">+AJ63</f>
        <v>0</v>
      </c>
      <c r="AK62" s="43">
        <f t="shared" ref="AK62:AK64" si="334">+AK63</f>
        <v>0</v>
      </c>
      <c r="AL62" s="43">
        <f t="shared" ref="AL62:AL64" si="335">+AL63</f>
        <v>0</v>
      </c>
      <c r="AM62" s="43">
        <f t="shared" ref="AM62:AM64" si="336">+AM63</f>
        <v>0</v>
      </c>
      <c r="AN62" s="43">
        <f t="shared" ref="AN62:AN64" si="337">+AN63</f>
        <v>0</v>
      </c>
      <c r="AO62" s="43">
        <f t="shared" ref="AO62:AO64" si="338">+AO63</f>
        <v>0</v>
      </c>
      <c r="AP62" s="43">
        <f t="shared" ref="AP62:AP64" si="339">+AP63</f>
        <v>0</v>
      </c>
      <c r="AQ62" s="43">
        <f t="shared" ref="AQ62:AQ64" si="340">+AQ63</f>
        <v>0</v>
      </c>
      <c r="AR62" s="43">
        <f t="shared" ref="AR62:AR64" si="341">+AR63</f>
        <v>277862000</v>
      </c>
      <c r="AS62" s="124"/>
      <c r="AT62" s="121" t="e">
        <f t="shared" si="26"/>
        <v>#DIV/0!</v>
      </c>
      <c r="AU62" s="121">
        <f t="shared" si="12"/>
        <v>-0.3489964771863085</v>
      </c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121">
        <f t="shared" si="27"/>
        <v>-0.3489964771863085</v>
      </c>
    </row>
    <row r="63" spans="1:58">
      <c r="A63" s="42" t="s">
        <v>710</v>
      </c>
      <c r="B63" s="42" t="s">
        <v>709</v>
      </c>
      <c r="C63" s="43">
        <f>+C64</f>
        <v>1707284156</v>
      </c>
      <c r="D63" s="43">
        <f t="shared" si="330"/>
        <v>0</v>
      </c>
      <c r="E63" s="43">
        <f t="shared" si="330"/>
        <v>0</v>
      </c>
      <c r="F63" s="43">
        <f t="shared" si="330"/>
        <v>1707284156</v>
      </c>
      <c r="G63" s="43">
        <f t="shared" si="330"/>
        <v>277862000</v>
      </c>
      <c r="H63" s="43">
        <f t="shared" si="330"/>
        <v>277862000</v>
      </c>
      <c r="I63" s="43">
        <f t="shared" si="330"/>
        <v>277862000</v>
      </c>
      <c r="J63" s="43">
        <f t="shared" si="330"/>
        <v>1429422156</v>
      </c>
      <c r="K63" s="43">
        <f t="shared" si="330"/>
        <v>0</v>
      </c>
      <c r="L63" s="124"/>
      <c r="M63" s="43">
        <f t="shared" si="330"/>
        <v>10260401101</v>
      </c>
      <c r="N63" s="43" t="str">
        <f t="shared" si="330"/>
        <v>DEVOLUCIÓN IVA- INSTITUCIONES DE EDUCACIÓN SUPERIOR</v>
      </c>
      <c r="O63" s="43">
        <f t="shared" si="330"/>
        <v>1707284156</v>
      </c>
      <c r="P63" s="43">
        <f t="shared" si="330"/>
        <v>1707284156</v>
      </c>
      <c r="Q63" s="43">
        <f t="shared" si="330"/>
        <v>0</v>
      </c>
      <c r="R63" s="43">
        <f t="shared" si="330"/>
        <v>426821039</v>
      </c>
      <c r="S63" s="43">
        <f t="shared" si="330"/>
        <v>0</v>
      </c>
      <c r="T63" s="43">
        <f t="shared" si="330"/>
        <v>426821039</v>
      </c>
      <c r="U63" s="43">
        <f t="shared" si="330"/>
        <v>0</v>
      </c>
      <c r="V63" s="43">
        <f t="shared" si="330"/>
        <v>0</v>
      </c>
      <c r="W63" s="43">
        <f t="shared" si="330"/>
        <v>426821039</v>
      </c>
      <c r="X63" s="43">
        <f t="shared" si="330"/>
        <v>0</v>
      </c>
      <c r="Y63" s="43">
        <f t="shared" si="330"/>
        <v>0</v>
      </c>
      <c r="Z63" s="43">
        <f t="shared" si="330"/>
        <v>426821039</v>
      </c>
      <c r="AA63" s="43">
        <f t="shared" si="330"/>
        <v>0</v>
      </c>
      <c r="AB63" s="43">
        <f t="shared" si="330"/>
        <v>0</v>
      </c>
      <c r="AC63" s="43">
        <f t="shared" si="14"/>
        <v>426821039</v>
      </c>
      <c r="AD63" s="43">
        <f t="shared" si="330"/>
        <v>1707284156</v>
      </c>
      <c r="AE63" s="124"/>
      <c r="AF63" s="43">
        <v>0</v>
      </c>
      <c r="AG63" s="43">
        <v>277862000</v>
      </c>
      <c r="AH63" s="43">
        <f t="shared" si="331"/>
        <v>0</v>
      </c>
      <c r="AI63" s="43">
        <f t="shared" si="332"/>
        <v>0</v>
      </c>
      <c r="AJ63" s="43">
        <f t="shared" si="333"/>
        <v>0</v>
      </c>
      <c r="AK63" s="43">
        <f t="shared" si="334"/>
        <v>0</v>
      </c>
      <c r="AL63" s="43">
        <f t="shared" si="335"/>
        <v>0</v>
      </c>
      <c r="AM63" s="43">
        <f t="shared" si="336"/>
        <v>0</v>
      </c>
      <c r="AN63" s="43">
        <f t="shared" si="337"/>
        <v>0</v>
      </c>
      <c r="AO63" s="43">
        <f t="shared" si="338"/>
        <v>0</v>
      </c>
      <c r="AP63" s="43">
        <f t="shared" si="339"/>
        <v>0</v>
      </c>
      <c r="AQ63" s="43">
        <f t="shared" si="340"/>
        <v>0</v>
      </c>
      <c r="AR63" s="43">
        <f t="shared" si="341"/>
        <v>277862000</v>
      </c>
      <c r="AS63" s="124"/>
      <c r="AT63" s="121" t="e">
        <f t="shared" si="26"/>
        <v>#DIV/0!</v>
      </c>
      <c r="AU63" s="121">
        <f t="shared" si="12"/>
        <v>-0.3489964771863085</v>
      </c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121">
        <f t="shared" si="27"/>
        <v>-0.3489964771863085</v>
      </c>
    </row>
    <row r="64" spans="1:58">
      <c r="A64" s="44" t="s">
        <v>711</v>
      </c>
      <c r="B64" s="44" t="s">
        <v>709</v>
      </c>
      <c r="C64" s="45">
        <f>+C65</f>
        <v>1707284156</v>
      </c>
      <c r="D64" s="45">
        <f t="shared" si="330"/>
        <v>0</v>
      </c>
      <c r="E64" s="45">
        <f t="shared" si="330"/>
        <v>0</v>
      </c>
      <c r="F64" s="45">
        <f t="shared" si="330"/>
        <v>1707284156</v>
      </c>
      <c r="G64" s="45">
        <f t="shared" si="330"/>
        <v>277862000</v>
      </c>
      <c r="H64" s="45">
        <f t="shared" si="330"/>
        <v>277862000</v>
      </c>
      <c r="I64" s="45">
        <f t="shared" si="330"/>
        <v>277862000</v>
      </c>
      <c r="J64" s="45">
        <f t="shared" si="330"/>
        <v>1429422156</v>
      </c>
      <c r="K64" s="45">
        <f t="shared" si="330"/>
        <v>0</v>
      </c>
      <c r="L64" s="124"/>
      <c r="M64" s="45">
        <f t="shared" si="330"/>
        <v>10260401101</v>
      </c>
      <c r="N64" s="45" t="str">
        <f t="shared" si="330"/>
        <v>DEVOLUCIÓN IVA- INSTITUCIONES DE EDUCACIÓN SUPERIOR</v>
      </c>
      <c r="O64" s="45">
        <f t="shared" si="330"/>
        <v>1707284156</v>
      </c>
      <c r="P64" s="45">
        <f t="shared" si="330"/>
        <v>1707284156</v>
      </c>
      <c r="Q64" s="45">
        <f t="shared" si="330"/>
        <v>0</v>
      </c>
      <c r="R64" s="45">
        <f t="shared" si="330"/>
        <v>426821039</v>
      </c>
      <c r="S64" s="45">
        <f t="shared" si="330"/>
        <v>0</v>
      </c>
      <c r="T64" s="45">
        <f t="shared" si="330"/>
        <v>426821039</v>
      </c>
      <c r="U64" s="45">
        <f t="shared" si="330"/>
        <v>0</v>
      </c>
      <c r="V64" s="45">
        <f t="shared" si="330"/>
        <v>0</v>
      </c>
      <c r="W64" s="45">
        <f t="shared" si="330"/>
        <v>426821039</v>
      </c>
      <c r="X64" s="45">
        <f t="shared" si="330"/>
        <v>0</v>
      </c>
      <c r="Y64" s="45">
        <f t="shared" si="330"/>
        <v>0</v>
      </c>
      <c r="Z64" s="45">
        <f t="shared" si="330"/>
        <v>426821039</v>
      </c>
      <c r="AA64" s="45">
        <f t="shared" si="330"/>
        <v>0</v>
      </c>
      <c r="AB64" s="45">
        <f t="shared" si="330"/>
        <v>0</v>
      </c>
      <c r="AC64" s="45">
        <f t="shared" si="14"/>
        <v>426821039</v>
      </c>
      <c r="AD64" s="45">
        <f t="shared" si="330"/>
        <v>1707284156</v>
      </c>
      <c r="AE64" s="124"/>
      <c r="AF64" s="45">
        <v>0</v>
      </c>
      <c r="AG64" s="45">
        <v>277862000</v>
      </c>
      <c r="AH64" s="45">
        <f t="shared" si="331"/>
        <v>0</v>
      </c>
      <c r="AI64" s="45">
        <f t="shared" si="332"/>
        <v>0</v>
      </c>
      <c r="AJ64" s="45">
        <f t="shared" si="333"/>
        <v>0</v>
      </c>
      <c r="AK64" s="45">
        <f t="shared" si="334"/>
        <v>0</v>
      </c>
      <c r="AL64" s="45">
        <f t="shared" si="335"/>
        <v>0</v>
      </c>
      <c r="AM64" s="45">
        <f t="shared" si="336"/>
        <v>0</v>
      </c>
      <c r="AN64" s="45">
        <f t="shared" si="337"/>
        <v>0</v>
      </c>
      <c r="AO64" s="45">
        <f t="shared" si="338"/>
        <v>0</v>
      </c>
      <c r="AP64" s="45">
        <f t="shared" si="339"/>
        <v>0</v>
      </c>
      <c r="AQ64" s="45">
        <f t="shared" si="340"/>
        <v>0</v>
      </c>
      <c r="AR64" s="45">
        <f t="shared" si="341"/>
        <v>277862000</v>
      </c>
      <c r="AS64" s="124"/>
      <c r="AT64" s="122" t="e">
        <f t="shared" si="26"/>
        <v>#DIV/0!</v>
      </c>
      <c r="AU64" s="122">
        <f t="shared" si="12"/>
        <v>-0.3489964771863085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122">
        <f t="shared" si="27"/>
        <v>-0.3489964771863085</v>
      </c>
    </row>
    <row r="65" spans="1:58">
      <c r="A65" s="46" t="s">
        <v>712</v>
      </c>
      <c r="B65" s="46" t="s">
        <v>709</v>
      </c>
      <c r="C65" s="47">
        <v>1707284156</v>
      </c>
      <c r="D65" s="51"/>
      <c r="E65" s="52"/>
      <c r="F65" s="47">
        <f t="shared" si="64"/>
        <v>1707284156</v>
      </c>
      <c r="G65" s="20">
        <v>277862000</v>
      </c>
      <c r="H65" s="51">
        <v>277862000</v>
      </c>
      <c r="I65" s="20">
        <v>277862000</v>
      </c>
      <c r="J65" s="57">
        <f t="shared" si="65"/>
        <v>1429422156</v>
      </c>
      <c r="K65" s="53"/>
      <c r="L65" s="124"/>
      <c r="M65" s="114">
        <v>10260401101</v>
      </c>
      <c r="N65" s="115" t="s">
        <v>709</v>
      </c>
      <c r="O65" s="116">
        <v>1707284156</v>
      </c>
      <c r="P65" s="116">
        <v>1707284156</v>
      </c>
      <c r="Q65" s="57">
        <v>0</v>
      </c>
      <c r="R65" s="57">
        <v>426821039</v>
      </c>
      <c r="S65" s="57">
        <v>0</v>
      </c>
      <c r="T65" s="57">
        <v>426821039</v>
      </c>
      <c r="U65" s="57">
        <v>0</v>
      </c>
      <c r="V65" s="57">
        <v>0</v>
      </c>
      <c r="W65" s="57">
        <v>426821039</v>
      </c>
      <c r="X65" s="57">
        <v>0</v>
      </c>
      <c r="Y65" s="57">
        <v>0</v>
      </c>
      <c r="Z65" s="57">
        <v>426821039</v>
      </c>
      <c r="AA65" s="57">
        <v>0</v>
      </c>
      <c r="AB65" s="57">
        <v>0</v>
      </c>
      <c r="AC65" s="57">
        <f t="shared" si="14"/>
        <v>426821039</v>
      </c>
      <c r="AD65" s="57">
        <f>SUM(Q65:AB65)</f>
        <v>1707284156</v>
      </c>
      <c r="AE65" s="124"/>
      <c r="AF65" s="57"/>
      <c r="AG65" s="57">
        <v>277862000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>
        <f t="shared" ref="AR65" si="342">SUM(AF65:AQ65)</f>
        <v>277862000</v>
      </c>
      <c r="AS65" s="124"/>
      <c r="AT65" s="118" t="e">
        <f t="shared" si="26"/>
        <v>#DIV/0!</v>
      </c>
      <c r="AU65" s="118">
        <f t="shared" si="12"/>
        <v>-0.3489964771863085</v>
      </c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118">
        <f t="shared" si="27"/>
        <v>-0.3489964771863085</v>
      </c>
    </row>
    <row r="66" spans="1:58">
      <c r="A66" s="42" t="s">
        <v>713</v>
      </c>
      <c r="B66" s="42" t="s">
        <v>714</v>
      </c>
      <c r="C66" s="43">
        <f>+C67</f>
        <v>80348520685</v>
      </c>
      <c r="D66" s="43">
        <f t="shared" ref="D66:AD67" si="343">+D67</f>
        <v>0</v>
      </c>
      <c r="E66" s="43">
        <f t="shared" si="343"/>
        <v>0</v>
      </c>
      <c r="F66" s="43">
        <f t="shared" si="343"/>
        <v>80348520685</v>
      </c>
      <c r="G66" s="43">
        <f t="shared" si="343"/>
        <v>12836937790</v>
      </c>
      <c r="H66" s="43">
        <f t="shared" si="343"/>
        <v>8595933310</v>
      </c>
      <c r="I66" s="43">
        <f t="shared" si="343"/>
        <v>12836937790</v>
      </c>
      <c r="J66" s="43">
        <f t="shared" si="343"/>
        <v>67511582895</v>
      </c>
      <c r="K66" s="43">
        <f t="shared" si="343"/>
        <v>0</v>
      </c>
      <c r="L66" s="124"/>
      <c r="M66" s="43">
        <f t="shared" si="343"/>
        <v>41042004414</v>
      </c>
      <c r="N66" s="43">
        <f t="shared" si="343"/>
        <v>0</v>
      </c>
      <c r="O66" s="43">
        <f t="shared" si="343"/>
        <v>80348520684.594254</v>
      </c>
      <c r="P66" s="43">
        <f t="shared" si="343"/>
        <v>80348520684.594254</v>
      </c>
      <c r="Q66" s="43">
        <f t="shared" si="343"/>
        <v>4111941097.5226669</v>
      </c>
      <c r="R66" s="43">
        <f t="shared" si="343"/>
        <v>8223882195.0453339</v>
      </c>
      <c r="S66" s="43">
        <f t="shared" si="343"/>
        <v>4111941097.5226669</v>
      </c>
      <c r="T66" s="43">
        <f t="shared" si="343"/>
        <v>6229677349.2526665</v>
      </c>
      <c r="U66" s="43">
        <f t="shared" si="343"/>
        <v>8066783598.5226669</v>
      </c>
      <c r="V66" s="43">
        <f t="shared" si="343"/>
        <v>8223882195.0453339</v>
      </c>
      <c r="W66" s="43">
        <f t="shared" si="343"/>
        <v>4111941097.5226669</v>
      </c>
      <c r="X66" s="43">
        <f t="shared" si="343"/>
        <v>12888766566.546923</v>
      </c>
      <c r="Y66" s="43">
        <f t="shared" si="343"/>
        <v>7931941097.5226669</v>
      </c>
      <c r="Z66" s="43">
        <f t="shared" si="343"/>
        <v>4111941097.5226669</v>
      </c>
      <c r="AA66" s="43">
        <f t="shared" si="343"/>
        <v>4111941097.5226669</v>
      </c>
      <c r="AB66" s="43">
        <f t="shared" si="343"/>
        <v>8223882195.0453339</v>
      </c>
      <c r="AC66" s="43">
        <f t="shared" si="14"/>
        <v>12335823292.568001</v>
      </c>
      <c r="AD66" s="43">
        <f t="shared" si="343"/>
        <v>80348520684.594254</v>
      </c>
      <c r="AE66" s="124"/>
      <c r="AF66" s="43">
        <v>4241004480</v>
      </c>
      <c r="AG66" s="43">
        <v>8595933310</v>
      </c>
      <c r="AH66" s="43">
        <f t="shared" ref="AH66:AH67" si="344">+AH67</f>
        <v>0</v>
      </c>
      <c r="AI66" s="43">
        <f t="shared" ref="AI66:AI67" si="345">+AI67</f>
        <v>0</v>
      </c>
      <c r="AJ66" s="43">
        <f t="shared" ref="AJ66:AJ67" si="346">+AJ67</f>
        <v>0</v>
      </c>
      <c r="AK66" s="43">
        <f t="shared" ref="AK66:AK67" si="347">+AK67</f>
        <v>0</v>
      </c>
      <c r="AL66" s="43">
        <f t="shared" ref="AL66:AL67" si="348">+AL67</f>
        <v>0</v>
      </c>
      <c r="AM66" s="43">
        <f t="shared" ref="AM66:AM67" si="349">+AM67</f>
        <v>0</v>
      </c>
      <c r="AN66" s="43">
        <f t="shared" ref="AN66:AN67" si="350">+AN67</f>
        <v>0</v>
      </c>
      <c r="AO66" s="43">
        <f t="shared" ref="AO66:AO67" si="351">+AO67</f>
        <v>0</v>
      </c>
      <c r="AP66" s="43">
        <f t="shared" ref="AP66:AP67" si="352">+AP67</f>
        <v>0</v>
      </c>
      <c r="AQ66" s="43">
        <f t="shared" ref="AQ66:AQ67" si="353">+AQ67</f>
        <v>0</v>
      </c>
      <c r="AR66" s="43">
        <f t="shared" ref="AR66:AR67" si="354">+AR67</f>
        <v>12836937790</v>
      </c>
      <c r="AS66" s="124"/>
      <c r="AT66" s="121">
        <f t="shared" si="26"/>
        <v>3.1387458968001818E-2</v>
      </c>
      <c r="AU66" s="121">
        <f t="shared" si="12"/>
        <v>4.5240326421360562E-2</v>
      </c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121">
        <f t="shared" si="27"/>
        <v>4.0622703936907652E-2</v>
      </c>
    </row>
    <row r="67" spans="1:58">
      <c r="A67" s="42" t="s">
        <v>715</v>
      </c>
      <c r="B67" s="42" t="s">
        <v>716</v>
      </c>
      <c r="C67" s="43">
        <f>+C68</f>
        <v>80348520685</v>
      </c>
      <c r="D67" s="43">
        <f t="shared" si="343"/>
        <v>0</v>
      </c>
      <c r="E67" s="43">
        <f t="shared" si="343"/>
        <v>0</v>
      </c>
      <c r="F67" s="43">
        <f t="shared" si="343"/>
        <v>80348520685</v>
      </c>
      <c r="G67" s="43">
        <f t="shared" si="343"/>
        <v>12836937790</v>
      </c>
      <c r="H67" s="43">
        <f t="shared" si="343"/>
        <v>8595933310</v>
      </c>
      <c r="I67" s="43">
        <f t="shared" si="343"/>
        <v>12836937790</v>
      </c>
      <c r="J67" s="43">
        <f t="shared" si="343"/>
        <v>67511582895</v>
      </c>
      <c r="K67" s="43">
        <f t="shared" si="343"/>
        <v>0</v>
      </c>
      <c r="L67" s="124"/>
      <c r="M67" s="43">
        <f t="shared" si="343"/>
        <v>41042004414</v>
      </c>
      <c r="N67" s="43">
        <f t="shared" si="343"/>
        <v>0</v>
      </c>
      <c r="O67" s="43">
        <f t="shared" si="343"/>
        <v>80348520684.594254</v>
      </c>
      <c r="P67" s="43">
        <f t="shared" si="343"/>
        <v>80348520684.594254</v>
      </c>
      <c r="Q67" s="43">
        <f t="shared" si="343"/>
        <v>4111941097.5226669</v>
      </c>
      <c r="R67" s="43">
        <f t="shared" si="343"/>
        <v>8223882195.0453339</v>
      </c>
      <c r="S67" s="43">
        <f t="shared" si="343"/>
        <v>4111941097.5226669</v>
      </c>
      <c r="T67" s="43">
        <f t="shared" si="343"/>
        <v>6229677349.2526665</v>
      </c>
      <c r="U67" s="43">
        <f t="shared" si="343"/>
        <v>8066783598.5226669</v>
      </c>
      <c r="V67" s="43">
        <f t="shared" si="343"/>
        <v>8223882195.0453339</v>
      </c>
      <c r="W67" s="43">
        <f t="shared" si="343"/>
        <v>4111941097.5226669</v>
      </c>
      <c r="X67" s="43">
        <f t="shared" si="343"/>
        <v>12888766566.546923</v>
      </c>
      <c r="Y67" s="43">
        <f t="shared" si="343"/>
        <v>7931941097.5226669</v>
      </c>
      <c r="Z67" s="43">
        <f t="shared" si="343"/>
        <v>4111941097.5226669</v>
      </c>
      <c r="AA67" s="43">
        <f t="shared" si="343"/>
        <v>4111941097.5226669</v>
      </c>
      <c r="AB67" s="43">
        <f t="shared" si="343"/>
        <v>8223882195.0453339</v>
      </c>
      <c r="AC67" s="43">
        <f t="shared" si="14"/>
        <v>12335823292.568001</v>
      </c>
      <c r="AD67" s="43">
        <f t="shared" si="343"/>
        <v>80348520684.594254</v>
      </c>
      <c r="AE67" s="124"/>
      <c r="AF67" s="43">
        <v>4241004480</v>
      </c>
      <c r="AG67" s="43">
        <v>8595933310</v>
      </c>
      <c r="AH67" s="43">
        <f t="shared" si="344"/>
        <v>0</v>
      </c>
      <c r="AI67" s="43">
        <f t="shared" si="345"/>
        <v>0</v>
      </c>
      <c r="AJ67" s="43">
        <f t="shared" si="346"/>
        <v>0</v>
      </c>
      <c r="AK67" s="43">
        <f t="shared" si="347"/>
        <v>0</v>
      </c>
      <c r="AL67" s="43">
        <f t="shared" si="348"/>
        <v>0</v>
      </c>
      <c r="AM67" s="43">
        <f t="shared" si="349"/>
        <v>0</v>
      </c>
      <c r="AN67" s="43">
        <f t="shared" si="350"/>
        <v>0</v>
      </c>
      <c r="AO67" s="43">
        <f t="shared" si="351"/>
        <v>0</v>
      </c>
      <c r="AP67" s="43">
        <f t="shared" si="352"/>
        <v>0</v>
      </c>
      <c r="AQ67" s="43">
        <f t="shared" si="353"/>
        <v>0</v>
      </c>
      <c r="AR67" s="43">
        <f t="shared" si="354"/>
        <v>12836937790</v>
      </c>
      <c r="AS67" s="124"/>
      <c r="AT67" s="121">
        <f t="shared" si="26"/>
        <v>3.1387458968001818E-2</v>
      </c>
      <c r="AU67" s="121">
        <f t="shared" si="12"/>
        <v>4.5240326421360562E-2</v>
      </c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121">
        <f t="shared" si="27"/>
        <v>4.0622703936907652E-2</v>
      </c>
    </row>
    <row r="68" spans="1:58">
      <c r="A68" s="44" t="s">
        <v>717</v>
      </c>
      <c r="B68" s="44" t="s">
        <v>716</v>
      </c>
      <c r="C68" s="45">
        <f>SUM(C69:C72)</f>
        <v>80348520685</v>
      </c>
      <c r="D68" s="45">
        <f t="shared" ref="D68:AD68" si="355">SUM(D69:D72)</f>
        <v>0</v>
      </c>
      <c r="E68" s="45">
        <f t="shared" si="355"/>
        <v>0</v>
      </c>
      <c r="F68" s="45">
        <f t="shared" si="355"/>
        <v>80348520685</v>
      </c>
      <c r="G68" s="45">
        <f t="shared" si="355"/>
        <v>12836937790</v>
      </c>
      <c r="H68" s="45">
        <f t="shared" si="355"/>
        <v>8595933310</v>
      </c>
      <c r="I68" s="45">
        <f t="shared" si="355"/>
        <v>12836937790</v>
      </c>
      <c r="J68" s="45">
        <f t="shared" si="355"/>
        <v>67511582895</v>
      </c>
      <c r="K68" s="45">
        <f t="shared" si="355"/>
        <v>0</v>
      </c>
      <c r="L68" s="124"/>
      <c r="M68" s="45">
        <f t="shared" si="355"/>
        <v>41042004414</v>
      </c>
      <c r="N68" s="45">
        <f t="shared" si="355"/>
        <v>0</v>
      </c>
      <c r="O68" s="45">
        <f t="shared" si="355"/>
        <v>80348520684.594254</v>
      </c>
      <c r="P68" s="45">
        <f t="shared" si="355"/>
        <v>80348520684.594254</v>
      </c>
      <c r="Q68" s="45">
        <f t="shared" si="355"/>
        <v>4111941097.5226669</v>
      </c>
      <c r="R68" s="45">
        <f t="shared" si="355"/>
        <v>8223882195.0453339</v>
      </c>
      <c r="S68" s="45">
        <f t="shared" si="355"/>
        <v>4111941097.5226669</v>
      </c>
      <c r="T68" s="45">
        <f t="shared" si="355"/>
        <v>6229677349.2526665</v>
      </c>
      <c r="U68" s="45">
        <f t="shared" si="355"/>
        <v>8066783598.5226669</v>
      </c>
      <c r="V68" s="45">
        <f t="shared" si="355"/>
        <v>8223882195.0453339</v>
      </c>
      <c r="W68" s="45">
        <f t="shared" si="355"/>
        <v>4111941097.5226669</v>
      </c>
      <c r="X68" s="45">
        <f t="shared" si="355"/>
        <v>12888766566.546923</v>
      </c>
      <c r="Y68" s="45">
        <f t="shared" si="355"/>
        <v>7931941097.5226669</v>
      </c>
      <c r="Z68" s="45">
        <f t="shared" si="355"/>
        <v>4111941097.5226669</v>
      </c>
      <c r="AA68" s="45">
        <f t="shared" si="355"/>
        <v>4111941097.5226669</v>
      </c>
      <c r="AB68" s="45">
        <f t="shared" si="355"/>
        <v>8223882195.0453339</v>
      </c>
      <c r="AC68" s="45">
        <f t="shared" si="14"/>
        <v>12335823292.568001</v>
      </c>
      <c r="AD68" s="45">
        <f t="shared" si="355"/>
        <v>80348520684.594254</v>
      </c>
      <c r="AE68" s="124"/>
      <c r="AF68" s="45">
        <v>4241004480</v>
      </c>
      <c r="AG68" s="45">
        <v>8595933310</v>
      </c>
      <c r="AH68" s="45">
        <f t="shared" ref="AH68" si="356">SUM(AH69:AH72)</f>
        <v>0</v>
      </c>
      <c r="AI68" s="45">
        <f t="shared" ref="AI68" si="357">SUM(AI69:AI72)</f>
        <v>0</v>
      </c>
      <c r="AJ68" s="45">
        <f t="shared" ref="AJ68" si="358">SUM(AJ69:AJ72)</f>
        <v>0</v>
      </c>
      <c r="AK68" s="45">
        <f t="shared" ref="AK68" si="359">SUM(AK69:AK72)</f>
        <v>0</v>
      </c>
      <c r="AL68" s="45">
        <f t="shared" ref="AL68" si="360">SUM(AL69:AL72)</f>
        <v>0</v>
      </c>
      <c r="AM68" s="45">
        <f t="shared" ref="AM68" si="361">SUM(AM69:AM72)</f>
        <v>0</v>
      </c>
      <c r="AN68" s="45">
        <f t="shared" ref="AN68" si="362">SUM(AN69:AN72)</f>
        <v>0</v>
      </c>
      <c r="AO68" s="45">
        <f t="shared" ref="AO68" si="363">SUM(AO69:AO72)</f>
        <v>0</v>
      </c>
      <c r="AP68" s="45">
        <f t="shared" ref="AP68" si="364">SUM(AP69:AP72)</f>
        <v>0</v>
      </c>
      <c r="AQ68" s="45">
        <f t="shared" ref="AQ68" si="365">SUM(AQ69:AQ72)</f>
        <v>0</v>
      </c>
      <c r="AR68" s="45">
        <f t="shared" ref="AR68" si="366">SUM(AR69:AR72)</f>
        <v>12836937790</v>
      </c>
      <c r="AS68" s="124"/>
      <c r="AT68" s="122">
        <f t="shared" si="26"/>
        <v>3.1387458968001818E-2</v>
      </c>
      <c r="AU68" s="122">
        <f t="shared" si="12"/>
        <v>4.5240326421360562E-2</v>
      </c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122">
        <f t="shared" si="27"/>
        <v>4.0622703936907652E-2</v>
      </c>
    </row>
    <row r="69" spans="1:58">
      <c r="A69" s="46" t="s">
        <v>718</v>
      </c>
      <c r="B69" s="46" t="s">
        <v>719</v>
      </c>
      <c r="C69" s="47">
        <v>73380307775</v>
      </c>
      <c r="D69" s="51"/>
      <c r="E69" s="52"/>
      <c r="F69" s="47">
        <f t="shared" si="64"/>
        <v>73380307775</v>
      </c>
      <c r="G69" s="20">
        <v>12836937790</v>
      </c>
      <c r="H69" s="51">
        <v>8595933310</v>
      </c>
      <c r="I69" s="20">
        <v>12836937790</v>
      </c>
      <c r="J69" s="47">
        <f t="shared" si="65"/>
        <v>60543369985</v>
      </c>
      <c r="K69" s="53"/>
      <c r="L69" s="124"/>
      <c r="M69" s="114">
        <v>10260501101</v>
      </c>
      <c r="N69" s="115" t="s">
        <v>719</v>
      </c>
      <c r="O69" s="116">
        <v>73380307774.864258</v>
      </c>
      <c r="P69" s="116">
        <v>73380307774.864258</v>
      </c>
      <c r="Q69" s="47">
        <v>4111941097.5226669</v>
      </c>
      <c r="R69" s="47">
        <v>8223882195.0453339</v>
      </c>
      <c r="S69" s="47">
        <v>4111941097.5226669</v>
      </c>
      <c r="T69" s="47">
        <v>4111941097.5226669</v>
      </c>
      <c r="U69" s="47">
        <v>7036306940.5226669</v>
      </c>
      <c r="V69" s="47">
        <v>8223882195.0453339</v>
      </c>
      <c r="W69" s="47">
        <v>4111941097.5226669</v>
      </c>
      <c r="X69" s="47">
        <v>12888766566.546923</v>
      </c>
      <c r="Y69" s="47">
        <v>4111941097.5226669</v>
      </c>
      <c r="Z69" s="47">
        <v>4111941097.5226669</v>
      </c>
      <c r="AA69" s="47">
        <v>4111941097.5226669</v>
      </c>
      <c r="AB69" s="47">
        <v>8223882195.0453339</v>
      </c>
      <c r="AC69" s="47">
        <f t="shared" si="14"/>
        <v>12335823292.568001</v>
      </c>
      <c r="AD69" s="47">
        <f>SUM(Q69:AB69)</f>
        <v>73380307774.864258</v>
      </c>
      <c r="AE69" s="124"/>
      <c r="AF69" s="47">
        <v>4241004480</v>
      </c>
      <c r="AG69" s="47">
        <v>8595933310</v>
      </c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>
        <f t="shared" ref="AR69:AR72" si="367">SUM(AF69:AQ69)</f>
        <v>12836937790</v>
      </c>
      <c r="AS69" s="124"/>
      <c r="AT69" s="123">
        <f t="shared" si="26"/>
        <v>3.1387458968001818E-2</v>
      </c>
      <c r="AU69" s="123">
        <f t="shared" si="12"/>
        <v>4.5240326421360562E-2</v>
      </c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123">
        <f t="shared" si="27"/>
        <v>4.0622703936907652E-2</v>
      </c>
    </row>
    <row r="70" spans="1:58">
      <c r="A70" s="46" t="s">
        <v>720</v>
      </c>
      <c r="B70" s="46" t="s">
        <v>721</v>
      </c>
      <c r="C70" s="47">
        <v>2117736252</v>
      </c>
      <c r="D70" s="51"/>
      <c r="E70" s="52"/>
      <c r="F70" s="47">
        <f t="shared" ref="F70:F133" si="368">+C70+D70</f>
        <v>2117736252</v>
      </c>
      <c r="G70" s="20">
        <v>0</v>
      </c>
      <c r="H70" s="51"/>
      <c r="I70" s="20">
        <v>0</v>
      </c>
      <c r="J70" s="47">
        <f t="shared" ref="J70:J133" si="369">+F70-I70</f>
        <v>2117736252</v>
      </c>
      <c r="K70" s="53"/>
      <c r="L70" s="124"/>
      <c r="M70" s="114">
        <v>10260501103</v>
      </c>
      <c r="N70" s="115" t="s">
        <v>721</v>
      </c>
      <c r="O70" s="116">
        <v>2117736251.73</v>
      </c>
      <c r="P70" s="116">
        <v>2117736251.73</v>
      </c>
      <c r="Q70" s="47">
        <v>0</v>
      </c>
      <c r="R70" s="47">
        <v>0</v>
      </c>
      <c r="S70" s="47">
        <v>0</v>
      </c>
      <c r="T70" s="47">
        <v>2117736251.73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f t="shared" si="14"/>
        <v>0</v>
      </c>
      <c r="AD70" s="47">
        <f>SUM(Q70:AB70)</f>
        <v>2117736251.73</v>
      </c>
      <c r="AE70" s="124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>
        <f t="shared" si="367"/>
        <v>0</v>
      </c>
      <c r="AS70" s="124"/>
      <c r="AT70" s="123" t="e">
        <f t="shared" si="26"/>
        <v>#DIV/0!</v>
      </c>
      <c r="AU70" s="123" t="e">
        <f t="shared" ref="AU70:AU133" si="370">(AG70-R70)/R70</f>
        <v>#DIV/0!</v>
      </c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123" t="e">
        <f t="shared" si="27"/>
        <v>#DIV/0!</v>
      </c>
    </row>
    <row r="71" spans="1:58">
      <c r="A71" s="46" t="s">
        <v>722</v>
      </c>
      <c r="B71" s="46" t="s">
        <v>723</v>
      </c>
      <c r="C71" s="47">
        <v>1030476658</v>
      </c>
      <c r="D71" s="51"/>
      <c r="E71" s="52"/>
      <c r="F71" s="47">
        <f t="shared" si="368"/>
        <v>1030476658</v>
      </c>
      <c r="G71" s="20">
        <v>0</v>
      </c>
      <c r="H71" s="51"/>
      <c r="I71" s="20">
        <v>0</v>
      </c>
      <c r="J71" s="47">
        <f t="shared" si="369"/>
        <v>1030476658</v>
      </c>
      <c r="K71" s="53"/>
      <c r="L71" s="124"/>
      <c r="M71" s="114">
        <v>10260501104</v>
      </c>
      <c r="N71" s="115" t="s">
        <v>723</v>
      </c>
      <c r="O71" s="116">
        <v>1030476658</v>
      </c>
      <c r="P71" s="116">
        <v>1030476658</v>
      </c>
      <c r="Q71" s="47">
        <v>0</v>
      </c>
      <c r="R71" s="47">
        <v>0</v>
      </c>
      <c r="S71" s="47">
        <v>0</v>
      </c>
      <c r="T71" s="47">
        <v>0</v>
      </c>
      <c r="U71" s="47">
        <v>1030476658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f t="shared" ref="AC71:AC134" si="371">+Q71+R71</f>
        <v>0</v>
      </c>
      <c r="AD71" s="47">
        <f>SUM(Q71:AB71)</f>
        <v>1030476658</v>
      </c>
      <c r="AE71" s="124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>
        <f t="shared" si="367"/>
        <v>0</v>
      </c>
      <c r="AS71" s="124"/>
      <c r="AT71" s="123" t="e">
        <f t="shared" ref="AT71:AT134" si="372">(AF71-Q71)/Q71</f>
        <v>#DIV/0!</v>
      </c>
      <c r="AU71" s="123" t="e">
        <f t="shared" si="370"/>
        <v>#DIV/0!</v>
      </c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123" t="e">
        <f t="shared" ref="BF71:BF134" si="373">(AR71-AC71)/AC71</f>
        <v>#DIV/0!</v>
      </c>
    </row>
    <row r="72" spans="1:58">
      <c r="A72" s="46" t="s">
        <v>724</v>
      </c>
      <c r="B72" s="46" t="s">
        <v>725</v>
      </c>
      <c r="C72" s="47">
        <v>3820000000</v>
      </c>
      <c r="D72" s="51"/>
      <c r="E72" s="52"/>
      <c r="F72" s="47">
        <f t="shared" si="368"/>
        <v>3820000000</v>
      </c>
      <c r="G72" s="20">
        <v>0</v>
      </c>
      <c r="H72" s="51"/>
      <c r="I72" s="20">
        <v>0</v>
      </c>
      <c r="J72" s="47">
        <f t="shared" si="369"/>
        <v>3820000000</v>
      </c>
      <c r="K72" s="53"/>
      <c r="L72" s="124"/>
      <c r="M72" s="114">
        <v>10260501106</v>
      </c>
      <c r="N72" s="115" t="s">
        <v>725</v>
      </c>
      <c r="O72" s="116">
        <v>3820000000</v>
      </c>
      <c r="P72" s="116">
        <v>3820000000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3820000000</v>
      </c>
      <c r="Z72" s="47">
        <v>0</v>
      </c>
      <c r="AA72" s="47">
        <v>0</v>
      </c>
      <c r="AB72" s="47">
        <v>0</v>
      </c>
      <c r="AC72" s="47">
        <f t="shared" si="371"/>
        <v>0</v>
      </c>
      <c r="AD72" s="47">
        <f>SUM(Q72:AB72)</f>
        <v>3820000000</v>
      </c>
      <c r="AE72" s="124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>
        <f t="shared" si="367"/>
        <v>0</v>
      </c>
      <c r="AS72" s="124"/>
      <c r="AT72" s="123" t="e">
        <f t="shared" si="372"/>
        <v>#DIV/0!</v>
      </c>
      <c r="AU72" s="123" t="e">
        <f t="shared" si="370"/>
        <v>#DIV/0!</v>
      </c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123" t="e">
        <f t="shared" si="373"/>
        <v>#DIV/0!</v>
      </c>
    </row>
    <row r="73" spans="1:58">
      <c r="A73" s="42" t="s">
        <v>726</v>
      </c>
      <c r="B73" s="42" t="s">
        <v>727</v>
      </c>
      <c r="C73" s="43">
        <f>+C74+C104+C109</f>
        <v>512220536</v>
      </c>
      <c r="D73" s="43">
        <f t="shared" ref="D73:AD73" si="374">+D74+D104+D109</f>
        <v>17762151738</v>
      </c>
      <c r="E73" s="43">
        <f t="shared" si="374"/>
        <v>0</v>
      </c>
      <c r="F73" s="43">
        <f t="shared" si="374"/>
        <v>18274372274</v>
      </c>
      <c r="G73" s="43">
        <f t="shared" si="374"/>
        <v>18231309176.84</v>
      </c>
      <c r="H73" s="43">
        <f t="shared" si="374"/>
        <v>17441116740.810001</v>
      </c>
      <c r="I73" s="43">
        <f t="shared" si="374"/>
        <v>18231309176.84</v>
      </c>
      <c r="J73" s="43">
        <f t="shared" si="374"/>
        <v>43063097.159999967</v>
      </c>
      <c r="K73" s="43">
        <f t="shared" si="374"/>
        <v>0</v>
      </c>
      <c r="L73" s="124"/>
      <c r="M73" s="43">
        <f t="shared" si="374"/>
        <v>2051020110101</v>
      </c>
      <c r="N73" s="43">
        <f t="shared" si="374"/>
        <v>0</v>
      </c>
      <c r="O73" s="43">
        <f t="shared" si="374"/>
        <v>130330862641.19353</v>
      </c>
      <c r="P73" s="43">
        <f t="shared" si="374"/>
        <v>130330862641.19353</v>
      </c>
      <c r="Q73" s="43">
        <f t="shared" si="374"/>
        <v>42685044.706986673</v>
      </c>
      <c r="R73" s="43">
        <f t="shared" si="374"/>
        <v>17804836782.706985</v>
      </c>
      <c r="S73" s="43">
        <f t="shared" si="374"/>
        <v>42685044.706986673</v>
      </c>
      <c r="T73" s="43">
        <f t="shared" si="374"/>
        <v>42685044.706986673</v>
      </c>
      <c r="U73" s="43">
        <f t="shared" si="374"/>
        <v>42685044.706986673</v>
      </c>
      <c r="V73" s="43">
        <f t="shared" si="374"/>
        <v>42685044.706986673</v>
      </c>
      <c r="W73" s="43">
        <f t="shared" si="374"/>
        <v>42685044.706986673</v>
      </c>
      <c r="X73" s="43">
        <f t="shared" si="374"/>
        <v>42685044.706986673</v>
      </c>
      <c r="Y73" s="43">
        <f t="shared" si="374"/>
        <v>42685044.706986673</v>
      </c>
      <c r="Z73" s="43">
        <f t="shared" si="374"/>
        <v>42685044.706986673</v>
      </c>
      <c r="AA73" s="43">
        <f t="shared" si="374"/>
        <v>42685044.706986673</v>
      </c>
      <c r="AB73" s="43">
        <f t="shared" si="374"/>
        <v>42685044.706986673</v>
      </c>
      <c r="AC73" s="43">
        <f t="shared" si="371"/>
        <v>17847521827.413971</v>
      </c>
      <c r="AD73" s="43">
        <f t="shared" si="374"/>
        <v>18274372274.483841</v>
      </c>
      <c r="AE73" s="124"/>
      <c r="AF73" s="43">
        <v>790115371.14999998</v>
      </c>
      <c r="AG73" s="43">
        <v>17441116740.810001</v>
      </c>
      <c r="AH73" s="43">
        <f t="shared" ref="AH73" si="375">+AH74+AH104+AH109</f>
        <v>0</v>
      </c>
      <c r="AI73" s="43">
        <f t="shared" ref="AI73" si="376">+AI74+AI104+AI109</f>
        <v>0</v>
      </c>
      <c r="AJ73" s="43">
        <f t="shared" ref="AJ73" si="377">+AJ74+AJ104+AJ109</f>
        <v>0</v>
      </c>
      <c r="AK73" s="43">
        <f t="shared" ref="AK73" si="378">+AK74+AK104+AK109</f>
        <v>0</v>
      </c>
      <c r="AL73" s="43">
        <f t="shared" ref="AL73" si="379">+AL74+AL104+AL109</f>
        <v>0</v>
      </c>
      <c r="AM73" s="43">
        <f t="shared" ref="AM73" si="380">+AM74+AM104+AM109</f>
        <v>0</v>
      </c>
      <c r="AN73" s="43">
        <f t="shared" ref="AN73" si="381">+AN74+AN104+AN109</f>
        <v>0</v>
      </c>
      <c r="AO73" s="43">
        <f t="shared" ref="AO73" si="382">+AO74+AO104+AO109</f>
        <v>0</v>
      </c>
      <c r="AP73" s="43">
        <f t="shared" ref="AP73" si="383">+AP74+AP104+AP109</f>
        <v>0</v>
      </c>
      <c r="AQ73" s="43">
        <f t="shared" ref="AQ73" si="384">+AQ74+AQ104+AQ109</f>
        <v>0</v>
      </c>
      <c r="AR73" s="43">
        <f t="shared" ref="AR73" si="385">+AR74+AR104+AR109</f>
        <v>18231232111.959999</v>
      </c>
      <c r="AS73" s="124"/>
      <c r="AT73" s="121">
        <f t="shared" si="372"/>
        <v>17.510355947235876</v>
      </c>
      <c r="AU73" s="121">
        <f t="shared" si="370"/>
        <v>-2.0428159288168737E-2</v>
      </c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121">
        <f t="shared" si="373"/>
        <v>2.1499359309181253E-2</v>
      </c>
    </row>
    <row r="74" spans="1:58">
      <c r="A74" s="42" t="s">
        <v>728</v>
      </c>
      <c r="B74" s="42" t="s">
        <v>729</v>
      </c>
      <c r="C74" s="43">
        <f>+C75+C94+C99</f>
        <v>512220536</v>
      </c>
      <c r="D74" s="43">
        <f t="shared" ref="D74:AD74" si="386">+D75+D94+D99</f>
        <v>0</v>
      </c>
      <c r="E74" s="43">
        <f t="shared" si="386"/>
        <v>0</v>
      </c>
      <c r="F74" s="43">
        <f t="shared" si="386"/>
        <v>512220536</v>
      </c>
      <c r="G74" s="43">
        <f t="shared" si="386"/>
        <v>34445371.939999998</v>
      </c>
      <c r="H74" s="43">
        <f t="shared" si="386"/>
        <v>10979047</v>
      </c>
      <c r="I74" s="43">
        <f t="shared" si="386"/>
        <v>34445371.939999998</v>
      </c>
      <c r="J74" s="43">
        <f t="shared" si="386"/>
        <v>477775164.05999994</v>
      </c>
      <c r="K74" s="43">
        <f t="shared" si="386"/>
        <v>0</v>
      </c>
      <c r="L74" s="124"/>
      <c r="M74" s="43">
        <f t="shared" si="386"/>
        <v>2051020110101</v>
      </c>
      <c r="N74" s="43">
        <f t="shared" si="386"/>
        <v>0</v>
      </c>
      <c r="O74" s="43">
        <f t="shared" si="386"/>
        <v>130330862641.19353</v>
      </c>
      <c r="P74" s="43">
        <f t="shared" si="386"/>
        <v>130330862641.19353</v>
      </c>
      <c r="Q74" s="43">
        <f t="shared" si="386"/>
        <v>42685044.706986673</v>
      </c>
      <c r="R74" s="43">
        <f t="shared" si="386"/>
        <v>42685044.706986673</v>
      </c>
      <c r="S74" s="43">
        <f t="shared" si="386"/>
        <v>42685044.706986673</v>
      </c>
      <c r="T74" s="43">
        <f t="shared" si="386"/>
        <v>42685044.706986673</v>
      </c>
      <c r="U74" s="43">
        <f t="shared" si="386"/>
        <v>42685044.706986673</v>
      </c>
      <c r="V74" s="43">
        <f t="shared" si="386"/>
        <v>42685044.706986673</v>
      </c>
      <c r="W74" s="43">
        <f t="shared" si="386"/>
        <v>42685044.706986673</v>
      </c>
      <c r="X74" s="43">
        <f t="shared" si="386"/>
        <v>42685044.706986673</v>
      </c>
      <c r="Y74" s="43">
        <f t="shared" si="386"/>
        <v>42685044.706986673</v>
      </c>
      <c r="Z74" s="43">
        <f t="shared" si="386"/>
        <v>42685044.706986673</v>
      </c>
      <c r="AA74" s="43">
        <f t="shared" si="386"/>
        <v>42685044.706986673</v>
      </c>
      <c r="AB74" s="43">
        <f t="shared" si="386"/>
        <v>42685044.706986673</v>
      </c>
      <c r="AC74" s="43">
        <f t="shared" si="371"/>
        <v>85370089.413973346</v>
      </c>
      <c r="AD74" s="43">
        <f t="shared" si="386"/>
        <v>512220536.48384005</v>
      </c>
      <c r="AE74" s="124"/>
      <c r="AF74" s="43">
        <v>23389260.059999999</v>
      </c>
      <c r="AG74" s="43">
        <v>10979047</v>
      </c>
      <c r="AH74" s="43">
        <f t="shared" ref="AH74" si="387">+AH75+AH94+AH99</f>
        <v>0</v>
      </c>
      <c r="AI74" s="43">
        <f t="shared" ref="AI74" si="388">+AI75+AI94+AI99</f>
        <v>0</v>
      </c>
      <c r="AJ74" s="43">
        <f t="shared" ref="AJ74" si="389">+AJ75+AJ94+AJ99</f>
        <v>0</v>
      </c>
      <c r="AK74" s="43">
        <f t="shared" ref="AK74" si="390">+AK75+AK94+AK99</f>
        <v>0</v>
      </c>
      <c r="AL74" s="43">
        <f t="shared" ref="AL74" si="391">+AL75+AL94+AL99</f>
        <v>0</v>
      </c>
      <c r="AM74" s="43">
        <f t="shared" ref="AM74" si="392">+AM75+AM94+AM99</f>
        <v>0</v>
      </c>
      <c r="AN74" s="43">
        <f t="shared" ref="AN74" si="393">+AN75+AN94+AN99</f>
        <v>0</v>
      </c>
      <c r="AO74" s="43">
        <f t="shared" ref="AO74" si="394">+AO75+AO94+AO99</f>
        <v>0</v>
      </c>
      <c r="AP74" s="43">
        <f t="shared" ref="AP74" si="395">+AP75+AP94+AP99</f>
        <v>0</v>
      </c>
      <c r="AQ74" s="43">
        <f t="shared" ref="AQ74" si="396">+AQ75+AQ94+AQ99</f>
        <v>0</v>
      </c>
      <c r="AR74" s="43">
        <f t="shared" ref="AR74" si="397">+AR75+AR94+AR99</f>
        <v>34368307.060000002</v>
      </c>
      <c r="AS74" s="124"/>
      <c r="AT74" s="121">
        <f t="shared" si="372"/>
        <v>-0.45205023865954502</v>
      </c>
      <c r="AU74" s="121">
        <f t="shared" si="370"/>
        <v>-0.742789375638092</v>
      </c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121">
        <f t="shared" si="373"/>
        <v>-0.59741980714881848</v>
      </c>
    </row>
    <row r="75" spans="1:58">
      <c r="A75" s="42" t="s">
        <v>730</v>
      </c>
      <c r="B75" s="42" t="s">
        <v>731</v>
      </c>
      <c r="C75" s="43">
        <f>+C76</f>
        <v>512220536</v>
      </c>
      <c r="D75" s="43">
        <f t="shared" ref="D75:AD78" si="398">+D76</f>
        <v>0</v>
      </c>
      <c r="E75" s="43">
        <f t="shared" si="398"/>
        <v>0</v>
      </c>
      <c r="F75" s="43">
        <f t="shared" si="398"/>
        <v>512220536</v>
      </c>
      <c r="G75" s="43">
        <f t="shared" si="398"/>
        <v>34445371.939999998</v>
      </c>
      <c r="H75" s="43">
        <f t="shared" si="398"/>
        <v>10979047</v>
      </c>
      <c r="I75" s="43">
        <f t="shared" si="398"/>
        <v>34445371.939999998</v>
      </c>
      <c r="J75" s="43">
        <f t="shared" si="398"/>
        <v>477775164.05999994</v>
      </c>
      <c r="K75" s="43">
        <f t="shared" si="398"/>
        <v>0</v>
      </c>
      <c r="L75" s="124"/>
      <c r="M75" s="43">
        <f t="shared" si="398"/>
        <v>2051020110101</v>
      </c>
      <c r="N75" s="43">
        <f t="shared" si="398"/>
        <v>0</v>
      </c>
      <c r="O75" s="43">
        <f t="shared" si="398"/>
        <v>130330862641.19353</v>
      </c>
      <c r="P75" s="43">
        <f t="shared" si="398"/>
        <v>130330862641.19353</v>
      </c>
      <c r="Q75" s="43">
        <f t="shared" si="398"/>
        <v>42685044.706986673</v>
      </c>
      <c r="R75" s="43">
        <f t="shared" si="398"/>
        <v>42685044.706986673</v>
      </c>
      <c r="S75" s="43">
        <f t="shared" si="398"/>
        <v>42685044.706986673</v>
      </c>
      <c r="T75" s="43">
        <f t="shared" si="398"/>
        <v>42685044.706986673</v>
      </c>
      <c r="U75" s="43">
        <f t="shared" si="398"/>
        <v>42685044.706986673</v>
      </c>
      <c r="V75" s="43">
        <f t="shared" si="398"/>
        <v>42685044.706986673</v>
      </c>
      <c r="W75" s="43">
        <f t="shared" si="398"/>
        <v>42685044.706986673</v>
      </c>
      <c r="X75" s="43">
        <f t="shared" si="398"/>
        <v>42685044.706986673</v>
      </c>
      <c r="Y75" s="43">
        <f t="shared" si="398"/>
        <v>42685044.706986673</v>
      </c>
      <c r="Z75" s="43">
        <f t="shared" si="398"/>
        <v>42685044.706986673</v>
      </c>
      <c r="AA75" s="43">
        <f t="shared" si="398"/>
        <v>42685044.706986673</v>
      </c>
      <c r="AB75" s="43">
        <f t="shared" si="398"/>
        <v>42685044.706986673</v>
      </c>
      <c r="AC75" s="43">
        <f t="shared" si="371"/>
        <v>85370089.413973346</v>
      </c>
      <c r="AD75" s="43">
        <f t="shared" si="398"/>
        <v>512220536.48384005</v>
      </c>
      <c r="AE75" s="124"/>
      <c r="AF75" s="43">
        <v>23389260.059999999</v>
      </c>
      <c r="AG75" s="43">
        <v>10979047</v>
      </c>
      <c r="AH75" s="43">
        <f t="shared" ref="AH75:AH78" si="399">+AH76</f>
        <v>0</v>
      </c>
      <c r="AI75" s="43">
        <f t="shared" ref="AI75:AI78" si="400">+AI76</f>
        <v>0</v>
      </c>
      <c r="AJ75" s="43">
        <f t="shared" ref="AJ75:AJ78" si="401">+AJ76</f>
        <v>0</v>
      </c>
      <c r="AK75" s="43">
        <f t="shared" ref="AK75:AK78" si="402">+AK76</f>
        <v>0</v>
      </c>
      <c r="AL75" s="43">
        <f t="shared" ref="AL75:AL78" si="403">+AL76</f>
        <v>0</v>
      </c>
      <c r="AM75" s="43">
        <f t="shared" ref="AM75:AM78" si="404">+AM76</f>
        <v>0</v>
      </c>
      <c r="AN75" s="43">
        <f t="shared" ref="AN75:AN78" si="405">+AN76</f>
        <v>0</v>
      </c>
      <c r="AO75" s="43">
        <f t="shared" ref="AO75:AO78" si="406">+AO76</f>
        <v>0</v>
      </c>
      <c r="AP75" s="43">
        <f t="shared" ref="AP75:AP78" si="407">+AP76</f>
        <v>0</v>
      </c>
      <c r="AQ75" s="43">
        <f t="shared" ref="AQ75:AQ78" si="408">+AQ76</f>
        <v>0</v>
      </c>
      <c r="AR75" s="43">
        <f t="shared" ref="AR75:AR78" si="409">+AR76</f>
        <v>34368307.060000002</v>
      </c>
      <c r="AS75" s="124"/>
      <c r="AT75" s="121">
        <f t="shared" si="372"/>
        <v>-0.45205023865954502</v>
      </c>
      <c r="AU75" s="121">
        <f t="shared" si="370"/>
        <v>-0.742789375638092</v>
      </c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121">
        <f t="shared" si="373"/>
        <v>-0.59741980714881848</v>
      </c>
    </row>
    <row r="76" spans="1:58">
      <c r="A76" s="42" t="s">
        <v>732</v>
      </c>
      <c r="B76" s="42" t="s">
        <v>733</v>
      </c>
      <c r="C76" s="43">
        <f>+C77</f>
        <v>512220536</v>
      </c>
      <c r="D76" s="43">
        <f t="shared" si="398"/>
        <v>0</v>
      </c>
      <c r="E76" s="43">
        <f t="shared" si="398"/>
        <v>0</v>
      </c>
      <c r="F76" s="43">
        <f t="shared" si="398"/>
        <v>512220536</v>
      </c>
      <c r="G76" s="43">
        <f t="shared" si="398"/>
        <v>34445371.939999998</v>
      </c>
      <c r="H76" s="43">
        <f t="shared" si="398"/>
        <v>10979047</v>
      </c>
      <c r="I76" s="43">
        <f t="shared" si="398"/>
        <v>34445371.939999998</v>
      </c>
      <c r="J76" s="43">
        <f t="shared" si="398"/>
        <v>477775164.05999994</v>
      </c>
      <c r="K76" s="43">
        <f t="shared" si="398"/>
        <v>0</v>
      </c>
      <c r="L76" s="124"/>
      <c r="M76" s="43">
        <f t="shared" si="398"/>
        <v>2051020110101</v>
      </c>
      <c r="N76" s="43">
        <f t="shared" si="398"/>
        <v>0</v>
      </c>
      <c r="O76" s="43">
        <f t="shared" si="398"/>
        <v>130330862641.19353</v>
      </c>
      <c r="P76" s="43">
        <f t="shared" si="398"/>
        <v>130330862641.19353</v>
      </c>
      <c r="Q76" s="43">
        <f t="shared" si="398"/>
        <v>42685044.706986673</v>
      </c>
      <c r="R76" s="43">
        <f t="shared" si="398"/>
        <v>42685044.706986673</v>
      </c>
      <c r="S76" s="43">
        <f t="shared" si="398"/>
        <v>42685044.706986673</v>
      </c>
      <c r="T76" s="43">
        <f t="shared" si="398"/>
        <v>42685044.706986673</v>
      </c>
      <c r="U76" s="43">
        <f t="shared" si="398"/>
        <v>42685044.706986673</v>
      </c>
      <c r="V76" s="43">
        <f t="shared" si="398"/>
        <v>42685044.706986673</v>
      </c>
      <c r="W76" s="43">
        <f t="shared" si="398"/>
        <v>42685044.706986673</v>
      </c>
      <c r="X76" s="43">
        <f t="shared" si="398"/>
        <v>42685044.706986673</v>
      </c>
      <c r="Y76" s="43">
        <f t="shared" si="398"/>
        <v>42685044.706986673</v>
      </c>
      <c r="Z76" s="43">
        <f t="shared" si="398"/>
        <v>42685044.706986673</v>
      </c>
      <c r="AA76" s="43">
        <f t="shared" si="398"/>
        <v>42685044.706986673</v>
      </c>
      <c r="AB76" s="43">
        <f t="shared" si="398"/>
        <v>42685044.706986673</v>
      </c>
      <c r="AC76" s="43">
        <f t="shared" si="371"/>
        <v>85370089.413973346</v>
      </c>
      <c r="AD76" s="43">
        <f t="shared" si="398"/>
        <v>512220536.48384005</v>
      </c>
      <c r="AE76" s="124"/>
      <c r="AF76" s="43">
        <v>23389260.059999999</v>
      </c>
      <c r="AG76" s="43">
        <v>10979047</v>
      </c>
      <c r="AH76" s="43">
        <f t="shared" si="399"/>
        <v>0</v>
      </c>
      <c r="AI76" s="43">
        <f t="shared" si="400"/>
        <v>0</v>
      </c>
      <c r="AJ76" s="43">
        <f t="shared" si="401"/>
        <v>0</v>
      </c>
      <c r="AK76" s="43">
        <f t="shared" si="402"/>
        <v>0</v>
      </c>
      <c r="AL76" s="43">
        <f t="shared" si="403"/>
        <v>0</v>
      </c>
      <c r="AM76" s="43">
        <f t="shared" si="404"/>
        <v>0</v>
      </c>
      <c r="AN76" s="43">
        <f t="shared" si="405"/>
        <v>0</v>
      </c>
      <c r="AO76" s="43">
        <f t="shared" si="406"/>
        <v>0</v>
      </c>
      <c r="AP76" s="43">
        <f t="shared" si="407"/>
        <v>0</v>
      </c>
      <c r="AQ76" s="43">
        <f t="shared" si="408"/>
        <v>0</v>
      </c>
      <c r="AR76" s="43">
        <f t="shared" si="409"/>
        <v>34368307.060000002</v>
      </c>
      <c r="AS76" s="124"/>
      <c r="AT76" s="121">
        <f t="shared" si="372"/>
        <v>-0.45205023865954502</v>
      </c>
      <c r="AU76" s="121">
        <f t="shared" si="370"/>
        <v>-0.742789375638092</v>
      </c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121">
        <f t="shared" si="373"/>
        <v>-0.59741980714881848</v>
      </c>
    </row>
    <row r="77" spans="1:58">
      <c r="A77" s="42" t="s">
        <v>734</v>
      </c>
      <c r="B77" s="42" t="s">
        <v>733</v>
      </c>
      <c r="C77" s="43">
        <f>+C78</f>
        <v>512220536</v>
      </c>
      <c r="D77" s="43">
        <f t="shared" si="398"/>
        <v>0</v>
      </c>
      <c r="E77" s="43">
        <f t="shared" si="398"/>
        <v>0</v>
      </c>
      <c r="F77" s="43">
        <f t="shared" si="398"/>
        <v>512220536</v>
      </c>
      <c r="G77" s="43">
        <f t="shared" si="398"/>
        <v>34445371.939999998</v>
      </c>
      <c r="H77" s="43">
        <f t="shared" si="398"/>
        <v>10979047</v>
      </c>
      <c r="I77" s="43">
        <f t="shared" si="398"/>
        <v>34445371.939999998</v>
      </c>
      <c r="J77" s="43">
        <f t="shared" si="398"/>
        <v>477775164.05999994</v>
      </c>
      <c r="K77" s="43">
        <f t="shared" si="398"/>
        <v>0</v>
      </c>
      <c r="L77" s="124"/>
      <c r="M77" s="43">
        <f t="shared" si="398"/>
        <v>2051020110101</v>
      </c>
      <c r="N77" s="43">
        <f t="shared" si="398"/>
        <v>0</v>
      </c>
      <c r="O77" s="43">
        <f t="shared" si="398"/>
        <v>130330862641.19353</v>
      </c>
      <c r="P77" s="43">
        <f t="shared" si="398"/>
        <v>130330862641.19353</v>
      </c>
      <c r="Q77" s="43">
        <f t="shared" si="398"/>
        <v>42685044.706986673</v>
      </c>
      <c r="R77" s="43">
        <f t="shared" si="398"/>
        <v>42685044.706986673</v>
      </c>
      <c r="S77" s="43">
        <f t="shared" si="398"/>
        <v>42685044.706986673</v>
      </c>
      <c r="T77" s="43">
        <f t="shared" si="398"/>
        <v>42685044.706986673</v>
      </c>
      <c r="U77" s="43">
        <f t="shared" si="398"/>
        <v>42685044.706986673</v>
      </c>
      <c r="V77" s="43">
        <f t="shared" si="398"/>
        <v>42685044.706986673</v>
      </c>
      <c r="W77" s="43">
        <f t="shared" si="398"/>
        <v>42685044.706986673</v>
      </c>
      <c r="X77" s="43">
        <f t="shared" si="398"/>
        <v>42685044.706986673</v>
      </c>
      <c r="Y77" s="43">
        <f t="shared" si="398"/>
        <v>42685044.706986673</v>
      </c>
      <c r="Z77" s="43">
        <f t="shared" si="398"/>
        <v>42685044.706986673</v>
      </c>
      <c r="AA77" s="43">
        <f t="shared" si="398"/>
        <v>42685044.706986673</v>
      </c>
      <c r="AB77" s="43">
        <f t="shared" si="398"/>
        <v>42685044.706986673</v>
      </c>
      <c r="AC77" s="43">
        <f t="shared" si="371"/>
        <v>85370089.413973346</v>
      </c>
      <c r="AD77" s="43">
        <f t="shared" si="398"/>
        <v>512220536.48384005</v>
      </c>
      <c r="AE77" s="124"/>
      <c r="AF77" s="43">
        <v>23389260.059999999</v>
      </c>
      <c r="AG77" s="43">
        <v>10979047</v>
      </c>
      <c r="AH77" s="43">
        <f t="shared" si="399"/>
        <v>0</v>
      </c>
      <c r="AI77" s="43">
        <f t="shared" si="400"/>
        <v>0</v>
      </c>
      <c r="AJ77" s="43">
        <f t="shared" si="401"/>
        <v>0</v>
      </c>
      <c r="AK77" s="43">
        <f t="shared" si="402"/>
        <v>0</v>
      </c>
      <c r="AL77" s="43">
        <f t="shared" si="403"/>
        <v>0</v>
      </c>
      <c r="AM77" s="43">
        <f t="shared" si="404"/>
        <v>0</v>
      </c>
      <c r="AN77" s="43">
        <f t="shared" si="405"/>
        <v>0</v>
      </c>
      <c r="AO77" s="43">
        <f t="shared" si="406"/>
        <v>0</v>
      </c>
      <c r="AP77" s="43">
        <f t="shared" si="407"/>
        <v>0</v>
      </c>
      <c r="AQ77" s="43">
        <f t="shared" si="408"/>
        <v>0</v>
      </c>
      <c r="AR77" s="43">
        <f t="shared" si="409"/>
        <v>34368307.060000002</v>
      </c>
      <c r="AS77" s="124"/>
      <c r="AT77" s="121">
        <f t="shared" si="372"/>
        <v>-0.45205023865954502</v>
      </c>
      <c r="AU77" s="121">
        <f t="shared" si="370"/>
        <v>-0.742789375638092</v>
      </c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121">
        <f t="shared" si="373"/>
        <v>-0.59741980714881848</v>
      </c>
    </row>
    <row r="78" spans="1:58">
      <c r="A78" s="42" t="s">
        <v>735</v>
      </c>
      <c r="B78" s="42" t="s">
        <v>733</v>
      </c>
      <c r="C78" s="43">
        <f>+C79</f>
        <v>512220536</v>
      </c>
      <c r="D78" s="43">
        <f t="shared" si="398"/>
        <v>0</v>
      </c>
      <c r="E78" s="43">
        <f t="shared" si="398"/>
        <v>0</v>
      </c>
      <c r="F78" s="43">
        <f t="shared" si="398"/>
        <v>512220536</v>
      </c>
      <c r="G78" s="43">
        <f t="shared" si="398"/>
        <v>34445371.939999998</v>
      </c>
      <c r="H78" s="43">
        <f t="shared" si="398"/>
        <v>10979047</v>
      </c>
      <c r="I78" s="43">
        <f t="shared" si="398"/>
        <v>34445371.939999998</v>
      </c>
      <c r="J78" s="43">
        <f t="shared" si="398"/>
        <v>477775164.05999994</v>
      </c>
      <c r="K78" s="43">
        <f t="shared" si="398"/>
        <v>0</v>
      </c>
      <c r="L78" s="124"/>
      <c r="M78" s="43">
        <f t="shared" si="398"/>
        <v>2051020110101</v>
      </c>
      <c r="N78" s="43">
        <f t="shared" si="398"/>
        <v>0</v>
      </c>
      <c r="O78" s="43">
        <f t="shared" si="398"/>
        <v>130330862641.19353</v>
      </c>
      <c r="P78" s="43">
        <f t="shared" si="398"/>
        <v>130330862641.19353</v>
      </c>
      <c r="Q78" s="43">
        <f t="shared" si="398"/>
        <v>42685044.706986673</v>
      </c>
      <c r="R78" s="43">
        <f t="shared" si="398"/>
        <v>42685044.706986673</v>
      </c>
      <c r="S78" s="43">
        <f t="shared" si="398"/>
        <v>42685044.706986673</v>
      </c>
      <c r="T78" s="43">
        <f t="shared" si="398"/>
        <v>42685044.706986673</v>
      </c>
      <c r="U78" s="43">
        <f t="shared" si="398"/>
        <v>42685044.706986673</v>
      </c>
      <c r="V78" s="43">
        <f t="shared" si="398"/>
        <v>42685044.706986673</v>
      </c>
      <c r="W78" s="43">
        <f t="shared" si="398"/>
        <v>42685044.706986673</v>
      </c>
      <c r="X78" s="43">
        <f t="shared" si="398"/>
        <v>42685044.706986673</v>
      </c>
      <c r="Y78" s="43">
        <f t="shared" si="398"/>
        <v>42685044.706986673</v>
      </c>
      <c r="Z78" s="43">
        <f t="shared" si="398"/>
        <v>42685044.706986673</v>
      </c>
      <c r="AA78" s="43">
        <f t="shared" si="398"/>
        <v>42685044.706986673</v>
      </c>
      <c r="AB78" s="43">
        <f t="shared" si="398"/>
        <v>42685044.706986673</v>
      </c>
      <c r="AC78" s="43">
        <f t="shared" si="371"/>
        <v>85370089.413973346</v>
      </c>
      <c r="AD78" s="43">
        <f t="shared" si="398"/>
        <v>512220536.48384005</v>
      </c>
      <c r="AE78" s="124"/>
      <c r="AF78" s="43">
        <v>23389260.059999999</v>
      </c>
      <c r="AG78" s="43">
        <v>10979047</v>
      </c>
      <c r="AH78" s="43">
        <f t="shared" si="399"/>
        <v>0</v>
      </c>
      <c r="AI78" s="43">
        <f t="shared" si="400"/>
        <v>0</v>
      </c>
      <c r="AJ78" s="43">
        <f t="shared" si="401"/>
        <v>0</v>
      </c>
      <c r="AK78" s="43">
        <f t="shared" si="402"/>
        <v>0</v>
      </c>
      <c r="AL78" s="43">
        <f t="shared" si="403"/>
        <v>0</v>
      </c>
      <c r="AM78" s="43">
        <f t="shared" si="404"/>
        <v>0</v>
      </c>
      <c r="AN78" s="43">
        <f t="shared" si="405"/>
        <v>0</v>
      </c>
      <c r="AO78" s="43">
        <f t="shared" si="406"/>
        <v>0</v>
      </c>
      <c r="AP78" s="43">
        <f t="shared" si="407"/>
        <v>0</v>
      </c>
      <c r="AQ78" s="43">
        <f t="shared" si="408"/>
        <v>0</v>
      </c>
      <c r="AR78" s="43">
        <f t="shared" si="409"/>
        <v>34368307.060000002</v>
      </c>
      <c r="AS78" s="124"/>
      <c r="AT78" s="121">
        <f t="shared" si="372"/>
        <v>-0.45205023865954502</v>
      </c>
      <c r="AU78" s="121">
        <f t="shared" si="370"/>
        <v>-0.742789375638092</v>
      </c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121">
        <f t="shared" si="373"/>
        <v>-0.59741980714881848</v>
      </c>
    </row>
    <row r="79" spans="1:58">
      <c r="A79" s="44" t="s">
        <v>736</v>
      </c>
      <c r="B79" s="44" t="s">
        <v>733</v>
      </c>
      <c r="C79" s="45">
        <f>SUM(C80:C93)</f>
        <v>512220536</v>
      </c>
      <c r="D79" s="45">
        <f t="shared" ref="D79:AD79" si="410">SUM(D80:D93)</f>
        <v>0</v>
      </c>
      <c r="E79" s="45">
        <f t="shared" si="410"/>
        <v>0</v>
      </c>
      <c r="F79" s="45">
        <f t="shared" si="410"/>
        <v>512220536</v>
      </c>
      <c r="G79" s="45">
        <f t="shared" si="410"/>
        <v>34445371.939999998</v>
      </c>
      <c r="H79" s="45">
        <f t="shared" si="410"/>
        <v>10979047</v>
      </c>
      <c r="I79" s="45">
        <f t="shared" si="410"/>
        <v>34445371.939999998</v>
      </c>
      <c r="J79" s="45">
        <f t="shared" si="410"/>
        <v>477775164.05999994</v>
      </c>
      <c r="K79" s="45">
        <f t="shared" si="410"/>
        <v>0</v>
      </c>
      <c r="L79" s="124"/>
      <c r="M79" s="45">
        <f t="shared" si="410"/>
        <v>2051020110101</v>
      </c>
      <c r="N79" s="45">
        <f t="shared" si="410"/>
        <v>0</v>
      </c>
      <c r="O79" s="45">
        <f t="shared" si="410"/>
        <v>130330862641.19353</v>
      </c>
      <c r="P79" s="45">
        <f t="shared" si="410"/>
        <v>130330862641.19353</v>
      </c>
      <c r="Q79" s="45">
        <f t="shared" si="410"/>
        <v>42685044.706986673</v>
      </c>
      <c r="R79" s="45">
        <f t="shared" si="410"/>
        <v>42685044.706986673</v>
      </c>
      <c r="S79" s="45">
        <f t="shared" si="410"/>
        <v>42685044.706986673</v>
      </c>
      <c r="T79" s="45">
        <f t="shared" si="410"/>
        <v>42685044.706986673</v>
      </c>
      <c r="U79" s="45">
        <f t="shared" si="410"/>
        <v>42685044.706986673</v>
      </c>
      <c r="V79" s="45">
        <f t="shared" si="410"/>
        <v>42685044.706986673</v>
      </c>
      <c r="W79" s="45">
        <f t="shared" si="410"/>
        <v>42685044.706986673</v>
      </c>
      <c r="X79" s="45">
        <f t="shared" si="410"/>
        <v>42685044.706986673</v>
      </c>
      <c r="Y79" s="45">
        <f t="shared" si="410"/>
        <v>42685044.706986673</v>
      </c>
      <c r="Z79" s="45">
        <f t="shared" si="410"/>
        <v>42685044.706986673</v>
      </c>
      <c r="AA79" s="45">
        <f t="shared" si="410"/>
        <v>42685044.706986673</v>
      </c>
      <c r="AB79" s="45">
        <f t="shared" si="410"/>
        <v>42685044.706986673</v>
      </c>
      <c r="AC79" s="45">
        <f t="shared" si="371"/>
        <v>85370089.413973346</v>
      </c>
      <c r="AD79" s="45">
        <f t="shared" si="410"/>
        <v>512220536.48384005</v>
      </c>
      <c r="AE79" s="124"/>
      <c r="AF79" s="45">
        <v>23389260.059999999</v>
      </c>
      <c r="AG79" s="45">
        <v>10979047</v>
      </c>
      <c r="AH79" s="45">
        <f t="shared" ref="AH79" si="411">SUM(AH80:AH93)</f>
        <v>0</v>
      </c>
      <c r="AI79" s="45">
        <f t="shared" ref="AI79" si="412">SUM(AI80:AI93)</f>
        <v>0</v>
      </c>
      <c r="AJ79" s="45">
        <f t="shared" ref="AJ79" si="413">SUM(AJ80:AJ93)</f>
        <v>0</v>
      </c>
      <c r="AK79" s="45">
        <f t="shared" ref="AK79" si="414">SUM(AK80:AK93)</f>
        <v>0</v>
      </c>
      <c r="AL79" s="45">
        <f t="shared" ref="AL79" si="415">SUM(AL80:AL93)</f>
        <v>0</v>
      </c>
      <c r="AM79" s="45">
        <f t="shared" ref="AM79" si="416">SUM(AM80:AM93)</f>
        <v>0</v>
      </c>
      <c r="AN79" s="45">
        <f t="shared" ref="AN79" si="417">SUM(AN80:AN93)</f>
        <v>0</v>
      </c>
      <c r="AO79" s="45">
        <f t="shared" ref="AO79" si="418">SUM(AO80:AO93)</f>
        <v>0</v>
      </c>
      <c r="AP79" s="45">
        <f t="shared" ref="AP79" si="419">SUM(AP80:AP93)</f>
        <v>0</v>
      </c>
      <c r="AQ79" s="45">
        <f t="shared" ref="AQ79" si="420">SUM(AQ80:AQ93)</f>
        <v>0</v>
      </c>
      <c r="AR79" s="45">
        <f t="shared" ref="AR79" si="421">SUM(AR80:AR93)</f>
        <v>34368307.060000002</v>
      </c>
      <c r="AS79" s="124"/>
      <c r="AT79" s="122">
        <f t="shared" si="372"/>
        <v>-0.45205023865954502</v>
      </c>
      <c r="AU79" s="122">
        <f t="shared" si="370"/>
        <v>-0.742789375638092</v>
      </c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122">
        <f t="shared" si="373"/>
        <v>-0.59741980714881848</v>
      </c>
    </row>
    <row r="80" spans="1:58">
      <c r="A80" s="46" t="s">
        <v>737</v>
      </c>
      <c r="B80" s="46" t="s">
        <v>738</v>
      </c>
      <c r="C80" s="47">
        <v>512220536</v>
      </c>
      <c r="D80" s="48"/>
      <c r="E80" s="47"/>
      <c r="F80" s="47">
        <f t="shared" si="368"/>
        <v>512220536</v>
      </c>
      <c r="G80" s="20">
        <v>4287849.8600000003</v>
      </c>
      <c r="H80" s="47">
        <v>1397281</v>
      </c>
      <c r="I80" s="20">
        <v>4287849.8600000003</v>
      </c>
      <c r="J80" s="47">
        <f t="shared" si="369"/>
        <v>507932686.13999999</v>
      </c>
      <c r="K80" s="47"/>
      <c r="L80" s="124"/>
      <c r="M80" s="114">
        <v>2051020110101</v>
      </c>
      <c r="N80" s="115" t="s">
        <v>991</v>
      </c>
      <c r="O80" s="116">
        <v>512220536.48384005</v>
      </c>
      <c r="P80" s="116">
        <v>512220536.48384005</v>
      </c>
      <c r="Q80" s="47">
        <v>42685044.706986673</v>
      </c>
      <c r="R80" s="47">
        <v>42685044.706986673</v>
      </c>
      <c r="S80" s="47">
        <v>42685044.706986673</v>
      </c>
      <c r="T80" s="47">
        <v>42685044.706986673</v>
      </c>
      <c r="U80" s="47">
        <v>42685044.706986673</v>
      </c>
      <c r="V80" s="47">
        <v>42685044.706986673</v>
      </c>
      <c r="W80" s="47">
        <v>42685044.706986673</v>
      </c>
      <c r="X80" s="47">
        <v>42685044.706986673</v>
      </c>
      <c r="Y80" s="47">
        <v>42685044.706986673</v>
      </c>
      <c r="Z80" s="47">
        <v>42685044.706986673</v>
      </c>
      <c r="AA80" s="47">
        <v>42685044.706986673</v>
      </c>
      <c r="AB80" s="47">
        <v>42685044.706986673</v>
      </c>
      <c r="AC80" s="47">
        <f t="shared" si="371"/>
        <v>85370089.413973346</v>
      </c>
      <c r="AD80" s="47">
        <f t="shared" ref="AD80:AD89" si="422">SUM(Q80:AB80)</f>
        <v>512220536.48384005</v>
      </c>
      <c r="AE80" s="124"/>
      <c r="AF80" s="47">
        <v>2591936.98</v>
      </c>
      <c r="AG80" s="47">
        <v>1397281</v>
      </c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>
        <f t="shared" ref="AR80:AR136" si="423">SUM(AF80:AQ80)</f>
        <v>3989217.98</v>
      </c>
      <c r="AS80" s="124"/>
      <c r="AT80" s="123">
        <f t="shared" si="372"/>
        <v>-0.9392776322997326</v>
      </c>
      <c r="AU80" s="123">
        <f t="shared" si="370"/>
        <v>-0.96726532654254682</v>
      </c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123">
        <f t="shared" si="373"/>
        <v>-0.95327147942113966</v>
      </c>
    </row>
    <row r="81" spans="1:58">
      <c r="A81" s="46" t="s">
        <v>739</v>
      </c>
      <c r="B81" s="46" t="s">
        <v>740</v>
      </c>
      <c r="C81" s="47"/>
      <c r="D81" s="48"/>
      <c r="E81" s="48"/>
      <c r="F81" s="47">
        <f t="shared" si="368"/>
        <v>0</v>
      </c>
      <c r="G81" s="20">
        <v>5698763</v>
      </c>
      <c r="H81" s="51">
        <v>2966150</v>
      </c>
      <c r="I81" s="20">
        <v>5698763</v>
      </c>
      <c r="J81" s="47">
        <f t="shared" si="369"/>
        <v>-5698763</v>
      </c>
      <c r="K81" s="48"/>
      <c r="L81" s="124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>
        <f t="shared" si="371"/>
        <v>0</v>
      </c>
      <c r="AD81" s="47">
        <f t="shared" si="422"/>
        <v>0</v>
      </c>
      <c r="AE81" s="124"/>
      <c r="AF81" s="47">
        <v>2732613</v>
      </c>
      <c r="AG81" s="47">
        <v>2966150</v>
      </c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>
        <f t="shared" si="423"/>
        <v>5698763</v>
      </c>
      <c r="AS81" s="124"/>
      <c r="AT81" s="123" t="e">
        <f t="shared" si="372"/>
        <v>#DIV/0!</v>
      </c>
      <c r="AU81" s="123" t="e">
        <f t="shared" si="370"/>
        <v>#DIV/0!</v>
      </c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123" t="e">
        <f t="shared" si="373"/>
        <v>#DIV/0!</v>
      </c>
    </row>
    <row r="82" spans="1:58">
      <c r="A82" s="46" t="s">
        <v>741</v>
      </c>
      <c r="B82" s="46" t="s">
        <v>742</v>
      </c>
      <c r="C82" s="47"/>
      <c r="D82" s="51"/>
      <c r="E82" s="52"/>
      <c r="F82" s="47">
        <f t="shared" si="368"/>
        <v>0</v>
      </c>
      <c r="G82" s="20">
        <v>1519009</v>
      </c>
      <c r="H82" s="51">
        <v>853917</v>
      </c>
      <c r="I82" s="20">
        <v>1519009</v>
      </c>
      <c r="J82" s="47">
        <f t="shared" si="369"/>
        <v>-1519009</v>
      </c>
      <c r="K82" s="53"/>
      <c r="L82" s="124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>
        <f t="shared" si="371"/>
        <v>0</v>
      </c>
      <c r="AD82" s="47">
        <f t="shared" si="422"/>
        <v>0</v>
      </c>
      <c r="AE82" s="124"/>
      <c r="AF82" s="47">
        <v>665092</v>
      </c>
      <c r="AG82" s="47">
        <v>853917</v>
      </c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>
        <f t="shared" si="423"/>
        <v>1519009</v>
      </c>
      <c r="AS82" s="124"/>
      <c r="AT82" s="123" t="e">
        <f t="shared" si="372"/>
        <v>#DIV/0!</v>
      </c>
      <c r="AU82" s="123" t="e">
        <f t="shared" si="370"/>
        <v>#DIV/0!</v>
      </c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123" t="e">
        <f t="shared" si="373"/>
        <v>#DIV/0!</v>
      </c>
    </row>
    <row r="83" spans="1:58">
      <c r="A83" s="46" t="s">
        <v>743</v>
      </c>
      <c r="B83" s="46" t="s">
        <v>744</v>
      </c>
      <c r="C83" s="47"/>
      <c r="D83" s="51"/>
      <c r="E83" s="52"/>
      <c r="F83" s="47">
        <f t="shared" si="368"/>
        <v>0</v>
      </c>
      <c r="G83" s="20"/>
      <c r="H83" s="51"/>
      <c r="I83" s="20"/>
      <c r="J83" s="47">
        <f t="shared" si="369"/>
        <v>0</v>
      </c>
      <c r="K83" s="53"/>
      <c r="L83" s="124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>
        <f t="shared" si="371"/>
        <v>0</v>
      </c>
      <c r="AD83" s="47">
        <f t="shared" si="422"/>
        <v>0</v>
      </c>
      <c r="AE83" s="124"/>
      <c r="AF83" s="47">
        <v>201989</v>
      </c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>
        <f t="shared" si="423"/>
        <v>201989</v>
      </c>
      <c r="AS83" s="124"/>
      <c r="AT83" s="123" t="e">
        <f t="shared" si="372"/>
        <v>#DIV/0!</v>
      </c>
      <c r="AU83" s="123" t="e">
        <f t="shared" si="370"/>
        <v>#DIV/0!</v>
      </c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123" t="e">
        <f t="shared" si="373"/>
        <v>#DIV/0!</v>
      </c>
    </row>
    <row r="84" spans="1:58">
      <c r="A84" s="46" t="s">
        <v>745</v>
      </c>
      <c r="B84" s="46" t="s">
        <v>746</v>
      </c>
      <c r="C84" s="47"/>
      <c r="D84" s="48"/>
      <c r="E84" s="48"/>
      <c r="F84" s="47">
        <f t="shared" si="368"/>
        <v>0</v>
      </c>
      <c r="G84" s="58">
        <v>3479670.98</v>
      </c>
      <c r="H84" s="51">
        <v>887734</v>
      </c>
      <c r="I84" s="58">
        <v>3479670.98</v>
      </c>
      <c r="J84" s="47">
        <f t="shared" si="369"/>
        <v>-3479670.98</v>
      </c>
      <c r="K84" s="50"/>
      <c r="L84" s="12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>
        <f t="shared" si="371"/>
        <v>0</v>
      </c>
      <c r="AD84" s="47">
        <f t="shared" si="422"/>
        <v>0</v>
      </c>
      <c r="AE84" s="124"/>
      <c r="AF84" s="47">
        <v>2591936.98</v>
      </c>
      <c r="AG84" s="47">
        <v>887734</v>
      </c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>
        <f t="shared" si="423"/>
        <v>3479670.98</v>
      </c>
      <c r="AS84" s="124"/>
      <c r="AT84" s="123" t="e">
        <f t="shared" si="372"/>
        <v>#DIV/0!</v>
      </c>
      <c r="AU84" s="123" t="e">
        <f t="shared" si="370"/>
        <v>#DIV/0!</v>
      </c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123" t="e">
        <f t="shared" si="373"/>
        <v>#DIV/0!</v>
      </c>
    </row>
    <row r="85" spans="1:58">
      <c r="A85" s="46" t="s">
        <v>747</v>
      </c>
      <c r="B85" s="46" t="s">
        <v>748</v>
      </c>
      <c r="C85" s="47"/>
      <c r="D85" s="48"/>
      <c r="E85" s="48"/>
      <c r="F85" s="47">
        <f t="shared" si="368"/>
        <v>0</v>
      </c>
      <c r="G85" s="58">
        <v>168156.39</v>
      </c>
      <c r="H85" s="51"/>
      <c r="I85" s="58">
        <v>168156.39</v>
      </c>
      <c r="J85" s="47">
        <f t="shared" si="369"/>
        <v>-168156.39</v>
      </c>
      <c r="K85" s="50"/>
      <c r="L85" s="124"/>
      <c r="M85" s="114" t="s">
        <v>993</v>
      </c>
      <c r="N85" s="115"/>
      <c r="O85" s="116">
        <v>129818642104.70969</v>
      </c>
      <c r="P85" s="116">
        <v>129818642104.70969</v>
      </c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>
        <f t="shared" si="371"/>
        <v>0</v>
      </c>
      <c r="AD85" s="47">
        <f t="shared" si="422"/>
        <v>0</v>
      </c>
      <c r="AE85" s="124"/>
      <c r="AF85" s="47">
        <v>168156.39</v>
      </c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>
        <f t="shared" si="423"/>
        <v>168156.39</v>
      </c>
      <c r="AS85" s="124"/>
      <c r="AT85" s="123" t="e">
        <f t="shared" si="372"/>
        <v>#DIV/0!</v>
      </c>
      <c r="AU85" s="123" t="e">
        <f t="shared" si="370"/>
        <v>#DIV/0!</v>
      </c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123" t="e">
        <f t="shared" si="373"/>
        <v>#DIV/0!</v>
      </c>
    </row>
    <row r="86" spans="1:58">
      <c r="A86" s="46" t="s">
        <v>749</v>
      </c>
      <c r="B86" s="46" t="s">
        <v>750</v>
      </c>
      <c r="C86" s="47"/>
      <c r="D86" s="48"/>
      <c r="E86" s="48"/>
      <c r="F86" s="47">
        <f t="shared" si="368"/>
        <v>0</v>
      </c>
      <c r="G86" s="58">
        <v>308116</v>
      </c>
      <c r="H86" s="51">
        <v>308116</v>
      </c>
      <c r="I86" s="58">
        <v>308116</v>
      </c>
      <c r="J86" s="47">
        <f t="shared" si="369"/>
        <v>-308116</v>
      </c>
      <c r="K86" s="50"/>
      <c r="L86" s="124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>
        <f t="shared" si="371"/>
        <v>0</v>
      </c>
      <c r="AD86" s="47">
        <f t="shared" si="422"/>
        <v>0</v>
      </c>
      <c r="AE86" s="124"/>
      <c r="AF86" s="47"/>
      <c r="AG86" s="47">
        <v>308116</v>
      </c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>
        <f t="shared" si="423"/>
        <v>308116</v>
      </c>
      <c r="AS86" s="124"/>
      <c r="AT86" s="123" t="e">
        <f t="shared" si="372"/>
        <v>#DIV/0!</v>
      </c>
      <c r="AU86" s="123" t="e">
        <f t="shared" si="370"/>
        <v>#DIV/0!</v>
      </c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123" t="e">
        <f t="shared" si="373"/>
        <v>#DIV/0!</v>
      </c>
    </row>
    <row r="87" spans="1:58">
      <c r="A87" s="46" t="s">
        <v>751</v>
      </c>
      <c r="B87" s="46" t="s">
        <v>752</v>
      </c>
      <c r="C87" s="47"/>
      <c r="D87" s="48"/>
      <c r="E87" s="48"/>
      <c r="F87" s="47">
        <f t="shared" si="368"/>
        <v>0</v>
      </c>
      <c r="G87" s="58">
        <v>1035894.54</v>
      </c>
      <c r="H87" s="51"/>
      <c r="I87" s="58">
        <v>1035894.54</v>
      </c>
      <c r="J87" s="47">
        <f t="shared" si="369"/>
        <v>-1035894.54</v>
      </c>
      <c r="K87" s="50"/>
      <c r="L87" s="124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>
        <f t="shared" si="371"/>
        <v>0</v>
      </c>
      <c r="AD87" s="47">
        <f t="shared" si="422"/>
        <v>0</v>
      </c>
      <c r="AE87" s="124"/>
      <c r="AF87" s="47">
        <v>1035894.54</v>
      </c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>
        <f t="shared" si="423"/>
        <v>1035894.54</v>
      </c>
      <c r="AS87" s="124"/>
      <c r="AT87" s="123" t="e">
        <f t="shared" si="372"/>
        <v>#DIV/0!</v>
      </c>
      <c r="AU87" s="123" t="e">
        <f t="shared" si="370"/>
        <v>#DIV/0!</v>
      </c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123" t="e">
        <f t="shared" si="373"/>
        <v>#DIV/0!</v>
      </c>
    </row>
    <row r="88" spans="1:58">
      <c r="A88" s="46" t="s">
        <v>753</v>
      </c>
      <c r="B88" s="46" t="s">
        <v>754</v>
      </c>
      <c r="C88" s="47"/>
      <c r="D88" s="48"/>
      <c r="E88" s="48"/>
      <c r="F88" s="47">
        <f t="shared" si="368"/>
        <v>0</v>
      </c>
      <c r="G88" s="58">
        <v>743606.99</v>
      </c>
      <c r="H88" s="51"/>
      <c r="I88" s="58">
        <v>743606.99</v>
      </c>
      <c r="J88" s="47">
        <f t="shared" si="369"/>
        <v>-743606.99</v>
      </c>
      <c r="K88" s="50"/>
      <c r="L88" s="124"/>
      <c r="O88" s="117"/>
      <c r="P88" s="11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>
        <f t="shared" si="371"/>
        <v>0</v>
      </c>
      <c r="AD88" s="47">
        <f t="shared" si="422"/>
        <v>0</v>
      </c>
      <c r="AE88" s="124"/>
      <c r="AF88" s="47">
        <v>743606.99</v>
      </c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>
        <f t="shared" si="423"/>
        <v>743606.99</v>
      </c>
      <c r="AS88" s="124"/>
      <c r="AT88" s="123" t="e">
        <f t="shared" si="372"/>
        <v>#DIV/0!</v>
      </c>
      <c r="AU88" s="123" t="e">
        <f t="shared" si="370"/>
        <v>#DIV/0!</v>
      </c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123" t="e">
        <f t="shared" si="373"/>
        <v>#DIV/0!</v>
      </c>
    </row>
    <row r="89" spans="1:58">
      <c r="A89" s="46" t="s">
        <v>755</v>
      </c>
      <c r="B89" s="46" t="s">
        <v>756</v>
      </c>
      <c r="C89" s="47"/>
      <c r="D89" s="48"/>
      <c r="E89" s="48"/>
      <c r="F89" s="47">
        <f t="shared" si="368"/>
        <v>0</v>
      </c>
      <c r="G89" s="58">
        <v>9982962</v>
      </c>
      <c r="H89" s="51">
        <v>4344840</v>
      </c>
      <c r="I89" s="58">
        <v>9982962</v>
      </c>
      <c r="J89" s="47">
        <f t="shared" si="369"/>
        <v>-9982962</v>
      </c>
      <c r="K89" s="50"/>
      <c r="L89" s="124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>
        <f t="shared" si="371"/>
        <v>0</v>
      </c>
      <c r="AD89" s="47">
        <f t="shared" si="422"/>
        <v>0</v>
      </c>
      <c r="AE89" s="124"/>
      <c r="AF89" s="47">
        <v>5638122</v>
      </c>
      <c r="AG89" s="47">
        <v>4344840</v>
      </c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>
        <f t="shared" si="423"/>
        <v>9982962</v>
      </c>
      <c r="AS89" s="124"/>
      <c r="AT89" s="123" t="e">
        <f t="shared" si="372"/>
        <v>#DIV/0!</v>
      </c>
      <c r="AU89" s="123" t="e">
        <f t="shared" si="370"/>
        <v>#DIV/0!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123" t="e">
        <f t="shared" si="373"/>
        <v>#DIV/0!</v>
      </c>
    </row>
    <row r="90" spans="1:58">
      <c r="A90" s="46" t="s">
        <v>757</v>
      </c>
      <c r="B90" s="46" t="s">
        <v>758</v>
      </c>
      <c r="C90" s="47"/>
      <c r="D90" s="48"/>
      <c r="E90" s="48"/>
      <c r="F90" s="47">
        <f t="shared" si="368"/>
        <v>0</v>
      </c>
      <c r="G90" s="58">
        <v>6684610.2999999998</v>
      </c>
      <c r="H90" s="51"/>
      <c r="I90" s="58">
        <v>6684610.2999999998</v>
      </c>
      <c r="J90" s="47">
        <f t="shared" si="369"/>
        <v>-6684610.2999999998</v>
      </c>
      <c r="K90" s="50"/>
      <c r="L90" s="124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>
        <f t="shared" si="371"/>
        <v>0</v>
      </c>
      <c r="AD90" s="47">
        <f t="shared" ref="AD90:AD136" si="424">SUM(Q90:AB90)</f>
        <v>0</v>
      </c>
      <c r="AE90" s="124"/>
      <c r="AF90" s="47">
        <v>6684610.2999999998</v>
      </c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>
        <f t="shared" si="423"/>
        <v>6684610.2999999998</v>
      </c>
      <c r="AS90" s="124"/>
      <c r="AT90" s="123" t="e">
        <f t="shared" si="372"/>
        <v>#DIV/0!</v>
      </c>
      <c r="AU90" s="123" t="e">
        <f t="shared" si="370"/>
        <v>#DIV/0!</v>
      </c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123" t="e">
        <f t="shared" si="373"/>
        <v>#DIV/0!</v>
      </c>
    </row>
    <row r="91" spans="1:58">
      <c r="A91" s="46" t="s">
        <v>759</v>
      </c>
      <c r="B91" s="46" t="s">
        <v>760</v>
      </c>
      <c r="C91" s="47"/>
      <c r="D91" s="48"/>
      <c r="E91" s="48"/>
      <c r="F91" s="47">
        <f t="shared" si="368"/>
        <v>0</v>
      </c>
      <c r="G91" s="58">
        <v>36670</v>
      </c>
      <c r="H91" s="51">
        <v>19578</v>
      </c>
      <c r="I91" s="58">
        <v>36670</v>
      </c>
      <c r="J91" s="47">
        <f t="shared" si="369"/>
        <v>-36670</v>
      </c>
      <c r="K91" s="50"/>
      <c r="L91" s="124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>
        <f t="shared" si="371"/>
        <v>0</v>
      </c>
      <c r="AD91" s="47">
        <f t="shared" si="424"/>
        <v>0</v>
      </c>
      <c r="AE91" s="124"/>
      <c r="AF91" s="47">
        <v>36670</v>
      </c>
      <c r="AG91" s="47">
        <v>19578</v>
      </c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>
        <f t="shared" si="423"/>
        <v>56248</v>
      </c>
      <c r="AS91" s="124"/>
      <c r="AT91" s="123" t="e">
        <f t="shared" si="372"/>
        <v>#DIV/0!</v>
      </c>
      <c r="AU91" s="123" t="e">
        <f t="shared" si="370"/>
        <v>#DIV/0!</v>
      </c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123" t="e">
        <f t="shared" si="373"/>
        <v>#DIV/0!</v>
      </c>
    </row>
    <row r="92" spans="1:58">
      <c r="A92" s="46" t="s">
        <v>761</v>
      </c>
      <c r="B92" s="46" t="s">
        <v>762</v>
      </c>
      <c r="C92" s="47"/>
      <c r="D92" s="48"/>
      <c r="E92" s="48"/>
      <c r="F92" s="47">
        <f t="shared" si="368"/>
        <v>0</v>
      </c>
      <c r="G92" s="58">
        <v>298631.88</v>
      </c>
      <c r="H92" s="51"/>
      <c r="I92" s="58">
        <v>298631.88</v>
      </c>
      <c r="J92" s="47">
        <f t="shared" si="369"/>
        <v>-298631.88</v>
      </c>
      <c r="K92" s="50"/>
      <c r="L92" s="124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>
        <f t="shared" si="371"/>
        <v>0</v>
      </c>
      <c r="AD92" s="47">
        <f t="shared" si="424"/>
        <v>0</v>
      </c>
      <c r="AE92" s="124"/>
      <c r="AF92" s="47">
        <v>298631.88</v>
      </c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>
        <f t="shared" si="423"/>
        <v>298631.88</v>
      </c>
      <c r="AS92" s="124"/>
      <c r="AT92" s="123" t="e">
        <f t="shared" si="372"/>
        <v>#DIV/0!</v>
      </c>
      <c r="AU92" s="123" t="e">
        <f t="shared" si="370"/>
        <v>#DIV/0!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123" t="e">
        <f t="shared" si="373"/>
        <v>#DIV/0!</v>
      </c>
    </row>
    <row r="93" spans="1:58">
      <c r="A93" s="79" t="s">
        <v>822</v>
      </c>
      <c r="B93" s="79" t="s">
        <v>823</v>
      </c>
      <c r="C93" s="47"/>
      <c r="D93" s="48"/>
      <c r="E93" s="48"/>
      <c r="F93" s="47">
        <f t="shared" si="368"/>
        <v>0</v>
      </c>
      <c r="G93" s="58">
        <v>201431</v>
      </c>
      <c r="H93" s="51">
        <v>201431</v>
      </c>
      <c r="I93" s="58">
        <v>201431</v>
      </c>
      <c r="J93" s="47">
        <f t="shared" si="369"/>
        <v>-201431</v>
      </c>
      <c r="K93" s="50"/>
      <c r="L93" s="124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>
        <f t="shared" si="371"/>
        <v>0</v>
      </c>
      <c r="AD93" s="47">
        <f t="shared" si="424"/>
        <v>0</v>
      </c>
      <c r="AE93" s="124"/>
      <c r="AF93" s="47"/>
      <c r="AG93" s="47">
        <v>201431</v>
      </c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>
        <f t="shared" si="423"/>
        <v>201431</v>
      </c>
      <c r="AS93" s="124"/>
      <c r="AT93" s="123" t="e">
        <f t="shared" si="372"/>
        <v>#DIV/0!</v>
      </c>
      <c r="AU93" s="123" t="e">
        <f t="shared" si="370"/>
        <v>#DIV/0!</v>
      </c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123" t="e">
        <f t="shared" si="373"/>
        <v>#DIV/0!</v>
      </c>
    </row>
    <row r="94" spans="1:58">
      <c r="A94" s="42" t="s">
        <v>763</v>
      </c>
      <c r="B94" s="42" t="s">
        <v>764</v>
      </c>
      <c r="C94" s="43">
        <f>+C95</f>
        <v>0</v>
      </c>
      <c r="D94" s="43">
        <f t="shared" ref="D94:AB97" si="425">+D95</f>
        <v>0</v>
      </c>
      <c r="E94" s="43">
        <f t="shared" si="425"/>
        <v>0</v>
      </c>
      <c r="F94" s="43">
        <f t="shared" si="425"/>
        <v>0</v>
      </c>
      <c r="G94" s="43">
        <f t="shared" si="425"/>
        <v>0</v>
      </c>
      <c r="H94" s="43">
        <f t="shared" si="425"/>
        <v>0</v>
      </c>
      <c r="I94" s="43">
        <f t="shared" si="425"/>
        <v>0</v>
      </c>
      <c r="J94" s="43">
        <f t="shared" si="425"/>
        <v>0</v>
      </c>
      <c r="K94" s="43">
        <f t="shared" si="425"/>
        <v>0</v>
      </c>
      <c r="L94" s="124"/>
      <c r="M94" s="43">
        <f t="shared" si="425"/>
        <v>0</v>
      </c>
      <c r="N94" s="43">
        <f t="shared" si="425"/>
        <v>0</v>
      </c>
      <c r="O94" s="43">
        <f t="shared" si="425"/>
        <v>0</v>
      </c>
      <c r="P94" s="43">
        <f t="shared" si="425"/>
        <v>0</v>
      </c>
      <c r="Q94" s="43">
        <f t="shared" si="425"/>
        <v>0</v>
      </c>
      <c r="R94" s="43">
        <f t="shared" si="425"/>
        <v>0</v>
      </c>
      <c r="S94" s="43">
        <f t="shared" si="425"/>
        <v>0</v>
      </c>
      <c r="T94" s="43">
        <f t="shared" si="425"/>
        <v>0</v>
      </c>
      <c r="U94" s="43">
        <f t="shared" si="425"/>
        <v>0</v>
      </c>
      <c r="V94" s="43">
        <f t="shared" si="425"/>
        <v>0</v>
      </c>
      <c r="W94" s="43">
        <f t="shared" si="425"/>
        <v>0</v>
      </c>
      <c r="X94" s="43">
        <f t="shared" si="425"/>
        <v>0</v>
      </c>
      <c r="Y94" s="43">
        <f t="shared" si="425"/>
        <v>0</v>
      </c>
      <c r="Z94" s="43">
        <f t="shared" si="425"/>
        <v>0</v>
      </c>
      <c r="AA94" s="43">
        <f t="shared" si="425"/>
        <v>0</v>
      </c>
      <c r="AB94" s="43">
        <f t="shared" si="425"/>
        <v>0</v>
      </c>
      <c r="AC94" s="43">
        <f t="shared" si="371"/>
        <v>0</v>
      </c>
      <c r="AD94" s="43">
        <f t="shared" si="424"/>
        <v>0</v>
      </c>
      <c r="AE94" s="124"/>
      <c r="AF94" s="43">
        <v>0</v>
      </c>
      <c r="AG94" s="43">
        <v>0</v>
      </c>
      <c r="AH94" s="43">
        <f t="shared" ref="AH94:AH97" si="426">+AH95</f>
        <v>0</v>
      </c>
      <c r="AI94" s="43">
        <f t="shared" ref="AI94:AI97" si="427">+AI95</f>
        <v>0</v>
      </c>
      <c r="AJ94" s="43">
        <f t="shared" ref="AJ94:AJ97" si="428">+AJ95</f>
        <v>0</v>
      </c>
      <c r="AK94" s="43">
        <f t="shared" ref="AK94:AK97" si="429">+AK95</f>
        <v>0</v>
      </c>
      <c r="AL94" s="43">
        <f t="shared" ref="AL94:AL97" si="430">+AL95</f>
        <v>0</v>
      </c>
      <c r="AM94" s="43">
        <f t="shared" ref="AM94:AM97" si="431">+AM95</f>
        <v>0</v>
      </c>
      <c r="AN94" s="43">
        <f t="shared" ref="AN94:AN97" si="432">+AN95</f>
        <v>0</v>
      </c>
      <c r="AO94" s="43">
        <f t="shared" ref="AO94:AO97" si="433">+AO95</f>
        <v>0</v>
      </c>
      <c r="AP94" s="43">
        <f t="shared" ref="AP94:AP97" si="434">+AP95</f>
        <v>0</v>
      </c>
      <c r="AQ94" s="43">
        <f t="shared" ref="AQ94:AQ97" si="435">+AQ95</f>
        <v>0</v>
      </c>
      <c r="AR94" s="43">
        <f t="shared" si="423"/>
        <v>0</v>
      </c>
      <c r="AS94" s="124"/>
      <c r="AT94" s="121" t="e">
        <f t="shared" si="372"/>
        <v>#DIV/0!</v>
      </c>
      <c r="AU94" s="121" t="e">
        <f t="shared" si="370"/>
        <v>#DIV/0!</v>
      </c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121" t="e">
        <f t="shared" si="373"/>
        <v>#DIV/0!</v>
      </c>
    </row>
    <row r="95" spans="1:58">
      <c r="A95" s="42" t="s">
        <v>765</v>
      </c>
      <c r="B95" s="42" t="s">
        <v>764</v>
      </c>
      <c r="C95" s="43">
        <f>+C96</f>
        <v>0</v>
      </c>
      <c r="D95" s="43">
        <f t="shared" si="425"/>
        <v>0</v>
      </c>
      <c r="E95" s="43">
        <f t="shared" si="425"/>
        <v>0</v>
      </c>
      <c r="F95" s="43">
        <f t="shared" si="425"/>
        <v>0</v>
      </c>
      <c r="G95" s="43">
        <f t="shared" si="425"/>
        <v>0</v>
      </c>
      <c r="H95" s="43">
        <f t="shared" si="425"/>
        <v>0</v>
      </c>
      <c r="I95" s="43">
        <f t="shared" si="425"/>
        <v>0</v>
      </c>
      <c r="J95" s="43">
        <f t="shared" si="425"/>
        <v>0</v>
      </c>
      <c r="K95" s="43">
        <f t="shared" si="425"/>
        <v>0</v>
      </c>
      <c r="L95" s="124"/>
      <c r="M95" s="43">
        <f t="shared" si="425"/>
        <v>0</v>
      </c>
      <c r="N95" s="43">
        <f t="shared" si="425"/>
        <v>0</v>
      </c>
      <c r="O95" s="43">
        <f t="shared" si="425"/>
        <v>0</v>
      </c>
      <c r="P95" s="43">
        <f t="shared" si="425"/>
        <v>0</v>
      </c>
      <c r="Q95" s="43">
        <f t="shared" si="425"/>
        <v>0</v>
      </c>
      <c r="R95" s="43">
        <f t="shared" si="425"/>
        <v>0</v>
      </c>
      <c r="S95" s="43">
        <f t="shared" si="425"/>
        <v>0</v>
      </c>
      <c r="T95" s="43">
        <f t="shared" si="425"/>
        <v>0</v>
      </c>
      <c r="U95" s="43">
        <f t="shared" si="425"/>
        <v>0</v>
      </c>
      <c r="V95" s="43">
        <f t="shared" si="425"/>
        <v>0</v>
      </c>
      <c r="W95" s="43">
        <f t="shared" si="425"/>
        <v>0</v>
      </c>
      <c r="X95" s="43">
        <f t="shared" si="425"/>
        <v>0</v>
      </c>
      <c r="Y95" s="43">
        <f t="shared" si="425"/>
        <v>0</v>
      </c>
      <c r="Z95" s="43">
        <f t="shared" si="425"/>
        <v>0</v>
      </c>
      <c r="AA95" s="43">
        <f t="shared" si="425"/>
        <v>0</v>
      </c>
      <c r="AB95" s="43">
        <f t="shared" si="425"/>
        <v>0</v>
      </c>
      <c r="AC95" s="43">
        <f t="shared" si="371"/>
        <v>0</v>
      </c>
      <c r="AD95" s="43">
        <f t="shared" si="424"/>
        <v>0</v>
      </c>
      <c r="AE95" s="124"/>
      <c r="AF95" s="43">
        <v>0</v>
      </c>
      <c r="AG95" s="43">
        <v>0</v>
      </c>
      <c r="AH95" s="43">
        <f t="shared" si="426"/>
        <v>0</v>
      </c>
      <c r="AI95" s="43">
        <f t="shared" si="427"/>
        <v>0</v>
      </c>
      <c r="AJ95" s="43">
        <f t="shared" si="428"/>
        <v>0</v>
      </c>
      <c r="AK95" s="43">
        <f t="shared" si="429"/>
        <v>0</v>
      </c>
      <c r="AL95" s="43">
        <f t="shared" si="430"/>
        <v>0</v>
      </c>
      <c r="AM95" s="43">
        <f t="shared" si="431"/>
        <v>0</v>
      </c>
      <c r="AN95" s="43">
        <f t="shared" si="432"/>
        <v>0</v>
      </c>
      <c r="AO95" s="43">
        <f t="shared" si="433"/>
        <v>0</v>
      </c>
      <c r="AP95" s="43">
        <f t="shared" si="434"/>
        <v>0</v>
      </c>
      <c r="AQ95" s="43">
        <f t="shared" si="435"/>
        <v>0</v>
      </c>
      <c r="AR95" s="43">
        <f t="shared" si="423"/>
        <v>0</v>
      </c>
      <c r="AS95" s="124"/>
      <c r="AT95" s="121" t="e">
        <f t="shared" si="372"/>
        <v>#DIV/0!</v>
      </c>
      <c r="AU95" s="121" t="e">
        <f t="shared" si="370"/>
        <v>#DIV/0!</v>
      </c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121" t="e">
        <f t="shared" si="373"/>
        <v>#DIV/0!</v>
      </c>
    </row>
    <row r="96" spans="1:58">
      <c r="A96" s="42" t="s">
        <v>766</v>
      </c>
      <c r="B96" s="42" t="s">
        <v>764</v>
      </c>
      <c r="C96" s="43">
        <f>+C97</f>
        <v>0</v>
      </c>
      <c r="D96" s="43">
        <f t="shared" si="425"/>
        <v>0</v>
      </c>
      <c r="E96" s="43">
        <f t="shared" si="425"/>
        <v>0</v>
      </c>
      <c r="F96" s="43">
        <f t="shared" si="425"/>
        <v>0</v>
      </c>
      <c r="G96" s="43">
        <f t="shared" si="425"/>
        <v>0</v>
      </c>
      <c r="H96" s="43">
        <f t="shared" si="425"/>
        <v>0</v>
      </c>
      <c r="I96" s="43">
        <f t="shared" si="425"/>
        <v>0</v>
      </c>
      <c r="J96" s="43">
        <f t="shared" si="425"/>
        <v>0</v>
      </c>
      <c r="K96" s="43">
        <f t="shared" si="425"/>
        <v>0</v>
      </c>
      <c r="L96" s="124"/>
      <c r="M96" s="43">
        <f t="shared" si="425"/>
        <v>0</v>
      </c>
      <c r="N96" s="43">
        <f t="shared" si="425"/>
        <v>0</v>
      </c>
      <c r="O96" s="43">
        <f t="shared" si="425"/>
        <v>0</v>
      </c>
      <c r="P96" s="43">
        <f t="shared" si="425"/>
        <v>0</v>
      </c>
      <c r="Q96" s="43">
        <f t="shared" si="425"/>
        <v>0</v>
      </c>
      <c r="R96" s="43">
        <f t="shared" si="425"/>
        <v>0</v>
      </c>
      <c r="S96" s="43">
        <f t="shared" si="425"/>
        <v>0</v>
      </c>
      <c r="T96" s="43">
        <f t="shared" si="425"/>
        <v>0</v>
      </c>
      <c r="U96" s="43">
        <f t="shared" si="425"/>
        <v>0</v>
      </c>
      <c r="V96" s="43">
        <f t="shared" si="425"/>
        <v>0</v>
      </c>
      <c r="W96" s="43">
        <f t="shared" si="425"/>
        <v>0</v>
      </c>
      <c r="X96" s="43">
        <f t="shared" si="425"/>
        <v>0</v>
      </c>
      <c r="Y96" s="43">
        <f t="shared" si="425"/>
        <v>0</v>
      </c>
      <c r="Z96" s="43">
        <f t="shared" si="425"/>
        <v>0</v>
      </c>
      <c r="AA96" s="43">
        <f t="shared" si="425"/>
        <v>0</v>
      </c>
      <c r="AB96" s="43">
        <f t="shared" si="425"/>
        <v>0</v>
      </c>
      <c r="AC96" s="43">
        <f t="shared" si="371"/>
        <v>0</v>
      </c>
      <c r="AD96" s="43">
        <f t="shared" si="424"/>
        <v>0</v>
      </c>
      <c r="AE96" s="124"/>
      <c r="AF96" s="43">
        <v>0</v>
      </c>
      <c r="AG96" s="43">
        <v>0</v>
      </c>
      <c r="AH96" s="43">
        <f t="shared" si="426"/>
        <v>0</v>
      </c>
      <c r="AI96" s="43">
        <f t="shared" si="427"/>
        <v>0</v>
      </c>
      <c r="AJ96" s="43">
        <f t="shared" si="428"/>
        <v>0</v>
      </c>
      <c r="AK96" s="43">
        <f t="shared" si="429"/>
        <v>0</v>
      </c>
      <c r="AL96" s="43">
        <f t="shared" si="430"/>
        <v>0</v>
      </c>
      <c r="AM96" s="43">
        <f t="shared" si="431"/>
        <v>0</v>
      </c>
      <c r="AN96" s="43">
        <f t="shared" si="432"/>
        <v>0</v>
      </c>
      <c r="AO96" s="43">
        <f t="shared" si="433"/>
        <v>0</v>
      </c>
      <c r="AP96" s="43">
        <f t="shared" si="434"/>
        <v>0</v>
      </c>
      <c r="AQ96" s="43">
        <f t="shared" si="435"/>
        <v>0</v>
      </c>
      <c r="AR96" s="43">
        <f t="shared" si="423"/>
        <v>0</v>
      </c>
      <c r="AS96" s="124"/>
      <c r="AT96" s="121" t="e">
        <f t="shared" si="372"/>
        <v>#DIV/0!</v>
      </c>
      <c r="AU96" s="121" t="e">
        <f t="shared" si="370"/>
        <v>#DIV/0!</v>
      </c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121" t="e">
        <f t="shared" si="373"/>
        <v>#DIV/0!</v>
      </c>
    </row>
    <row r="97" spans="1:58">
      <c r="A97" s="44" t="s">
        <v>767</v>
      </c>
      <c r="B97" s="44" t="s">
        <v>764</v>
      </c>
      <c r="C97" s="45">
        <f>+C98</f>
        <v>0</v>
      </c>
      <c r="D97" s="45">
        <f t="shared" si="425"/>
        <v>0</v>
      </c>
      <c r="E97" s="45">
        <f t="shared" si="425"/>
        <v>0</v>
      </c>
      <c r="F97" s="45">
        <f t="shared" si="425"/>
        <v>0</v>
      </c>
      <c r="G97" s="45">
        <f t="shared" si="425"/>
        <v>0</v>
      </c>
      <c r="H97" s="45">
        <f t="shared" si="425"/>
        <v>0</v>
      </c>
      <c r="I97" s="45">
        <f t="shared" si="425"/>
        <v>0</v>
      </c>
      <c r="J97" s="45">
        <f t="shared" si="425"/>
        <v>0</v>
      </c>
      <c r="K97" s="45">
        <f t="shared" si="425"/>
        <v>0</v>
      </c>
      <c r="L97" s="124"/>
      <c r="M97" s="45">
        <f t="shared" si="425"/>
        <v>0</v>
      </c>
      <c r="N97" s="45">
        <f t="shared" si="425"/>
        <v>0</v>
      </c>
      <c r="O97" s="45">
        <f t="shared" si="425"/>
        <v>0</v>
      </c>
      <c r="P97" s="45">
        <f t="shared" si="425"/>
        <v>0</v>
      </c>
      <c r="Q97" s="45">
        <f t="shared" si="425"/>
        <v>0</v>
      </c>
      <c r="R97" s="45">
        <f t="shared" si="425"/>
        <v>0</v>
      </c>
      <c r="S97" s="45">
        <f t="shared" si="425"/>
        <v>0</v>
      </c>
      <c r="T97" s="45">
        <f t="shared" si="425"/>
        <v>0</v>
      </c>
      <c r="U97" s="45">
        <f t="shared" si="425"/>
        <v>0</v>
      </c>
      <c r="V97" s="45">
        <f t="shared" si="425"/>
        <v>0</v>
      </c>
      <c r="W97" s="45">
        <f t="shared" si="425"/>
        <v>0</v>
      </c>
      <c r="X97" s="45">
        <f t="shared" si="425"/>
        <v>0</v>
      </c>
      <c r="Y97" s="45">
        <f t="shared" si="425"/>
        <v>0</v>
      </c>
      <c r="Z97" s="45">
        <f t="shared" si="425"/>
        <v>0</v>
      </c>
      <c r="AA97" s="45">
        <f t="shared" si="425"/>
        <v>0</v>
      </c>
      <c r="AB97" s="45">
        <f t="shared" si="425"/>
        <v>0</v>
      </c>
      <c r="AC97" s="45">
        <f t="shared" si="371"/>
        <v>0</v>
      </c>
      <c r="AD97" s="45">
        <f t="shared" si="424"/>
        <v>0</v>
      </c>
      <c r="AE97" s="124"/>
      <c r="AF97" s="45">
        <v>0</v>
      </c>
      <c r="AG97" s="45">
        <v>0</v>
      </c>
      <c r="AH97" s="45">
        <f t="shared" si="426"/>
        <v>0</v>
      </c>
      <c r="AI97" s="45">
        <f t="shared" si="427"/>
        <v>0</v>
      </c>
      <c r="AJ97" s="45">
        <f t="shared" si="428"/>
        <v>0</v>
      </c>
      <c r="AK97" s="45">
        <f t="shared" si="429"/>
        <v>0</v>
      </c>
      <c r="AL97" s="45">
        <f t="shared" si="430"/>
        <v>0</v>
      </c>
      <c r="AM97" s="45">
        <f t="shared" si="431"/>
        <v>0</v>
      </c>
      <c r="AN97" s="45">
        <f t="shared" si="432"/>
        <v>0</v>
      </c>
      <c r="AO97" s="45">
        <f t="shared" si="433"/>
        <v>0</v>
      </c>
      <c r="AP97" s="45">
        <f t="shared" si="434"/>
        <v>0</v>
      </c>
      <c r="AQ97" s="45">
        <f t="shared" si="435"/>
        <v>0</v>
      </c>
      <c r="AR97" s="45">
        <f t="shared" si="423"/>
        <v>0</v>
      </c>
      <c r="AS97" s="124"/>
      <c r="AT97" s="122" t="e">
        <f t="shared" si="372"/>
        <v>#DIV/0!</v>
      </c>
      <c r="AU97" s="122" t="e">
        <f t="shared" si="370"/>
        <v>#DIV/0!</v>
      </c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122" t="e">
        <f t="shared" si="373"/>
        <v>#DIV/0!</v>
      </c>
    </row>
    <row r="98" spans="1:58">
      <c r="A98" s="46" t="s">
        <v>768</v>
      </c>
      <c r="B98" s="46" t="s">
        <v>764</v>
      </c>
      <c r="C98" s="47"/>
      <c r="D98" s="51"/>
      <c r="E98" s="47"/>
      <c r="F98" s="47">
        <f t="shared" si="368"/>
        <v>0</v>
      </c>
      <c r="G98" s="47"/>
      <c r="H98" s="47"/>
      <c r="I98" s="47"/>
      <c r="J98" s="47">
        <f t="shared" si="369"/>
        <v>0</v>
      </c>
      <c r="K98" s="47"/>
      <c r="L98" s="124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>
        <f t="shared" si="371"/>
        <v>0</v>
      </c>
      <c r="AD98" s="47">
        <f t="shared" si="424"/>
        <v>0</v>
      </c>
      <c r="AE98" s="124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>
        <f t="shared" si="423"/>
        <v>0</v>
      </c>
      <c r="AS98" s="124"/>
      <c r="AT98" s="123" t="e">
        <f t="shared" si="372"/>
        <v>#DIV/0!</v>
      </c>
      <c r="AU98" s="123" t="e">
        <f t="shared" si="370"/>
        <v>#DIV/0!</v>
      </c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123" t="e">
        <f t="shared" si="373"/>
        <v>#DIV/0!</v>
      </c>
    </row>
    <row r="99" spans="1:58">
      <c r="A99" s="42" t="s">
        <v>769</v>
      </c>
      <c r="B99" s="42" t="s">
        <v>770</v>
      </c>
      <c r="C99" s="43">
        <f>+C100</f>
        <v>0</v>
      </c>
      <c r="D99" s="43">
        <f t="shared" ref="D99:AB101" si="436">+D100</f>
        <v>0</v>
      </c>
      <c r="E99" s="43">
        <f t="shared" si="436"/>
        <v>0</v>
      </c>
      <c r="F99" s="43">
        <f t="shared" si="436"/>
        <v>0</v>
      </c>
      <c r="G99" s="43">
        <f t="shared" si="436"/>
        <v>0</v>
      </c>
      <c r="H99" s="43">
        <f t="shared" si="436"/>
        <v>0</v>
      </c>
      <c r="I99" s="43">
        <f t="shared" si="436"/>
        <v>0</v>
      </c>
      <c r="J99" s="43">
        <f t="shared" si="436"/>
        <v>0</v>
      </c>
      <c r="K99" s="43">
        <f t="shared" si="436"/>
        <v>0</v>
      </c>
      <c r="L99" s="124"/>
      <c r="M99" s="43">
        <f t="shared" si="436"/>
        <v>0</v>
      </c>
      <c r="N99" s="43">
        <f t="shared" si="436"/>
        <v>0</v>
      </c>
      <c r="O99" s="43">
        <f t="shared" si="436"/>
        <v>0</v>
      </c>
      <c r="P99" s="43">
        <f t="shared" si="436"/>
        <v>0</v>
      </c>
      <c r="Q99" s="43">
        <f t="shared" si="436"/>
        <v>0</v>
      </c>
      <c r="R99" s="43">
        <f t="shared" si="436"/>
        <v>0</v>
      </c>
      <c r="S99" s="43">
        <f t="shared" si="436"/>
        <v>0</v>
      </c>
      <c r="T99" s="43">
        <f t="shared" si="436"/>
        <v>0</v>
      </c>
      <c r="U99" s="43">
        <f t="shared" si="436"/>
        <v>0</v>
      </c>
      <c r="V99" s="43">
        <f t="shared" si="436"/>
        <v>0</v>
      </c>
      <c r="W99" s="43">
        <f t="shared" si="436"/>
        <v>0</v>
      </c>
      <c r="X99" s="43">
        <f t="shared" si="436"/>
        <v>0</v>
      </c>
      <c r="Y99" s="43">
        <f t="shared" si="436"/>
        <v>0</v>
      </c>
      <c r="Z99" s="43">
        <f t="shared" si="436"/>
        <v>0</v>
      </c>
      <c r="AA99" s="43">
        <f t="shared" si="436"/>
        <v>0</v>
      </c>
      <c r="AB99" s="43">
        <f t="shared" si="436"/>
        <v>0</v>
      </c>
      <c r="AC99" s="43">
        <f t="shared" si="371"/>
        <v>0</v>
      </c>
      <c r="AD99" s="43">
        <f t="shared" si="424"/>
        <v>0</v>
      </c>
      <c r="AE99" s="124"/>
      <c r="AF99" s="43">
        <v>0</v>
      </c>
      <c r="AG99" s="43">
        <v>0</v>
      </c>
      <c r="AH99" s="43">
        <f t="shared" ref="AH99:AH101" si="437">+AH100</f>
        <v>0</v>
      </c>
      <c r="AI99" s="43">
        <f t="shared" ref="AI99:AI101" si="438">+AI100</f>
        <v>0</v>
      </c>
      <c r="AJ99" s="43">
        <f t="shared" ref="AJ99:AJ101" si="439">+AJ100</f>
        <v>0</v>
      </c>
      <c r="AK99" s="43">
        <f t="shared" ref="AK99:AK101" si="440">+AK100</f>
        <v>0</v>
      </c>
      <c r="AL99" s="43">
        <f t="shared" ref="AL99:AL101" si="441">+AL100</f>
        <v>0</v>
      </c>
      <c r="AM99" s="43">
        <f t="shared" ref="AM99:AM101" si="442">+AM100</f>
        <v>0</v>
      </c>
      <c r="AN99" s="43">
        <f t="shared" ref="AN99:AN101" si="443">+AN100</f>
        <v>0</v>
      </c>
      <c r="AO99" s="43">
        <f t="shared" ref="AO99:AO101" si="444">+AO100</f>
        <v>0</v>
      </c>
      <c r="AP99" s="43">
        <f t="shared" ref="AP99:AP101" si="445">+AP100</f>
        <v>0</v>
      </c>
      <c r="AQ99" s="43">
        <f t="shared" ref="AQ99:AQ101" si="446">+AQ100</f>
        <v>0</v>
      </c>
      <c r="AR99" s="43">
        <f t="shared" si="423"/>
        <v>0</v>
      </c>
      <c r="AS99" s="124"/>
      <c r="AT99" s="121" t="e">
        <f t="shared" si="372"/>
        <v>#DIV/0!</v>
      </c>
      <c r="AU99" s="121" t="e">
        <f t="shared" si="370"/>
        <v>#DIV/0!</v>
      </c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121" t="e">
        <f t="shared" si="373"/>
        <v>#DIV/0!</v>
      </c>
    </row>
    <row r="100" spans="1:58">
      <c r="A100" s="42" t="s">
        <v>771</v>
      </c>
      <c r="B100" s="42" t="s">
        <v>770</v>
      </c>
      <c r="C100" s="43">
        <f>+C101</f>
        <v>0</v>
      </c>
      <c r="D100" s="43">
        <f t="shared" si="436"/>
        <v>0</v>
      </c>
      <c r="E100" s="43">
        <f t="shared" si="436"/>
        <v>0</v>
      </c>
      <c r="F100" s="43">
        <f t="shared" si="436"/>
        <v>0</v>
      </c>
      <c r="G100" s="43">
        <f t="shared" si="436"/>
        <v>0</v>
      </c>
      <c r="H100" s="43">
        <f t="shared" si="436"/>
        <v>0</v>
      </c>
      <c r="I100" s="43">
        <f t="shared" si="436"/>
        <v>0</v>
      </c>
      <c r="J100" s="43">
        <f t="shared" si="436"/>
        <v>0</v>
      </c>
      <c r="K100" s="43">
        <f t="shared" si="436"/>
        <v>0</v>
      </c>
      <c r="L100" s="124"/>
      <c r="M100" s="43">
        <f t="shared" si="436"/>
        <v>0</v>
      </c>
      <c r="N100" s="43">
        <f t="shared" si="436"/>
        <v>0</v>
      </c>
      <c r="O100" s="43">
        <f t="shared" si="436"/>
        <v>0</v>
      </c>
      <c r="P100" s="43">
        <f t="shared" si="436"/>
        <v>0</v>
      </c>
      <c r="Q100" s="43">
        <f t="shared" si="436"/>
        <v>0</v>
      </c>
      <c r="R100" s="43">
        <f t="shared" si="436"/>
        <v>0</v>
      </c>
      <c r="S100" s="43">
        <f t="shared" si="436"/>
        <v>0</v>
      </c>
      <c r="T100" s="43">
        <f t="shared" si="436"/>
        <v>0</v>
      </c>
      <c r="U100" s="43">
        <f t="shared" si="436"/>
        <v>0</v>
      </c>
      <c r="V100" s="43">
        <f t="shared" si="436"/>
        <v>0</v>
      </c>
      <c r="W100" s="43">
        <f t="shared" si="436"/>
        <v>0</v>
      </c>
      <c r="X100" s="43">
        <f t="shared" si="436"/>
        <v>0</v>
      </c>
      <c r="Y100" s="43">
        <f t="shared" si="436"/>
        <v>0</v>
      </c>
      <c r="Z100" s="43">
        <f t="shared" si="436"/>
        <v>0</v>
      </c>
      <c r="AA100" s="43">
        <f t="shared" si="436"/>
        <v>0</v>
      </c>
      <c r="AB100" s="43">
        <f t="shared" si="436"/>
        <v>0</v>
      </c>
      <c r="AC100" s="43">
        <f t="shared" si="371"/>
        <v>0</v>
      </c>
      <c r="AD100" s="43">
        <f t="shared" si="424"/>
        <v>0</v>
      </c>
      <c r="AE100" s="124"/>
      <c r="AF100" s="43">
        <v>0</v>
      </c>
      <c r="AG100" s="43">
        <v>0</v>
      </c>
      <c r="AH100" s="43">
        <f t="shared" si="437"/>
        <v>0</v>
      </c>
      <c r="AI100" s="43">
        <f t="shared" si="438"/>
        <v>0</v>
      </c>
      <c r="AJ100" s="43">
        <f t="shared" si="439"/>
        <v>0</v>
      </c>
      <c r="AK100" s="43">
        <f t="shared" si="440"/>
        <v>0</v>
      </c>
      <c r="AL100" s="43">
        <f t="shared" si="441"/>
        <v>0</v>
      </c>
      <c r="AM100" s="43">
        <f t="shared" si="442"/>
        <v>0</v>
      </c>
      <c r="AN100" s="43">
        <f t="shared" si="443"/>
        <v>0</v>
      </c>
      <c r="AO100" s="43">
        <f t="shared" si="444"/>
        <v>0</v>
      </c>
      <c r="AP100" s="43">
        <f t="shared" si="445"/>
        <v>0</v>
      </c>
      <c r="AQ100" s="43">
        <f t="shared" si="446"/>
        <v>0</v>
      </c>
      <c r="AR100" s="43">
        <f t="shared" si="423"/>
        <v>0</v>
      </c>
      <c r="AS100" s="124"/>
      <c r="AT100" s="121" t="e">
        <f t="shared" si="372"/>
        <v>#DIV/0!</v>
      </c>
      <c r="AU100" s="121" t="e">
        <f t="shared" si="370"/>
        <v>#DIV/0!</v>
      </c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121" t="e">
        <f t="shared" si="373"/>
        <v>#DIV/0!</v>
      </c>
    </row>
    <row r="101" spans="1:58">
      <c r="A101" s="42" t="s">
        <v>772</v>
      </c>
      <c r="B101" s="42" t="s">
        <v>770</v>
      </c>
      <c r="C101" s="43">
        <f>+C102</f>
        <v>0</v>
      </c>
      <c r="D101" s="43">
        <f t="shared" si="436"/>
        <v>0</v>
      </c>
      <c r="E101" s="43">
        <f t="shared" si="436"/>
        <v>0</v>
      </c>
      <c r="F101" s="43">
        <f t="shared" si="436"/>
        <v>0</v>
      </c>
      <c r="G101" s="43">
        <f t="shared" si="436"/>
        <v>0</v>
      </c>
      <c r="H101" s="43">
        <f t="shared" si="436"/>
        <v>0</v>
      </c>
      <c r="I101" s="43">
        <f t="shared" si="436"/>
        <v>0</v>
      </c>
      <c r="J101" s="43">
        <f t="shared" si="436"/>
        <v>0</v>
      </c>
      <c r="K101" s="43">
        <f t="shared" si="436"/>
        <v>0</v>
      </c>
      <c r="L101" s="124"/>
      <c r="M101" s="43">
        <f t="shared" si="436"/>
        <v>0</v>
      </c>
      <c r="N101" s="43">
        <f t="shared" si="436"/>
        <v>0</v>
      </c>
      <c r="O101" s="43">
        <f t="shared" si="436"/>
        <v>0</v>
      </c>
      <c r="P101" s="43">
        <f t="shared" si="436"/>
        <v>0</v>
      </c>
      <c r="Q101" s="43">
        <f t="shared" si="436"/>
        <v>0</v>
      </c>
      <c r="R101" s="43">
        <f t="shared" si="436"/>
        <v>0</v>
      </c>
      <c r="S101" s="43">
        <f t="shared" si="436"/>
        <v>0</v>
      </c>
      <c r="T101" s="43">
        <f t="shared" si="436"/>
        <v>0</v>
      </c>
      <c r="U101" s="43">
        <f t="shared" si="436"/>
        <v>0</v>
      </c>
      <c r="V101" s="43">
        <f t="shared" si="436"/>
        <v>0</v>
      </c>
      <c r="W101" s="43">
        <f t="shared" si="436"/>
        <v>0</v>
      </c>
      <c r="X101" s="43">
        <f t="shared" si="436"/>
        <v>0</v>
      </c>
      <c r="Y101" s="43">
        <f t="shared" si="436"/>
        <v>0</v>
      </c>
      <c r="Z101" s="43">
        <f t="shared" si="436"/>
        <v>0</v>
      </c>
      <c r="AA101" s="43">
        <f t="shared" si="436"/>
        <v>0</v>
      </c>
      <c r="AB101" s="43">
        <f t="shared" si="436"/>
        <v>0</v>
      </c>
      <c r="AC101" s="43">
        <f t="shared" si="371"/>
        <v>0</v>
      </c>
      <c r="AD101" s="43">
        <f t="shared" si="424"/>
        <v>0</v>
      </c>
      <c r="AE101" s="124"/>
      <c r="AF101" s="43">
        <v>0</v>
      </c>
      <c r="AG101" s="43">
        <v>0</v>
      </c>
      <c r="AH101" s="43">
        <f t="shared" si="437"/>
        <v>0</v>
      </c>
      <c r="AI101" s="43">
        <f t="shared" si="438"/>
        <v>0</v>
      </c>
      <c r="AJ101" s="43">
        <f t="shared" si="439"/>
        <v>0</v>
      </c>
      <c r="AK101" s="43">
        <f t="shared" si="440"/>
        <v>0</v>
      </c>
      <c r="AL101" s="43">
        <f t="shared" si="441"/>
        <v>0</v>
      </c>
      <c r="AM101" s="43">
        <f t="shared" si="442"/>
        <v>0</v>
      </c>
      <c r="AN101" s="43">
        <f t="shared" si="443"/>
        <v>0</v>
      </c>
      <c r="AO101" s="43">
        <f t="shared" si="444"/>
        <v>0</v>
      </c>
      <c r="AP101" s="43">
        <f t="shared" si="445"/>
        <v>0</v>
      </c>
      <c r="AQ101" s="43">
        <f t="shared" si="446"/>
        <v>0</v>
      </c>
      <c r="AR101" s="43">
        <f t="shared" si="423"/>
        <v>0</v>
      </c>
      <c r="AS101" s="124"/>
      <c r="AT101" s="121" t="e">
        <f t="shared" si="372"/>
        <v>#DIV/0!</v>
      </c>
      <c r="AU101" s="121" t="e">
        <f t="shared" si="370"/>
        <v>#DIV/0!</v>
      </c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121" t="e">
        <f t="shared" si="373"/>
        <v>#DIV/0!</v>
      </c>
    </row>
    <row r="102" spans="1:58">
      <c r="A102" s="46" t="s">
        <v>773</v>
      </c>
      <c r="B102" s="46" t="s">
        <v>770</v>
      </c>
      <c r="C102" s="47">
        <f>+C103</f>
        <v>0</v>
      </c>
      <c r="D102" s="47">
        <f t="shared" ref="D102:I102" si="447">+D103</f>
        <v>0</v>
      </c>
      <c r="E102" s="47">
        <f t="shared" si="447"/>
        <v>0</v>
      </c>
      <c r="F102" s="47">
        <f t="shared" si="368"/>
        <v>0</v>
      </c>
      <c r="G102" s="47">
        <v>0</v>
      </c>
      <c r="H102" s="47">
        <f t="shared" si="447"/>
        <v>0</v>
      </c>
      <c r="I102" s="47">
        <f t="shared" si="447"/>
        <v>0</v>
      </c>
      <c r="J102" s="47">
        <f t="shared" si="369"/>
        <v>0</v>
      </c>
      <c r="K102" s="47">
        <v>0</v>
      </c>
      <c r="L102" s="124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>
        <f t="shared" si="371"/>
        <v>0</v>
      </c>
      <c r="AD102" s="47">
        <f t="shared" si="424"/>
        <v>0</v>
      </c>
      <c r="AE102" s="124"/>
      <c r="AF102" s="47">
        <v>0</v>
      </c>
      <c r="AG102" s="47">
        <v>0</v>
      </c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>
        <f t="shared" si="423"/>
        <v>0</v>
      </c>
      <c r="AS102" s="124"/>
      <c r="AT102" s="123" t="e">
        <f t="shared" si="372"/>
        <v>#DIV/0!</v>
      </c>
      <c r="AU102" s="123" t="e">
        <f t="shared" si="370"/>
        <v>#DIV/0!</v>
      </c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123" t="e">
        <f t="shared" si="373"/>
        <v>#DIV/0!</v>
      </c>
    </row>
    <row r="103" spans="1:58">
      <c r="A103" s="46" t="s">
        <v>774</v>
      </c>
      <c r="B103" s="46" t="s">
        <v>770</v>
      </c>
      <c r="C103" s="47"/>
      <c r="D103" s="51"/>
      <c r="E103" s="52"/>
      <c r="F103" s="47">
        <f t="shared" si="368"/>
        <v>0</v>
      </c>
      <c r="G103" s="58">
        <v>0</v>
      </c>
      <c r="H103" s="51"/>
      <c r="I103" s="58">
        <v>0</v>
      </c>
      <c r="J103" s="59">
        <f t="shared" si="369"/>
        <v>0</v>
      </c>
      <c r="K103" s="53"/>
      <c r="L103" s="124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>
        <f t="shared" si="371"/>
        <v>0</v>
      </c>
      <c r="AD103" s="59">
        <f t="shared" si="424"/>
        <v>0</v>
      </c>
      <c r="AE103" s="124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>
        <f t="shared" si="423"/>
        <v>0</v>
      </c>
      <c r="AS103" s="124"/>
      <c r="AT103" s="118" t="e">
        <f t="shared" si="372"/>
        <v>#DIV/0!</v>
      </c>
      <c r="AU103" s="118" t="e">
        <f t="shared" si="370"/>
        <v>#DIV/0!</v>
      </c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118" t="e">
        <f t="shared" si="373"/>
        <v>#DIV/0!</v>
      </c>
    </row>
    <row r="104" spans="1:58" s="2" customFormat="1">
      <c r="A104" s="60">
        <v>210</v>
      </c>
      <c r="B104" s="60" t="s">
        <v>824</v>
      </c>
      <c r="C104" s="61">
        <f>+C105</f>
        <v>0</v>
      </c>
      <c r="D104" s="61">
        <f t="shared" ref="D104:AB107" si="448">+D105</f>
        <v>16811151738</v>
      </c>
      <c r="E104" s="61">
        <f t="shared" si="448"/>
        <v>0</v>
      </c>
      <c r="F104" s="61">
        <f t="shared" si="448"/>
        <v>16811151738</v>
      </c>
      <c r="G104" s="61">
        <f t="shared" si="448"/>
        <v>16811151738</v>
      </c>
      <c r="H104" s="61">
        <f t="shared" si="448"/>
        <v>16811151738</v>
      </c>
      <c r="I104" s="61">
        <f t="shared" si="448"/>
        <v>16811151738</v>
      </c>
      <c r="J104" s="61">
        <f t="shared" si="448"/>
        <v>0</v>
      </c>
      <c r="K104" s="61">
        <f t="shared" si="448"/>
        <v>0</v>
      </c>
      <c r="L104" s="137"/>
      <c r="M104" s="61">
        <f t="shared" si="448"/>
        <v>0</v>
      </c>
      <c r="N104" s="61">
        <f t="shared" si="448"/>
        <v>0</v>
      </c>
      <c r="O104" s="61">
        <f t="shared" si="448"/>
        <v>0</v>
      </c>
      <c r="P104" s="61">
        <f t="shared" si="448"/>
        <v>0</v>
      </c>
      <c r="Q104" s="61">
        <f t="shared" si="448"/>
        <v>0</v>
      </c>
      <c r="R104" s="61">
        <f t="shared" si="448"/>
        <v>16811151738</v>
      </c>
      <c r="S104" s="61">
        <f t="shared" si="448"/>
        <v>0</v>
      </c>
      <c r="T104" s="61">
        <f t="shared" si="448"/>
        <v>0</v>
      </c>
      <c r="U104" s="61">
        <f t="shared" si="448"/>
        <v>0</v>
      </c>
      <c r="V104" s="61">
        <f t="shared" si="448"/>
        <v>0</v>
      </c>
      <c r="W104" s="61">
        <f t="shared" si="448"/>
        <v>0</v>
      </c>
      <c r="X104" s="61">
        <f t="shared" si="448"/>
        <v>0</v>
      </c>
      <c r="Y104" s="61">
        <f t="shared" si="448"/>
        <v>0</v>
      </c>
      <c r="Z104" s="61">
        <f t="shared" si="448"/>
        <v>0</v>
      </c>
      <c r="AA104" s="61">
        <f t="shared" si="448"/>
        <v>0</v>
      </c>
      <c r="AB104" s="61">
        <f t="shared" si="448"/>
        <v>0</v>
      </c>
      <c r="AC104" s="61">
        <f t="shared" si="371"/>
        <v>16811151738</v>
      </c>
      <c r="AD104" s="61">
        <f t="shared" si="424"/>
        <v>16811151738</v>
      </c>
      <c r="AE104" s="137"/>
      <c r="AF104" s="61"/>
      <c r="AG104" s="61">
        <v>16811151738</v>
      </c>
      <c r="AH104" s="61">
        <f t="shared" ref="AH104:AH107" si="449">+AH105</f>
        <v>0</v>
      </c>
      <c r="AI104" s="61">
        <f t="shared" ref="AI104:AI107" si="450">+AI105</f>
        <v>0</v>
      </c>
      <c r="AJ104" s="61">
        <f t="shared" ref="AJ104:AJ107" si="451">+AJ105</f>
        <v>0</v>
      </c>
      <c r="AK104" s="61">
        <f t="shared" ref="AK104:AK107" si="452">+AK105</f>
        <v>0</v>
      </c>
      <c r="AL104" s="61">
        <f t="shared" ref="AL104:AL107" si="453">+AL105</f>
        <v>0</v>
      </c>
      <c r="AM104" s="61">
        <f t="shared" ref="AM104:AM107" si="454">+AM105</f>
        <v>0</v>
      </c>
      <c r="AN104" s="61">
        <f t="shared" ref="AN104:AN107" si="455">+AN105</f>
        <v>0</v>
      </c>
      <c r="AO104" s="61">
        <f t="shared" ref="AO104:AO107" si="456">+AO105</f>
        <v>0</v>
      </c>
      <c r="AP104" s="61">
        <f t="shared" ref="AP104:AP107" si="457">+AP105</f>
        <v>0</v>
      </c>
      <c r="AQ104" s="61">
        <f t="shared" ref="AQ104:AQ107" si="458">+AQ105</f>
        <v>0</v>
      </c>
      <c r="AR104" s="61">
        <f t="shared" si="423"/>
        <v>16811151738</v>
      </c>
      <c r="AS104" s="137"/>
      <c r="AT104" s="121" t="e">
        <f t="shared" si="372"/>
        <v>#DIV/0!</v>
      </c>
      <c r="AU104" s="121">
        <f t="shared" si="370"/>
        <v>0</v>
      </c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121">
        <f t="shared" si="373"/>
        <v>0</v>
      </c>
    </row>
    <row r="105" spans="1:58" s="2" customFormat="1">
      <c r="A105" s="60">
        <v>2101</v>
      </c>
      <c r="B105" s="60" t="s">
        <v>824</v>
      </c>
      <c r="C105" s="61">
        <f>+C106</f>
        <v>0</v>
      </c>
      <c r="D105" s="61">
        <f t="shared" si="448"/>
        <v>16811151738</v>
      </c>
      <c r="E105" s="61">
        <f t="shared" si="448"/>
        <v>0</v>
      </c>
      <c r="F105" s="61">
        <f t="shared" si="448"/>
        <v>16811151738</v>
      </c>
      <c r="G105" s="61">
        <f t="shared" si="448"/>
        <v>16811151738</v>
      </c>
      <c r="H105" s="61">
        <f t="shared" si="448"/>
        <v>16811151738</v>
      </c>
      <c r="I105" s="61">
        <f t="shared" si="448"/>
        <v>16811151738</v>
      </c>
      <c r="J105" s="61">
        <f t="shared" si="448"/>
        <v>0</v>
      </c>
      <c r="K105" s="61">
        <f t="shared" si="448"/>
        <v>0</v>
      </c>
      <c r="L105" s="137"/>
      <c r="M105" s="61">
        <f t="shared" si="448"/>
        <v>0</v>
      </c>
      <c r="N105" s="61">
        <f t="shared" si="448"/>
        <v>0</v>
      </c>
      <c r="O105" s="61">
        <f t="shared" si="448"/>
        <v>0</v>
      </c>
      <c r="P105" s="61">
        <f t="shared" si="448"/>
        <v>0</v>
      </c>
      <c r="Q105" s="61">
        <f t="shared" si="448"/>
        <v>0</v>
      </c>
      <c r="R105" s="61">
        <f t="shared" si="448"/>
        <v>16811151738</v>
      </c>
      <c r="S105" s="61">
        <f t="shared" si="448"/>
        <v>0</v>
      </c>
      <c r="T105" s="61">
        <f t="shared" si="448"/>
        <v>0</v>
      </c>
      <c r="U105" s="61">
        <f t="shared" si="448"/>
        <v>0</v>
      </c>
      <c r="V105" s="61">
        <f t="shared" si="448"/>
        <v>0</v>
      </c>
      <c r="W105" s="61">
        <f t="shared" si="448"/>
        <v>0</v>
      </c>
      <c r="X105" s="61">
        <f t="shared" si="448"/>
        <v>0</v>
      </c>
      <c r="Y105" s="61">
        <f t="shared" si="448"/>
        <v>0</v>
      </c>
      <c r="Z105" s="61">
        <f t="shared" si="448"/>
        <v>0</v>
      </c>
      <c r="AA105" s="61">
        <f t="shared" si="448"/>
        <v>0</v>
      </c>
      <c r="AB105" s="61">
        <f t="shared" si="448"/>
        <v>0</v>
      </c>
      <c r="AC105" s="61">
        <f t="shared" si="371"/>
        <v>16811151738</v>
      </c>
      <c r="AD105" s="61">
        <f t="shared" si="424"/>
        <v>16811151738</v>
      </c>
      <c r="AE105" s="137"/>
      <c r="AF105" s="61"/>
      <c r="AG105" s="61">
        <v>16811151738</v>
      </c>
      <c r="AH105" s="61">
        <f t="shared" si="449"/>
        <v>0</v>
      </c>
      <c r="AI105" s="61">
        <f t="shared" si="450"/>
        <v>0</v>
      </c>
      <c r="AJ105" s="61">
        <f t="shared" si="451"/>
        <v>0</v>
      </c>
      <c r="AK105" s="61">
        <f t="shared" si="452"/>
        <v>0</v>
      </c>
      <c r="AL105" s="61">
        <f t="shared" si="453"/>
        <v>0</v>
      </c>
      <c r="AM105" s="61">
        <f t="shared" si="454"/>
        <v>0</v>
      </c>
      <c r="AN105" s="61">
        <f t="shared" si="455"/>
        <v>0</v>
      </c>
      <c r="AO105" s="61">
        <f t="shared" si="456"/>
        <v>0</v>
      </c>
      <c r="AP105" s="61">
        <f t="shared" si="457"/>
        <v>0</v>
      </c>
      <c r="AQ105" s="61">
        <f t="shared" si="458"/>
        <v>0</v>
      </c>
      <c r="AR105" s="61">
        <f t="shared" si="423"/>
        <v>16811151738</v>
      </c>
      <c r="AS105" s="137"/>
      <c r="AT105" s="121" t="e">
        <f t="shared" si="372"/>
        <v>#DIV/0!</v>
      </c>
      <c r="AU105" s="121">
        <f t="shared" si="370"/>
        <v>0</v>
      </c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121">
        <f t="shared" si="373"/>
        <v>0</v>
      </c>
    </row>
    <row r="106" spans="1:58" s="2" customFormat="1">
      <c r="A106" s="60">
        <v>210101</v>
      </c>
      <c r="B106" s="60" t="s">
        <v>824</v>
      </c>
      <c r="C106" s="61">
        <f>+C107</f>
        <v>0</v>
      </c>
      <c r="D106" s="61">
        <f t="shared" si="448"/>
        <v>16811151738</v>
      </c>
      <c r="E106" s="61">
        <f t="shared" si="448"/>
        <v>0</v>
      </c>
      <c r="F106" s="61">
        <f t="shared" si="448"/>
        <v>16811151738</v>
      </c>
      <c r="G106" s="61">
        <f t="shared" si="448"/>
        <v>16811151738</v>
      </c>
      <c r="H106" s="61">
        <f t="shared" si="448"/>
        <v>16811151738</v>
      </c>
      <c r="I106" s="61">
        <f t="shared" si="448"/>
        <v>16811151738</v>
      </c>
      <c r="J106" s="61">
        <f t="shared" si="448"/>
        <v>0</v>
      </c>
      <c r="K106" s="61">
        <f t="shared" si="448"/>
        <v>0</v>
      </c>
      <c r="L106" s="137"/>
      <c r="M106" s="61">
        <f t="shared" si="448"/>
        <v>0</v>
      </c>
      <c r="N106" s="61">
        <f t="shared" si="448"/>
        <v>0</v>
      </c>
      <c r="O106" s="61">
        <f t="shared" si="448"/>
        <v>0</v>
      </c>
      <c r="P106" s="61">
        <f t="shared" si="448"/>
        <v>0</v>
      </c>
      <c r="Q106" s="61">
        <f t="shared" si="448"/>
        <v>0</v>
      </c>
      <c r="R106" s="61">
        <f t="shared" si="448"/>
        <v>16811151738</v>
      </c>
      <c r="S106" s="61">
        <f t="shared" si="448"/>
        <v>0</v>
      </c>
      <c r="T106" s="61">
        <f t="shared" si="448"/>
        <v>0</v>
      </c>
      <c r="U106" s="61">
        <f t="shared" si="448"/>
        <v>0</v>
      </c>
      <c r="V106" s="61">
        <f t="shared" si="448"/>
        <v>0</v>
      </c>
      <c r="W106" s="61">
        <f t="shared" si="448"/>
        <v>0</v>
      </c>
      <c r="X106" s="61">
        <f t="shared" si="448"/>
        <v>0</v>
      </c>
      <c r="Y106" s="61">
        <f t="shared" si="448"/>
        <v>0</v>
      </c>
      <c r="Z106" s="61">
        <f t="shared" si="448"/>
        <v>0</v>
      </c>
      <c r="AA106" s="61">
        <f t="shared" si="448"/>
        <v>0</v>
      </c>
      <c r="AB106" s="61">
        <f t="shared" si="448"/>
        <v>0</v>
      </c>
      <c r="AC106" s="61">
        <f t="shared" si="371"/>
        <v>16811151738</v>
      </c>
      <c r="AD106" s="61">
        <f t="shared" si="424"/>
        <v>16811151738</v>
      </c>
      <c r="AE106" s="137"/>
      <c r="AF106" s="61"/>
      <c r="AG106" s="61">
        <v>16811151738</v>
      </c>
      <c r="AH106" s="61">
        <f t="shared" si="449"/>
        <v>0</v>
      </c>
      <c r="AI106" s="61">
        <f t="shared" si="450"/>
        <v>0</v>
      </c>
      <c r="AJ106" s="61">
        <f t="shared" si="451"/>
        <v>0</v>
      </c>
      <c r="AK106" s="61">
        <f t="shared" si="452"/>
        <v>0</v>
      </c>
      <c r="AL106" s="61">
        <f t="shared" si="453"/>
        <v>0</v>
      </c>
      <c r="AM106" s="61">
        <f t="shared" si="454"/>
        <v>0</v>
      </c>
      <c r="AN106" s="61">
        <f t="shared" si="455"/>
        <v>0</v>
      </c>
      <c r="AO106" s="61">
        <f t="shared" si="456"/>
        <v>0</v>
      </c>
      <c r="AP106" s="61">
        <f t="shared" si="457"/>
        <v>0</v>
      </c>
      <c r="AQ106" s="61">
        <f t="shared" si="458"/>
        <v>0</v>
      </c>
      <c r="AR106" s="61">
        <f t="shared" si="423"/>
        <v>16811151738</v>
      </c>
      <c r="AS106" s="137"/>
      <c r="AT106" s="121" t="e">
        <f t="shared" si="372"/>
        <v>#DIV/0!</v>
      </c>
      <c r="AU106" s="121">
        <f t="shared" si="370"/>
        <v>0</v>
      </c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121">
        <f t="shared" si="373"/>
        <v>0</v>
      </c>
    </row>
    <row r="107" spans="1:58" s="2" customFormat="1">
      <c r="A107" s="62">
        <v>2101011</v>
      </c>
      <c r="B107" s="62" t="s">
        <v>824</v>
      </c>
      <c r="C107" s="63">
        <f>+C108</f>
        <v>0</v>
      </c>
      <c r="D107" s="63">
        <f t="shared" si="448"/>
        <v>16811151738</v>
      </c>
      <c r="E107" s="63">
        <f t="shared" si="448"/>
        <v>0</v>
      </c>
      <c r="F107" s="63">
        <f t="shared" si="448"/>
        <v>16811151738</v>
      </c>
      <c r="G107" s="63">
        <f t="shared" si="448"/>
        <v>16811151738</v>
      </c>
      <c r="H107" s="63">
        <f t="shared" si="448"/>
        <v>16811151738</v>
      </c>
      <c r="I107" s="63">
        <f t="shared" si="448"/>
        <v>16811151738</v>
      </c>
      <c r="J107" s="63">
        <f t="shared" si="448"/>
        <v>0</v>
      </c>
      <c r="K107" s="63">
        <f t="shared" si="448"/>
        <v>0</v>
      </c>
      <c r="L107" s="137"/>
      <c r="M107" s="63">
        <f t="shared" si="448"/>
        <v>0</v>
      </c>
      <c r="N107" s="63">
        <f t="shared" si="448"/>
        <v>0</v>
      </c>
      <c r="O107" s="63">
        <f t="shared" si="448"/>
        <v>0</v>
      </c>
      <c r="P107" s="63">
        <f t="shared" si="448"/>
        <v>0</v>
      </c>
      <c r="Q107" s="63">
        <f t="shared" si="448"/>
        <v>0</v>
      </c>
      <c r="R107" s="63">
        <f t="shared" si="448"/>
        <v>16811151738</v>
      </c>
      <c r="S107" s="63">
        <f t="shared" si="448"/>
        <v>0</v>
      </c>
      <c r="T107" s="63">
        <f t="shared" si="448"/>
        <v>0</v>
      </c>
      <c r="U107" s="63">
        <f t="shared" si="448"/>
        <v>0</v>
      </c>
      <c r="V107" s="63">
        <f t="shared" si="448"/>
        <v>0</v>
      </c>
      <c r="W107" s="63">
        <f t="shared" si="448"/>
        <v>0</v>
      </c>
      <c r="X107" s="63">
        <f t="shared" si="448"/>
        <v>0</v>
      </c>
      <c r="Y107" s="63">
        <f t="shared" si="448"/>
        <v>0</v>
      </c>
      <c r="Z107" s="63">
        <f t="shared" si="448"/>
        <v>0</v>
      </c>
      <c r="AA107" s="63">
        <f t="shared" si="448"/>
        <v>0</v>
      </c>
      <c r="AB107" s="63">
        <f t="shared" si="448"/>
        <v>0</v>
      </c>
      <c r="AC107" s="63">
        <f t="shared" si="371"/>
        <v>16811151738</v>
      </c>
      <c r="AD107" s="63">
        <f t="shared" si="424"/>
        <v>16811151738</v>
      </c>
      <c r="AE107" s="137"/>
      <c r="AF107" s="63"/>
      <c r="AG107" s="63">
        <v>16811151738</v>
      </c>
      <c r="AH107" s="63">
        <f t="shared" si="449"/>
        <v>0</v>
      </c>
      <c r="AI107" s="63">
        <f t="shared" si="450"/>
        <v>0</v>
      </c>
      <c r="AJ107" s="63">
        <f t="shared" si="451"/>
        <v>0</v>
      </c>
      <c r="AK107" s="63">
        <f t="shared" si="452"/>
        <v>0</v>
      </c>
      <c r="AL107" s="63">
        <f t="shared" si="453"/>
        <v>0</v>
      </c>
      <c r="AM107" s="63">
        <f t="shared" si="454"/>
        <v>0</v>
      </c>
      <c r="AN107" s="63">
        <f t="shared" si="455"/>
        <v>0</v>
      </c>
      <c r="AO107" s="63">
        <f t="shared" si="456"/>
        <v>0</v>
      </c>
      <c r="AP107" s="63">
        <f t="shared" si="457"/>
        <v>0</v>
      </c>
      <c r="AQ107" s="63">
        <f t="shared" si="458"/>
        <v>0</v>
      </c>
      <c r="AR107" s="63">
        <f t="shared" si="423"/>
        <v>16811151738</v>
      </c>
      <c r="AS107" s="137"/>
      <c r="AT107" s="122" t="e">
        <f t="shared" si="372"/>
        <v>#DIV/0!</v>
      </c>
      <c r="AU107" s="122">
        <f t="shared" si="370"/>
        <v>0</v>
      </c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122">
        <f t="shared" si="373"/>
        <v>0</v>
      </c>
    </row>
    <row r="108" spans="1:58" s="2" customFormat="1">
      <c r="A108" s="81">
        <v>210101101</v>
      </c>
      <c r="B108" s="81" t="s">
        <v>824</v>
      </c>
      <c r="C108" s="82"/>
      <c r="D108" s="83">
        <v>16811151738</v>
      </c>
      <c r="E108" s="82"/>
      <c r="F108" s="82">
        <f t="shared" si="368"/>
        <v>16811151738</v>
      </c>
      <c r="G108" s="82">
        <v>16811151738</v>
      </c>
      <c r="H108" s="82">
        <v>16811151738</v>
      </c>
      <c r="I108" s="82">
        <v>16811151738</v>
      </c>
      <c r="J108" s="82">
        <f t="shared" si="369"/>
        <v>0</v>
      </c>
      <c r="K108" s="82"/>
      <c r="L108" s="137"/>
      <c r="M108" s="91"/>
      <c r="N108" s="91"/>
      <c r="O108" s="91"/>
      <c r="P108" s="91"/>
      <c r="Q108" s="82"/>
      <c r="R108" s="82">
        <v>16811151738</v>
      </c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>
        <f t="shared" si="371"/>
        <v>16811151738</v>
      </c>
      <c r="AD108" s="82">
        <f t="shared" si="424"/>
        <v>16811151738</v>
      </c>
      <c r="AE108" s="137"/>
      <c r="AF108" s="82"/>
      <c r="AG108" s="82">
        <v>16811151738</v>
      </c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>
        <f t="shared" si="423"/>
        <v>16811151738</v>
      </c>
      <c r="AS108" s="137"/>
      <c r="AT108" s="123" t="e">
        <f t="shared" si="372"/>
        <v>#DIV/0!</v>
      </c>
      <c r="AU108" s="123">
        <f t="shared" si="370"/>
        <v>0</v>
      </c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123">
        <f t="shared" si="373"/>
        <v>0</v>
      </c>
    </row>
    <row r="109" spans="1:58">
      <c r="A109" s="60">
        <v>212</v>
      </c>
      <c r="B109" s="60" t="s">
        <v>775</v>
      </c>
      <c r="C109" s="61">
        <f>+C110</f>
        <v>0</v>
      </c>
      <c r="D109" s="61">
        <f t="shared" ref="D109:AB112" si="459">+D110</f>
        <v>951000000</v>
      </c>
      <c r="E109" s="61">
        <f t="shared" si="459"/>
        <v>0</v>
      </c>
      <c r="F109" s="61">
        <f t="shared" si="459"/>
        <v>951000000</v>
      </c>
      <c r="G109" s="61">
        <f t="shared" si="459"/>
        <v>1385712066.9000001</v>
      </c>
      <c r="H109" s="61">
        <f t="shared" si="459"/>
        <v>618985955.80999994</v>
      </c>
      <c r="I109" s="61">
        <f t="shared" si="459"/>
        <v>1385712066.9000001</v>
      </c>
      <c r="J109" s="61">
        <f t="shared" si="459"/>
        <v>-434712066.89999998</v>
      </c>
      <c r="K109" s="61">
        <f t="shared" si="459"/>
        <v>0</v>
      </c>
      <c r="L109" s="124"/>
      <c r="M109" s="61">
        <f t="shared" si="459"/>
        <v>0</v>
      </c>
      <c r="N109" s="61">
        <f t="shared" si="459"/>
        <v>0</v>
      </c>
      <c r="O109" s="61">
        <f t="shared" si="459"/>
        <v>0</v>
      </c>
      <c r="P109" s="61">
        <f t="shared" si="459"/>
        <v>0</v>
      </c>
      <c r="Q109" s="61">
        <f t="shared" si="459"/>
        <v>0</v>
      </c>
      <c r="R109" s="61">
        <f t="shared" si="459"/>
        <v>951000000</v>
      </c>
      <c r="S109" s="61">
        <f t="shared" si="459"/>
        <v>0</v>
      </c>
      <c r="T109" s="61">
        <f t="shared" si="459"/>
        <v>0</v>
      </c>
      <c r="U109" s="61">
        <f t="shared" si="459"/>
        <v>0</v>
      </c>
      <c r="V109" s="61">
        <f t="shared" si="459"/>
        <v>0</v>
      </c>
      <c r="W109" s="61">
        <f t="shared" si="459"/>
        <v>0</v>
      </c>
      <c r="X109" s="61">
        <f t="shared" si="459"/>
        <v>0</v>
      </c>
      <c r="Y109" s="61">
        <f t="shared" si="459"/>
        <v>0</v>
      </c>
      <c r="Z109" s="61">
        <f t="shared" si="459"/>
        <v>0</v>
      </c>
      <c r="AA109" s="61">
        <f t="shared" si="459"/>
        <v>0</v>
      </c>
      <c r="AB109" s="61">
        <f t="shared" si="459"/>
        <v>0</v>
      </c>
      <c r="AC109" s="61">
        <f t="shared" si="371"/>
        <v>951000000</v>
      </c>
      <c r="AD109" s="61">
        <f t="shared" si="424"/>
        <v>951000000</v>
      </c>
      <c r="AE109" s="124"/>
      <c r="AF109" s="61">
        <v>766726111.09000003</v>
      </c>
      <c r="AG109" s="61">
        <v>618985955.80999994</v>
      </c>
      <c r="AH109" s="61">
        <f t="shared" ref="AH109:AH112" si="460">+AH110</f>
        <v>0</v>
      </c>
      <c r="AI109" s="61">
        <f t="shared" ref="AI109:AI112" si="461">+AI110</f>
        <v>0</v>
      </c>
      <c r="AJ109" s="61">
        <f t="shared" ref="AJ109:AJ112" si="462">+AJ110</f>
        <v>0</v>
      </c>
      <c r="AK109" s="61">
        <f t="shared" ref="AK109:AK112" si="463">+AK110</f>
        <v>0</v>
      </c>
      <c r="AL109" s="61">
        <f t="shared" ref="AL109:AL112" si="464">+AL110</f>
        <v>0</v>
      </c>
      <c r="AM109" s="61">
        <f t="shared" ref="AM109:AM112" si="465">+AM110</f>
        <v>0</v>
      </c>
      <c r="AN109" s="61">
        <f t="shared" ref="AN109:AN112" si="466">+AN110</f>
        <v>0</v>
      </c>
      <c r="AO109" s="61">
        <f t="shared" ref="AO109:AO112" si="467">+AO110</f>
        <v>0</v>
      </c>
      <c r="AP109" s="61">
        <f t="shared" ref="AP109:AP112" si="468">+AP110</f>
        <v>0</v>
      </c>
      <c r="AQ109" s="61">
        <f t="shared" ref="AQ109:AQ112" si="469">+AQ110</f>
        <v>0</v>
      </c>
      <c r="AR109" s="61">
        <f t="shared" si="423"/>
        <v>1385712066.9000001</v>
      </c>
      <c r="AS109" s="124"/>
      <c r="AT109" s="121" t="e">
        <f t="shared" si="372"/>
        <v>#DIV/0!</v>
      </c>
      <c r="AU109" s="121">
        <f t="shared" si="370"/>
        <v>-0.34912097180862256</v>
      </c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121">
        <f t="shared" si="373"/>
        <v>0.45711048044164049</v>
      </c>
    </row>
    <row r="110" spans="1:58">
      <c r="A110" s="60">
        <v>2124</v>
      </c>
      <c r="B110" s="60" t="s">
        <v>775</v>
      </c>
      <c r="C110" s="61">
        <f>+C111</f>
        <v>0</v>
      </c>
      <c r="D110" s="61">
        <f t="shared" si="459"/>
        <v>951000000</v>
      </c>
      <c r="E110" s="61">
        <f t="shared" si="459"/>
        <v>0</v>
      </c>
      <c r="F110" s="61">
        <f t="shared" si="459"/>
        <v>951000000</v>
      </c>
      <c r="G110" s="61">
        <f t="shared" si="459"/>
        <v>1385712066.9000001</v>
      </c>
      <c r="H110" s="61">
        <f t="shared" si="459"/>
        <v>618985955.80999994</v>
      </c>
      <c r="I110" s="61">
        <f t="shared" si="459"/>
        <v>1385712066.9000001</v>
      </c>
      <c r="J110" s="61">
        <f t="shared" si="459"/>
        <v>-434712066.89999998</v>
      </c>
      <c r="K110" s="61">
        <f t="shared" si="459"/>
        <v>0</v>
      </c>
      <c r="L110" s="124"/>
      <c r="M110" s="61">
        <f t="shared" si="459"/>
        <v>0</v>
      </c>
      <c r="N110" s="61">
        <f t="shared" si="459"/>
        <v>0</v>
      </c>
      <c r="O110" s="61">
        <f t="shared" si="459"/>
        <v>0</v>
      </c>
      <c r="P110" s="61">
        <f t="shared" si="459"/>
        <v>0</v>
      </c>
      <c r="Q110" s="61">
        <f t="shared" si="459"/>
        <v>0</v>
      </c>
      <c r="R110" s="61">
        <f t="shared" si="459"/>
        <v>951000000</v>
      </c>
      <c r="S110" s="61">
        <f t="shared" si="459"/>
        <v>0</v>
      </c>
      <c r="T110" s="61">
        <f t="shared" si="459"/>
        <v>0</v>
      </c>
      <c r="U110" s="61">
        <f t="shared" si="459"/>
        <v>0</v>
      </c>
      <c r="V110" s="61">
        <f t="shared" si="459"/>
        <v>0</v>
      </c>
      <c r="W110" s="61">
        <f t="shared" si="459"/>
        <v>0</v>
      </c>
      <c r="X110" s="61">
        <f t="shared" si="459"/>
        <v>0</v>
      </c>
      <c r="Y110" s="61">
        <f t="shared" si="459"/>
        <v>0</v>
      </c>
      <c r="Z110" s="61">
        <f t="shared" si="459"/>
        <v>0</v>
      </c>
      <c r="AA110" s="61">
        <f t="shared" si="459"/>
        <v>0</v>
      </c>
      <c r="AB110" s="61">
        <f t="shared" si="459"/>
        <v>0</v>
      </c>
      <c r="AC110" s="61">
        <f t="shared" si="371"/>
        <v>951000000</v>
      </c>
      <c r="AD110" s="61">
        <f t="shared" si="424"/>
        <v>951000000</v>
      </c>
      <c r="AE110" s="124"/>
      <c r="AF110" s="61">
        <v>766726111.09000003</v>
      </c>
      <c r="AG110" s="61">
        <v>618985955.80999994</v>
      </c>
      <c r="AH110" s="61">
        <f t="shared" si="460"/>
        <v>0</v>
      </c>
      <c r="AI110" s="61">
        <f t="shared" si="461"/>
        <v>0</v>
      </c>
      <c r="AJ110" s="61">
        <f t="shared" si="462"/>
        <v>0</v>
      </c>
      <c r="AK110" s="61">
        <f t="shared" si="463"/>
        <v>0</v>
      </c>
      <c r="AL110" s="61">
        <f t="shared" si="464"/>
        <v>0</v>
      </c>
      <c r="AM110" s="61">
        <f t="shared" si="465"/>
        <v>0</v>
      </c>
      <c r="AN110" s="61">
        <f t="shared" si="466"/>
        <v>0</v>
      </c>
      <c r="AO110" s="61">
        <f t="shared" si="467"/>
        <v>0</v>
      </c>
      <c r="AP110" s="61">
        <f t="shared" si="468"/>
        <v>0</v>
      </c>
      <c r="AQ110" s="61">
        <f t="shared" si="469"/>
        <v>0</v>
      </c>
      <c r="AR110" s="61">
        <f t="shared" si="423"/>
        <v>1385712066.9000001</v>
      </c>
      <c r="AS110" s="124"/>
      <c r="AT110" s="121" t="e">
        <f t="shared" si="372"/>
        <v>#DIV/0!</v>
      </c>
      <c r="AU110" s="121">
        <f t="shared" si="370"/>
        <v>-0.34912097180862256</v>
      </c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121">
        <f t="shared" si="373"/>
        <v>0.45711048044164049</v>
      </c>
    </row>
    <row r="111" spans="1:58">
      <c r="A111" s="60">
        <v>212401</v>
      </c>
      <c r="B111" s="60" t="s">
        <v>775</v>
      </c>
      <c r="C111" s="61">
        <f>+C112</f>
        <v>0</v>
      </c>
      <c r="D111" s="61">
        <f t="shared" si="459"/>
        <v>951000000</v>
      </c>
      <c r="E111" s="61">
        <f t="shared" si="459"/>
        <v>0</v>
      </c>
      <c r="F111" s="61">
        <f t="shared" si="459"/>
        <v>951000000</v>
      </c>
      <c r="G111" s="61">
        <f t="shared" si="459"/>
        <v>1385712066.9000001</v>
      </c>
      <c r="H111" s="61">
        <f t="shared" si="459"/>
        <v>618985955.80999994</v>
      </c>
      <c r="I111" s="61">
        <f t="shared" si="459"/>
        <v>1385712066.9000001</v>
      </c>
      <c r="J111" s="61">
        <f t="shared" si="459"/>
        <v>-434712066.89999998</v>
      </c>
      <c r="K111" s="61">
        <f t="shared" si="459"/>
        <v>0</v>
      </c>
      <c r="L111" s="124"/>
      <c r="M111" s="61">
        <f t="shared" si="459"/>
        <v>0</v>
      </c>
      <c r="N111" s="61">
        <f t="shared" si="459"/>
        <v>0</v>
      </c>
      <c r="O111" s="61">
        <f t="shared" si="459"/>
        <v>0</v>
      </c>
      <c r="P111" s="61">
        <f t="shared" si="459"/>
        <v>0</v>
      </c>
      <c r="Q111" s="61">
        <f t="shared" si="459"/>
        <v>0</v>
      </c>
      <c r="R111" s="61">
        <f t="shared" si="459"/>
        <v>951000000</v>
      </c>
      <c r="S111" s="61">
        <f t="shared" si="459"/>
        <v>0</v>
      </c>
      <c r="T111" s="61">
        <f t="shared" si="459"/>
        <v>0</v>
      </c>
      <c r="U111" s="61">
        <f t="shared" si="459"/>
        <v>0</v>
      </c>
      <c r="V111" s="61">
        <f t="shared" si="459"/>
        <v>0</v>
      </c>
      <c r="W111" s="61">
        <f t="shared" si="459"/>
        <v>0</v>
      </c>
      <c r="X111" s="61">
        <f t="shared" si="459"/>
        <v>0</v>
      </c>
      <c r="Y111" s="61">
        <f t="shared" si="459"/>
        <v>0</v>
      </c>
      <c r="Z111" s="61">
        <f t="shared" si="459"/>
        <v>0</v>
      </c>
      <c r="AA111" s="61">
        <f t="shared" si="459"/>
        <v>0</v>
      </c>
      <c r="AB111" s="61">
        <f t="shared" si="459"/>
        <v>0</v>
      </c>
      <c r="AC111" s="61">
        <f t="shared" si="371"/>
        <v>951000000</v>
      </c>
      <c r="AD111" s="61">
        <f t="shared" si="424"/>
        <v>951000000</v>
      </c>
      <c r="AE111" s="124"/>
      <c r="AF111" s="61">
        <v>766726111.09000003</v>
      </c>
      <c r="AG111" s="61">
        <v>618985955.80999994</v>
      </c>
      <c r="AH111" s="61">
        <f t="shared" si="460"/>
        <v>0</v>
      </c>
      <c r="AI111" s="61">
        <f t="shared" si="461"/>
        <v>0</v>
      </c>
      <c r="AJ111" s="61">
        <f t="shared" si="462"/>
        <v>0</v>
      </c>
      <c r="AK111" s="61">
        <f t="shared" si="463"/>
        <v>0</v>
      </c>
      <c r="AL111" s="61">
        <f t="shared" si="464"/>
        <v>0</v>
      </c>
      <c r="AM111" s="61">
        <f t="shared" si="465"/>
        <v>0</v>
      </c>
      <c r="AN111" s="61">
        <f t="shared" si="466"/>
        <v>0</v>
      </c>
      <c r="AO111" s="61">
        <f t="shared" si="467"/>
        <v>0</v>
      </c>
      <c r="AP111" s="61">
        <f t="shared" si="468"/>
        <v>0</v>
      </c>
      <c r="AQ111" s="61">
        <f t="shared" si="469"/>
        <v>0</v>
      </c>
      <c r="AR111" s="61">
        <f t="shared" si="423"/>
        <v>1385712066.9000001</v>
      </c>
      <c r="AS111" s="124"/>
      <c r="AT111" s="121" t="e">
        <f t="shared" si="372"/>
        <v>#DIV/0!</v>
      </c>
      <c r="AU111" s="121">
        <f t="shared" si="370"/>
        <v>-0.34912097180862256</v>
      </c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121">
        <f t="shared" si="373"/>
        <v>0.45711048044164049</v>
      </c>
    </row>
    <row r="112" spans="1:58">
      <c r="A112" s="60">
        <v>2124011</v>
      </c>
      <c r="B112" s="60" t="s">
        <v>775</v>
      </c>
      <c r="C112" s="61">
        <f>+C113</f>
        <v>0</v>
      </c>
      <c r="D112" s="61">
        <f t="shared" si="459"/>
        <v>951000000</v>
      </c>
      <c r="E112" s="61">
        <f t="shared" si="459"/>
        <v>0</v>
      </c>
      <c r="F112" s="61">
        <f t="shared" si="459"/>
        <v>951000000</v>
      </c>
      <c r="G112" s="61">
        <f t="shared" si="459"/>
        <v>1385712066.9000001</v>
      </c>
      <c r="H112" s="61">
        <f t="shared" si="459"/>
        <v>618985955.80999994</v>
      </c>
      <c r="I112" s="61">
        <f t="shared" si="459"/>
        <v>1385712066.9000001</v>
      </c>
      <c r="J112" s="61">
        <f t="shared" si="459"/>
        <v>-434712066.89999998</v>
      </c>
      <c r="K112" s="61">
        <f t="shared" si="459"/>
        <v>0</v>
      </c>
      <c r="L112" s="124"/>
      <c r="M112" s="61">
        <f t="shared" si="459"/>
        <v>0</v>
      </c>
      <c r="N112" s="61">
        <f t="shared" si="459"/>
        <v>0</v>
      </c>
      <c r="O112" s="61">
        <f t="shared" si="459"/>
        <v>0</v>
      </c>
      <c r="P112" s="61">
        <f t="shared" si="459"/>
        <v>0</v>
      </c>
      <c r="Q112" s="61">
        <f t="shared" si="459"/>
        <v>0</v>
      </c>
      <c r="R112" s="61">
        <f t="shared" si="459"/>
        <v>951000000</v>
      </c>
      <c r="S112" s="61">
        <f t="shared" si="459"/>
        <v>0</v>
      </c>
      <c r="T112" s="61">
        <f t="shared" si="459"/>
        <v>0</v>
      </c>
      <c r="U112" s="61">
        <f t="shared" si="459"/>
        <v>0</v>
      </c>
      <c r="V112" s="61">
        <f t="shared" si="459"/>
        <v>0</v>
      </c>
      <c r="W112" s="61">
        <f t="shared" si="459"/>
        <v>0</v>
      </c>
      <c r="X112" s="61">
        <f t="shared" si="459"/>
        <v>0</v>
      </c>
      <c r="Y112" s="61">
        <f t="shared" si="459"/>
        <v>0</v>
      </c>
      <c r="Z112" s="61">
        <f t="shared" si="459"/>
        <v>0</v>
      </c>
      <c r="AA112" s="61">
        <f t="shared" si="459"/>
        <v>0</v>
      </c>
      <c r="AB112" s="61">
        <f t="shared" si="459"/>
        <v>0</v>
      </c>
      <c r="AC112" s="61">
        <f t="shared" si="371"/>
        <v>951000000</v>
      </c>
      <c r="AD112" s="61">
        <f t="shared" si="424"/>
        <v>951000000</v>
      </c>
      <c r="AE112" s="124"/>
      <c r="AF112" s="61">
        <v>766726111.09000003</v>
      </c>
      <c r="AG112" s="61">
        <v>618985955.80999994</v>
      </c>
      <c r="AH112" s="61">
        <f t="shared" si="460"/>
        <v>0</v>
      </c>
      <c r="AI112" s="61">
        <f t="shared" si="461"/>
        <v>0</v>
      </c>
      <c r="AJ112" s="61">
        <f t="shared" si="462"/>
        <v>0</v>
      </c>
      <c r="AK112" s="61">
        <f t="shared" si="463"/>
        <v>0</v>
      </c>
      <c r="AL112" s="61">
        <f t="shared" si="464"/>
        <v>0</v>
      </c>
      <c r="AM112" s="61">
        <f t="shared" si="465"/>
        <v>0</v>
      </c>
      <c r="AN112" s="61">
        <f t="shared" si="466"/>
        <v>0</v>
      </c>
      <c r="AO112" s="61">
        <f t="shared" si="467"/>
        <v>0</v>
      </c>
      <c r="AP112" s="61">
        <f t="shared" si="468"/>
        <v>0</v>
      </c>
      <c r="AQ112" s="61">
        <f t="shared" si="469"/>
        <v>0</v>
      </c>
      <c r="AR112" s="61">
        <f t="shared" si="423"/>
        <v>1385712066.9000001</v>
      </c>
      <c r="AS112" s="124"/>
      <c r="AT112" s="121" t="e">
        <f t="shared" si="372"/>
        <v>#DIV/0!</v>
      </c>
      <c r="AU112" s="121">
        <f t="shared" si="370"/>
        <v>-0.34912097180862256</v>
      </c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121">
        <f t="shared" si="373"/>
        <v>0.45711048044164049</v>
      </c>
    </row>
    <row r="113" spans="1:58">
      <c r="A113" s="62">
        <v>212401101</v>
      </c>
      <c r="B113" s="62" t="s">
        <v>775</v>
      </c>
      <c r="C113" s="63">
        <f>SUM(C114:C136)</f>
        <v>0</v>
      </c>
      <c r="D113" s="63">
        <f t="shared" ref="D113:AB113" si="470">SUM(D114:D136)</f>
        <v>951000000</v>
      </c>
      <c r="E113" s="63">
        <f t="shared" si="470"/>
        <v>0</v>
      </c>
      <c r="F113" s="63">
        <f t="shared" si="470"/>
        <v>951000000</v>
      </c>
      <c r="G113" s="63">
        <f t="shared" si="470"/>
        <v>1385712066.9000001</v>
      </c>
      <c r="H113" s="63">
        <f t="shared" si="470"/>
        <v>618985955.80999994</v>
      </c>
      <c r="I113" s="63">
        <f t="shared" si="470"/>
        <v>1385712066.9000001</v>
      </c>
      <c r="J113" s="63">
        <f t="shared" si="470"/>
        <v>-434712066.89999998</v>
      </c>
      <c r="K113" s="63">
        <f t="shared" si="470"/>
        <v>0</v>
      </c>
      <c r="L113" s="124"/>
      <c r="M113" s="63">
        <f t="shared" si="470"/>
        <v>0</v>
      </c>
      <c r="N113" s="63">
        <f t="shared" si="470"/>
        <v>0</v>
      </c>
      <c r="O113" s="63">
        <f t="shared" si="470"/>
        <v>0</v>
      </c>
      <c r="P113" s="63">
        <f t="shared" si="470"/>
        <v>0</v>
      </c>
      <c r="Q113" s="63">
        <f t="shared" si="470"/>
        <v>0</v>
      </c>
      <c r="R113" s="63">
        <f t="shared" si="470"/>
        <v>951000000</v>
      </c>
      <c r="S113" s="63">
        <f t="shared" si="470"/>
        <v>0</v>
      </c>
      <c r="T113" s="63">
        <f t="shared" si="470"/>
        <v>0</v>
      </c>
      <c r="U113" s="63">
        <f t="shared" si="470"/>
        <v>0</v>
      </c>
      <c r="V113" s="63">
        <f t="shared" si="470"/>
        <v>0</v>
      </c>
      <c r="W113" s="63">
        <f t="shared" si="470"/>
        <v>0</v>
      </c>
      <c r="X113" s="63">
        <f t="shared" si="470"/>
        <v>0</v>
      </c>
      <c r="Y113" s="63">
        <f t="shared" si="470"/>
        <v>0</v>
      </c>
      <c r="Z113" s="63">
        <f t="shared" si="470"/>
        <v>0</v>
      </c>
      <c r="AA113" s="63">
        <f t="shared" si="470"/>
        <v>0</v>
      </c>
      <c r="AB113" s="63">
        <f t="shared" si="470"/>
        <v>0</v>
      </c>
      <c r="AC113" s="63">
        <f t="shared" si="371"/>
        <v>951000000</v>
      </c>
      <c r="AD113" s="63">
        <f t="shared" si="424"/>
        <v>951000000</v>
      </c>
      <c r="AE113" s="124"/>
      <c r="AF113" s="63">
        <v>766726111.09000003</v>
      </c>
      <c r="AG113" s="63">
        <v>618985955.80999994</v>
      </c>
      <c r="AH113" s="63">
        <f t="shared" ref="AH113" si="471">SUM(AH114:AH136)</f>
        <v>0</v>
      </c>
      <c r="AI113" s="63">
        <f t="shared" ref="AI113" si="472">SUM(AI114:AI136)</f>
        <v>0</v>
      </c>
      <c r="AJ113" s="63">
        <f t="shared" ref="AJ113" si="473">SUM(AJ114:AJ136)</f>
        <v>0</v>
      </c>
      <c r="AK113" s="63">
        <f t="shared" ref="AK113" si="474">SUM(AK114:AK136)</f>
        <v>0</v>
      </c>
      <c r="AL113" s="63">
        <f t="shared" ref="AL113" si="475">SUM(AL114:AL136)</f>
        <v>0</v>
      </c>
      <c r="AM113" s="63">
        <f t="shared" ref="AM113" si="476">SUM(AM114:AM136)</f>
        <v>0</v>
      </c>
      <c r="AN113" s="63">
        <f t="shared" ref="AN113" si="477">SUM(AN114:AN136)</f>
        <v>0</v>
      </c>
      <c r="AO113" s="63">
        <f t="shared" ref="AO113" si="478">SUM(AO114:AO136)</f>
        <v>0</v>
      </c>
      <c r="AP113" s="63">
        <f t="shared" ref="AP113" si="479">SUM(AP114:AP136)</f>
        <v>0</v>
      </c>
      <c r="AQ113" s="63">
        <f t="shared" ref="AQ113" si="480">SUM(AQ114:AQ136)</f>
        <v>0</v>
      </c>
      <c r="AR113" s="63">
        <f t="shared" si="423"/>
        <v>1385712066.9000001</v>
      </c>
      <c r="AS113" s="124"/>
      <c r="AT113" s="122" t="e">
        <f t="shared" si="372"/>
        <v>#DIV/0!</v>
      </c>
      <c r="AU113" s="122">
        <f t="shared" si="370"/>
        <v>-0.34912097180862256</v>
      </c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122">
        <f t="shared" si="373"/>
        <v>0.45711048044164049</v>
      </c>
    </row>
    <row r="114" spans="1:58">
      <c r="A114" s="46" t="s">
        <v>776</v>
      </c>
      <c r="B114" s="64" t="s">
        <v>777</v>
      </c>
      <c r="C114" s="51"/>
      <c r="D114" s="51"/>
      <c r="E114" s="52"/>
      <c r="F114" s="20">
        <f t="shared" si="368"/>
        <v>0</v>
      </c>
      <c r="G114" s="20">
        <v>64928500</v>
      </c>
      <c r="H114" s="51"/>
      <c r="I114" s="20">
        <v>64928500</v>
      </c>
      <c r="J114" s="47">
        <f t="shared" si="369"/>
        <v>-64928500</v>
      </c>
      <c r="K114" s="53"/>
      <c r="L114" s="124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>
        <f t="shared" si="371"/>
        <v>0</v>
      </c>
      <c r="AD114" s="47">
        <f t="shared" si="424"/>
        <v>0</v>
      </c>
      <c r="AE114" s="124"/>
      <c r="AF114" s="47">
        <v>64928500</v>
      </c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>
        <f t="shared" si="423"/>
        <v>64928500</v>
      </c>
      <c r="AS114" s="124"/>
      <c r="AT114" s="123" t="e">
        <f t="shared" si="372"/>
        <v>#DIV/0!</v>
      </c>
      <c r="AU114" s="123" t="e">
        <f t="shared" si="370"/>
        <v>#DIV/0!</v>
      </c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123" t="e">
        <f t="shared" si="373"/>
        <v>#DIV/0!</v>
      </c>
    </row>
    <row r="115" spans="1:58">
      <c r="A115" s="46" t="s">
        <v>778</v>
      </c>
      <c r="B115" s="64" t="s">
        <v>779</v>
      </c>
      <c r="C115" s="51"/>
      <c r="D115" s="51"/>
      <c r="E115" s="52"/>
      <c r="F115" s="20">
        <f t="shared" si="368"/>
        <v>0</v>
      </c>
      <c r="G115" s="20">
        <v>50000000</v>
      </c>
      <c r="H115" s="51"/>
      <c r="I115" s="20">
        <v>50000000</v>
      </c>
      <c r="J115" s="47">
        <f t="shared" si="369"/>
        <v>-50000000</v>
      </c>
      <c r="K115" s="53"/>
      <c r="L115" s="124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>
        <f t="shared" si="371"/>
        <v>0</v>
      </c>
      <c r="AD115" s="47">
        <f t="shared" si="424"/>
        <v>0</v>
      </c>
      <c r="AE115" s="124"/>
      <c r="AF115" s="47">
        <v>50000000</v>
      </c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>
        <f t="shared" si="423"/>
        <v>50000000</v>
      </c>
      <c r="AS115" s="124"/>
      <c r="AT115" s="123" t="e">
        <f t="shared" si="372"/>
        <v>#DIV/0!</v>
      </c>
      <c r="AU115" s="123" t="e">
        <f t="shared" si="370"/>
        <v>#DIV/0!</v>
      </c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123" t="e">
        <f t="shared" si="373"/>
        <v>#DIV/0!</v>
      </c>
    </row>
    <row r="116" spans="1:58">
      <c r="A116" s="46" t="s">
        <v>780</v>
      </c>
      <c r="B116" s="64" t="s">
        <v>781</v>
      </c>
      <c r="C116" s="51"/>
      <c r="D116" s="51"/>
      <c r="E116" s="52"/>
      <c r="F116" s="20">
        <f t="shared" si="368"/>
        <v>0</v>
      </c>
      <c r="G116" s="20">
        <v>24693859.5</v>
      </c>
      <c r="H116" s="51"/>
      <c r="I116" s="20">
        <v>24693859.5</v>
      </c>
      <c r="J116" s="47">
        <f t="shared" si="369"/>
        <v>-24693859.5</v>
      </c>
      <c r="K116" s="53"/>
      <c r="L116" s="124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>
        <f t="shared" si="371"/>
        <v>0</v>
      </c>
      <c r="AD116" s="47">
        <f t="shared" si="424"/>
        <v>0</v>
      </c>
      <c r="AE116" s="124"/>
      <c r="AF116" s="47">
        <v>24693859.5</v>
      </c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>
        <f t="shared" si="423"/>
        <v>24693859.5</v>
      </c>
      <c r="AS116" s="124"/>
      <c r="AT116" s="123" t="e">
        <f t="shared" si="372"/>
        <v>#DIV/0!</v>
      </c>
      <c r="AU116" s="123" t="e">
        <f t="shared" si="370"/>
        <v>#DIV/0!</v>
      </c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123" t="e">
        <f t="shared" si="373"/>
        <v>#DIV/0!</v>
      </c>
    </row>
    <row r="117" spans="1:58">
      <c r="A117" s="46" t="s">
        <v>782</v>
      </c>
      <c r="B117" s="64" t="s">
        <v>783</v>
      </c>
      <c r="C117" s="51"/>
      <c r="D117" s="51"/>
      <c r="E117" s="52"/>
      <c r="F117" s="20">
        <f t="shared" si="368"/>
        <v>0</v>
      </c>
      <c r="G117" s="20">
        <v>449148062.39999998</v>
      </c>
      <c r="H117" s="51"/>
      <c r="I117" s="20">
        <v>449148062.39999998</v>
      </c>
      <c r="J117" s="47">
        <f t="shared" si="369"/>
        <v>-449148062.39999998</v>
      </c>
      <c r="K117" s="53"/>
      <c r="L117" s="124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>
        <f t="shared" si="371"/>
        <v>0</v>
      </c>
      <c r="AD117" s="47">
        <f t="shared" si="424"/>
        <v>0</v>
      </c>
      <c r="AE117" s="124"/>
      <c r="AF117" s="47">
        <v>449148062.39999998</v>
      </c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>
        <f t="shared" si="423"/>
        <v>449148062.39999998</v>
      </c>
      <c r="AS117" s="124"/>
      <c r="AT117" s="123" t="e">
        <f t="shared" si="372"/>
        <v>#DIV/0!</v>
      </c>
      <c r="AU117" s="123" t="e">
        <f t="shared" si="370"/>
        <v>#DIV/0!</v>
      </c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123" t="e">
        <f t="shared" si="373"/>
        <v>#DIV/0!</v>
      </c>
    </row>
    <row r="118" spans="1:58">
      <c r="A118" s="46" t="s">
        <v>784</v>
      </c>
      <c r="B118" s="65" t="s">
        <v>785</v>
      </c>
      <c r="C118" s="48"/>
      <c r="D118" s="48"/>
      <c r="E118" s="48"/>
      <c r="F118" s="48">
        <f t="shared" si="368"/>
        <v>0</v>
      </c>
      <c r="G118" s="20">
        <v>44775000</v>
      </c>
      <c r="H118" s="51"/>
      <c r="I118" s="20">
        <v>44775000</v>
      </c>
      <c r="J118" s="47">
        <f t="shared" si="369"/>
        <v>-44775000</v>
      </c>
      <c r="K118" s="53"/>
      <c r="L118" s="124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>
        <f t="shared" si="371"/>
        <v>0</v>
      </c>
      <c r="AD118" s="47">
        <f t="shared" si="424"/>
        <v>0</v>
      </c>
      <c r="AE118" s="124"/>
      <c r="AF118" s="47">
        <v>44775000</v>
      </c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>
        <f t="shared" si="423"/>
        <v>44775000</v>
      </c>
      <c r="AS118" s="124"/>
      <c r="AT118" s="123" t="e">
        <f t="shared" si="372"/>
        <v>#DIV/0!</v>
      </c>
      <c r="AU118" s="123" t="e">
        <f t="shared" si="370"/>
        <v>#DIV/0!</v>
      </c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123" t="e">
        <f t="shared" si="373"/>
        <v>#DIV/0!</v>
      </c>
    </row>
    <row r="119" spans="1:58">
      <c r="A119" s="46" t="s">
        <v>786</v>
      </c>
      <c r="B119" s="64" t="s">
        <v>748</v>
      </c>
      <c r="C119" s="51"/>
      <c r="D119" s="51"/>
      <c r="E119" s="52"/>
      <c r="F119" s="20">
        <f t="shared" si="368"/>
        <v>0</v>
      </c>
      <c r="G119" s="20">
        <v>124988102</v>
      </c>
      <c r="H119" s="51"/>
      <c r="I119" s="20">
        <v>124988102</v>
      </c>
      <c r="J119" s="47">
        <f t="shared" si="369"/>
        <v>-124988102</v>
      </c>
      <c r="K119" s="53"/>
      <c r="L119" s="124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>
        <f t="shared" si="371"/>
        <v>0</v>
      </c>
      <c r="AD119" s="47">
        <f t="shared" si="424"/>
        <v>0</v>
      </c>
      <c r="AE119" s="124"/>
      <c r="AF119" s="47">
        <v>124988102</v>
      </c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>
        <f t="shared" si="423"/>
        <v>124988102</v>
      </c>
      <c r="AS119" s="124"/>
      <c r="AT119" s="123" t="e">
        <f t="shared" si="372"/>
        <v>#DIV/0!</v>
      </c>
      <c r="AU119" s="123" t="e">
        <f t="shared" si="370"/>
        <v>#DIV/0!</v>
      </c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123" t="e">
        <f t="shared" si="373"/>
        <v>#DIV/0!</v>
      </c>
    </row>
    <row r="120" spans="1:58">
      <c r="A120" s="46" t="s">
        <v>787</v>
      </c>
      <c r="B120" s="65" t="s">
        <v>788</v>
      </c>
      <c r="C120" s="48"/>
      <c r="D120" s="48"/>
      <c r="E120" s="48"/>
      <c r="F120" s="48">
        <f t="shared" si="368"/>
        <v>0</v>
      </c>
      <c r="G120" s="20">
        <v>15588596</v>
      </c>
      <c r="H120" s="51">
        <v>7758525</v>
      </c>
      <c r="I120" s="20">
        <v>15588596</v>
      </c>
      <c r="J120" s="47">
        <f t="shared" si="369"/>
        <v>-15588596</v>
      </c>
      <c r="K120" s="53"/>
      <c r="L120" s="124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>
        <f t="shared" si="371"/>
        <v>0</v>
      </c>
      <c r="AD120" s="47">
        <f t="shared" si="424"/>
        <v>0</v>
      </c>
      <c r="AE120" s="124"/>
      <c r="AF120" s="47">
        <v>7830071</v>
      </c>
      <c r="AG120" s="47">
        <v>7758525</v>
      </c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>
        <f t="shared" si="423"/>
        <v>15588596</v>
      </c>
      <c r="AS120" s="124"/>
      <c r="AT120" s="123" t="e">
        <f t="shared" si="372"/>
        <v>#DIV/0!</v>
      </c>
      <c r="AU120" s="123" t="e">
        <f t="shared" si="370"/>
        <v>#DIV/0!</v>
      </c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123" t="e">
        <f t="shared" si="373"/>
        <v>#DIV/0!</v>
      </c>
    </row>
    <row r="121" spans="1:58">
      <c r="A121" s="46" t="s">
        <v>789</v>
      </c>
      <c r="B121" s="64" t="s">
        <v>790</v>
      </c>
      <c r="C121" s="51"/>
      <c r="D121" s="51"/>
      <c r="E121" s="52"/>
      <c r="F121" s="20">
        <f t="shared" si="368"/>
        <v>0</v>
      </c>
      <c r="G121" s="20">
        <v>147090</v>
      </c>
      <c r="H121" s="51">
        <v>34030.81</v>
      </c>
      <c r="I121" s="20">
        <v>147090</v>
      </c>
      <c r="J121" s="47">
        <f t="shared" si="369"/>
        <v>-147090</v>
      </c>
      <c r="K121" s="53"/>
      <c r="L121" s="124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>
        <f t="shared" si="371"/>
        <v>0</v>
      </c>
      <c r="AD121" s="47">
        <f t="shared" si="424"/>
        <v>0</v>
      </c>
      <c r="AE121" s="124"/>
      <c r="AF121" s="47">
        <v>113059.19</v>
      </c>
      <c r="AG121" s="47">
        <v>34030.81</v>
      </c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>
        <f t="shared" si="423"/>
        <v>147090</v>
      </c>
      <c r="AS121" s="124"/>
      <c r="AT121" s="123" t="e">
        <f t="shared" si="372"/>
        <v>#DIV/0!</v>
      </c>
      <c r="AU121" s="123" t="e">
        <f t="shared" si="370"/>
        <v>#DIV/0!</v>
      </c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123" t="e">
        <f t="shared" si="373"/>
        <v>#DIV/0!</v>
      </c>
    </row>
    <row r="122" spans="1:58">
      <c r="A122" s="46" t="s">
        <v>791</v>
      </c>
      <c r="B122" s="64" t="s">
        <v>792</v>
      </c>
      <c r="C122" s="51"/>
      <c r="D122" s="51"/>
      <c r="E122" s="52"/>
      <c r="F122" s="20">
        <f t="shared" si="368"/>
        <v>0</v>
      </c>
      <c r="G122" s="20">
        <v>838</v>
      </c>
      <c r="H122" s="51">
        <v>418</v>
      </c>
      <c r="I122" s="20">
        <v>838</v>
      </c>
      <c r="J122" s="47">
        <f t="shared" si="369"/>
        <v>-838</v>
      </c>
      <c r="K122" s="53"/>
      <c r="L122" s="124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>
        <f t="shared" si="371"/>
        <v>0</v>
      </c>
      <c r="AD122" s="47">
        <f t="shared" si="424"/>
        <v>0</v>
      </c>
      <c r="AE122" s="124"/>
      <c r="AF122" s="47">
        <v>420</v>
      </c>
      <c r="AG122" s="47">
        <v>418</v>
      </c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>
        <f t="shared" si="423"/>
        <v>838</v>
      </c>
      <c r="AS122" s="124"/>
      <c r="AT122" s="123" t="e">
        <f t="shared" si="372"/>
        <v>#DIV/0!</v>
      </c>
      <c r="AU122" s="123" t="e">
        <f t="shared" si="370"/>
        <v>#DIV/0!</v>
      </c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123" t="e">
        <f t="shared" si="373"/>
        <v>#DIV/0!</v>
      </c>
    </row>
    <row r="123" spans="1:58">
      <c r="A123" s="46" t="s">
        <v>793</v>
      </c>
      <c r="B123" s="65" t="s">
        <v>794</v>
      </c>
      <c r="C123" s="48"/>
      <c r="D123" s="48"/>
      <c r="E123" s="48"/>
      <c r="F123" s="48">
        <f t="shared" si="368"/>
        <v>0</v>
      </c>
      <c r="G123" s="20">
        <v>22551</v>
      </c>
      <c r="H123" s="51">
        <v>7846</v>
      </c>
      <c r="I123" s="20">
        <v>22551</v>
      </c>
      <c r="J123" s="47">
        <f t="shared" si="369"/>
        <v>-22551</v>
      </c>
      <c r="K123" s="50"/>
      <c r="L123" s="124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>
        <f t="shared" si="371"/>
        <v>0</v>
      </c>
      <c r="AD123" s="47">
        <f t="shared" si="424"/>
        <v>0</v>
      </c>
      <c r="AE123" s="124"/>
      <c r="AF123" s="47">
        <v>14705</v>
      </c>
      <c r="AG123" s="47">
        <v>7846</v>
      </c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>
        <f t="shared" si="423"/>
        <v>22551</v>
      </c>
      <c r="AS123" s="124"/>
      <c r="AT123" s="123" t="e">
        <f t="shared" si="372"/>
        <v>#DIV/0!</v>
      </c>
      <c r="AU123" s="123" t="e">
        <f t="shared" si="370"/>
        <v>#DIV/0!</v>
      </c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123" t="e">
        <f t="shared" si="373"/>
        <v>#DIV/0!</v>
      </c>
    </row>
    <row r="124" spans="1:58">
      <c r="A124" s="46" t="s">
        <v>795</v>
      </c>
      <c r="B124" s="64" t="s">
        <v>796</v>
      </c>
      <c r="C124" s="51"/>
      <c r="D124" s="51"/>
      <c r="E124" s="52"/>
      <c r="F124" s="20">
        <f t="shared" si="368"/>
        <v>0</v>
      </c>
      <c r="G124" s="20">
        <v>317</v>
      </c>
      <c r="H124" s="51">
        <v>110</v>
      </c>
      <c r="I124" s="20">
        <v>317</v>
      </c>
      <c r="J124" s="47">
        <f t="shared" si="369"/>
        <v>-317</v>
      </c>
      <c r="K124" s="53"/>
      <c r="L124" s="124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>
        <f t="shared" si="371"/>
        <v>0</v>
      </c>
      <c r="AD124" s="47">
        <f t="shared" si="424"/>
        <v>0</v>
      </c>
      <c r="AE124" s="124"/>
      <c r="AF124" s="47">
        <v>207</v>
      </c>
      <c r="AG124" s="47">
        <v>110</v>
      </c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>
        <f t="shared" si="423"/>
        <v>317</v>
      </c>
      <c r="AS124" s="124"/>
      <c r="AT124" s="123" t="e">
        <f t="shared" si="372"/>
        <v>#DIV/0!</v>
      </c>
      <c r="AU124" s="123" t="e">
        <f t="shared" si="370"/>
        <v>#DIV/0!</v>
      </c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123" t="e">
        <f t="shared" si="373"/>
        <v>#DIV/0!</v>
      </c>
    </row>
    <row r="125" spans="1:58">
      <c r="A125" s="46" t="s">
        <v>797</v>
      </c>
      <c r="B125" s="65" t="s">
        <v>798</v>
      </c>
      <c r="C125" s="48"/>
      <c r="D125" s="48"/>
      <c r="E125" s="48"/>
      <c r="F125" s="48">
        <f t="shared" si="368"/>
        <v>0</v>
      </c>
      <c r="G125" s="20">
        <v>286</v>
      </c>
      <c r="H125" s="51"/>
      <c r="I125" s="20">
        <v>286</v>
      </c>
      <c r="J125" s="47">
        <f t="shared" si="369"/>
        <v>-286</v>
      </c>
      <c r="K125" s="50"/>
      <c r="L125" s="124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>
        <f t="shared" si="371"/>
        <v>0</v>
      </c>
      <c r="AD125" s="47">
        <f t="shared" si="424"/>
        <v>0</v>
      </c>
      <c r="AE125" s="124"/>
      <c r="AF125" s="47">
        <v>286</v>
      </c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>
        <f t="shared" si="423"/>
        <v>286</v>
      </c>
      <c r="AS125" s="124"/>
      <c r="AT125" s="123" t="e">
        <f t="shared" si="372"/>
        <v>#DIV/0!</v>
      </c>
      <c r="AU125" s="123" t="e">
        <f t="shared" si="370"/>
        <v>#DIV/0!</v>
      </c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123" t="e">
        <f t="shared" si="373"/>
        <v>#DIV/0!</v>
      </c>
    </row>
    <row r="126" spans="1:58">
      <c r="A126" s="46" t="s">
        <v>799</v>
      </c>
      <c r="B126" s="65" t="s">
        <v>800</v>
      </c>
      <c r="C126" s="48"/>
      <c r="D126" s="48"/>
      <c r="E126" s="48"/>
      <c r="F126" s="48">
        <f t="shared" si="368"/>
        <v>0</v>
      </c>
      <c r="G126" s="20">
        <v>26429</v>
      </c>
      <c r="H126" s="51">
        <v>10398</v>
      </c>
      <c r="I126" s="20">
        <v>26429</v>
      </c>
      <c r="J126" s="47">
        <f t="shared" si="369"/>
        <v>-26429</v>
      </c>
      <c r="K126" s="53"/>
      <c r="L126" s="124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>
        <f t="shared" si="371"/>
        <v>0</v>
      </c>
      <c r="AD126" s="47">
        <f t="shared" si="424"/>
        <v>0</v>
      </c>
      <c r="AE126" s="124"/>
      <c r="AF126" s="47">
        <v>16031</v>
      </c>
      <c r="AG126" s="47">
        <v>10398</v>
      </c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>
        <f t="shared" si="423"/>
        <v>26429</v>
      </c>
      <c r="AS126" s="124"/>
      <c r="AT126" s="123" t="e">
        <f t="shared" si="372"/>
        <v>#DIV/0!</v>
      </c>
      <c r="AU126" s="123" t="e">
        <f t="shared" si="370"/>
        <v>#DIV/0!</v>
      </c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123" t="e">
        <f t="shared" si="373"/>
        <v>#DIV/0!</v>
      </c>
    </row>
    <row r="127" spans="1:58">
      <c r="A127" s="46" t="s">
        <v>801</v>
      </c>
      <c r="B127" s="64" t="s">
        <v>802</v>
      </c>
      <c r="C127" s="51"/>
      <c r="D127" s="51"/>
      <c r="E127" s="52"/>
      <c r="F127" s="20">
        <f t="shared" si="368"/>
        <v>0</v>
      </c>
      <c r="G127" s="20">
        <v>327357</v>
      </c>
      <c r="H127" s="51">
        <v>112781</v>
      </c>
      <c r="I127" s="20">
        <v>327357</v>
      </c>
      <c r="J127" s="47">
        <f t="shared" si="369"/>
        <v>-327357</v>
      </c>
      <c r="K127" s="53"/>
      <c r="L127" s="124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>
        <f t="shared" si="371"/>
        <v>0</v>
      </c>
      <c r="AD127" s="47">
        <f t="shared" si="424"/>
        <v>0</v>
      </c>
      <c r="AE127" s="124"/>
      <c r="AF127" s="47">
        <v>214576</v>
      </c>
      <c r="AG127" s="47">
        <v>112781</v>
      </c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>
        <f t="shared" si="423"/>
        <v>327357</v>
      </c>
      <c r="AS127" s="124"/>
      <c r="AT127" s="123" t="e">
        <f t="shared" si="372"/>
        <v>#DIV/0!</v>
      </c>
      <c r="AU127" s="123" t="e">
        <f t="shared" si="370"/>
        <v>#DIV/0!</v>
      </c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123" t="e">
        <f t="shared" si="373"/>
        <v>#DIV/0!</v>
      </c>
    </row>
    <row r="128" spans="1:58">
      <c r="A128" s="46" t="s">
        <v>803</v>
      </c>
      <c r="B128" s="65" t="s">
        <v>804</v>
      </c>
      <c r="C128" s="48"/>
      <c r="D128" s="48"/>
      <c r="E128" s="48"/>
      <c r="F128" s="48">
        <f t="shared" si="368"/>
        <v>0</v>
      </c>
      <c r="G128" s="20">
        <v>3232</v>
      </c>
      <c r="H128" s="51"/>
      <c r="I128" s="20">
        <v>3232</v>
      </c>
      <c r="J128" s="47">
        <f t="shared" si="369"/>
        <v>-3232</v>
      </c>
      <c r="K128" s="53"/>
      <c r="L128" s="124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>
        <f t="shared" si="371"/>
        <v>0</v>
      </c>
      <c r="AD128" s="47">
        <f t="shared" si="424"/>
        <v>0</v>
      </c>
      <c r="AE128" s="124"/>
      <c r="AF128" s="47">
        <v>3232</v>
      </c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>
        <f t="shared" si="423"/>
        <v>3232</v>
      </c>
      <c r="AS128" s="124"/>
      <c r="AT128" s="123" t="e">
        <f t="shared" si="372"/>
        <v>#DIV/0!</v>
      </c>
      <c r="AU128" s="123" t="e">
        <f t="shared" si="370"/>
        <v>#DIV/0!</v>
      </c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123" t="e">
        <f t="shared" si="373"/>
        <v>#DIV/0!</v>
      </c>
    </row>
    <row r="129" spans="1:58">
      <c r="A129" s="79" t="s">
        <v>825</v>
      </c>
      <c r="B129" s="65" t="s">
        <v>826</v>
      </c>
      <c r="C129" s="48"/>
      <c r="D129" s="48"/>
      <c r="E129" s="48"/>
      <c r="F129" s="48">
        <f t="shared" si="368"/>
        <v>0</v>
      </c>
      <c r="G129" s="20"/>
      <c r="H129" s="51"/>
      <c r="I129" s="20"/>
      <c r="J129" s="47">
        <f t="shared" si="369"/>
        <v>0</v>
      </c>
      <c r="K129" s="53"/>
      <c r="L129" s="124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>
        <f t="shared" si="371"/>
        <v>0</v>
      </c>
      <c r="AD129" s="47">
        <f t="shared" si="424"/>
        <v>0</v>
      </c>
      <c r="AE129" s="124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>
        <f t="shared" si="423"/>
        <v>0</v>
      </c>
      <c r="AS129" s="124"/>
      <c r="AT129" s="123" t="e">
        <f t="shared" si="372"/>
        <v>#DIV/0!</v>
      </c>
      <c r="AU129" s="123" t="e">
        <f t="shared" si="370"/>
        <v>#DIV/0!</v>
      </c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123" t="e">
        <f t="shared" si="373"/>
        <v>#DIV/0!</v>
      </c>
    </row>
    <row r="130" spans="1:58">
      <c r="A130" s="79" t="s">
        <v>827</v>
      </c>
      <c r="B130" s="64" t="s">
        <v>828</v>
      </c>
      <c r="C130" s="48"/>
      <c r="D130" s="48">
        <v>826000000</v>
      </c>
      <c r="E130" s="48"/>
      <c r="F130" s="48">
        <f t="shared" si="368"/>
        <v>826000000</v>
      </c>
      <c r="G130" s="20">
        <v>303432227</v>
      </c>
      <c r="H130" s="51">
        <v>303432227</v>
      </c>
      <c r="I130" s="20">
        <v>303432227</v>
      </c>
      <c r="J130" s="47">
        <f t="shared" si="369"/>
        <v>522567773</v>
      </c>
      <c r="K130" s="53"/>
      <c r="L130" s="124"/>
      <c r="Q130" s="47"/>
      <c r="R130" s="47">
        <v>826000000</v>
      </c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>
        <f t="shared" si="371"/>
        <v>826000000</v>
      </c>
      <c r="AD130" s="47">
        <f t="shared" si="424"/>
        <v>826000000</v>
      </c>
      <c r="AE130" s="124"/>
      <c r="AF130" s="47"/>
      <c r="AG130" s="47">
        <v>303432227</v>
      </c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>
        <f t="shared" si="423"/>
        <v>303432227</v>
      </c>
      <c r="AS130" s="124"/>
      <c r="AT130" s="123" t="e">
        <f t="shared" si="372"/>
        <v>#DIV/0!</v>
      </c>
      <c r="AU130" s="123">
        <f t="shared" si="370"/>
        <v>-0.63264863559322038</v>
      </c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123">
        <f t="shared" si="373"/>
        <v>-0.63264863559322038</v>
      </c>
    </row>
    <row r="131" spans="1:58">
      <c r="A131" s="79" t="s">
        <v>829</v>
      </c>
      <c r="B131" s="64" t="s">
        <v>830</v>
      </c>
      <c r="C131" s="48"/>
      <c r="D131" s="48"/>
      <c r="E131" s="48"/>
      <c r="F131" s="48">
        <f t="shared" si="368"/>
        <v>0</v>
      </c>
      <c r="G131" s="20">
        <v>55330851</v>
      </c>
      <c r="H131" s="51">
        <v>55330851</v>
      </c>
      <c r="I131" s="20">
        <v>55330851</v>
      </c>
      <c r="J131" s="47">
        <f t="shared" si="369"/>
        <v>-55330851</v>
      </c>
      <c r="K131" s="53"/>
      <c r="L131" s="124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>
        <f t="shared" si="371"/>
        <v>0</v>
      </c>
      <c r="AD131" s="47">
        <f t="shared" si="424"/>
        <v>0</v>
      </c>
      <c r="AE131" s="124"/>
      <c r="AF131" s="47"/>
      <c r="AG131" s="47">
        <v>55330851</v>
      </c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>
        <f t="shared" si="423"/>
        <v>55330851</v>
      </c>
      <c r="AS131" s="124"/>
      <c r="AT131" s="123" t="e">
        <f t="shared" si="372"/>
        <v>#DIV/0!</v>
      </c>
      <c r="AU131" s="123" t="e">
        <f t="shared" si="370"/>
        <v>#DIV/0!</v>
      </c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123" t="e">
        <f t="shared" si="373"/>
        <v>#DIV/0!</v>
      </c>
    </row>
    <row r="132" spans="1:58">
      <c r="A132" s="79" t="s">
        <v>831</v>
      </c>
      <c r="B132" s="64" t="s">
        <v>832</v>
      </c>
      <c r="C132" s="48"/>
      <c r="D132" s="48"/>
      <c r="E132" s="48"/>
      <c r="F132" s="48">
        <f t="shared" si="368"/>
        <v>0</v>
      </c>
      <c r="G132" s="20">
        <v>35000000</v>
      </c>
      <c r="H132" s="51">
        <v>35000000</v>
      </c>
      <c r="I132" s="20">
        <v>35000000</v>
      </c>
      <c r="J132" s="47">
        <f t="shared" si="369"/>
        <v>-35000000</v>
      </c>
      <c r="K132" s="53"/>
      <c r="L132" s="124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>
        <f t="shared" si="371"/>
        <v>0</v>
      </c>
      <c r="AD132" s="47">
        <f t="shared" si="424"/>
        <v>0</v>
      </c>
      <c r="AE132" s="124"/>
      <c r="AF132" s="47"/>
      <c r="AG132" s="47">
        <v>35000000</v>
      </c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>
        <f t="shared" si="423"/>
        <v>35000000</v>
      </c>
      <c r="AS132" s="124"/>
      <c r="AT132" s="123" t="e">
        <f t="shared" si="372"/>
        <v>#DIV/0!</v>
      </c>
      <c r="AU132" s="123" t="e">
        <f t="shared" si="370"/>
        <v>#DIV/0!</v>
      </c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123" t="e">
        <f t="shared" si="373"/>
        <v>#DIV/0!</v>
      </c>
    </row>
    <row r="133" spans="1:58">
      <c r="A133" s="79" t="s">
        <v>833</v>
      </c>
      <c r="B133" s="64" t="s">
        <v>834</v>
      </c>
      <c r="C133" s="48"/>
      <c r="D133" s="48">
        <v>40000000</v>
      </c>
      <c r="E133" s="48"/>
      <c r="F133" s="48">
        <f t="shared" si="368"/>
        <v>40000000</v>
      </c>
      <c r="G133" s="20"/>
      <c r="H133" s="51"/>
      <c r="I133" s="20"/>
      <c r="J133" s="47">
        <f t="shared" si="369"/>
        <v>40000000</v>
      </c>
      <c r="K133" s="53"/>
      <c r="L133" s="124"/>
      <c r="Q133" s="47"/>
      <c r="R133" s="47">
        <v>40000000</v>
      </c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>
        <f t="shared" si="371"/>
        <v>40000000</v>
      </c>
      <c r="AD133" s="47">
        <f t="shared" si="424"/>
        <v>40000000</v>
      </c>
      <c r="AE133" s="124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>
        <f t="shared" si="423"/>
        <v>0</v>
      </c>
      <c r="AS133" s="124"/>
      <c r="AT133" s="123" t="e">
        <f t="shared" si="372"/>
        <v>#DIV/0!</v>
      </c>
      <c r="AU133" s="123">
        <f t="shared" si="370"/>
        <v>-1</v>
      </c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123">
        <f t="shared" si="373"/>
        <v>-1</v>
      </c>
    </row>
    <row r="134" spans="1:58">
      <c r="A134" s="79" t="s">
        <v>835</v>
      </c>
      <c r="B134" s="64" t="s">
        <v>836</v>
      </c>
      <c r="C134" s="48"/>
      <c r="D134" s="48">
        <v>30000000</v>
      </c>
      <c r="E134" s="48"/>
      <c r="F134" s="48">
        <f t="shared" ref="F134:F136" si="481">+C134+D134</f>
        <v>30000000</v>
      </c>
      <c r="G134" s="20"/>
      <c r="H134" s="51"/>
      <c r="I134" s="20"/>
      <c r="J134" s="47">
        <f t="shared" ref="J134:J136" si="482">+F134-I134</f>
        <v>30000000</v>
      </c>
      <c r="K134" s="53"/>
      <c r="L134" s="124"/>
      <c r="Q134" s="47"/>
      <c r="R134" s="47">
        <v>30000000</v>
      </c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>
        <f t="shared" si="371"/>
        <v>30000000</v>
      </c>
      <c r="AD134" s="47">
        <f t="shared" si="424"/>
        <v>30000000</v>
      </c>
      <c r="AE134" s="124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>
        <f t="shared" si="423"/>
        <v>0</v>
      </c>
      <c r="AS134" s="124"/>
      <c r="AT134" s="123" t="e">
        <f t="shared" si="372"/>
        <v>#DIV/0!</v>
      </c>
      <c r="AU134" s="123">
        <f t="shared" ref="AU134:AU136" si="483">(AG134-R134)/R134</f>
        <v>-1</v>
      </c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123">
        <f t="shared" si="373"/>
        <v>-1</v>
      </c>
    </row>
    <row r="135" spans="1:58">
      <c r="A135" s="79" t="s">
        <v>837</v>
      </c>
      <c r="B135" s="64" t="s">
        <v>838</v>
      </c>
      <c r="C135" s="66"/>
      <c r="D135" s="66">
        <v>55000000</v>
      </c>
      <c r="E135" s="52"/>
      <c r="F135" s="20">
        <f t="shared" si="481"/>
        <v>55000000</v>
      </c>
      <c r="G135" s="20"/>
      <c r="H135" s="66"/>
      <c r="I135" s="67"/>
      <c r="J135" s="68">
        <f t="shared" si="482"/>
        <v>55000000</v>
      </c>
      <c r="K135" s="53"/>
      <c r="L135" s="124"/>
      <c r="Q135" s="68"/>
      <c r="R135" s="68">
        <v>55000000</v>
      </c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>
        <f t="shared" ref="AC135:AC136" si="484">+Q135+R135</f>
        <v>55000000</v>
      </c>
      <c r="AD135" s="68">
        <f t="shared" si="424"/>
        <v>55000000</v>
      </c>
      <c r="AE135" s="124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>
        <f t="shared" si="423"/>
        <v>0</v>
      </c>
      <c r="AS135" s="124"/>
      <c r="AT135" s="118" t="e">
        <f t="shared" ref="AT135:AT136" si="485">(AF135-Q135)/Q135</f>
        <v>#DIV/0!</v>
      </c>
      <c r="AU135" s="118">
        <f t="shared" si="483"/>
        <v>-1</v>
      </c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118">
        <f t="shared" ref="BF135:BF136" si="486">(AR135-AC135)/AC135</f>
        <v>-1</v>
      </c>
    </row>
    <row r="136" spans="1:58">
      <c r="A136" s="79" t="s">
        <v>839</v>
      </c>
      <c r="B136" s="64" t="s">
        <v>840</v>
      </c>
      <c r="C136" s="52"/>
      <c r="D136" s="52"/>
      <c r="E136" s="52"/>
      <c r="F136" s="20">
        <f t="shared" si="481"/>
        <v>0</v>
      </c>
      <c r="G136" s="20">
        <v>217298769</v>
      </c>
      <c r="H136" s="66">
        <v>217298769</v>
      </c>
      <c r="I136" s="67">
        <v>217298769</v>
      </c>
      <c r="J136" s="68">
        <f t="shared" si="482"/>
        <v>-217298769</v>
      </c>
      <c r="K136" s="53"/>
      <c r="L136" s="124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>
        <f t="shared" si="484"/>
        <v>0</v>
      </c>
      <c r="AD136" s="68">
        <f t="shared" si="424"/>
        <v>0</v>
      </c>
      <c r="AE136" s="124"/>
      <c r="AF136" s="68"/>
      <c r="AG136" s="68">
        <v>217298769</v>
      </c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>
        <f t="shared" si="423"/>
        <v>217298769</v>
      </c>
      <c r="AS136" s="124"/>
      <c r="AT136" s="118" t="e">
        <f t="shared" si="485"/>
        <v>#DIV/0!</v>
      </c>
      <c r="AU136" s="118" t="e">
        <f t="shared" si="483"/>
        <v>#DIV/0!</v>
      </c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118" t="e">
        <f t="shared" si="486"/>
        <v>#DIV/0!</v>
      </c>
    </row>
    <row r="137" spans="1:58" hidden="1">
      <c r="A137" s="69"/>
      <c r="B137" s="70"/>
      <c r="C137" s="71">
        <f>+'EJEC-GASTOS FEBRERO -2021'!C9</f>
        <v>129818642105.92</v>
      </c>
      <c r="D137" s="71">
        <f>+'EJEC-GASTOS FEBRERO -2021'!F9</f>
        <v>17762151737.5</v>
      </c>
      <c r="E137" s="71">
        <v>0</v>
      </c>
      <c r="F137" s="71">
        <f>+'EJEC-GASTOS FEBRERO -2021'!G9</f>
        <v>147580793843.41998</v>
      </c>
      <c r="G137" s="71">
        <f>+'EJEC-GASTOS FEBRERO -2021'!G9</f>
        <v>147580793843.41998</v>
      </c>
      <c r="H137" s="71">
        <v>5936452003.2600002</v>
      </c>
      <c r="I137" s="71">
        <v>5924236259.1400003</v>
      </c>
      <c r="J137" s="71">
        <v>122953847799.14999</v>
      </c>
      <c r="K137" s="71">
        <v>0</v>
      </c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</row>
    <row r="138" spans="1:58" hidden="1">
      <c r="A138" s="72"/>
      <c r="B138" s="73"/>
      <c r="C138" s="74">
        <f>+C6</f>
        <v>129818642105</v>
      </c>
      <c r="D138" s="74">
        <f>+D6</f>
        <v>17762151738</v>
      </c>
      <c r="E138" s="73"/>
      <c r="F138" s="74">
        <f>+F6</f>
        <v>147580793843</v>
      </c>
      <c r="G138" s="75"/>
      <c r="H138" s="75"/>
      <c r="I138" s="75"/>
      <c r="J138" s="75"/>
      <c r="K138" s="76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</row>
    <row r="139" spans="1:58" hidden="1">
      <c r="A139" s="72"/>
      <c r="B139" s="73"/>
      <c r="C139" s="78">
        <f t="shared" ref="C139:D139" si="487">+C138-C137</f>
        <v>-0.9199981689453125</v>
      </c>
      <c r="D139" s="78">
        <f t="shared" si="487"/>
        <v>0.5</v>
      </c>
      <c r="E139" s="73"/>
      <c r="F139" s="78">
        <f>+F138-F137</f>
        <v>-0.41998291015625</v>
      </c>
      <c r="G139" s="78"/>
      <c r="H139" s="75"/>
      <c r="I139" s="75"/>
      <c r="J139" s="75"/>
      <c r="K139" s="76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</row>
    <row r="140" spans="1:58">
      <c r="A140" s="72"/>
      <c r="B140" s="73"/>
      <c r="C140" s="73"/>
      <c r="D140" s="77"/>
      <c r="E140" s="73"/>
      <c r="F140" s="77"/>
      <c r="G140" s="75"/>
      <c r="H140" s="75"/>
      <c r="I140" s="75"/>
      <c r="J140" s="75"/>
      <c r="K140" s="76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</row>
    <row r="141" spans="1:58">
      <c r="A141" s="72"/>
      <c r="B141" s="73"/>
      <c r="C141" s="73"/>
      <c r="D141" s="77"/>
      <c r="E141" s="73"/>
      <c r="F141" s="74"/>
      <c r="G141" s="75"/>
      <c r="H141" s="75"/>
      <c r="I141" s="75"/>
      <c r="J141" s="75"/>
      <c r="K141" s="76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</row>
    <row r="142" spans="1:58" ht="21.75" thickBot="1">
      <c r="A142" s="220" t="s">
        <v>1044</v>
      </c>
      <c r="B142" s="220"/>
      <c r="C142" s="220"/>
      <c r="D142" s="220"/>
      <c r="E142" s="220"/>
      <c r="F142" s="220"/>
      <c r="G142" s="78"/>
      <c r="H142" s="75"/>
      <c r="I142" s="75"/>
      <c r="J142" s="75"/>
      <c r="K142" s="76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</row>
    <row r="143" spans="1:58" ht="51.75" customHeight="1">
      <c r="A143" s="33" t="s">
        <v>0</v>
      </c>
      <c r="B143" s="34" t="s">
        <v>1</v>
      </c>
      <c r="C143" s="34" t="s">
        <v>618</v>
      </c>
      <c r="D143" s="34" t="s">
        <v>6</v>
      </c>
      <c r="E143" s="34" t="s">
        <v>5</v>
      </c>
      <c r="F143" s="34" t="s">
        <v>619</v>
      </c>
      <c r="G143" s="34" t="s">
        <v>620</v>
      </c>
      <c r="H143" s="34" t="s">
        <v>621</v>
      </c>
      <c r="I143" s="34" t="s">
        <v>622</v>
      </c>
      <c r="J143" s="34" t="s">
        <v>623</v>
      </c>
      <c r="K143" s="35" t="s">
        <v>624</v>
      </c>
      <c r="L143" s="124"/>
      <c r="M143" s="111" t="s">
        <v>981</v>
      </c>
      <c r="N143" s="112" t="s">
        <v>982</v>
      </c>
      <c r="O143" s="113" t="s">
        <v>983</v>
      </c>
      <c r="P143" s="113" t="s">
        <v>984</v>
      </c>
      <c r="Q143" s="34" t="s">
        <v>994</v>
      </c>
      <c r="R143" s="34" t="s">
        <v>995</v>
      </c>
      <c r="S143" s="34" t="s">
        <v>996</v>
      </c>
      <c r="T143" s="34" t="s">
        <v>997</v>
      </c>
      <c r="U143" s="34" t="s">
        <v>998</v>
      </c>
      <c r="V143" s="34" t="s">
        <v>999</v>
      </c>
      <c r="W143" s="34" t="s">
        <v>1000</v>
      </c>
      <c r="X143" s="34" t="s">
        <v>1001</v>
      </c>
      <c r="Y143" s="34" t="s">
        <v>1002</v>
      </c>
      <c r="Z143" s="34" t="s">
        <v>1003</v>
      </c>
      <c r="AA143" s="34" t="s">
        <v>1004</v>
      </c>
      <c r="AB143" s="34" t="s">
        <v>1005</v>
      </c>
      <c r="AC143" s="34" t="s">
        <v>1018</v>
      </c>
      <c r="AD143" s="34" t="s">
        <v>985</v>
      </c>
      <c r="AE143" s="124"/>
      <c r="AF143" s="34" t="s">
        <v>1006</v>
      </c>
      <c r="AG143" s="34" t="s">
        <v>1007</v>
      </c>
      <c r="AH143" s="34" t="s">
        <v>1008</v>
      </c>
      <c r="AI143" s="34" t="s">
        <v>1009</v>
      </c>
      <c r="AJ143" s="34" t="s">
        <v>1010</v>
      </c>
      <c r="AK143" s="34" t="s">
        <v>1011</v>
      </c>
      <c r="AL143" s="34" t="s">
        <v>1012</v>
      </c>
      <c r="AM143" s="34" t="s">
        <v>1013</v>
      </c>
      <c r="AN143" s="34" t="s">
        <v>1014</v>
      </c>
      <c r="AO143" s="34" t="s">
        <v>1015</v>
      </c>
      <c r="AP143" s="34" t="s">
        <v>1016</v>
      </c>
      <c r="AQ143" s="34" t="s">
        <v>1017</v>
      </c>
      <c r="AR143" s="34" t="s">
        <v>1038</v>
      </c>
      <c r="AS143" s="124"/>
      <c r="AT143" s="34" t="s">
        <v>1019</v>
      </c>
      <c r="AU143" s="34" t="s">
        <v>1020</v>
      </c>
      <c r="AV143" s="34" t="s">
        <v>1021</v>
      </c>
      <c r="AW143" s="34" t="s">
        <v>1022</v>
      </c>
      <c r="AX143" s="34" t="s">
        <v>1023</v>
      </c>
      <c r="AY143" s="34" t="s">
        <v>1024</v>
      </c>
      <c r="AZ143" s="34" t="s">
        <v>1025</v>
      </c>
      <c r="BA143" s="34" t="s">
        <v>1026</v>
      </c>
      <c r="BB143" s="34" t="s">
        <v>1027</v>
      </c>
      <c r="BC143" s="34" t="s">
        <v>1028</v>
      </c>
      <c r="BD143" s="34" t="s">
        <v>1029</v>
      </c>
      <c r="BE143" s="34" t="s">
        <v>1030</v>
      </c>
      <c r="BF143" s="34" t="s">
        <v>1031</v>
      </c>
    </row>
    <row r="144" spans="1:58" s="148" customFormat="1">
      <c r="A144" s="144">
        <f t="shared" ref="A144:K144" si="488">+A6</f>
        <v>0</v>
      </c>
      <c r="B144" s="144" t="str">
        <f t="shared" si="488"/>
        <v>PRESUPUESTO DE INGRESOS</v>
      </c>
      <c r="C144" s="144">
        <f t="shared" si="488"/>
        <v>129818642105</v>
      </c>
      <c r="D144" s="144">
        <f t="shared" si="488"/>
        <v>17762151738</v>
      </c>
      <c r="E144" s="144">
        <f t="shared" si="488"/>
        <v>0</v>
      </c>
      <c r="F144" s="145">
        <f t="shared" si="488"/>
        <v>147580793843</v>
      </c>
      <c r="G144" s="145">
        <f t="shared" si="488"/>
        <v>34064455665.84</v>
      </c>
      <c r="H144" s="145">
        <f t="shared" si="488"/>
        <v>28730172661.810001</v>
      </c>
      <c r="I144" s="145">
        <f t="shared" si="488"/>
        <v>34064455665.84</v>
      </c>
      <c r="J144" s="145">
        <f t="shared" si="488"/>
        <v>113516338177.16</v>
      </c>
      <c r="K144" s="145">
        <f t="shared" si="488"/>
        <v>0</v>
      </c>
      <c r="L144" s="146"/>
      <c r="M144" s="145">
        <f t="shared" ref="M144:AD144" si="489">+M6</f>
        <v>105440397603193</v>
      </c>
      <c r="N144" s="145" t="e">
        <f t="shared" si="489"/>
        <v>#VALUE!</v>
      </c>
      <c r="O144" s="145">
        <f t="shared" si="489"/>
        <v>259578184209.41937</v>
      </c>
      <c r="P144" s="145">
        <f t="shared" si="489"/>
        <v>259578184209.41937</v>
      </c>
      <c r="Q144" s="145">
        <f t="shared" si="489"/>
        <v>4717629154.4196539</v>
      </c>
      <c r="R144" s="145">
        <f t="shared" si="489"/>
        <v>28504923778.17672</v>
      </c>
      <c r="S144" s="145">
        <f t="shared" si="489"/>
        <v>6523827094.1540527</v>
      </c>
      <c r="T144" s="145">
        <f t="shared" si="489"/>
        <v>9113867562.6496544</v>
      </c>
      <c r="U144" s="145">
        <f t="shared" si="489"/>
        <v>25367336285.266651</v>
      </c>
      <c r="V144" s="145">
        <f t="shared" si="489"/>
        <v>8759460431.9423218</v>
      </c>
      <c r="W144" s="145">
        <f t="shared" si="489"/>
        <v>9621553782.6540546</v>
      </c>
      <c r="X144" s="145">
        <f t="shared" si="489"/>
        <v>27401275652.525314</v>
      </c>
      <c r="Y144" s="145">
        <f t="shared" si="489"/>
        <v>9466056992.4196548</v>
      </c>
      <c r="Z144" s="145">
        <f t="shared" si="489"/>
        <v>4871678388.4196529</v>
      </c>
      <c r="AA144" s="145">
        <f t="shared" si="489"/>
        <v>4555121169.4196539</v>
      </c>
      <c r="AB144" s="145">
        <f t="shared" si="489"/>
        <v>8678063550.6623211</v>
      </c>
      <c r="AC144" s="145">
        <f t="shared" si="489"/>
        <v>33222552932.596375</v>
      </c>
      <c r="AD144" s="145">
        <f t="shared" si="489"/>
        <v>147580793842.70972</v>
      </c>
      <c r="AE144" s="146"/>
      <c r="AF144" s="145">
        <f t="shared" ref="AF144:AR144" si="490">+AF6</f>
        <v>5366586961.1499996</v>
      </c>
      <c r="AG144" s="145">
        <f t="shared" si="490"/>
        <v>28730172661.810001</v>
      </c>
      <c r="AH144" s="145">
        <f t="shared" si="490"/>
        <v>0</v>
      </c>
      <c r="AI144" s="145">
        <f t="shared" si="490"/>
        <v>0</v>
      </c>
      <c r="AJ144" s="145">
        <f t="shared" si="490"/>
        <v>0</v>
      </c>
      <c r="AK144" s="145">
        <f t="shared" si="490"/>
        <v>0</v>
      </c>
      <c r="AL144" s="145">
        <f t="shared" si="490"/>
        <v>0</v>
      </c>
      <c r="AM144" s="145">
        <f t="shared" si="490"/>
        <v>0</v>
      </c>
      <c r="AN144" s="145">
        <f t="shared" si="490"/>
        <v>0</v>
      </c>
      <c r="AO144" s="145">
        <f t="shared" si="490"/>
        <v>0</v>
      </c>
      <c r="AP144" s="145">
        <f t="shared" si="490"/>
        <v>0</v>
      </c>
      <c r="AQ144" s="145">
        <f t="shared" si="490"/>
        <v>0</v>
      </c>
      <c r="AR144" s="145">
        <f t="shared" si="490"/>
        <v>34092593600.959999</v>
      </c>
      <c r="AS144" s="146"/>
      <c r="AT144" s="147">
        <f t="shared" ref="AT144:BF144" si="491">+AT6</f>
        <v>0.1375601569110996</v>
      </c>
      <c r="AU144" s="147">
        <f t="shared" si="491"/>
        <v>7.9021044008450066E-3</v>
      </c>
      <c r="AV144" s="147">
        <f t="shared" si="491"/>
        <v>0</v>
      </c>
      <c r="AW144" s="147">
        <f t="shared" si="491"/>
        <v>0</v>
      </c>
      <c r="AX144" s="147">
        <f t="shared" si="491"/>
        <v>0</v>
      </c>
      <c r="AY144" s="147">
        <f t="shared" si="491"/>
        <v>0</v>
      </c>
      <c r="AZ144" s="147">
        <f t="shared" si="491"/>
        <v>0</v>
      </c>
      <c r="BA144" s="147">
        <f t="shared" si="491"/>
        <v>0</v>
      </c>
      <c r="BB144" s="147">
        <f t="shared" si="491"/>
        <v>0</v>
      </c>
      <c r="BC144" s="147">
        <f t="shared" si="491"/>
        <v>0</v>
      </c>
      <c r="BD144" s="147">
        <f t="shared" si="491"/>
        <v>0</v>
      </c>
      <c r="BE144" s="147">
        <f t="shared" si="491"/>
        <v>0</v>
      </c>
      <c r="BF144" s="147">
        <f t="shared" si="491"/>
        <v>2.6188254410454484E-2</v>
      </c>
    </row>
    <row r="145" spans="1:58" s="148" customFormat="1">
      <c r="A145" s="144">
        <f t="shared" ref="A145:K145" si="492">+A7</f>
        <v>1</v>
      </c>
      <c r="B145" s="144" t="str">
        <f t="shared" si="492"/>
        <v>INGRESOS CORRIENTES</v>
      </c>
      <c r="C145" s="144">
        <f t="shared" si="492"/>
        <v>129306421569</v>
      </c>
      <c r="D145" s="144">
        <f t="shared" si="492"/>
        <v>0</v>
      </c>
      <c r="E145" s="144">
        <f t="shared" si="492"/>
        <v>0</v>
      </c>
      <c r="F145" s="145">
        <f t="shared" si="492"/>
        <v>129306421569</v>
      </c>
      <c r="G145" s="145">
        <f t="shared" si="492"/>
        <v>15833146489</v>
      </c>
      <c r="H145" s="145">
        <f t="shared" si="492"/>
        <v>11289055921</v>
      </c>
      <c r="I145" s="145">
        <f t="shared" si="492"/>
        <v>15833146489</v>
      </c>
      <c r="J145" s="145">
        <f t="shared" si="492"/>
        <v>113473275080</v>
      </c>
      <c r="K145" s="145">
        <f t="shared" si="492"/>
        <v>0</v>
      </c>
      <c r="L145" s="146"/>
      <c r="M145" s="145">
        <f t="shared" ref="M145:AD145" si="493">+M7</f>
        <v>103389377493092</v>
      </c>
      <c r="N145" s="145" t="e">
        <f t="shared" si="493"/>
        <v>#VALUE!</v>
      </c>
      <c r="O145" s="145">
        <f t="shared" si="493"/>
        <v>129247321568.22585</v>
      </c>
      <c r="P145" s="145">
        <f t="shared" si="493"/>
        <v>129247321568.22585</v>
      </c>
      <c r="Q145" s="145">
        <f t="shared" si="493"/>
        <v>4674944109.7126675</v>
      </c>
      <c r="R145" s="145">
        <f t="shared" si="493"/>
        <v>10700086995.469734</v>
      </c>
      <c r="S145" s="145">
        <f t="shared" si="493"/>
        <v>6481142049.4470663</v>
      </c>
      <c r="T145" s="145">
        <f t="shared" si="493"/>
        <v>9071182517.942667</v>
      </c>
      <c r="U145" s="145">
        <f t="shared" si="493"/>
        <v>25324651240.559666</v>
      </c>
      <c r="V145" s="145">
        <f t="shared" si="493"/>
        <v>8716775387.2353344</v>
      </c>
      <c r="W145" s="145">
        <f t="shared" si="493"/>
        <v>9578868737.9470673</v>
      </c>
      <c r="X145" s="145">
        <f t="shared" si="493"/>
        <v>27358590607.818329</v>
      </c>
      <c r="Y145" s="145">
        <f t="shared" si="493"/>
        <v>9423371947.7126675</v>
      </c>
      <c r="Z145" s="145">
        <f t="shared" si="493"/>
        <v>4828993343.7126665</v>
      </c>
      <c r="AA145" s="145">
        <f t="shared" si="493"/>
        <v>4512436124.7126675</v>
      </c>
      <c r="AB145" s="145">
        <f t="shared" si="493"/>
        <v>8635378505.9553337</v>
      </c>
      <c r="AC145" s="145">
        <f t="shared" si="493"/>
        <v>15375031105.182402</v>
      </c>
      <c r="AD145" s="145">
        <f t="shared" si="493"/>
        <v>129306421568.22586</v>
      </c>
      <c r="AE145" s="146"/>
      <c r="AF145" s="145">
        <f t="shared" ref="AF145:AR145" si="494">+AF7</f>
        <v>4576471590</v>
      </c>
      <c r="AG145" s="145">
        <f t="shared" si="494"/>
        <v>11289055921</v>
      </c>
      <c r="AH145" s="145">
        <f t="shared" si="494"/>
        <v>0</v>
      </c>
      <c r="AI145" s="145">
        <f t="shared" si="494"/>
        <v>0</v>
      </c>
      <c r="AJ145" s="145">
        <f t="shared" si="494"/>
        <v>0</v>
      </c>
      <c r="AK145" s="145">
        <f t="shared" si="494"/>
        <v>0</v>
      </c>
      <c r="AL145" s="145">
        <f t="shared" si="494"/>
        <v>0</v>
      </c>
      <c r="AM145" s="145">
        <f t="shared" si="494"/>
        <v>0</v>
      </c>
      <c r="AN145" s="145">
        <f t="shared" si="494"/>
        <v>0</v>
      </c>
      <c r="AO145" s="145">
        <f t="shared" si="494"/>
        <v>0</v>
      </c>
      <c r="AP145" s="145">
        <f t="shared" si="494"/>
        <v>0</v>
      </c>
      <c r="AQ145" s="145">
        <f t="shared" si="494"/>
        <v>0</v>
      </c>
      <c r="AR145" s="145">
        <f t="shared" si="494"/>
        <v>15861361489</v>
      </c>
      <c r="AS145" s="146"/>
      <c r="AT145" s="147">
        <f t="shared" ref="AT145:BF145" si="495">+AT7</f>
        <v>-2.1063892402067626E-2</v>
      </c>
      <c r="AU145" s="147">
        <f t="shared" si="495"/>
        <v>5.504337729026193E-2</v>
      </c>
      <c r="AV145" s="147">
        <f t="shared" si="495"/>
        <v>0</v>
      </c>
      <c r="AW145" s="147">
        <f t="shared" si="495"/>
        <v>0</v>
      </c>
      <c r="AX145" s="147">
        <f t="shared" si="495"/>
        <v>0</v>
      </c>
      <c r="AY145" s="147">
        <f t="shared" si="495"/>
        <v>0</v>
      </c>
      <c r="AZ145" s="147">
        <f t="shared" si="495"/>
        <v>0</v>
      </c>
      <c r="BA145" s="147">
        <f t="shared" si="495"/>
        <v>0</v>
      </c>
      <c r="BB145" s="147">
        <f t="shared" si="495"/>
        <v>0</v>
      </c>
      <c r="BC145" s="147">
        <f t="shared" si="495"/>
        <v>0</v>
      </c>
      <c r="BD145" s="147">
        <f t="shared" si="495"/>
        <v>0</v>
      </c>
      <c r="BE145" s="147">
        <f t="shared" si="495"/>
        <v>0</v>
      </c>
      <c r="BF145" s="147">
        <f t="shared" si="495"/>
        <v>3.1631180482859178E-2</v>
      </c>
    </row>
    <row r="146" spans="1:58">
      <c r="A146" s="138" t="str">
        <f t="shared" ref="A146:K146" si="496">+A9</f>
        <v>1021</v>
      </c>
      <c r="B146" s="138" t="str">
        <f t="shared" si="496"/>
        <v>CONTRIBUCIONES</v>
      </c>
      <c r="C146" s="138">
        <f t="shared" si="496"/>
        <v>3590000000</v>
      </c>
      <c r="D146" s="138">
        <f t="shared" si="496"/>
        <v>0</v>
      </c>
      <c r="E146" s="138">
        <f t="shared" si="496"/>
        <v>0</v>
      </c>
      <c r="F146" s="139">
        <f t="shared" si="496"/>
        <v>3590000000</v>
      </c>
      <c r="G146" s="139">
        <f t="shared" si="496"/>
        <v>0</v>
      </c>
      <c r="H146" s="139">
        <f t="shared" si="496"/>
        <v>0</v>
      </c>
      <c r="I146" s="139">
        <f t="shared" si="496"/>
        <v>0</v>
      </c>
      <c r="J146" s="139">
        <f t="shared" si="496"/>
        <v>3590000000</v>
      </c>
      <c r="K146" s="139">
        <f t="shared" si="496"/>
        <v>0</v>
      </c>
      <c r="L146" s="124"/>
      <c r="M146" s="139">
        <f t="shared" ref="M146:AD146" si="497">+M9</f>
        <v>103123031120301</v>
      </c>
      <c r="N146" s="139" t="e">
        <f t="shared" si="497"/>
        <v>#VALUE!</v>
      </c>
      <c r="O146" s="139">
        <f t="shared" si="497"/>
        <v>3590000000</v>
      </c>
      <c r="P146" s="139">
        <f t="shared" si="497"/>
        <v>3590000000</v>
      </c>
      <c r="Q146" s="139">
        <f t="shared" si="497"/>
        <v>41666666.670000002</v>
      </c>
      <c r="R146" s="139">
        <f t="shared" si="497"/>
        <v>41666666.670000002</v>
      </c>
      <c r="S146" s="139">
        <f t="shared" si="497"/>
        <v>41666666.670000002</v>
      </c>
      <c r="T146" s="139">
        <f t="shared" si="497"/>
        <v>41666666.670000002</v>
      </c>
      <c r="U146" s="139">
        <f t="shared" si="497"/>
        <v>3131666666.6700001</v>
      </c>
      <c r="V146" s="139">
        <f t="shared" si="497"/>
        <v>41666666.670000002</v>
      </c>
      <c r="W146" s="139">
        <f t="shared" si="497"/>
        <v>41666666.670000002</v>
      </c>
      <c r="X146" s="139">
        <f t="shared" si="497"/>
        <v>41666666.670000002</v>
      </c>
      <c r="Y146" s="139">
        <f t="shared" si="497"/>
        <v>41666666.670000002</v>
      </c>
      <c r="Z146" s="139">
        <f t="shared" si="497"/>
        <v>41666666.670000002</v>
      </c>
      <c r="AA146" s="139">
        <f t="shared" si="497"/>
        <v>41666666.670000002</v>
      </c>
      <c r="AB146" s="139">
        <f t="shared" si="497"/>
        <v>41666666.630000003</v>
      </c>
      <c r="AC146" s="139">
        <f t="shared" si="497"/>
        <v>83333333.340000004</v>
      </c>
      <c r="AD146" s="139">
        <f t="shared" si="497"/>
        <v>3590000000</v>
      </c>
      <c r="AE146" s="124"/>
      <c r="AF146" s="139">
        <f t="shared" ref="AF146:AR146" si="498">+AF9</f>
        <v>0</v>
      </c>
      <c r="AG146" s="139">
        <f t="shared" si="498"/>
        <v>0</v>
      </c>
      <c r="AH146" s="139">
        <f t="shared" si="498"/>
        <v>0</v>
      </c>
      <c r="AI146" s="139">
        <f t="shared" si="498"/>
        <v>0</v>
      </c>
      <c r="AJ146" s="139">
        <f t="shared" si="498"/>
        <v>0</v>
      </c>
      <c r="AK146" s="139">
        <f t="shared" si="498"/>
        <v>0</v>
      </c>
      <c r="AL146" s="139">
        <f t="shared" si="498"/>
        <v>0</v>
      </c>
      <c r="AM146" s="139">
        <f t="shared" si="498"/>
        <v>0</v>
      </c>
      <c r="AN146" s="139">
        <f t="shared" si="498"/>
        <v>0</v>
      </c>
      <c r="AO146" s="139">
        <f t="shared" si="498"/>
        <v>0</v>
      </c>
      <c r="AP146" s="139">
        <f t="shared" si="498"/>
        <v>0</v>
      </c>
      <c r="AQ146" s="139">
        <f t="shared" si="498"/>
        <v>0</v>
      </c>
      <c r="AR146" s="139">
        <f t="shared" si="498"/>
        <v>0</v>
      </c>
      <c r="AS146" s="124"/>
      <c r="AT146" s="140">
        <f t="shared" ref="AT146:BF146" si="499">+AT9</f>
        <v>-1</v>
      </c>
      <c r="AU146" s="140">
        <f t="shared" si="499"/>
        <v>-1</v>
      </c>
      <c r="AV146" s="140">
        <f t="shared" si="499"/>
        <v>0</v>
      </c>
      <c r="AW146" s="140">
        <f t="shared" si="499"/>
        <v>0</v>
      </c>
      <c r="AX146" s="140">
        <f t="shared" si="499"/>
        <v>0</v>
      </c>
      <c r="AY146" s="140">
        <f t="shared" si="499"/>
        <v>0</v>
      </c>
      <c r="AZ146" s="140">
        <f t="shared" si="499"/>
        <v>0</v>
      </c>
      <c r="BA146" s="140">
        <f t="shared" si="499"/>
        <v>0</v>
      </c>
      <c r="BB146" s="140">
        <f t="shared" si="499"/>
        <v>0</v>
      </c>
      <c r="BC146" s="140">
        <f t="shared" si="499"/>
        <v>0</v>
      </c>
      <c r="BD146" s="140">
        <f t="shared" si="499"/>
        <v>0</v>
      </c>
      <c r="BE146" s="140">
        <f t="shared" si="499"/>
        <v>0</v>
      </c>
      <c r="BF146" s="140">
        <f t="shared" si="499"/>
        <v>-1</v>
      </c>
    </row>
    <row r="147" spans="1:58">
      <c r="A147" s="138" t="str">
        <f t="shared" ref="A147:K147" si="500">+A16</f>
        <v>1022</v>
      </c>
      <c r="B147" s="138" t="str">
        <f t="shared" si="500"/>
        <v>TASAS Y DERECHOS ADMINISTRATIVOS</v>
      </c>
      <c r="C147" s="138">
        <f t="shared" si="500"/>
        <v>39018467904</v>
      </c>
      <c r="D147" s="138">
        <f t="shared" si="500"/>
        <v>0</v>
      </c>
      <c r="E147" s="138">
        <f t="shared" si="500"/>
        <v>0</v>
      </c>
      <c r="F147" s="139">
        <f t="shared" si="500"/>
        <v>39018467904</v>
      </c>
      <c r="G147" s="139">
        <f t="shared" si="500"/>
        <v>1871616712</v>
      </c>
      <c r="H147" s="139">
        <f t="shared" si="500"/>
        <v>1850670170</v>
      </c>
      <c r="I147" s="139">
        <f t="shared" si="500"/>
        <v>1871616712</v>
      </c>
      <c r="J147" s="139">
        <f t="shared" si="500"/>
        <v>37146851192</v>
      </c>
      <c r="K147" s="139">
        <f t="shared" si="500"/>
        <v>0</v>
      </c>
      <c r="L147" s="124"/>
      <c r="M147" s="139">
        <f t="shared" ref="M147:AD147" si="501">+M16</f>
        <v>71541308019</v>
      </c>
      <c r="N147" s="139" t="e">
        <f t="shared" si="501"/>
        <v>#VALUE!</v>
      </c>
      <c r="O147" s="139">
        <f t="shared" si="501"/>
        <v>38757091454.631592</v>
      </c>
      <c r="P147" s="139">
        <f t="shared" si="501"/>
        <v>38757091454.631592</v>
      </c>
      <c r="Q147" s="139">
        <f t="shared" si="501"/>
        <v>282622766</v>
      </c>
      <c r="R147" s="139">
        <f t="shared" si="501"/>
        <v>1503321596.2343998</v>
      </c>
      <c r="S147" s="139">
        <f t="shared" si="501"/>
        <v>1850081252.2343993</v>
      </c>
      <c r="T147" s="139">
        <f t="shared" si="501"/>
        <v>1871099459</v>
      </c>
      <c r="U147" s="139">
        <f t="shared" si="501"/>
        <v>13783487395.847</v>
      </c>
      <c r="V147" s="139">
        <f t="shared" si="501"/>
        <v>196585096</v>
      </c>
      <c r="W147" s="139">
        <f t="shared" si="501"/>
        <v>4628074240.2343998</v>
      </c>
      <c r="X147" s="139">
        <f t="shared" si="501"/>
        <v>13548300608.081406</v>
      </c>
      <c r="Y147" s="139">
        <f t="shared" si="501"/>
        <v>1007241433</v>
      </c>
      <c r="Z147" s="139">
        <f t="shared" si="501"/>
        <v>19850961</v>
      </c>
      <c r="AA147" s="139">
        <f t="shared" si="501"/>
        <v>126687031</v>
      </c>
      <c r="AB147" s="139">
        <f t="shared" si="501"/>
        <v>201116065</v>
      </c>
      <c r="AC147" s="139">
        <f t="shared" si="501"/>
        <v>1785944362.2343998</v>
      </c>
      <c r="AD147" s="139">
        <f t="shared" si="501"/>
        <v>39018467903.631607</v>
      </c>
      <c r="AE147" s="124"/>
      <c r="AF147" s="139">
        <f t="shared" ref="AF147:AR147" si="502">+AF16</f>
        <v>50904053</v>
      </c>
      <c r="AG147" s="139">
        <f t="shared" si="502"/>
        <v>1850670170</v>
      </c>
      <c r="AH147" s="139">
        <f t="shared" si="502"/>
        <v>0</v>
      </c>
      <c r="AI147" s="139">
        <f t="shared" si="502"/>
        <v>0</v>
      </c>
      <c r="AJ147" s="139">
        <f t="shared" si="502"/>
        <v>0</v>
      </c>
      <c r="AK147" s="139">
        <f t="shared" si="502"/>
        <v>0</v>
      </c>
      <c r="AL147" s="139">
        <f t="shared" si="502"/>
        <v>0</v>
      </c>
      <c r="AM147" s="139">
        <f t="shared" si="502"/>
        <v>0</v>
      </c>
      <c r="AN147" s="139">
        <f t="shared" si="502"/>
        <v>0</v>
      </c>
      <c r="AO147" s="139">
        <f t="shared" si="502"/>
        <v>0</v>
      </c>
      <c r="AP147" s="139">
        <f t="shared" si="502"/>
        <v>0</v>
      </c>
      <c r="AQ147" s="139">
        <f t="shared" si="502"/>
        <v>0</v>
      </c>
      <c r="AR147" s="139">
        <f t="shared" si="502"/>
        <v>1901574223</v>
      </c>
      <c r="AS147" s="124"/>
      <c r="AT147" s="140">
        <f t="shared" ref="AT147:BF147" si="503">+AT16</f>
        <v>-0.81988693366620014</v>
      </c>
      <c r="AU147" s="140">
        <f t="shared" si="503"/>
        <v>0.2310540702905203</v>
      </c>
      <c r="AV147" s="140">
        <f t="shared" si="503"/>
        <v>0</v>
      </c>
      <c r="AW147" s="140">
        <f t="shared" si="503"/>
        <v>0</v>
      </c>
      <c r="AX147" s="140">
        <f t="shared" si="503"/>
        <v>0</v>
      </c>
      <c r="AY147" s="140">
        <f t="shared" si="503"/>
        <v>0</v>
      </c>
      <c r="AZ147" s="140">
        <f t="shared" si="503"/>
        <v>0</v>
      </c>
      <c r="BA147" s="140">
        <f t="shared" si="503"/>
        <v>0</v>
      </c>
      <c r="BB147" s="140">
        <f t="shared" si="503"/>
        <v>0</v>
      </c>
      <c r="BC147" s="140">
        <f t="shared" si="503"/>
        <v>0</v>
      </c>
      <c r="BD147" s="140">
        <f t="shared" si="503"/>
        <v>0</v>
      </c>
      <c r="BE147" s="140">
        <f t="shared" si="503"/>
        <v>0</v>
      </c>
      <c r="BF147" s="140">
        <f t="shared" si="503"/>
        <v>6.4744380178190647E-2</v>
      </c>
    </row>
    <row r="148" spans="1:58">
      <c r="A148" s="141" t="str">
        <f t="shared" ref="A148:K148" si="504">+A19</f>
        <v>102201011</v>
      </c>
      <c r="B148" s="141" t="str">
        <f t="shared" si="504"/>
        <v>CERTIFICACIONES Y CONSTANCIAS</v>
      </c>
      <c r="C148" s="141">
        <f t="shared" si="504"/>
        <v>5462904</v>
      </c>
      <c r="D148" s="141">
        <f t="shared" si="504"/>
        <v>0</v>
      </c>
      <c r="E148" s="141">
        <f t="shared" si="504"/>
        <v>0</v>
      </c>
      <c r="F148" s="142">
        <f t="shared" si="504"/>
        <v>5462904</v>
      </c>
      <c r="G148" s="142">
        <f t="shared" si="504"/>
        <v>5400</v>
      </c>
      <c r="H148" s="142">
        <f t="shared" si="504"/>
        <v>0</v>
      </c>
      <c r="I148" s="142">
        <f t="shared" si="504"/>
        <v>5400</v>
      </c>
      <c r="J148" s="142">
        <f t="shared" si="504"/>
        <v>5457504</v>
      </c>
      <c r="K148" s="142">
        <f t="shared" si="504"/>
        <v>0</v>
      </c>
      <c r="L148" s="124"/>
      <c r="M148" s="142">
        <f t="shared" ref="M148:AD148" si="505">+M19</f>
        <v>10220101101</v>
      </c>
      <c r="N148" s="142" t="str">
        <f t="shared" si="505"/>
        <v>CERTIFICACIONES Y CONSTANCIAS ADMINISTRATIVAS</v>
      </c>
      <c r="O148" s="142">
        <f t="shared" si="505"/>
        <v>5462904</v>
      </c>
      <c r="P148" s="142">
        <f t="shared" si="505"/>
        <v>5462904</v>
      </c>
      <c r="Q148" s="142">
        <f t="shared" si="505"/>
        <v>0</v>
      </c>
      <c r="R148" s="142">
        <f t="shared" si="505"/>
        <v>2731452</v>
      </c>
      <c r="S148" s="142">
        <f t="shared" si="505"/>
        <v>0</v>
      </c>
      <c r="T148" s="142">
        <f t="shared" si="505"/>
        <v>0</v>
      </c>
      <c r="U148" s="142">
        <f t="shared" si="505"/>
        <v>0</v>
      </c>
      <c r="V148" s="142">
        <f t="shared" si="505"/>
        <v>0</v>
      </c>
      <c r="W148" s="142">
        <f t="shared" si="505"/>
        <v>2731452</v>
      </c>
      <c r="X148" s="142">
        <f t="shared" si="505"/>
        <v>0</v>
      </c>
      <c r="Y148" s="142">
        <f t="shared" si="505"/>
        <v>0</v>
      </c>
      <c r="Z148" s="142">
        <f t="shared" si="505"/>
        <v>0</v>
      </c>
      <c r="AA148" s="142">
        <f t="shared" si="505"/>
        <v>0</v>
      </c>
      <c r="AB148" s="142">
        <f t="shared" si="505"/>
        <v>0</v>
      </c>
      <c r="AC148" s="142">
        <f t="shared" si="505"/>
        <v>2731452</v>
      </c>
      <c r="AD148" s="142">
        <f t="shared" si="505"/>
        <v>5462904</v>
      </c>
      <c r="AE148" s="124"/>
      <c r="AF148" s="142">
        <f t="shared" ref="AF148:AR148" si="506">+AF19</f>
        <v>5400</v>
      </c>
      <c r="AG148" s="142">
        <f t="shared" si="506"/>
        <v>0</v>
      </c>
      <c r="AH148" s="142">
        <f t="shared" si="506"/>
        <v>0</v>
      </c>
      <c r="AI148" s="142">
        <f t="shared" si="506"/>
        <v>0</v>
      </c>
      <c r="AJ148" s="142">
        <f t="shared" si="506"/>
        <v>0</v>
      </c>
      <c r="AK148" s="142">
        <f t="shared" si="506"/>
        <v>0</v>
      </c>
      <c r="AL148" s="142">
        <f t="shared" si="506"/>
        <v>0</v>
      </c>
      <c r="AM148" s="142">
        <f t="shared" si="506"/>
        <v>0</v>
      </c>
      <c r="AN148" s="142">
        <f t="shared" si="506"/>
        <v>0</v>
      </c>
      <c r="AO148" s="142">
        <f t="shared" si="506"/>
        <v>0</v>
      </c>
      <c r="AP148" s="142">
        <f t="shared" si="506"/>
        <v>0</v>
      </c>
      <c r="AQ148" s="142">
        <f t="shared" si="506"/>
        <v>0</v>
      </c>
      <c r="AR148" s="142">
        <f t="shared" si="506"/>
        <v>5400</v>
      </c>
      <c r="AS148" s="124"/>
      <c r="AT148" s="143" t="e">
        <f t="shared" ref="AT148:BF148" si="507">+AT19</f>
        <v>#DIV/0!</v>
      </c>
      <c r="AU148" s="143">
        <f t="shared" si="507"/>
        <v>-1</v>
      </c>
      <c r="AV148" s="143">
        <f t="shared" si="507"/>
        <v>0</v>
      </c>
      <c r="AW148" s="143">
        <f t="shared" si="507"/>
        <v>0</v>
      </c>
      <c r="AX148" s="143">
        <f t="shared" si="507"/>
        <v>0</v>
      </c>
      <c r="AY148" s="143">
        <f t="shared" si="507"/>
        <v>0</v>
      </c>
      <c r="AZ148" s="143">
        <f t="shared" si="507"/>
        <v>0</v>
      </c>
      <c r="BA148" s="143">
        <f t="shared" si="507"/>
        <v>0</v>
      </c>
      <c r="BB148" s="143">
        <f t="shared" si="507"/>
        <v>0</v>
      </c>
      <c r="BC148" s="143">
        <f t="shared" si="507"/>
        <v>0</v>
      </c>
      <c r="BD148" s="143">
        <f t="shared" si="507"/>
        <v>0</v>
      </c>
      <c r="BE148" s="143">
        <f t="shared" si="507"/>
        <v>0</v>
      </c>
      <c r="BF148" s="143">
        <f t="shared" si="507"/>
        <v>-0.99802302950957955</v>
      </c>
    </row>
    <row r="149" spans="1:58">
      <c r="A149" s="141" t="str">
        <f t="shared" ref="A149:K149" si="508">+A23</f>
        <v>102202011</v>
      </c>
      <c r="B149" s="141" t="str">
        <f t="shared" si="508"/>
        <v>SERVICIOS DE EDUC SUPERIOR TERC NIVEL PREGRADO</v>
      </c>
      <c r="C149" s="141">
        <f t="shared" si="508"/>
        <v>29280272471</v>
      </c>
      <c r="D149" s="141">
        <f t="shared" si="508"/>
        <v>0</v>
      </c>
      <c r="E149" s="141">
        <f t="shared" si="508"/>
        <v>0</v>
      </c>
      <c r="F149" s="142">
        <f t="shared" si="508"/>
        <v>29280272471</v>
      </c>
      <c r="G149" s="142">
        <f t="shared" si="508"/>
        <v>774212836</v>
      </c>
      <c r="H149" s="142">
        <f t="shared" si="508"/>
        <v>759223276</v>
      </c>
      <c r="I149" s="142">
        <f t="shared" si="508"/>
        <v>774212836</v>
      </c>
      <c r="J149" s="142">
        <f t="shared" si="508"/>
        <v>28506059635</v>
      </c>
      <c r="K149" s="142">
        <f t="shared" si="508"/>
        <v>0</v>
      </c>
      <c r="L149" s="124"/>
      <c r="M149" s="142">
        <f t="shared" ref="M149:AD149" si="509">+M23</f>
        <v>30660603309</v>
      </c>
      <c r="N149" s="142" t="e">
        <f t="shared" si="509"/>
        <v>#VALUE!</v>
      </c>
      <c r="O149" s="142">
        <f t="shared" si="509"/>
        <v>29114407385.693996</v>
      </c>
      <c r="P149" s="142">
        <f t="shared" si="509"/>
        <v>29114407385.693996</v>
      </c>
      <c r="Q149" s="142">
        <f t="shared" si="509"/>
        <v>18280000</v>
      </c>
      <c r="R149" s="142">
        <f t="shared" si="509"/>
        <v>451615064</v>
      </c>
      <c r="S149" s="142">
        <f t="shared" si="509"/>
        <v>121401451</v>
      </c>
      <c r="T149" s="142">
        <f t="shared" si="509"/>
        <v>142169152</v>
      </c>
      <c r="U149" s="142">
        <f t="shared" si="509"/>
        <v>13698519015.847</v>
      </c>
      <c r="V149" s="142">
        <f t="shared" si="509"/>
        <v>114472029</v>
      </c>
      <c r="W149" s="142">
        <f t="shared" si="509"/>
        <v>2541191168</v>
      </c>
      <c r="X149" s="142">
        <f t="shared" si="509"/>
        <v>11219955272.847006</v>
      </c>
      <c r="Y149" s="142">
        <f t="shared" si="509"/>
        <v>688979289</v>
      </c>
      <c r="Z149" s="142">
        <f t="shared" si="509"/>
        <v>0</v>
      </c>
      <c r="AA149" s="142">
        <f t="shared" si="509"/>
        <v>105322029</v>
      </c>
      <c r="AB149" s="142">
        <f t="shared" si="509"/>
        <v>178368000</v>
      </c>
      <c r="AC149" s="142">
        <f t="shared" si="509"/>
        <v>469895064</v>
      </c>
      <c r="AD149" s="142">
        <f t="shared" si="509"/>
        <v>29280272470.694008</v>
      </c>
      <c r="AE149" s="124"/>
      <c r="AF149" s="142">
        <f t="shared" ref="AF149:AR149" si="510">+AF23</f>
        <v>14989560</v>
      </c>
      <c r="AG149" s="142">
        <f t="shared" si="510"/>
        <v>759223276</v>
      </c>
      <c r="AH149" s="142">
        <f t="shared" si="510"/>
        <v>0</v>
      </c>
      <c r="AI149" s="142">
        <f t="shared" si="510"/>
        <v>0</v>
      </c>
      <c r="AJ149" s="142">
        <f t="shared" si="510"/>
        <v>0</v>
      </c>
      <c r="AK149" s="142">
        <f t="shared" si="510"/>
        <v>0</v>
      </c>
      <c r="AL149" s="142">
        <f t="shared" si="510"/>
        <v>0</v>
      </c>
      <c r="AM149" s="142">
        <f t="shared" si="510"/>
        <v>0</v>
      </c>
      <c r="AN149" s="142">
        <f t="shared" si="510"/>
        <v>0</v>
      </c>
      <c r="AO149" s="142">
        <f t="shared" si="510"/>
        <v>0</v>
      </c>
      <c r="AP149" s="142">
        <f t="shared" si="510"/>
        <v>0</v>
      </c>
      <c r="AQ149" s="142">
        <f t="shared" si="510"/>
        <v>0</v>
      </c>
      <c r="AR149" s="142">
        <f t="shared" si="510"/>
        <v>774212836</v>
      </c>
      <c r="AS149" s="124"/>
      <c r="AT149" s="143">
        <f t="shared" ref="AT149:BF149" si="511">+AT23</f>
        <v>-0.18000218818380745</v>
      </c>
      <c r="AU149" s="143">
        <f t="shared" si="511"/>
        <v>0.68112921051721165</v>
      </c>
      <c r="AV149" s="143">
        <f t="shared" si="511"/>
        <v>0</v>
      </c>
      <c r="AW149" s="143">
        <f t="shared" si="511"/>
        <v>0</v>
      </c>
      <c r="AX149" s="143">
        <f t="shared" si="511"/>
        <v>0</v>
      </c>
      <c r="AY149" s="143">
        <f t="shared" si="511"/>
        <v>0</v>
      </c>
      <c r="AZ149" s="143">
        <f t="shared" si="511"/>
        <v>0</v>
      </c>
      <c r="BA149" s="143">
        <f t="shared" si="511"/>
        <v>0</v>
      </c>
      <c r="BB149" s="143">
        <f t="shared" si="511"/>
        <v>0</v>
      </c>
      <c r="BC149" s="143">
        <f t="shared" si="511"/>
        <v>0</v>
      </c>
      <c r="BD149" s="143">
        <f t="shared" si="511"/>
        <v>0</v>
      </c>
      <c r="BE149" s="143">
        <f t="shared" si="511"/>
        <v>0</v>
      </c>
      <c r="BF149" s="143">
        <f t="shared" si="511"/>
        <v>0.64762921621155822</v>
      </c>
    </row>
    <row r="150" spans="1:58">
      <c r="A150" s="141" t="str">
        <f t="shared" ref="A150:K150" si="512">+A27</f>
        <v>102202012</v>
      </c>
      <c r="B150" s="141" t="str">
        <f t="shared" si="512"/>
        <v>SERVICIOS DE EDUCACIÓN SUPERIOR TER NIVEL POSGRADO</v>
      </c>
      <c r="C150" s="141">
        <f t="shared" si="512"/>
        <v>9732732529</v>
      </c>
      <c r="D150" s="141">
        <f t="shared" si="512"/>
        <v>0</v>
      </c>
      <c r="E150" s="141">
        <f t="shared" si="512"/>
        <v>0</v>
      </c>
      <c r="F150" s="142">
        <f t="shared" si="512"/>
        <v>9732732529</v>
      </c>
      <c r="G150" s="142">
        <f t="shared" si="512"/>
        <v>1097398476</v>
      </c>
      <c r="H150" s="142">
        <f t="shared" si="512"/>
        <v>1091446894</v>
      </c>
      <c r="I150" s="142">
        <f t="shared" si="512"/>
        <v>1097398476</v>
      </c>
      <c r="J150" s="142">
        <f t="shared" si="512"/>
        <v>8635334053</v>
      </c>
      <c r="K150" s="142">
        <f t="shared" si="512"/>
        <v>0</v>
      </c>
      <c r="L150" s="124"/>
      <c r="M150" s="142">
        <f t="shared" ref="M150:AD150" si="513">+M27</f>
        <v>30660603609</v>
      </c>
      <c r="N150" s="142">
        <f t="shared" si="513"/>
        <v>0</v>
      </c>
      <c r="O150" s="142">
        <f t="shared" si="513"/>
        <v>9637221164.9375973</v>
      </c>
      <c r="P150" s="142">
        <f t="shared" si="513"/>
        <v>9637221164.9375973</v>
      </c>
      <c r="Q150" s="142">
        <f t="shared" si="513"/>
        <v>264342766</v>
      </c>
      <c r="R150" s="142">
        <f t="shared" si="513"/>
        <v>1048975080.2343998</v>
      </c>
      <c r="S150" s="142">
        <f t="shared" si="513"/>
        <v>1728679801.2343993</v>
      </c>
      <c r="T150" s="142">
        <f t="shared" si="513"/>
        <v>1728930307</v>
      </c>
      <c r="U150" s="142">
        <f t="shared" si="513"/>
        <v>84968380</v>
      </c>
      <c r="V150" s="142">
        <f t="shared" si="513"/>
        <v>82113067</v>
      </c>
      <c r="W150" s="142">
        <f t="shared" si="513"/>
        <v>2084151620.2343993</v>
      </c>
      <c r="X150" s="142">
        <f t="shared" si="513"/>
        <v>2328345335.2343998</v>
      </c>
      <c r="Y150" s="142">
        <f t="shared" si="513"/>
        <v>318262144</v>
      </c>
      <c r="Z150" s="142">
        <f t="shared" si="513"/>
        <v>19850961</v>
      </c>
      <c r="AA150" s="142">
        <f t="shared" si="513"/>
        <v>21365002</v>
      </c>
      <c r="AB150" s="142">
        <f t="shared" si="513"/>
        <v>22748065</v>
      </c>
      <c r="AC150" s="142">
        <f t="shared" si="513"/>
        <v>1313317846.2343998</v>
      </c>
      <c r="AD150" s="142">
        <f t="shared" si="513"/>
        <v>9732732528.9375992</v>
      </c>
      <c r="AE150" s="124"/>
      <c r="AF150" s="142">
        <f t="shared" ref="AF150:AR150" si="514">+AF27</f>
        <v>35909093</v>
      </c>
      <c r="AG150" s="142">
        <f t="shared" si="514"/>
        <v>1091446894</v>
      </c>
      <c r="AH150" s="142">
        <f t="shared" si="514"/>
        <v>0</v>
      </c>
      <c r="AI150" s="142">
        <f t="shared" si="514"/>
        <v>0</v>
      </c>
      <c r="AJ150" s="142">
        <f t="shared" si="514"/>
        <v>0</v>
      </c>
      <c r="AK150" s="142">
        <f t="shared" si="514"/>
        <v>0</v>
      </c>
      <c r="AL150" s="142">
        <f t="shared" si="514"/>
        <v>0</v>
      </c>
      <c r="AM150" s="142">
        <f t="shared" si="514"/>
        <v>0</v>
      </c>
      <c r="AN150" s="142">
        <f t="shared" si="514"/>
        <v>0</v>
      </c>
      <c r="AO150" s="142">
        <f t="shared" si="514"/>
        <v>0</v>
      </c>
      <c r="AP150" s="142">
        <f t="shared" si="514"/>
        <v>0</v>
      </c>
      <c r="AQ150" s="142">
        <f t="shared" si="514"/>
        <v>0</v>
      </c>
      <c r="AR150" s="142">
        <f t="shared" si="514"/>
        <v>1127355987</v>
      </c>
      <c r="AS150" s="124"/>
      <c r="AT150" s="143">
        <f t="shared" ref="AT150:BF150" si="515">+AT27</f>
        <v>-0.86415708081075315</v>
      </c>
      <c r="AU150" s="143">
        <f t="shared" si="515"/>
        <v>4.0488868197049659E-2</v>
      </c>
      <c r="AV150" s="143">
        <f t="shared" si="515"/>
        <v>0</v>
      </c>
      <c r="AW150" s="143">
        <f t="shared" si="515"/>
        <v>0</v>
      </c>
      <c r="AX150" s="143">
        <f t="shared" si="515"/>
        <v>0</v>
      </c>
      <c r="AY150" s="143">
        <f t="shared" si="515"/>
        <v>0</v>
      </c>
      <c r="AZ150" s="143">
        <f t="shared" si="515"/>
        <v>0</v>
      </c>
      <c r="BA150" s="143">
        <f t="shared" si="515"/>
        <v>0</v>
      </c>
      <c r="BB150" s="143">
        <f t="shared" si="515"/>
        <v>0</v>
      </c>
      <c r="BC150" s="143">
        <f t="shared" si="515"/>
        <v>0</v>
      </c>
      <c r="BD150" s="143">
        <f t="shared" si="515"/>
        <v>0</v>
      </c>
      <c r="BE150" s="143">
        <f t="shared" si="515"/>
        <v>0</v>
      </c>
      <c r="BF150" s="143">
        <f t="shared" si="515"/>
        <v>-0.14159699403126019</v>
      </c>
    </row>
    <row r="151" spans="1:58" s="148" customFormat="1">
      <c r="A151" s="149" t="str">
        <f t="shared" ref="A151:K151" si="516">+A31</f>
        <v>1025</v>
      </c>
      <c r="B151" s="149" t="str">
        <f t="shared" si="516"/>
        <v>VENTA DE BIENES Y SERVICIOS</v>
      </c>
      <c r="C151" s="149">
        <f t="shared" si="516"/>
        <v>4642148824</v>
      </c>
      <c r="D151" s="149">
        <f t="shared" si="516"/>
        <v>0</v>
      </c>
      <c r="E151" s="149">
        <f t="shared" si="516"/>
        <v>0</v>
      </c>
      <c r="F151" s="150">
        <f t="shared" si="516"/>
        <v>4642148824</v>
      </c>
      <c r="G151" s="150">
        <f t="shared" si="516"/>
        <v>846729987</v>
      </c>
      <c r="H151" s="150">
        <f t="shared" si="516"/>
        <v>564590441</v>
      </c>
      <c r="I151" s="150">
        <f t="shared" si="516"/>
        <v>846729987</v>
      </c>
      <c r="J151" s="150">
        <f t="shared" si="516"/>
        <v>3795418837</v>
      </c>
      <c r="K151" s="150">
        <f t="shared" si="516"/>
        <v>0</v>
      </c>
      <c r="L151" s="146"/>
      <c r="M151" s="150">
        <f t="shared" ref="M151:AD151" si="517">+M31</f>
        <v>143502659257</v>
      </c>
      <c r="N151" s="150" t="e">
        <f t="shared" si="517"/>
        <v>#VALUE!</v>
      </c>
      <c r="O151" s="150">
        <f t="shared" si="517"/>
        <v>4844425273</v>
      </c>
      <c r="P151" s="150">
        <f t="shared" si="517"/>
        <v>4844425273</v>
      </c>
      <c r="Q151" s="150">
        <f t="shared" si="517"/>
        <v>238713579.52000001</v>
      </c>
      <c r="R151" s="150">
        <f t="shared" si="517"/>
        <v>504395498.52000004</v>
      </c>
      <c r="S151" s="150">
        <f t="shared" si="517"/>
        <v>477453033.02000004</v>
      </c>
      <c r="T151" s="150">
        <f t="shared" si="517"/>
        <v>501918004.02000004</v>
      </c>
      <c r="U151" s="150">
        <f t="shared" si="517"/>
        <v>342713579.52000004</v>
      </c>
      <c r="V151" s="150">
        <f t="shared" si="517"/>
        <v>254641429.52000001</v>
      </c>
      <c r="W151" s="150">
        <f t="shared" si="517"/>
        <v>370365694.52000004</v>
      </c>
      <c r="X151" s="150">
        <f t="shared" si="517"/>
        <v>879856766.51999998</v>
      </c>
      <c r="Y151" s="150">
        <f t="shared" si="517"/>
        <v>442522750.52000004</v>
      </c>
      <c r="Z151" s="150">
        <f t="shared" si="517"/>
        <v>228713579.52000001</v>
      </c>
      <c r="AA151" s="150">
        <f t="shared" si="517"/>
        <v>232141329.52000001</v>
      </c>
      <c r="AB151" s="150">
        <f t="shared" si="517"/>
        <v>168713579.28</v>
      </c>
      <c r="AC151" s="150">
        <f t="shared" si="517"/>
        <v>743109078.04000008</v>
      </c>
      <c r="AD151" s="150">
        <f t="shared" si="517"/>
        <v>4642148824</v>
      </c>
      <c r="AE151" s="146"/>
      <c r="AF151" s="150">
        <f t="shared" ref="AF151:AR151" si="518">+AF31</f>
        <v>284563057</v>
      </c>
      <c r="AG151" s="150">
        <f t="shared" si="518"/>
        <v>564590441</v>
      </c>
      <c r="AH151" s="150">
        <f t="shared" si="518"/>
        <v>0</v>
      </c>
      <c r="AI151" s="150">
        <f t="shared" si="518"/>
        <v>0</v>
      </c>
      <c r="AJ151" s="150">
        <f t="shared" si="518"/>
        <v>0</v>
      </c>
      <c r="AK151" s="150">
        <f t="shared" si="518"/>
        <v>0</v>
      </c>
      <c r="AL151" s="150">
        <f t="shared" si="518"/>
        <v>0</v>
      </c>
      <c r="AM151" s="150">
        <f t="shared" si="518"/>
        <v>0</v>
      </c>
      <c r="AN151" s="150">
        <f t="shared" si="518"/>
        <v>0</v>
      </c>
      <c r="AO151" s="150">
        <f t="shared" si="518"/>
        <v>0</v>
      </c>
      <c r="AP151" s="150">
        <f t="shared" si="518"/>
        <v>0</v>
      </c>
      <c r="AQ151" s="150">
        <f t="shared" si="518"/>
        <v>0</v>
      </c>
      <c r="AR151" s="150">
        <f t="shared" si="518"/>
        <v>844987476</v>
      </c>
      <c r="AS151" s="146"/>
      <c r="AT151" s="151">
        <f t="shared" ref="AT151:BF151" si="519">+AT31</f>
        <v>0.19206899570687644</v>
      </c>
      <c r="AU151" s="151">
        <f t="shared" si="519"/>
        <v>0.11934076068605742</v>
      </c>
      <c r="AV151" s="151">
        <f t="shared" si="519"/>
        <v>0</v>
      </c>
      <c r="AW151" s="151">
        <f t="shared" si="519"/>
        <v>0</v>
      </c>
      <c r="AX151" s="151">
        <f t="shared" si="519"/>
        <v>0</v>
      </c>
      <c r="AY151" s="151">
        <f t="shared" si="519"/>
        <v>0</v>
      </c>
      <c r="AZ151" s="151">
        <f t="shared" si="519"/>
        <v>0</v>
      </c>
      <c r="BA151" s="151">
        <f t="shared" si="519"/>
        <v>0</v>
      </c>
      <c r="BB151" s="151">
        <f t="shared" si="519"/>
        <v>0</v>
      </c>
      <c r="BC151" s="151">
        <f t="shared" si="519"/>
        <v>0</v>
      </c>
      <c r="BD151" s="151">
        <f t="shared" si="519"/>
        <v>0</v>
      </c>
      <c r="BE151" s="151">
        <f t="shared" si="519"/>
        <v>0</v>
      </c>
      <c r="BF151" s="151">
        <f t="shared" si="519"/>
        <v>0.13709750152522832</v>
      </c>
    </row>
    <row r="152" spans="1:58" s="148" customFormat="1">
      <c r="A152" s="149" t="str">
        <f t="shared" ref="A152:K152" si="520">+A61</f>
        <v>1026</v>
      </c>
      <c r="B152" s="149" t="str">
        <f t="shared" si="520"/>
        <v>TRANSFERENCIAS CORRIENTES</v>
      </c>
      <c r="C152" s="149">
        <f t="shared" si="520"/>
        <v>82055804841</v>
      </c>
      <c r="D152" s="149">
        <f t="shared" si="520"/>
        <v>0</v>
      </c>
      <c r="E152" s="149">
        <f t="shared" si="520"/>
        <v>0</v>
      </c>
      <c r="F152" s="150">
        <f t="shared" si="520"/>
        <v>82055804841</v>
      </c>
      <c r="G152" s="150">
        <f t="shared" si="520"/>
        <v>13114799790</v>
      </c>
      <c r="H152" s="150">
        <f t="shared" si="520"/>
        <v>8873795310</v>
      </c>
      <c r="I152" s="150">
        <f t="shared" si="520"/>
        <v>13114799790</v>
      </c>
      <c r="J152" s="150">
        <f t="shared" si="520"/>
        <v>68941005051</v>
      </c>
      <c r="K152" s="150">
        <f t="shared" si="520"/>
        <v>0</v>
      </c>
      <c r="L152" s="146"/>
      <c r="M152" s="150">
        <f t="shared" ref="M152:AD152" si="521">+M61</f>
        <v>51302405515</v>
      </c>
      <c r="N152" s="150" t="e">
        <f t="shared" si="521"/>
        <v>#VALUE!</v>
      </c>
      <c r="O152" s="150">
        <f t="shared" si="521"/>
        <v>82055804840.594254</v>
      </c>
      <c r="P152" s="150">
        <f t="shared" si="521"/>
        <v>82055804840.594254</v>
      </c>
      <c r="Q152" s="150">
        <f t="shared" si="521"/>
        <v>4111941097.5226669</v>
      </c>
      <c r="R152" s="150">
        <f t="shared" si="521"/>
        <v>8650703234.0453339</v>
      </c>
      <c r="S152" s="150">
        <f t="shared" si="521"/>
        <v>4111941097.5226669</v>
      </c>
      <c r="T152" s="150">
        <f t="shared" si="521"/>
        <v>6656498388.2526665</v>
      </c>
      <c r="U152" s="150">
        <f t="shared" si="521"/>
        <v>8066783598.5226669</v>
      </c>
      <c r="V152" s="150">
        <f t="shared" si="521"/>
        <v>8223882195.0453339</v>
      </c>
      <c r="W152" s="150">
        <f t="shared" si="521"/>
        <v>4538762136.5226669</v>
      </c>
      <c r="X152" s="150">
        <f t="shared" si="521"/>
        <v>12888766566.546923</v>
      </c>
      <c r="Y152" s="150">
        <f t="shared" si="521"/>
        <v>7931941097.5226669</v>
      </c>
      <c r="Z152" s="150">
        <f t="shared" si="521"/>
        <v>4538762136.5226669</v>
      </c>
      <c r="AA152" s="150">
        <f t="shared" si="521"/>
        <v>4111941097.5226669</v>
      </c>
      <c r="AB152" s="150">
        <f t="shared" si="521"/>
        <v>8223882195.0453339</v>
      </c>
      <c r="AC152" s="150">
        <f t="shared" si="521"/>
        <v>12762644331.568001</v>
      </c>
      <c r="AD152" s="150">
        <f t="shared" si="521"/>
        <v>82055804840.594254</v>
      </c>
      <c r="AE152" s="146"/>
      <c r="AF152" s="150">
        <f t="shared" ref="AF152:AR152" si="522">+AF61</f>
        <v>4241004480</v>
      </c>
      <c r="AG152" s="150">
        <f t="shared" si="522"/>
        <v>8873795310</v>
      </c>
      <c r="AH152" s="150">
        <f t="shared" si="522"/>
        <v>0</v>
      </c>
      <c r="AI152" s="150">
        <f t="shared" si="522"/>
        <v>0</v>
      </c>
      <c r="AJ152" s="150">
        <f t="shared" si="522"/>
        <v>0</v>
      </c>
      <c r="AK152" s="150">
        <f t="shared" si="522"/>
        <v>0</v>
      </c>
      <c r="AL152" s="150">
        <f t="shared" si="522"/>
        <v>0</v>
      </c>
      <c r="AM152" s="150">
        <f t="shared" si="522"/>
        <v>0</v>
      </c>
      <c r="AN152" s="150">
        <f t="shared" si="522"/>
        <v>0</v>
      </c>
      <c r="AO152" s="150">
        <f t="shared" si="522"/>
        <v>0</v>
      </c>
      <c r="AP152" s="150">
        <f t="shared" si="522"/>
        <v>0</v>
      </c>
      <c r="AQ152" s="150">
        <f t="shared" si="522"/>
        <v>0</v>
      </c>
      <c r="AR152" s="150">
        <f t="shared" si="522"/>
        <v>13114799790</v>
      </c>
      <c r="AS152" s="146"/>
      <c r="AT152" s="151">
        <f t="shared" ref="AT152:BF152" si="523">+AT61</f>
        <v>3.1387458968001818E-2</v>
      </c>
      <c r="AU152" s="151">
        <f t="shared" si="523"/>
        <v>2.5788894835355652E-2</v>
      </c>
      <c r="AV152" s="151">
        <f t="shared" si="523"/>
        <v>0</v>
      </c>
      <c r="AW152" s="151">
        <f t="shared" si="523"/>
        <v>0</v>
      </c>
      <c r="AX152" s="151">
        <f t="shared" si="523"/>
        <v>0</v>
      </c>
      <c r="AY152" s="151">
        <f t="shared" si="523"/>
        <v>0</v>
      </c>
      <c r="AZ152" s="151">
        <f t="shared" si="523"/>
        <v>0</v>
      </c>
      <c r="BA152" s="151">
        <f t="shared" si="523"/>
        <v>0</v>
      </c>
      <c r="BB152" s="151">
        <f t="shared" si="523"/>
        <v>0</v>
      </c>
      <c r="BC152" s="151">
        <f t="shared" si="523"/>
        <v>0</v>
      </c>
      <c r="BD152" s="151">
        <f t="shared" si="523"/>
        <v>0</v>
      </c>
      <c r="BE152" s="151">
        <f t="shared" si="523"/>
        <v>0</v>
      </c>
      <c r="BF152" s="151">
        <f t="shared" si="523"/>
        <v>2.7592671963830702E-2</v>
      </c>
    </row>
    <row r="153" spans="1:58">
      <c r="A153" s="141" t="str">
        <f t="shared" ref="A153:K153" si="524">+A62</f>
        <v>102604</v>
      </c>
      <c r="B153" s="141" t="str">
        <f t="shared" si="524"/>
        <v>DEVOLUCIÓN IVA- INSTITUCIONES DE EDUCACIÓN SUPERIOR</v>
      </c>
      <c r="C153" s="141">
        <f t="shared" si="524"/>
        <v>1707284156</v>
      </c>
      <c r="D153" s="141">
        <f t="shared" si="524"/>
        <v>0</v>
      </c>
      <c r="E153" s="141">
        <f t="shared" si="524"/>
        <v>0</v>
      </c>
      <c r="F153" s="142">
        <f t="shared" si="524"/>
        <v>1707284156</v>
      </c>
      <c r="G153" s="142">
        <f t="shared" si="524"/>
        <v>277862000</v>
      </c>
      <c r="H153" s="142">
        <f t="shared" si="524"/>
        <v>277862000</v>
      </c>
      <c r="I153" s="142">
        <f t="shared" si="524"/>
        <v>277862000</v>
      </c>
      <c r="J153" s="142">
        <f t="shared" si="524"/>
        <v>1429422156</v>
      </c>
      <c r="K153" s="142">
        <f t="shared" si="524"/>
        <v>0</v>
      </c>
      <c r="L153" s="124"/>
      <c r="M153" s="142">
        <f t="shared" ref="M153:AD153" si="525">+M62</f>
        <v>10260401101</v>
      </c>
      <c r="N153" s="142" t="str">
        <f t="shared" si="525"/>
        <v>DEVOLUCIÓN IVA- INSTITUCIONES DE EDUCACIÓN SUPERIOR</v>
      </c>
      <c r="O153" s="142">
        <f t="shared" si="525"/>
        <v>1707284156</v>
      </c>
      <c r="P153" s="142">
        <f t="shared" si="525"/>
        <v>1707284156</v>
      </c>
      <c r="Q153" s="142">
        <f t="shared" si="525"/>
        <v>0</v>
      </c>
      <c r="R153" s="142">
        <f t="shared" si="525"/>
        <v>426821039</v>
      </c>
      <c r="S153" s="142">
        <f t="shared" si="525"/>
        <v>0</v>
      </c>
      <c r="T153" s="142">
        <f t="shared" si="525"/>
        <v>426821039</v>
      </c>
      <c r="U153" s="142">
        <f t="shared" si="525"/>
        <v>0</v>
      </c>
      <c r="V153" s="142">
        <f t="shared" si="525"/>
        <v>0</v>
      </c>
      <c r="W153" s="142">
        <f t="shared" si="525"/>
        <v>426821039</v>
      </c>
      <c r="X153" s="142">
        <f t="shared" si="525"/>
        <v>0</v>
      </c>
      <c r="Y153" s="142">
        <f t="shared" si="525"/>
        <v>0</v>
      </c>
      <c r="Z153" s="142">
        <f t="shared" si="525"/>
        <v>426821039</v>
      </c>
      <c r="AA153" s="142">
        <f t="shared" si="525"/>
        <v>0</v>
      </c>
      <c r="AB153" s="142">
        <f t="shared" si="525"/>
        <v>0</v>
      </c>
      <c r="AC153" s="142">
        <f t="shared" si="525"/>
        <v>426821039</v>
      </c>
      <c r="AD153" s="142">
        <f t="shared" si="525"/>
        <v>1707284156</v>
      </c>
      <c r="AE153" s="124"/>
      <c r="AF153" s="142">
        <f t="shared" ref="AF153:AR153" si="526">+AF62</f>
        <v>0</v>
      </c>
      <c r="AG153" s="142">
        <f t="shared" si="526"/>
        <v>277862000</v>
      </c>
      <c r="AH153" s="142">
        <f t="shared" si="526"/>
        <v>0</v>
      </c>
      <c r="AI153" s="142">
        <f t="shared" si="526"/>
        <v>0</v>
      </c>
      <c r="AJ153" s="142">
        <f t="shared" si="526"/>
        <v>0</v>
      </c>
      <c r="AK153" s="142">
        <f t="shared" si="526"/>
        <v>0</v>
      </c>
      <c r="AL153" s="142">
        <f t="shared" si="526"/>
        <v>0</v>
      </c>
      <c r="AM153" s="142">
        <f t="shared" si="526"/>
        <v>0</v>
      </c>
      <c r="AN153" s="142">
        <f t="shared" si="526"/>
        <v>0</v>
      </c>
      <c r="AO153" s="142">
        <f t="shared" si="526"/>
        <v>0</v>
      </c>
      <c r="AP153" s="142">
        <f t="shared" si="526"/>
        <v>0</v>
      </c>
      <c r="AQ153" s="142">
        <f t="shared" si="526"/>
        <v>0</v>
      </c>
      <c r="AR153" s="142">
        <f t="shared" si="526"/>
        <v>277862000</v>
      </c>
      <c r="AS153" s="124"/>
      <c r="AT153" s="143" t="e">
        <f t="shared" ref="AT153:BF153" si="527">+AT62</f>
        <v>#DIV/0!</v>
      </c>
      <c r="AU153" s="143">
        <f t="shared" si="527"/>
        <v>-0.3489964771863085</v>
      </c>
      <c r="AV153" s="143">
        <f t="shared" si="527"/>
        <v>0</v>
      </c>
      <c r="AW153" s="143">
        <f t="shared" si="527"/>
        <v>0</v>
      </c>
      <c r="AX153" s="143">
        <f t="shared" si="527"/>
        <v>0</v>
      </c>
      <c r="AY153" s="143">
        <f t="shared" si="527"/>
        <v>0</v>
      </c>
      <c r="AZ153" s="143">
        <f t="shared" si="527"/>
        <v>0</v>
      </c>
      <c r="BA153" s="143">
        <f t="shared" si="527"/>
        <v>0</v>
      </c>
      <c r="BB153" s="143">
        <f t="shared" si="527"/>
        <v>0</v>
      </c>
      <c r="BC153" s="143">
        <f t="shared" si="527"/>
        <v>0</v>
      </c>
      <c r="BD153" s="143">
        <f t="shared" si="527"/>
        <v>0</v>
      </c>
      <c r="BE153" s="143">
        <f t="shared" si="527"/>
        <v>0</v>
      </c>
      <c r="BF153" s="143">
        <f t="shared" si="527"/>
        <v>-0.3489964771863085</v>
      </c>
    </row>
    <row r="154" spans="1:58">
      <c r="A154" s="141" t="str">
        <f t="shared" ref="A154:K154" si="528">+A68</f>
        <v>102605011</v>
      </c>
      <c r="B154" s="141" t="str">
        <f t="shared" si="528"/>
        <v>APORTES NACIÓN</v>
      </c>
      <c r="C154" s="141">
        <f t="shared" si="528"/>
        <v>80348520685</v>
      </c>
      <c r="D154" s="141">
        <f t="shared" si="528"/>
        <v>0</v>
      </c>
      <c r="E154" s="141">
        <f t="shared" si="528"/>
        <v>0</v>
      </c>
      <c r="F154" s="142">
        <f t="shared" si="528"/>
        <v>80348520685</v>
      </c>
      <c r="G154" s="142">
        <f t="shared" si="528"/>
        <v>12836937790</v>
      </c>
      <c r="H154" s="142">
        <f t="shared" si="528"/>
        <v>8595933310</v>
      </c>
      <c r="I154" s="142">
        <f t="shared" si="528"/>
        <v>12836937790</v>
      </c>
      <c r="J154" s="142">
        <f t="shared" si="528"/>
        <v>67511582895</v>
      </c>
      <c r="K154" s="142">
        <f t="shared" si="528"/>
        <v>0</v>
      </c>
      <c r="L154" s="124"/>
      <c r="M154" s="142">
        <f t="shared" ref="M154:AD154" si="529">+M68</f>
        <v>41042004414</v>
      </c>
      <c r="N154" s="142">
        <f t="shared" si="529"/>
        <v>0</v>
      </c>
      <c r="O154" s="142">
        <f t="shared" si="529"/>
        <v>80348520684.594254</v>
      </c>
      <c r="P154" s="142">
        <f t="shared" si="529"/>
        <v>80348520684.594254</v>
      </c>
      <c r="Q154" s="142">
        <f t="shared" si="529"/>
        <v>4111941097.5226669</v>
      </c>
      <c r="R154" s="142">
        <f t="shared" si="529"/>
        <v>8223882195.0453339</v>
      </c>
      <c r="S154" s="142">
        <f t="shared" si="529"/>
        <v>4111941097.5226669</v>
      </c>
      <c r="T154" s="142">
        <f t="shared" si="529"/>
        <v>6229677349.2526665</v>
      </c>
      <c r="U154" s="142">
        <f t="shared" si="529"/>
        <v>8066783598.5226669</v>
      </c>
      <c r="V154" s="142">
        <f t="shared" si="529"/>
        <v>8223882195.0453339</v>
      </c>
      <c r="W154" s="142">
        <f t="shared" si="529"/>
        <v>4111941097.5226669</v>
      </c>
      <c r="X154" s="142">
        <f t="shared" si="529"/>
        <v>12888766566.546923</v>
      </c>
      <c r="Y154" s="142">
        <f t="shared" si="529"/>
        <v>7931941097.5226669</v>
      </c>
      <c r="Z154" s="142">
        <f t="shared" si="529"/>
        <v>4111941097.5226669</v>
      </c>
      <c r="AA154" s="142">
        <f t="shared" si="529"/>
        <v>4111941097.5226669</v>
      </c>
      <c r="AB154" s="142">
        <f t="shared" si="529"/>
        <v>8223882195.0453339</v>
      </c>
      <c r="AC154" s="142">
        <f t="shared" si="529"/>
        <v>12335823292.568001</v>
      </c>
      <c r="AD154" s="142">
        <f t="shared" si="529"/>
        <v>80348520684.594254</v>
      </c>
      <c r="AE154" s="124"/>
      <c r="AF154" s="142">
        <f t="shared" ref="AF154:AR154" si="530">+AF68</f>
        <v>4241004480</v>
      </c>
      <c r="AG154" s="142">
        <f t="shared" si="530"/>
        <v>8595933310</v>
      </c>
      <c r="AH154" s="142">
        <f t="shared" si="530"/>
        <v>0</v>
      </c>
      <c r="AI154" s="142">
        <f t="shared" si="530"/>
        <v>0</v>
      </c>
      <c r="AJ154" s="142">
        <f t="shared" si="530"/>
        <v>0</v>
      </c>
      <c r="AK154" s="142">
        <f t="shared" si="530"/>
        <v>0</v>
      </c>
      <c r="AL154" s="142">
        <f t="shared" si="530"/>
        <v>0</v>
      </c>
      <c r="AM154" s="142">
        <f t="shared" si="530"/>
        <v>0</v>
      </c>
      <c r="AN154" s="142">
        <f t="shared" si="530"/>
        <v>0</v>
      </c>
      <c r="AO154" s="142">
        <f t="shared" si="530"/>
        <v>0</v>
      </c>
      <c r="AP154" s="142">
        <f t="shared" si="530"/>
        <v>0</v>
      </c>
      <c r="AQ154" s="142">
        <f t="shared" si="530"/>
        <v>0</v>
      </c>
      <c r="AR154" s="142">
        <f t="shared" si="530"/>
        <v>12836937790</v>
      </c>
      <c r="AS154" s="124"/>
      <c r="AT154" s="143">
        <f t="shared" ref="AT154:BF154" si="531">+AT68</f>
        <v>3.1387458968001818E-2</v>
      </c>
      <c r="AU154" s="143">
        <f t="shared" si="531"/>
        <v>4.5240326421360562E-2</v>
      </c>
      <c r="AV154" s="143">
        <f t="shared" si="531"/>
        <v>0</v>
      </c>
      <c r="AW154" s="143">
        <f t="shared" si="531"/>
        <v>0</v>
      </c>
      <c r="AX154" s="143">
        <f t="shared" si="531"/>
        <v>0</v>
      </c>
      <c r="AY154" s="143">
        <f t="shared" si="531"/>
        <v>0</v>
      </c>
      <c r="AZ154" s="143">
        <f t="shared" si="531"/>
        <v>0</v>
      </c>
      <c r="BA154" s="143">
        <f t="shared" si="531"/>
        <v>0</v>
      </c>
      <c r="BB154" s="143">
        <f t="shared" si="531"/>
        <v>0</v>
      </c>
      <c r="BC154" s="143">
        <f t="shared" si="531"/>
        <v>0</v>
      </c>
      <c r="BD154" s="143">
        <f t="shared" si="531"/>
        <v>0</v>
      </c>
      <c r="BE154" s="143">
        <f t="shared" si="531"/>
        <v>0</v>
      </c>
      <c r="BF154" s="143">
        <f t="shared" si="531"/>
        <v>4.0622703936907652E-2</v>
      </c>
    </row>
    <row r="155" spans="1:58" s="148" customFormat="1">
      <c r="A155" s="144" t="str">
        <f t="shared" ref="A155:K155" si="532">+A73</f>
        <v>2</v>
      </c>
      <c r="B155" s="144" t="str">
        <f t="shared" si="532"/>
        <v>RECURSOS DE CAPITAL</v>
      </c>
      <c r="C155" s="144">
        <f t="shared" si="532"/>
        <v>512220536</v>
      </c>
      <c r="D155" s="144">
        <f t="shared" si="532"/>
        <v>17762151738</v>
      </c>
      <c r="E155" s="144">
        <f t="shared" si="532"/>
        <v>0</v>
      </c>
      <c r="F155" s="145">
        <f t="shared" si="532"/>
        <v>18274372274</v>
      </c>
      <c r="G155" s="145">
        <f t="shared" si="532"/>
        <v>18231309176.84</v>
      </c>
      <c r="H155" s="145">
        <f t="shared" si="532"/>
        <v>17441116740.810001</v>
      </c>
      <c r="I155" s="145">
        <f t="shared" si="532"/>
        <v>18231309176.84</v>
      </c>
      <c r="J155" s="145">
        <f t="shared" si="532"/>
        <v>43063097.159999967</v>
      </c>
      <c r="K155" s="145">
        <f t="shared" si="532"/>
        <v>0</v>
      </c>
      <c r="L155" s="146"/>
      <c r="M155" s="145">
        <f t="shared" ref="M155:AD155" si="533">+M73</f>
        <v>2051020110101</v>
      </c>
      <c r="N155" s="145">
        <f t="shared" si="533"/>
        <v>0</v>
      </c>
      <c r="O155" s="145">
        <f t="shared" si="533"/>
        <v>130330862641.19353</v>
      </c>
      <c r="P155" s="145">
        <f t="shared" si="533"/>
        <v>130330862641.19353</v>
      </c>
      <c r="Q155" s="145">
        <f t="shared" si="533"/>
        <v>42685044.706986673</v>
      </c>
      <c r="R155" s="145">
        <f t="shared" si="533"/>
        <v>17804836782.706985</v>
      </c>
      <c r="S155" s="145">
        <f t="shared" si="533"/>
        <v>42685044.706986673</v>
      </c>
      <c r="T155" s="145">
        <f t="shared" si="533"/>
        <v>42685044.706986673</v>
      </c>
      <c r="U155" s="145">
        <f t="shared" si="533"/>
        <v>42685044.706986673</v>
      </c>
      <c r="V155" s="145">
        <f t="shared" si="533"/>
        <v>42685044.706986673</v>
      </c>
      <c r="W155" s="145">
        <f t="shared" si="533"/>
        <v>42685044.706986673</v>
      </c>
      <c r="X155" s="145">
        <f t="shared" si="533"/>
        <v>42685044.706986673</v>
      </c>
      <c r="Y155" s="145">
        <f t="shared" si="533"/>
        <v>42685044.706986673</v>
      </c>
      <c r="Z155" s="145">
        <f t="shared" si="533"/>
        <v>42685044.706986673</v>
      </c>
      <c r="AA155" s="145">
        <f t="shared" si="533"/>
        <v>42685044.706986673</v>
      </c>
      <c r="AB155" s="145">
        <f t="shared" si="533"/>
        <v>42685044.706986673</v>
      </c>
      <c r="AC155" s="145">
        <f t="shared" si="533"/>
        <v>17847521827.413971</v>
      </c>
      <c r="AD155" s="145">
        <f t="shared" si="533"/>
        <v>18274372274.483841</v>
      </c>
      <c r="AE155" s="146"/>
      <c r="AF155" s="145">
        <f t="shared" ref="AF155:AR155" si="534">+AF73</f>
        <v>790115371.14999998</v>
      </c>
      <c r="AG155" s="145">
        <f t="shared" si="534"/>
        <v>17441116740.810001</v>
      </c>
      <c r="AH155" s="145">
        <f t="shared" si="534"/>
        <v>0</v>
      </c>
      <c r="AI155" s="145">
        <f t="shared" si="534"/>
        <v>0</v>
      </c>
      <c r="AJ155" s="145">
        <f t="shared" si="534"/>
        <v>0</v>
      </c>
      <c r="AK155" s="145">
        <f t="shared" si="534"/>
        <v>0</v>
      </c>
      <c r="AL155" s="145">
        <f t="shared" si="534"/>
        <v>0</v>
      </c>
      <c r="AM155" s="145">
        <f t="shared" si="534"/>
        <v>0</v>
      </c>
      <c r="AN155" s="145">
        <f t="shared" si="534"/>
        <v>0</v>
      </c>
      <c r="AO155" s="145">
        <f t="shared" si="534"/>
        <v>0</v>
      </c>
      <c r="AP155" s="145">
        <f t="shared" si="534"/>
        <v>0</v>
      </c>
      <c r="AQ155" s="145">
        <f t="shared" si="534"/>
        <v>0</v>
      </c>
      <c r="AR155" s="145">
        <f t="shared" si="534"/>
        <v>18231232111.959999</v>
      </c>
      <c r="AS155" s="146"/>
      <c r="AT155" s="147">
        <f t="shared" ref="AT155:BF155" si="535">+AT73</f>
        <v>17.510355947235876</v>
      </c>
      <c r="AU155" s="147">
        <f t="shared" si="535"/>
        <v>-2.0428159288168737E-2</v>
      </c>
      <c r="AV155" s="147">
        <f t="shared" si="535"/>
        <v>0</v>
      </c>
      <c r="AW155" s="147">
        <f t="shared" si="535"/>
        <v>0</v>
      </c>
      <c r="AX155" s="147">
        <f t="shared" si="535"/>
        <v>0</v>
      </c>
      <c r="AY155" s="147">
        <f t="shared" si="535"/>
        <v>0</v>
      </c>
      <c r="AZ155" s="147">
        <f t="shared" si="535"/>
        <v>0</v>
      </c>
      <c r="BA155" s="147">
        <f t="shared" si="535"/>
        <v>0</v>
      </c>
      <c r="BB155" s="147">
        <f t="shared" si="535"/>
        <v>0</v>
      </c>
      <c r="BC155" s="147">
        <f t="shared" si="535"/>
        <v>0</v>
      </c>
      <c r="BD155" s="147">
        <f t="shared" si="535"/>
        <v>0</v>
      </c>
      <c r="BE155" s="147">
        <f t="shared" si="535"/>
        <v>0</v>
      </c>
      <c r="BF155" s="147">
        <f t="shared" si="535"/>
        <v>2.1499359309181253E-2</v>
      </c>
    </row>
    <row r="156" spans="1:58" s="148" customFormat="1">
      <c r="A156" s="149" t="str">
        <f t="shared" ref="A156:K156" si="536">+A74</f>
        <v>205</v>
      </c>
      <c r="B156" s="149" t="str">
        <f t="shared" si="536"/>
        <v>RENDIMIENTOS FINANCIEROS</v>
      </c>
      <c r="C156" s="149">
        <f t="shared" si="536"/>
        <v>512220536</v>
      </c>
      <c r="D156" s="149">
        <f t="shared" si="536"/>
        <v>0</v>
      </c>
      <c r="E156" s="149">
        <f t="shared" si="536"/>
        <v>0</v>
      </c>
      <c r="F156" s="150">
        <f t="shared" si="536"/>
        <v>512220536</v>
      </c>
      <c r="G156" s="150">
        <f t="shared" si="536"/>
        <v>34445371.939999998</v>
      </c>
      <c r="H156" s="150">
        <f t="shared" si="536"/>
        <v>10979047</v>
      </c>
      <c r="I156" s="150">
        <f t="shared" si="536"/>
        <v>34445371.939999998</v>
      </c>
      <c r="J156" s="150">
        <f t="shared" si="536"/>
        <v>477775164.05999994</v>
      </c>
      <c r="K156" s="150">
        <f t="shared" si="536"/>
        <v>0</v>
      </c>
      <c r="L156" s="146"/>
      <c r="M156" s="150">
        <f t="shared" ref="M156:AD156" si="537">+M74</f>
        <v>2051020110101</v>
      </c>
      <c r="N156" s="150">
        <f t="shared" si="537"/>
        <v>0</v>
      </c>
      <c r="O156" s="150">
        <f t="shared" si="537"/>
        <v>130330862641.19353</v>
      </c>
      <c r="P156" s="150">
        <f t="shared" si="537"/>
        <v>130330862641.19353</v>
      </c>
      <c r="Q156" s="150">
        <f t="shared" si="537"/>
        <v>42685044.706986673</v>
      </c>
      <c r="R156" s="150">
        <f t="shared" si="537"/>
        <v>42685044.706986673</v>
      </c>
      <c r="S156" s="150">
        <f t="shared" si="537"/>
        <v>42685044.706986673</v>
      </c>
      <c r="T156" s="150">
        <f t="shared" si="537"/>
        <v>42685044.706986673</v>
      </c>
      <c r="U156" s="150">
        <f t="shared" si="537"/>
        <v>42685044.706986673</v>
      </c>
      <c r="V156" s="150">
        <f t="shared" si="537"/>
        <v>42685044.706986673</v>
      </c>
      <c r="W156" s="150">
        <f t="shared" si="537"/>
        <v>42685044.706986673</v>
      </c>
      <c r="X156" s="150">
        <f t="shared" si="537"/>
        <v>42685044.706986673</v>
      </c>
      <c r="Y156" s="150">
        <f t="shared" si="537"/>
        <v>42685044.706986673</v>
      </c>
      <c r="Z156" s="150">
        <f t="shared" si="537"/>
        <v>42685044.706986673</v>
      </c>
      <c r="AA156" s="150">
        <f t="shared" si="537"/>
        <v>42685044.706986673</v>
      </c>
      <c r="AB156" s="150">
        <f t="shared" si="537"/>
        <v>42685044.706986673</v>
      </c>
      <c r="AC156" s="150">
        <f t="shared" si="537"/>
        <v>85370089.413973346</v>
      </c>
      <c r="AD156" s="150">
        <f t="shared" si="537"/>
        <v>512220536.48384005</v>
      </c>
      <c r="AE156" s="146"/>
      <c r="AF156" s="150">
        <f t="shared" ref="AF156:AR156" si="538">+AF74</f>
        <v>23389260.059999999</v>
      </c>
      <c r="AG156" s="150">
        <f t="shared" si="538"/>
        <v>10979047</v>
      </c>
      <c r="AH156" s="150">
        <f t="shared" si="538"/>
        <v>0</v>
      </c>
      <c r="AI156" s="150">
        <f t="shared" si="538"/>
        <v>0</v>
      </c>
      <c r="AJ156" s="150">
        <f t="shared" si="538"/>
        <v>0</v>
      </c>
      <c r="AK156" s="150">
        <f t="shared" si="538"/>
        <v>0</v>
      </c>
      <c r="AL156" s="150">
        <f t="shared" si="538"/>
        <v>0</v>
      </c>
      <c r="AM156" s="150">
        <f t="shared" si="538"/>
        <v>0</v>
      </c>
      <c r="AN156" s="150">
        <f t="shared" si="538"/>
        <v>0</v>
      </c>
      <c r="AO156" s="150">
        <f t="shared" si="538"/>
        <v>0</v>
      </c>
      <c r="AP156" s="150">
        <f t="shared" si="538"/>
        <v>0</v>
      </c>
      <c r="AQ156" s="150">
        <f t="shared" si="538"/>
        <v>0</v>
      </c>
      <c r="AR156" s="150">
        <f t="shared" si="538"/>
        <v>34368307.060000002</v>
      </c>
      <c r="AS156" s="146"/>
      <c r="AT156" s="151">
        <f t="shared" ref="AT156:BF156" si="539">+AT74</f>
        <v>-0.45205023865954502</v>
      </c>
      <c r="AU156" s="151">
        <f t="shared" si="539"/>
        <v>-0.742789375638092</v>
      </c>
      <c r="AV156" s="151">
        <f t="shared" si="539"/>
        <v>0</v>
      </c>
      <c r="AW156" s="151">
        <f t="shared" si="539"/>
        <v>0</v>
      </c>
      <c r="AX156" s="151">
        <f t="shared" si="539"/>
        <v>0</v>
      </c>
      <c r="AY156" s="151">
        <f t="shared" si="539"/>
        <v>0</v>
      </c>
      <c r="AZ156" s="151">
        <f t="shared" si="539"/>
        <v>0</v>
      </c>
      <c r="BA156" s="151">
        <f t="shared" si="539"/>
        <v>0</v>
      </c>
      <c r="BB156" s="151">
        <f t="shared" si="539"/>
        <v>0</v>
      </c>
      <c r="BC156" s="151">
        <f t="shared" si="539"/>
        <v>0</v>
      </c>
      <c r="BD156" s="151">
        <f t="shared" si="539"/>
        <v>0</v>
      </c>
      <c r="BE156" s="151">
        <f t="shared" si="539"/>
        <v>0</v>
      </c>
      <c r="BF156" s="151">
        <f t="shared" si="539"/>
        <v>-0.59741980714881848</v>
      </c>
    </row>
    <row r="157" spans="1:58" s="148" customFormat="1">
      <c r="A157" s="149">
        <f t="shared" ref="A157:K157" si="540">+A104</f>
        <v>210</v>
      </c>
      <c r="B157" s="149" t="str">
        <f t="shared" si="540"/>
        <v>RECURSOS DEL BALANCE</v>
      </c>
      <c r="C157" s="149">
        <f t="shared" si="540"/>
        <v>0</v>
      </c>
      <c r="D157" s="149">
        <f t="shared" si="540"/>
        <v>16811151738</v>
      </c>
      <c r="E157" s="149">
        <f t="shared" si="540"/>
        <v>0</v>
      </c>
      <c r="F157" s="150">
        <f t="shared" si="540"/>
        <v>16811151738</v>
      </c>
      <c r="G157" s="150">
        <f t="shared" si="540"/>
        <v>16811151738</v>
      </c>
      <c r="H157" s="150">
        <f t="shared" si="540"/>
        <v>16811151738</v>
      </c>
      <c r="I157" s="150">
        <f t="shared" si="540"/>
        <v>16811151738</v>
      </c>
      <c r="J157" s="150">
        <f t="shared" si="540"/>
        <v>0</v>
      </c>
      <c r="K157" s="150">
        <f t="shared" si="540"/>
        <v>0</v>
      </c>
      <c r="L157" s="146"/>
      <c r="M157" s="150">
        <f t="shared" ref="M157:AD157" si="541">+M104</f>
        <v>0</v>
      </c>
      <c r="N157" s="150">
        <f t="shared" si="541"/>
        <v>0</v>
      </c>
      <c r="O157" s="150">
        <f t="shared" si="541"/>
        <v>0</v>
      </c>
      <c r="P157" s="150">
        <f t="shared" si="541"/>
        <v>0</v>
      </c>
      <c r="Q157" s="150">
        <f t="shared" si="541"/>
        <v>0</v>
      </c>
      <c r="R157" s="150">
        <f t="shared" si="541"/>
        <v>16811151738</v>
      </c>
      <c r="S157" s="150">
        <f t="shared" si="541"/>
        <v>0</v>
      </c>
      <c r="T157" s="150">
        <f t="shared" si="541"/>
        <v>0</v>
      </c>
      <c r="U157" s="150">
        <f t="shared" si="541"/>
        <v>0</v>
      </c>
      <c r="V157" s="150">
        <f t="shared" si="541"/>
        <v>0</v>
      </c>
      <c r="W157" s="150">
        <f t="shared" si="541"/>
        <v>0</v>
      </c>
      <c r="X157" s="150">
        <f t="shared" si="541"/>
        <v>0</v>
      </c>
      <c r="Y157" s="150">
        <f t="shared" si="541"/>
        <v>0</v>
      </c>
      <c r="Z157" s="150">
        <f t="shared" si="541"/>
        <v>0</v>
      </c>
      <c r="AA157" s="150">
        <f t="shared" si="541"/>
        <v>0</v>
      </c>
      <c r="AB157" s="150">
        <f t="shared" si="541"/>
        <v>0</v>
      </c>
      <c r="AC157" s="150">
        <f t="shared" si="541"/>
        <v>16811151738</v>
      </c>
      <c r="AD157" s="150">
        <f t="shared" si="541"/>
        <v>16811151738</v>
      </c>
      <c r="AE157" s="146"/>
      <c r="AF157" s="150">
        <f t="shared" ref="AF157:AR157" si="542">+AF104</f>
        <v>0</v>
      </c>
      <c r="AG157" s="150">
        <f t="shared" si="542"/>
        <v>16811151738</v>
      </c>
      <c r="AH157" s="150">
        <f t="shared" si="542"/>
        <v>0</v>
      </c>
      <c r="AI157" s="150">
        <f t="shared" si="542"/>
        <v>0</v>
      </c>
      <c r="AJ157" s="150">
        <f t="shared" si="542"/>
        <v>0</v>
      </c>
      <c r="AK157" s="150">
        <f t="shared" si="542"/>
        <v>0</v>
      </c>
      <c r="AL157" s="150">
        <f t="shared" si="542"/>
        <v>0</v>
      </c>
      <c r="AM157" s="150">
        <f t="shared" si="542"/>
        <v>0</v>
      </c>
      <c r="AN157" s="150">
        <f t="shared" si="542"/>
        <v>0</v>
      </c>
      <c r="AO157" s="150">
        <f t="shared" si="542"/>
        <v>0</v>
      </c>
      <c r="AP157" s="150">
        <f t="shared" si="542"/>
        <v>0</v>
      </c>
      <c r="AQ157" s="150">
        <f t="shared" si="542"/>
        <v>0</v>
      </c>
      <c r="AR157" s="150">
        <f t="shared" si="542"/>
        <v>16811151738</v>
      </c>
      <c r="AS157" s="146"/>
      <c r="AT157" s="151" t="e">
        <f t="shared" ref="AT157:BF157" si="543">+AT104</f>
        <v>#DIV/0!</v>
      </c>
      <c r="AU157" s="151">
        <f t="shared" si="543"/>
        <v>0</v>
      </c>
      <c r="AV157" s="151">
        <f t="shared" si="543"/>
        <v>0</v>
      </c>
      <c r="AW157" s="151">
        <f t="shared" si="543"/>
        <v>0</v>
      </c>
      <c r="AX157" s="151">
        <f t="shared" si="543"/>
        <v>0</v>
      </c>
      <c r="AY157" s="151">
        <f t="shared" si="543"/>
        <v>0</v>
      </c>
      <c r="AZ157" s="151">
        <f t="shared" si="543"/>
        <v>0</v>
      </c>
      <c r="BA157" s="151">
        <f t="shared" si="543"/>
        <v>0</v>
      </c>
      <c r="BB157" s="151">
        <f t="shared" si="543"/>
        <v>0</v>
      </c>
      <c r="BC157" s="151">
        <f t="shared" si="543"/>
        <v>0</v>
      </c>
      <c r="BD157" s="151">
        <f t="shared" si="543"/>
        <v>0</v>
      </c>
      <c r="BE157" s="151">
        <f t="shared" si="543"/>
        <v>0</v>
      </c>
      <c r="BF157" s="151">
        <f t="shared" si="543"/>
        <v>0</v>
      </c>
    </row>
    <row r="158" spans="1:58" s="148" customFormat="1">
      <c r="A158" s="149">
        <f t="shared" ref="A158:K158" si="544">+A109</f>
        <v>212</v>
      </c>
      <c r="B158" s="149" t="str">
        <f t="shared" si="544"/>
        <v>RECURSOS DE TERCEROS EN ADMINISTRACIÓN</v>
      </c>
      <c r="C158" s="149">
        <f t="shared" si="544"/>
        <v>0</v>
      </c>
      <c r="D158" s="149">
        <f t="shared" si="544"/>
        <v>951000000</v>
      </c>
      <c r="E158" s="149">
        <f t="shared" si="544"/>
        <v>0</v>
      </c>
      <c r="F158" s="150">
        <f t="shared" si="544"/>
        <v>951000000</v>
      </c>
      <c r="G158" s="150">
        <f t="shared" si="544"/>
        <v>1385712066.9000001</v>
      </c>
      <c r="H158" s="150">
        <f t="shared" si="544"/>
        <v>618985955.80999994</v>
      </c>
      <c r="I158" s="150">
        <f t="shared" si="544"/>
        <v>1385712066.9000001</v>
      </c>
      <c r="J158" s="150">
        <f t="shared" si="544"/>
        <v>-434712066.89999998</v>
      </c>
      <c r="K158" s="150">
        <f t="shared" si="544"/>
        <v>0</v>
      </c>
      <c r="L158" s="146"/>
      <c r="M158" s="150">
        <f t="shared" ref="M158:AD158" si="545">+M109</f>
        <v>0</v>
      </c>
      <c r="N158" s="150">
        <f t="shared" si="545"/>
        <v>0</v>
      </c>
      <c r="O158" s="150">
        <f t="shared" si="545"/>
        <v>0</v>
      </c>
      <c r="P158" s="150">
        <f t="shared" si="545"/>
        <v>0</v>
      </c>
      <c r="Q158" s="150">
        <f t="shared" si="545"/>
        <v>0</v>
      </c>
      <c r="R158" s="150">
        <f t="shared" si="545"/>
        <v>951000000</v>
      </c>
      <c r="S158" s="150">
        <f t="shared" si="545"/>
        <v>0</v>
      </c>
      <c r="T158" s="150">
        <f t="shared" si="545"/>
        <v>0</v>
      </c>
      <c r="U158" s="150">
        <f t="shared" si="545"/>
        <v>0</v>
      </c>
      <c r="V158" s="150">
        <f t="shared" si="545"/>
        <v>0</v>
      </c>
      <c r="W158" s="150">
        <f t="shared" si="545"/>
        <v>0</v>
      </c>
      <c r="X158" s="150">
        <f t="shared" si="545"/>
        <v>0</v>
      </c>
      <c r="Y158" s="150">
        <f t="shared" si="545"/>
        <v>0</v>
      </c>
      <c r="Z158" s="150">
        <f t="shared" si="545"/>
        <v>0</v>
      </c>
      <c r="AA158" s="150">
        <f t="shared" si="545"/>
        <v>0</v>
      </c>
      <c r="AB158" s="150">
        <f t="shared" si="545"/>
        <v>0</v>
      </c>
      <c r="AC158" s="150">
        <f t="shared" si="545"/>
        <v>951000000</v>
      </c>
      <c r="AD158" s="150">
        <f t="shared" si="545"/>
        <v>951000000</v>
      </c>
      <c r="AE158" s="146"/>
      <c r="AF158" s="150">
        <f t="shared" ref="AF158:AR158" si="546">+AF109</f>
        <v>766726111.09000003</v>
      </c>
      <c r="AG158" s="150">
        <f t="shared" si="546"/>
        <v>618985955.80999994</v>
      </c>
      <c r="AH158" s="150">
        <f t="shared" si="546"/>
        <v>0</v>
      </c>
      <c r="AI158" s="150">
        <f t="shared" si="546"/>
        <v>0</v>
      </c>
      <c r="AJ158" s="150">
        <f t="shared" si="546"/>
        <v>0</v>
      </c>
      <c r="AK158" s="150">
        <f t="shared" si="546"/>
        <v>0</v>
      </c>
      <c r="AL158" s="150">
        <f t="shared" si="546"/>
        <v>0</v>
      </c>
      <c r="AM158" s="150">
        <f t="shared" si="546"/>
        <v>0</v>
      </c>
      <c r="AN158" s="150">
        <f t="shared" si="546"/>
        <v>0</v>
      </c>
      <c r="AO158" s="150">
        <f t="shared" si="546"/>
        <v>0</v>
      </c>
      <c r="AP158" s="150">
        <f t="shared" si="546"/>
        <v>0</v>
      </c>
      <c r="AQ158" s="150">
        <f t="shared" si="546"/>
        <v>0</v>
      </c>
      <c r="AR158" s="150">
        <f t="shared" si="546"/>
        <v>1385712066.9000001</v>
      </c>
      <c r="AS158" s="146"/>
      <c r="AT158" s="151" t="e">
        <f t="shared" ref="AT158:BF158" si="547">+AT109</f>
        <v>#DIV/0!</v>
      </c>
      <c r="AU158" s="151">
        <f t="shared" si="547"/>
        <v>-0.34912097180862256</v>
      </c>
      <c r="AV158" s="151">
        <f t="shared" si="547"/>
        <v>0</v>
      </c>
      <c r="AW158" s="151">
        <f t="shared" si="547"/>
        <v>0</v>
      </c>
      <c r="AX158" s="151">
        <f t="shared" si="547"/>
        <v>0</v>
      </c>
      <c r="AY158" s="151">
        <f t="shared" si="547"/>
        <v>0</v>
      </c>
      <c r="AZ158" s="151">
        <f t="shared" si="547"/>
        <v>0</v>
      </c>
      <c r="BA158" s="151">
        <f t="shared" si="547"/>
        <v>0</v>
      </c>
      <c r="BB158" s="151">
        <f t="shared" si="547"/>
        <v>0</v>
      </c>
      <c r="BC158" s="151">
        <f t="shared" si="547"/>
        <v>0</v>
      </c>
      <c r="BD158" s="151">
        <f t="shared" si="547"/>
        <v>0</v>
      </c>
      <c r="BE158" s="151">
        <f t="shared" si="547"/>
        <v>0</v>
      </c>
      <c r="BF158" s="151">
        <f t="shared" si="547"/>
        <v>0.45711048044164049</v>
      </c>
    </row>
    <row r="159" spans="1:58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6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spans="1:58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6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</row>
    <row r="161" spans="1:58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6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</row>
    <row r="162" spans="1:58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6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</row>
    <row r="163" spans="1:58" ht="32.25" thickBot="1">
      <c r="A163" s="72"/>
      <c r="B163" s="200" t="s">
        <v>1048</v>
      </c>
      <c r="C163" s="73"/>
      <c r="D163" s="73"/>
      <c r="E163" s="73"/>
      <c r="F163" s="73"/>
      <c r="G163" s="73"/>
      <c r="H163" s="73"/>
      <c r="I163" s="73"/>
      <c r="J163" s="73"/>
      <c r="K163" s="76"/>
      <c r="Q163" s="219" t="s">
        <v>1043</v>
      </c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F163" s="219" t="s">
        <v>1042</v>
      </c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T163" s="219" t="s">
        <v>1041</v>
      </c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</row>
    <row r="164" spans="1:58" s="177" customFormat="1" ht="63.75">
      <c r="A164" s="172"/>
      <c r="B164" s="173" t="s">
        <v>1049</v>
      </c>
      <c r="C164" s="174"/>
      <c r="D164" s="174"/>
      <c r="E164" s="174"/>
      <c r="F164" s="173" t="s">
        <v>619</v>
      </c>
      <c r="G164" s="173" t="s">
        <v>620</v>
      </c>
      <c r="H164" s="173" t="s">
        <v>621</v>
      </c>
      <c r="I164" s="173" t="s">
        <v>622</v>
      </c>
      <c r="J164" s="173" t="s">
        <v>623</v>
      </c>
      <c r="K164" s="187" t="s">
        <v>624</v>
      </c>
      <c r="L164" s="196"/>
      <c r="M164" s="192" t="s">
        <v>981</v>
      </c>
      <c r="N164" s="175" t="s">
        <v>982</v>
      </c>
      <c r="O164" s="176" t="s">
        <v>983</v>
      </c>
      <c r="P164" s="176" t="s">
        <v>984</v>
      </c>
      <c r="Q164" s="34" t="s">
        <v>1060</v>
      </c>
      <c r="R164" s="34" t="s">
        <v>1061</v>
      </c>
      <c r="S164" s="173" t="s">
        <v>996</v>
      </c>
      <c r="T164" s="173" t="s">
        <v>997</v>
      </c>
      <c r="U164" s="173" t="s">
        <v>998</v>
      </c>
      <c r="V164" s="173" t="s">
        <v>999</v>
      </c>
      <c r="W164" s="173" t="s">
        <v>1000</v>
      </c>
      <c r="X164" s="173" t="s">
        <v>1001</v>
      </c>
      <c r="Y164" s="173" t="s">
        <v>1002</v>
      </c>
      <c r="Z164" s="173" t="s">
        <v>1003</v>
      </c>
      <c r="AA164" s="173" t="s">
        <v>1004</v>
      </c>
      <c r="AB164" s="173" t="s">
        <v>1005</v>
      </c>
      <c r="AC164" s="173" t="s">
        <v>1018</v>
      </c>
      <c r="AD164" s="173" t="s">
        <v>985</v>
      </c>
      <c r="AE164" s="196"/>
      <c r="AF164" s="34" t="s">
        <v>1062</v>
      </c>
      <c r="AG164" s="34" t="s">
        <v>1063</v>
      </c>
      <c r="AH164" s="173" t="s">
        <v>1008</v>
      </c>
      <c r="AI164" s="173" t="s">
        <v>1009</v>
      </c>
      <c r="AJ164" s="173" t="s">
        <v>1010</v>
      </c>
      <c r="AK164" s="173" t="s">
        <v>1011</v>
      </c>
      <c r="AL164" s="173" t="s">
        <v>1012</v>
      </c>
      <c r="AM164" s="173" t="s">
        <v>1013</v>
      </c>
      <c r="AN164" s="173" t="s">
        <v>1014</v>
      </c>
      <c r="AO164" s="173" t="s">
        <v>1015</v>
      </c>
      <c r="AP164" s="173" t="s">
        <v>1016</v>
      </c>
      <c r="AQ164" s="173" t="s">
        <v>1017</v>
      </c>
      <c r="AR164" s="173" t="s">
        <v>1038</v>
      </c>
      <c r="AS164" s="196"/>
      <c r="AT164" s="34" t="s">
        <v>1019</v>
      </c>
      <c r="AU164" s="34" t="s">
        <v>1020</v>
      </c>
      <c r="AV164" s="34" t="s">
        <v>1021</v>
      </c>
      <c r="AW164" s="34" t="s">
        <v>1022</v>
      </c>
      <c r="AX164" s="34" t="s">
        <v>1023</v>
      </c>
      <c r="AY164" s="34" t="s">
        <v>1024</v>
      </c>
      <c r="AZ164" s="34" t="s">
        <v>1025</v>
      </c>
      <c r="BA164" s="34" t="s">
        <v>1026</v>
      </c>
      <c r="BB164" s="34" t="s">
        <v>1027</v>
      </c>
      <c r="BC164" s="34" t="s">
        <v>1028</v>
      </c>
      <c r="BD164" s="34" t="s">
        <v>1029</v>
      </c>
      <c r="BE164" s="34" t="s">
        <v>1030</v>
      </c>
      <c r="BF164" s="34" t="s">
        <v>1031</v>
      </c>
    </row>
    <row r="165" spans="1:58">
      <c r="A165" s="72"/>
      <c r="B165" s="182" t="s">
        <v>1050</v>
      </c>
      <c r="C165" s="182"/>
      <c r="D165" s="182"/>
      <c r="E165" s="182"/>
      <c r="F165" s="183">
        <f>SUM(F166:F169)</f>
        <v>126891389715.03999</v>
      </c>
      <c r="G165" s="182"/>
      <c r="H165" s="182"/>
      <c r="I165" s="182"/>
      <c r="J165" s="182"/>
      <c r="K165" s="188"/>
      <c r="L165" s="197"/>
      <c r="M165" s="193"/>
      <c r="N165" s="184"/>
      <c r="O165" s="184"/>
      <c r="P165" s="184"/>
      <c r="Q165" s="183">
        <f t="shared" ref="Q165:AD165" si="548">SUM(Q166:Q169)</f>
        <v>9158710097.7896557</v>
      </c>
      <c r="R165" s="183">
        <f t="shared" si="548"/>
        <v>15183852983.546721</v>
      </c>
      <c r="S165" s="183">
        <f t="shared" si="548"/>
        <v>10964908037.524054</v>
      </c>
      <c r="T165" s="183">
        <f t="shared" si="548"/>
        <v>13554948506.019655</v>
      </c>
      <c r="U165" s="183">
        <f t="shared" si="548"/>
        <v>26718417228.636654</v>
      </c>
      <c r="V165" s="183">
        <f t="shared" si="548"/>
        <v>13200541375.312323</v>
      </c>
      <c r="W165" s="183">
        <f t="shared" si="548"/>
        <v>14062634726.024054</v>
      </c>
      <c r="X165" s="183">
        <f t="shared" si="548"/>
        <v>31842356595.895317</v>
      </c>
      <c r="Y165" s="183">
        <f t="shared" si="548"/>
        <v>10087137935.789656</v>
      </c>
      <c r="Z165" s="183">
        <f t="shared" si="548"/>
        <v>9312759331.7896557</v>
      </c>
      <c r="AA165" s="183">
        <f t="shared" si="548"/>
        <v>8996202112.7896557</v>
      </c>
      <c r="AB165" s="183">
        <f t="shared" si="548"/>
        <v>13119144494.072321</v>
      </c>
      <c r="AC165" s="183">
        <f t="shared" si="548"/>
        <v>19859815471.296375</v>
      </c>
      <c r="AD165" s="183">
        <f t="shared" si="548"/>
        <v>126891389714.74969</v>
      </c>
      <c r="AE165" s="197"/>
      <c r="AF165" s="183">
        <f t="shared" ref="AF165:AR165" si="549">SUM(AF166:AF169)</f>
        <v>9082608460.1000004</v>
      </c>
      <c r="AG165" s="183">
        <f t="shared" si="549"/>
        <v>15782782578.040001</v>
      </c>
      <c r="AH165" s="183">
        <f t="shared" si="549"/>
        <v>4482747610.04</v>
      </c>
      <c r="AI165" s="183">
        <f t="shared" si="549"/>
        <v>4482747610.04</v>
      </c>
      <c r="AJ165" s="183">
        <f t="shared" si="549"/>
        <v>4482747610.04</v>
      </c>
      <c r="AK165" s="183">
        <f t="shared" si="549"/>
        <v>4482747610.04</v>
      </c>
      <c r="AL165" s="183">
        <f t="shared" si="549"/>
        <v>4482747610.04</v>
      </c>
      <c r="AM165" s="183">
        <f t="shared" si="549"/>
        <v>4482747610.04</v>
      </c>
      <c r="AN165" s="183">
        <f t="shared" si="549"/>
        <v>4482747610.04</v>
      </c>
      <c r="AO165" s="183">
        <f t="shared" si="549"/>
        <v>4482747610.04</v>
      </c>
      <c r="AP165" s="183">
        <f t="shared" si="549"/>
        <v>4482747610.04</v>
      </c>
      <c r="AQ165" s="183">
        <f t="shared" si="549"/>
        <v>4482747610.04</v>
      </c>
      <c r="AR165" s="183">
        <f t="shared" si="549"/>
        <v>20378477406.100002</v>
      </c>
      <c r="AS165" s="197"/>
      <c r="AT165" s="119">
        <f t="shared" ref="AT165:AT176" si="550">(AF165-Q165)/Q165</f>
        <v>-8.309209143765945E-3</v>
      </c>
      <c r="AU165" s="119">
        <f t="shared" ref="AU165:AU176" si="551">(AG165-R165)/R165</f>
        <v>3.9445165541465842E-2</v>
      </c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>
        <f t="shared" ref="BF165:BF176" si="552">(AR165-AC165)/AC165</f>
        <v>2.6116150754434513E-2</v>
      </c>
    </row>
    <row r="166" spans="1:58">
      <c r="A166" s="72"/>
      <c r="B166" s="178" t="s">
        <v>1051</v>
      </c>
      <c r="C166" s="179"/>
      <c r="D166" s="179"/>
      <c r="E166" s="179"/>
      <c r="F166" s="181">
        <f>+F16+F31</f>
        <v>43660616728</v>
      </c>
      <c r="G166" s="181"/>
      <c r="H166" s="181"/>
      <c r="I166" s="181"/>
      <c r="J166" s="181"/>
      <c r="K166" s="189"/>
      <c r="L166" s="198"/>
      <c r="M166" s="194"/>
      <c r="N166" s="185"/>
      <c r="O166" s="185"/>
      <c r="P166" s="185"/>
      <c r="Q166" s="181">
        <f t="shared" ref="Q166:AD166" si="553">+Q16+Q31</f>
        <v>521336345.51999998</v>
      </c>
      <c r="R166" s="181">
        <f t="shared" si="553"/>
        <v>2007717094.7543998</v>
      </c>
      <c r="S166" s="181">
        <f t="shared" si="553"/>
        <v>2327534285.2543993</v>
      </c>
      <c r="T166" s="181">
        <f t="shared" si="553"/>
        <v>2373017463.02</v>
      </c>
      <c r="U166" s="181">
        <f t="shared" si="553"/>
        <v>14126200975.367001</v>
      </c>
      <c r="V166" s="181">
        <f t="shared" si="553"/>
        <v>451226525.51999998</v>
      </c>
      <c r="W166" s="181">
        <f t="shared" si="553"/>
        <v>4998439934.7544003</v>
      </c>
      <c r="X166" s="181">
        <f t="shared" si="553"/>
        <v>14428157374.601406</v>
      </c>
      <c r="Y166" s="181">
        <f t="shared" si="553"/>
        <v>1449764183.52</v>
      </c>
      <c r="Z166" s="181">
        <f t="shared" si="553"/>
        <v>248564540.52000001</v>
      </c>
      <c r="AA166" s="181">
        <f t="shared" si="553"/>
        <v>358828360.51999998</v>
      </c>
      <c r="AB166" s="181">
        <f t="shared" si="553"/>
        <v>369829644.27999997</v>
      </c>
      <c r="AC166" s="181">
        <f t="shared" si="553"/>
        <v>2529053440.2743998</v>
      </c>
      <c r="AD166" s="181">
        <f t="shared" si="553"/>
        <v>43660616727.631607</v>
      </c>
      <c r="AE166" s="198"/>
      <c r="AF166" s="181">
        <f t="shared" ref="AF166:AR166" si="554">+AF16+AF31</f>
        <v>335467110</v>
      </c>
      <c r="AG166" s="181">
        <f t="shared" si="554"/>
        <v>2415260611</v>
      </c>
      <c r="AH166" s="181">
        <f t="shared" si="554"/>
        <v>0</v>
      </c>
      <c r="AI166" s="181">
        <f t="shared" si="554"/>
        <v>0</v>
      </c>
      <c r="AJ166" s="181">
        <f t="shared" si="554"/>
        <v>0</v>
      </c>
      <c r="AK166" s="181">
        <f t="shared" si="554"/>
        <v>0</v>
      </c>
      <c r="AL166" s="181">
        <f t="shared" si="554"/>
        <v>0</v>
      </c>
      <c r="AM166" s="181">
        <f t="shared" si="554"/>
        <v>0</v>
      </c>
      <c r="AN166" s="181">
        <f t="shared" si="554"/>
        <v>0</v>
      </c>
      <c r="AO166" s="181">
        <f t="shared" si="554"/>
        <v>0</v>
      </c>
      <c r="AP166" s="181">
        <f t="shared" si="554"/>
        <v>0</v>
      </c>
      <c r="AQ166" s="181">
        <f t="shared" si="554"/>
        <v>0</v>
      </c>
      <c r="AR166" s="181">
        <f t="shared" si="554"/>
        <v>2746561699</v>
      </c>
      <c r="AS166" s="198"/>
      <c r="AT166" s="161">
        <f t="shared" si="550"/>
        <v>-0.35652460665217423</v>
      </c>
      <c r="AU166" s="161">
        <f t="shared" si="551"/>
        <v>0.20298851731172526</v>
      </c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>
        <f t="shared" si="552"/>
        <v>8.6003820742514961E-2</v>
      </c>
    </row>
    <row r="167" spans="1:58">
      <c r="A167" s="72"/>
      <c r="B167" s="178" t="s">
        <v>1052</v>
      </c>
      <c r="C167" s="179"/>
      <c r="D167" s="179"/>
      <c r="E167" s="179"/>
      <c r="F167" s="181">
        <f>+F69+F70+F71+F65</f>
        <v>78235804841</v>
      </c>
      <c r="G167" s="181"/>
      <c r="H167" s="181"/>
      <c r="I167" s="181"/>
      <c r="J167" s="181"/>
      <c r="K167" s="189"/>
      <c r="L167" s="198"/>
      <c r="M167" s="194"/>
      <c r="N167" s="185"/>
      <c r="O167" s="185"/>
      <c r="P167" s="185"/>
      <c r="Q167" s="181">
        <f t="shared" ref="Q167:AD167" si="555">+Q69+Q70+Q71+Q65</f>
        <v>4111941097.5226669</v>
      </c>
      <c r="R167" s="181">
        <f t="shared" si="555"/>
        <v>8650703234.0453339</v>
      </c>
      <c r="S167" s="181">
        <f t="shared" si="555"/>
        <v>4111941097.5226669</v>
      </c>
      <c r="T167" s="181">
        <f t="shared" si="555"/>
        <v>6656498388.2526665</v>
      </c>
      <c r="U167" s="181">
        <f t="shared" si="555"/>
        <v>8066783598.5226669</v>
      </c>
      <c r="V167" s="181">
        <f t="shared" si="555"/>
        <v>8223882195.0453339</v>
      </c>
      <c r="W167" s="181">
        <f t="shared" si="555"/>
        <v>4538762136.5226669</v>
      </c>
      <c r="X167" s="181">
        <f t="shared" si="555"/>
        <v>12888766566.546923</v>
      </c>
      <c r="Y167" s="181">
        <f t="shared" si="555"/>
        <v>4111941097.5226669</v>
      </c>
      <c r="Z167" s="181">
        <f t="shared" si="555"/>
        <v>4538762136.5226669</v>
      </c>
      <c r="AA167" s="181">
        <f t="shared" si="555"/>
        <v>4111941097.5226669</v>
      </c>
      <c r="AB167" s="181">
        <f t="shared" si="555"/>
        <v>8223882195.0453339</v>
      </c>
      <c r="AC167" s="181">
        <f t="shared" si="555"/>
        <v>12762644331.568001</v>
      </c>
      <c r="AD167" s="181">
        <f t="shared" si="555"/>
        <v>78235804840.594254</v>
      </c>
      <c r="AE167" s="198"/>
      <c r="AF167" s="181">
        <f t="shared" ref="AF167:AR167" si="556">+AF69+AF70+AF71+AF65</f>
        <v>4241004480</v>
      </c>
      <c r="AG167" s="181">
        <f t="shared" si="556"/>
        <v>8873795310</v>
      </c>
      <c r="AH167" s="181">
        <f t="shared" si="556"/>
        <v>0</v>
      </c>
      <c r="AI167" s="181">
        <f t="shared" si="556"/>
        <v>0</v>
      </c>
      <c r="AJ167" s="181">
        <f t="shared" si="556"/>
        <v>0</v>
      </c>
      <c r="AK167" s="181">
        <f t="shared" si="556"/>
        <v>0</v>
      </c>
      <c r="AL167" s="181">
        <f t="shared" si="556"/>
        <v>0</v>
      </c>
      <c r="AM167" s="181">
        <f t="shared" si="556"/>
        <v>0</v>
      </c>
      <c r="AN167" s="181">
        <f t="shared" si="556"/>
        <v>0</v>
      </c>
      <c r="AO167" s="181">
        <f t="shared" si="556"/>
        <v>0</v>
      </c>
      <c r="AP167" s="181">
        <f t="shared" si="556"/>
        <v>0</v>
      </c>
      <c r="AQ167" s="181">
        <f t="shared" si="556"/>
        <v>0</v>
      </c>
      <c r="AR167" s="181">
        <f t="shared" si="556"/>
        <v>13114799790</v>
      </c>
      <c r="AS167" s="198"/>
      <c r="AT167" s="161">
        <f t="shared" si="550"/>
        <v>3.1387458968001818E-2</v>
      </c>
      <c r="AU167" s="161">
        <f t="shared" si="551"/>
        <v>2.5788894835355652E-2</v>
      </c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>
        <f t="shared" si="552"/>
        <v>2.7592671963830702E-2</v>
      </c>
    </row>
    <row r="168" spans="1:58">
      <c r="A168" s="72"/>
      <c r="B168" s="178" t="s">
        <v>1055</v>
      </c>
      <c r="C168" s="179"/>
      <c r="D168" s="179"/>
      <c r="E168" s="179"/>
      <c r="F168" s="181">
        <v>4482747610.04</v>
      </c>
      <c r="G168" s="181"/>
      <c r="H168" s="181"/>
      <c r="I168" s="181"/>
      <c r="J168" s="181"/>
      <c r="K168" s="189"/>
      <c r="L168" s="198"/>
      <c r="M168" s="194"/>
      <c r="N168" s="185"/>
      <c r="O168" s="185"/>
      <c r="P168" s="185"/>
      <c r="Q168" s="181">
        <v>4482747610.04</v>
      </c>
      <c r="R168" s="181">
        <v>4482747610.04</v>
      </c>
      <c r="S168" s="181">
        <v>4482747610.04</v>
      </c>
      <c r="T168" s="181">
        <v>4482747610.04</v>
      </c>
      <c r="U168" s="181">
        <v>4482747610.04</v>
      </c>
      <c r="V168" s="181">
        <v>4482747610.04</v>
      </c>
      <c r="W168" s="181">
        <v>4482747610.04</v>
      </c>
      <c r="X168" s="181">
        <v>4482747610.04</v>
      </c>
      <c r="Y168" s="181">
        <v>4482747610.04</v>
      </c>
      <c r="Z168" s="181">
        <v>4482747610.04</v>
      </c>
      <c r="AA168" s="181">
        <v>4482747610.04</v>
      </c>
      <c r="AB168" s="181">
        <v>4482747610.04</v>
      </c>
      <c r="AC168" s="181">
        <v>4482747610.04</v>
      </c>
      <c r="AD168" s="181">
        <v>4482747610.04</v>
      </c>
      <c r="AE168" s="198"/>
      <c r="AF168" s="181">
        <v>4482747610.04</v>
      </c>
      <c r="AG168" s="181">
        <v>4482747610.04</v>
      </c>
      <c r="AH168" s="181">
        <v>4482747610.04</v>
      </c>
      <c r="AI168" s="181">
        <v>4482747610.04</v>
      </c>
      <c r="AJ168" s="181">
        <v>4482747610.04</v>
      </c>
      <c r="AK168" s="181">
        <v>4482747610.04</v>
      </c>
      <c r="AL168" s="181">
        <v>4482747610.04</v>
      </c>
      <c r="AM168" s="181">
        <v>4482747610.04</v>
      </c>
      <c r="AN168" s="181">
        <v>4482747610.04</v>
      </c>
      <c r="AO168" s="181">
        <v>4482747610.04</v>
      </c>
      <c r="AP168" s="181">
        <v>4482747610.04</v>
      </c>
      <c r="AQ168" s="181">
        <v>4482747610.04</v>
      </c>
      <c r="AR168" s="181">
        <v>4482747610.04</v>
      </c>
      <c r="AS168" s="198"/>
      <c r="AT168" s="161">
        <f t="shared" si="550"/>
        <v>0</v>
      </c>
      <c r="AU168" s="161">
        <f t="shared" si="551"/>
        <v>0</v>
      </c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>
        <f t="shared" si="552"/>
        <v>0</v>
      </c>
    </row>
    <row r="169" spans="1:58">
      <c r="A169" s="72"/>
      <c r="B169" s="178" t="s">
        <v>1053</v>
      </c>
      <c r="C169" s="179"/>
      <c r="D169" s="179"/>
      <c r="E169" s="179"/>
      <c r="F169" s="181">
        <f>+F79</f>
        <v>512220536</v>
      </c>
      <c r="G169" s="181"/>
      <c r="H169" s="181"/>
      <c r="I169" s="181"/>
      <c r="J169" s="181"/>
      <c r="K169" s="189"/>
      <c r="L169" s="198"/>
      <c r="M169" s="194"/>
      <c r="N169" s="185"/>
      <c r="O169" s="185"/>
      <c r="P169" s="185"/>
      <c r="Q169" s="181">
        <f t="shared" ref="Q169:AD169" si="557">+Q79</f>
        <v>42685044.706986673</v>
      </c>
      <c r="R169" s="181">
        <f t="shared" si="557"/>
        <v>42685044.706986673</v>
      </c>
      <c r="S169" s="181">
        <f t="shared" si="557"/>
        <v>42685044.706986673</v>
      </c>
      <c r="T169" s="181">
        <f t="shared" si="557"/>
        <v>42685044.706986673</v>
      </c>
      <c r="U169" s="181">
        <f t="shared" si="557"/>
        <v>42685044.706986673</v>
      </c>
      <c r="V169" s="181">
        <f t="shared" si="557"/>
        <v>42685044.706986673</v>
      </c>
      <c r="W169" s="181">
        <f t="shared" si="557"/>
        <v>42685044.706986673</v>
      </c>
      <c r="X169" s="181">
        <f t="shared" si="557"/>
        <v>42685044.706986673</v>
      </c>
      <c r="Y169" s="181">
        <f t="shared" si="557"/>
        <v>42685044.706986673</v>
      </c>
      <c r="Z169" s="181">
        <f t="shared" si="557"/>
        <v>42685044.706986673</v>
      </c>
      <c r="AA169" s="181">
        <f t="shared" si="557"/>
        <v>42685044.706986673</v>
      </c>
      <c r="AB169" s="181">
        <f t="shared" si="557"/>
        <v>42685044.706986673</v>
      </c>
      <c r="AC169" s="181">
        <f t="shared" si="557"/>
        <v>85370089.413973346</v>
      </c>
      <c r="AD169" s="181">
        <f t="shared" si="557"/>
        <v>512220536.48384005</v>
      </c>
      <c r="AE169" s="198"/>
      <c r="AF169" s="181">
        <f t="shared" ref="AF169:AR169" si="558">+AF79</f>
        <v>23389260.059999999</v>
      </c>
      <c r="AG169" s="181">
        <f t="shared" si="558"/>
        <v>10979047</v>
      </c>
      <c r="AH169" s="181">
        <f t="shared" si="558"/>
        <v>0</v>
      </c>
      <c r="AI169" s="181">
        <f t="shared" si="558"/>
        <v>0</v>
      </c>
      <c r="AJ169" s="181">
        <f t="shared" si="558"/>
        <v>0</v>
      </c>
      <c r="AK169" s="181">
        <f t="shared" si="558"/>
        <v>0</v>
      </c>
      <c r="AL169" s="181">
        <f t="shared" si="558"/>
        <v>0</v>
      </c>
      <c r="AM169" s="181">
        <f t="shared" si="558"/>
        <v>0</v>
      </c>
      <c r="AN169" s="181">
        <f t="shared" si="558"/>
        <v>0</v>
      </c>
      <c r="AO169" s="181">
        <f t="shared" si="558"/>
        <v>0</v>
      </c>
      <c r="AP169" s="181">
        <f t="shared" si="558"/>
        <v>0</v>
      </c>
      <c r="AQ169" s="181">
        <f t="shared" si="558"/>
        <v>0</v>
      </c>
      <c r="AR169" s="181">
        <f t="shared" si="558"/>
        <v>34368307.060000002</v>
      </c>
      <c r="AS169" s="198"/>
      <c r="AT169" s="161">
        <f t="shared" si="550"/>
        <v>-0.45205023865954502</v>
      </c>
      <c r="AU169" s="161">
        <f t="shared" si="551"/>
        <v>-0.742789375638092</v>
      </c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>
        <f t="shared" si="552"/>
        <v>-0.59741980714881848</v>
      </c>
    </row>
    <row r="170" spans="1:58">
      <c r="A170" s="72"/>
      <c r="B170" s="182" t="s">
        <v>1054</v>
      </c>
      <c r="C170" s="182"/>
      <c r="D170" s="182"/>
      <c r="E170" s="182"/>
      <c r="F170" s="186">
        <f>SUM(F171:F174)</f>
        <v>20689404127.959999</v>
      </c>
      <c r="G170" s="186"/>
      <c r="H170" s="186"/>
      <c r="I170" s="186"/>
      <c r="J170" s="186"/>
      <c r="K170" s="190"/>
      <c r="L170" s="199"/>
      <c r="M170" s="195"/>
      <c r="N170" s="186"/>
      <c r="O170" s="186"/>
      <c r="P170" s="186"/>
      <c r="Q170" s="186">
        <f t="shared" ref="Q170:AD170" si="559">SUM(Q171:Q174)</f>
        <v>-4441080943.3699999</v>
      </c>
      <c r="R170" s="186">
        <f t="shared" si="559"/>
        <v>13321070794.629999</v>
      </c>
      <c r="S170" s="186">
        <f t="shared" si="559"/>
        <v>-4441080943.3699999</v>
      </c>
      <c r="T170" s="186">
        <f t="shared" si="559"/>
        <v>-4441080943.3699999</v>
      </c>
      <c r="U170" s="186">
        <f t="shared" si="559"/>
        <v>-1351080943.3699999</v>
      </c>
      <c r="V170" s="186">
        <f t="shared" si="559"/>
        <v>-4441080943.3699999</v>
      </c>
      <c r="W170" s="186">
        <f t="shared" si="559"/>
        <v>-4441080943.3699999</v>
      </c>
      <c r="X170" s="186">
        <f t="shared" si="559"/>
        <v>-4441080943.3699999</v>
      </c>
      <c r="Y170" s="186">
        <f t="shared" si="559"/>
        <v>-621080943.36999989</v>
      </c>
      <c r="Z170" s="186">
        <f t="shared" si="559"/>
        <v>-4441080943.3699999</v>
      </c>
      <c r="AA170" s="186">
        <f t="shared" si="559"/>
        <v>-4441080943.3699999</v>
      </c>
      <c r="AB170" s="186">
        <f t="shared" si="559"/>
        <v>-4441080943.4099998</v>
      </c>
      <c r="AC170" s="186">
        <f t="shared" si="559"/>
        <v>13362737461.299999</v>
      </c>
      <c r="AD170" s="186">
        <f t="shared" si="559"/>
        <v>20689404127.959999</v>
      </c>
      <c r="AE170" s="199"/>
      <c r="AF170" s="186">
        <f t="shared" ref="AF170:AR170" si="560">SUM(AF171:AF174)</f>
        <v>-3716021498.9499998</v>
      </c>
      <c r="AG170" s="186">
        <f t="shared" si="560"/>
        <v>12947390083.769999</v>
      </c>
      <c r="AH170" s="186">
        <f t="shared" si="560"/>
        <v>-4482747610.04</v>
      </c>
      <c r="AI170" s="186">
        <f t="shared" si="560"/>
        <v>-4482747610.04</v>
      </c>
      <c r="AJ170" s="186">
        <f t="shared" si="560"/>
        <v>-4482747610.04</v>
      </c>
      <c r="AK170" s="186">
        <f t="shared" si="560"/>
        <v>-4482747610.04</v>
      </c>
      <c r="AL170" s="186">
        <f t="shared" si="560"/>
        <v>-4482747610.04</v>
      </c>
      <c r="AM170" s="186">
        <f t="shared" si="560"/>
        <v>-4482747610.04</v>
      </c>
      <c r="AN170" s="186">
        <f t="shared" si="560"/>
        <v>-4482747610.04</v>
      </c>
      <c r="AO170" s="186">
        <f t="shared" si="560"/>
        <v>-4482747610.04</v>
      </c>
      <c r="AP170" s="186">
        <f t="shared" si="560"/>
        <v>-4482747610.04</v>
      </c>
      <c r="AQ170" s="186">
        <f t="shared" si="560"/>
        <v>-4482747610.04</v>
      </c>
      <c r="AR170" s="186">
        <f t="shared" si="560"/>
        <v>13714116194.859999</v>
      </c>
      <c r="AS170" s="199"/>
      <c r="AT170" s="119">
        <f t="shared" si="550"/>
        <v>-0.16326192962153205</v>
      </c>
      <c r="AU170" s="119">
        <f t="shared" si="551"/>
        <v>-2.8051852333870867E-2</v>
      </c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>
        <f t="shared" si="552"/>
        <v>2.6295415484860949E-2</v>
      </c>
    </row>
    <row r="171" spans="1:58">
      <c r="A171" s="72"/>
      <c r="B171" s="178" t="s">
        <v>1056</v>
      </c>
      <c r="C171" s="179"/>
      <c r="D171" s="179"/>
      <c r="E171" s="179"/>
      <c r="F171" s="181">
        <f>+F72</f>
        <v>3820000000</v>
      </c>
      <c r="G171" s="181"/>
      <c r="H171" s="181"/>
      <c r="I171" s="181"/>
      <c r="J171" s="181"/>
      <c r="K171" s="189"/>
      <c r="L171" s="198"/>
      <c r="M171" s="194"/>
      <c r="N171" s="185"/>
      <c r="O171" s="185"/>
      <c r="P171" s="185"/>
      <c r="Q171" s="181">
        <f t="shared" ref="Q171:AD171" si="561">+Q72</f>
        <v>0</v>
      </c>
      <c r="R171" s="181">
        <f t="shared" si="561"/>
        <v>0</v>
      </c>
      <c r="S171" s="181">
        <f t="shared" si="561"/>
        <v>0</v>
      </c>
      <c r="T171" s="181">
        <f t="shared" si="561"/>
        <v>0</v>
      </c>
      <c r="U171" s="181">
        <f t="shared" si="561"/>
        <v>0</v>
      </c>
      <c r="V171" s="181">
        <f t="shared" si="561"/>
        <v>0</v>
      </c>
      <c r="W171" s="181">
        <f t="shared" si="561"/>
        <v>0</v>
      </c>
      <c r="X171" s="181">
        <f t="shared" si="561"/>
        <v>0</v>
      </c>
      <c r="Y171" s="181">
        <f t="shared" si="561"/>
        <v>3820000000</v>
      </c>
      <c r="Z171" s="181">
        <f t="shared" si="561"/>
        <v>0</v>
      </c>
      <c r="AA171" s="181">
        <f t="shared" si="561"/>
        <v>0</v>
      </c>
      <c r="AB171" s="181">
        <f t="shared" si="561"/>
        <v>0</v>
      </c>
      <c r="AC171" s="181">
        <f t="shared" si="561"/>
        <v>0</v>
      </c>
      <c r="AD171" s="181">
        <f t="shared" si="561"/>
        <v>3820000000</v>
      </c>
      <c r="AE171" s="198"/>
      <c r="AF171" s="181">
        <f t="shared" ref="AF171:AR171" si="562">+AF72</f>
        <v>0</v>
      </c>
      <c r="AG171" s="181">
        <f t="shared" si="562"/>
        <v>0</v>
      </c>
      <c r="AH171" s="181">
        <f t="shared" si="562"/>
        <v>0</v>
      </c>
      <c r="AI171" s="181">
        <f t="shared" si="562"/>
        <v>0</v>
      </c>
      <c r="AJ171" s="181">
        <f t="shared" si="562"/>
        <v>0</v>
      </c>
      <c r="AK171" s="181">
        <f t="shared" si="562"/>
        <v>0</v>
      </c>
      <c r="AL171" s="181">
        <f t="shared" si="562"/>
        <v>0</v>
      </c>
      <c r="AM171" s="181">
        <f t="shared" si="562"/>
        <v>0</v>
      </c>
      <c r="AN171" s="181">
        <f t="shared" si="562"/>
        <v>0</v>
      </c>
      <c r="AO171" s="181">
        <f t="shared" si="562"/>
        <v>0</v>
      </c>
      <c r="AP171" s="181">
        <f t="shared" si="562"/>
        <v>0</v>
      </c>
      <c r="AQ171" s="181">
        <f t="shared" si="562"/>
        <v>0</v>
      </c>
      <c r="AR171" s="181">
        <f t="shared" si="562"/>
        <v>0</v>
      </c>
      <c r="AS171" s="198"/>
      <c r="AT171" s="161" t="e">
        <f t="shared" si="550"/>
        <v>#DIV/0!</v>
      </c>
      <c r="AU171" s="161" t="e">
        <f t="shared" si="551"/>
        <v>#DIV/0!</v>
      </c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 t="e">
        <f t="shared" si="552"/>
        <v>#DIV/0!</v>
      </c>
    </row>
    <row r="172" spans="1:58">
      <c r="A172" s="72"/>
      <c r="B172" s="178" t="s">
        <v>1057</v>
      </c>
      <c r="C172" s="179"/>
      <c r="D172" s="179"/>
      <c r="E172" s="179"/>
      <c r="F172" s="181">
        <f>+F13</f>
        <v>3590000000</v>
      </c>
      <c r="G172" s="181"/>
      <c r="H172" s="181"/>
      <c r="I172" s="181"/>
      <c r="J172" s="181"/>
      <c r="K172" s="189"/>
      <c r="L172" s="198"/>
      <c r="M172" s="194"/>
      <c r="N172" s="185"/>
      <c r="O172" s="185"/>
      <c r="P172" s="185"/>
      <c r="Q172" s="181">
        <f t="shared" ref="Q172:AD172" si="563">+Q13</f>
        <v>41666666.670000002</v>
      </c>
      <c r="R172" s="181">
        <f t="shared" si="563"/>
        <v>41666666.670000002</v>
      </c>
      <c r="S172" s="181">
        <f t="shared" si="563"/>
        <v>41666666.670000002</v>
      </c>
      <c r="T172" s="181">
        <f t="shared" si="563"/>
        <v>41666666.670000002</v>
      </c>
      <c r="U172" s="181">
        <f t="shared" si="563"/>
        <v>3131666666.6700001</v>
      </c>
      <c r="V172" s="181">
        <f t="shared" si="563"/>
        <v>41666666.670000002</v>
      </c>
      <c r="W172" s="181">
        <f t="shared" si="563"/>
        <v>41666666.670000002</v>
      </c>
      <c r="X172" s="181">
        <f t="shared" si="563"/>
        <v>41666666.670000002</v>
      </c>
      <c r="Y172" s="181">
        <f t="shared" si="563"/>
        <v>41666666.670000002</v>
      </c>
      <c r="Z172" s="181">
        <f t="shared" si="563"/>
        <v>41666666.670000002</v>
      </c>
      <c r="AA172" s="181">
        <f t="shared" si="563"/>
        <v>41666666.670000002</v>
      </c>
      <c r="AB172" s="181">
        <f t="shared" si="563"/>
        <v>41666666.630000003</v>
      </c>
      <c r="AC172" s="181">
        <f t="shared" si="563"/>
        <v>83333333.340000004</v>
      </c>
      <c r="AD172" s="181">
        <f t="shared" si="563"/>
        <v>3590000000</v>
      </c>
      <c r="AE172" s="198"/>
      <c r="AF172" s="181">
        <f t="shared" ref="AF172:AR172" si="564">+AF13</f>
        <v>0</v>
      </c>
      <c r="AG172" s="181">
        <f t="shared" si="564"/>
        <v>0</v>
      </c>
      <c r="AH172" s="181">
        <f t="shared" si="564"/>
        <v>0</v>
      </c>
      <c r="AI172" s="181">
        <f t="shared" si="564"/>
        <v>0</v>
      </c>
      <c r="AJ172" s="181">
        <f t="shared" si="564"/>
        <v>0</v>
      </c>
      <c r="AK172" s="181">
        <f t="shared" si="564"/>
        <v>0</v>
      </c>
      <c r="AL172" s="181">
        <f t="shared" si="564"/>
        <v>0</v>
      </c>
      <c r="AM172" s="181">
        <f t="shared" si="564"/>
        <v>0</v>
      </c>
      <c r="AN172" s="181">
        <f t="shared" si="564"/>
        <v>0</v>
      </c>
      <c r="AO172" s="181">
        <f t="shared" si="564"/>
        <v>0</v>
      </c>
      <c r="AP172" s="181">
        <f t="shared" si="564"/>
        <v>0</v>
      </c>
      <c r="AQ172" s="181">
        <f t="shared" si="564"/>
        <v>0</v>
      </c>
      <c r="AR172" s="181">
        <f t="shared" si="564"/>
        <v>0</v>
      </c>
      <c r="AS172" s="198"/>
      <c r="AT172" s="161">
        <f t="shared" si="550"/>
        <v>-1</v>
      </c>
      <c r="AU172" s="161">
        <f t="shared" si="551"/>
        <v>-1</v>
      </c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>
        <f t="shared" si="552"/>
        <v>-1</v>
      </c>
    </row>
    <row r="173" spans="1:58">
      <c r="A173" s="72"/>
      <c r="B173" s="178" t="s">
        <v>979</v>
      </c>
      <c r="C173" s="180"/>
      <c r="D173" s="180"/>
      <c r="E173" s="180"/>
      <c r="F173" s="185">
        <f>+F157-F168</f>
        <v>12328404127.959999</v>
      </c>
      <c r="G173" s="181"/>
      <c r="H173" s="181"/>
      <c r="I173" s="181"/>
      <c r="J173" s="181"/>
      <c r="K173" s="189"/>
      <c r="L173" s="198"/>
      <c r="M173" s="194"/>
      <c r="N173" s="185"/>
      <c r="O173" s="185"/>
      <c r="P173" s="185"/>
      <c r="Q173" s="185">
        <f t="shared" ref="Q173:AD173" si="565">+Q157-Q168</f>
        <v>-4482747610.04</v>
      </c>
      <c r="R173" s="185">
        <f t="shared" si="565"/>
        <v>12328404127.959999</v>
      </c>
      <c r="S173" s="185">
        <f t="shared" si="565"/>
        <v>-4482747610.04</v>
      </c>
      <c r="T173" s="185">
        <f t="shared" si="565"/>
        <v>-4482747610.04</v>
      </c>
      <c r="U173" s="185">
        <f t="shared" si="565"/>
        <v>-4482747610.04</v>
      </c>
      <c r="V173" s="185">
        <f t="shared" si="565"/>
        <v>-4482747610.04</v>
      </c>
      <c r="W173" s="185">
        <f t="shared" si="565"/>
        <v>-4482747610.04</v>
      </c>
      <c r="X173" s="185">
        <f t="shared" si="565"/>
        <v>-4482747610.04</v>
      </c>
      <c r="Y173" s="185">
        <f t="shared" si="565"/>
        <v>-4482747610.04</v>
      </c>
      <c r="Z173" s="185">
        <f t="shared" si="565"/>
        <v>-4482747610.04</v>
      </c>
      <c r="AA173" s="185">
        <f t="shared" si="565"/>
        <v>-4482747610.04</v>
      </c>
      <c r="AB173" s="185">
        <f t="shared" si="565"/>
        <v>-4482747610.04</v>
      </c>
      <c r="AC173" s="185">
        <f t="shared" si="565"/>
        <v>12328404127.959999</v>
      </c>
      <c r="AD173" s="185">
        <f t="shared" si="565"/>
        <v>12328404127.959999</v>
      </c>
      <c r="AE173" s="198"/>
      <c r="AF173" s="185">
        <f t="shared" ref="AF173:AR173" si="566">+AF157-AF168</f>
        <v>-4482747610.04</v>
      </c>
      <c r="AG173" s="185">
        <f t="shared" si="566"/>
        <v>12328404127.959999</v>
      </c>
      <c r="AH173" s="185">
        <f t="shared" si="566"/>
        <v>-4482747610.04</v>
      </c>
      <c r="AI173" s="185">
        <f t="shared" si="566"/>
        <v>-4482747610.04</v>
      </c>
      <c r="AJ173" s="185">
        <f t="shared" si="566"/>
        <v>-4482747610.04</v>
      </c>
      <c r="AK173" s="185">
        <f t="shared" si="566"/>
        <v>-4482747610.04</v>
      </c>
      <c r="AL173" s="185">
        <f t="shared" si="566"/>
        <v>-4482747610.04</v>
      </c>
      <c r="AM173" s="185">
        <f t="shared" si="566"/>
        <v>-4482747610.04</v>
      </c>
      <c r="AN173" s="185">
        <f t="shared" si="566"/>
        <v>-4482747610.04</v>
      </c>
      <c r="AO173" s="185">
        <f t="shared" si="566"/>
        <v>-4482747610.04</v>
      </c>
      <c r="AP173" s="185">
        <f t="shared" si="566"/>
        <v>-4482747610.04</v>
      </c>
      <c r="AQ173" s="185">
        <f t="shared" si="566"/>
        <v>-4482747610.04</v>
      </c>
      <c r="AR173" s="185">
        <f t="shared" si="566"/>
        <v>12328404127.959999</v>
      </c>
      <c r="AS173" s="198"/>
      <c r="AT173" s="161">
        <f t="shared" si="550"/>
        <v>0</v>
      </c>
      <c r="AU173" s="161">
        <f t="shared" si="551"/>
        <v>0</v>
      </c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>
        <f t="shared" si="552"/>
        <v>0</v>
      </c>
    </row>
    <row r="174" spans="1:58">
      <c r="A174" s="72"/>
      <c r="B174" s="178" t="s">
        <v>1058</v>
      </c>
      <c r="C174" s="179"/>
      <c r="D174" s="179"/>
      <c r="E174" s="179"/>
      <c r="F174" s="185">
        <f>+F113</f>
        <v>951000000</v>
      </c>
      <c r="G174" s="181"/>
      <c r="H174" s="181"/>
      <c r="I174" s="181"/>
      <c r="J174" s="181"/>
      <c r="K174" s="189"/>
      <c r="L174" s="198"/>
      <c r="M174" s="194"/>
      <c r="N174" s="185"/>
      <c r="O174" s="185"/>
      <c r="P174" s="185"/>
      <c r="Q174" s="185">
        <f t="shared" ref="Q174:AD174" si="567">+Q113</f>
        <v>0</v>
      </c>
      <c r="R174" s="185">
        <f t="shared" si="567"/>
        <v>951000000</v>
      </c>
      <c r="S174" s="185">
        <f t="shared" si="567"/>
        <v>0</v>
      </c>
      <c r="T174" s="185">
        <f t="shared" si="567"/>
        <v>0</v>
      </c>
      <c r="U174" s="185">
        <f t="shared" si="567"/>
        <v>0</v>
      </c>
      <c r="V174" s="185">
        <f t="shared" si="567"/>
        <v>0</v>
      </c>
      <c r="W174" s="185">
        <f t="shared" si="567"/>
        <v>0</v>
      </c>
      <c r="X174" s="185">
        <f t="shared" si="567"/>
        <v>0</v>
      </c>
      <c r="Y174" s="185">
        <f t="shared" si="567"/>
        <v>0</v>
      </c>
      <c r="Z174" s="185">
        <f t="shared" si="567"/>
        <v>0</v>
      </c>
      <c r="AA174" s="185">
        <f t="shared" si="567"/>
        <v>0</v>
      </c>
      <c r="AB174" s="185">
        <f t="shared" si="567"/>
        <v>0</v>
      </c>
      <c r="AC174" s="185">
        <f t="shared" si="567"/>
        <v>951000000</v>
      </c>
      <c r="AD174" s="185">
        <f t="shared" si="567"/>
        <v>951000000</v>
      </c>
      <c r="AE174" s="198"/>
      <c r="AF174" s="185">
        <f t="shared" ref="AF174:AR174" si="568">+AF113</f>
        <v>766726111.09000003</v>
      </c>
      <c r="AG174" s="185">
        <f t="shared" si="568"/>
        <v>618985955.80999994</v>
      </c>
      <c r="AH174" s="185">
        <f t="shared" si="568"/>
        <v>0</v>
      </c>
      <c r="AI174" s="185">
        <f t="shared" si="568"/>
        <v>0</v>
      </c>
      <c r="AJ174" s="185">
        <f t="shared" si="568"/>
        <v>0</v>
      </c>
      <c r="AK174" s="185">
        <f t="shared" si="568"/>
        <v>0</v>
      </c>
      <c r="AL174" s="185">
        <f t="shared" si="568"/>
        <v>0</v>
      </c>
      <c r="AM174" s="185">
        <f t="shared" si="568"/>
        <v>0</v>
      </c>
      <c r="AN174" s="185">
        <f t="shared" si="568"/>
        <v>0</v>
      </c>
      <c r="AO174" s="185">
        <f t="shared" si="568"/>
        <v>0</v>
      </c>
      <c r="AP174" s="185">
        <f t="shared" si="568"/>
        <v>0</v>
      </c>
      <c r="AQ174" s="185">
        <f t="shared" si="568"/>
        <v>0</v>
      </c>
      <c r="AR174" s="185">
        <f t="shared" si="568"/>
        <v>1385712066.9000001</v>
      </c>
      <c r="AS174" s="198"/>
      <c r="AT174" s="161" t="e">
        <f t="shared" si="550"/>
        <v>#DIV/0!</v>
      </c>
      <c r="AU174" s="161">
        <f t="shared" si="551"/>
        <v>-0.34912097180862256</v>
      </c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>
        <f t="shared" si="552"/>
        <v>0.45711048044164049</v>
      </c>
    </row>
    <row r="175" spans="1:58">
      <c r="A175" s="72"/>
      <c r="B175" s="182" t="s">
        <v>1059</v>
      </c>
      <c r="C175" s="182"/>
      <c r="D175" s="182"/>
      <c r="E175" s="182"/>
      <c r="F175" s="186">
        <f>+F170+F165</f>
        <v>147580793843</v>
      </c>
      <c r="G175" s="186"/>
      <c r="H175" s="186"/>
      <c r="I175" s="186"/>
      <c r="J175" s="186"/>
      <c r="K175" s="190"/>
      <c r="L175" s="199"/>
      <c r="M175" s="195"/>
      <c r="N175" s="186"/>
      <c r="O175" s="186"/>
      <c r="P175" s="186"/>
      <c r="Q175" s="186">
        <f t="shared" ref="Q175:AD175" si="569">+Q170+Q165</f>
        <v>4717629154.4196558</v>
      </c>
      <c r="R175" s="186">
        <f t="shared" si="569"/>
        <v>28504923778.17672</v>
      </c>
      <c r="S175" s="186">
        <f t="shared" si="569"/>
        <v>6523827094.1540537</v>
      </c>
      <c r="T175" s="186">
        <f t="shared" si="569"/>
        <v>9113867562.6496544</v>
      </c>
      <c r="U175" s="186">
        <f t="shared" si="569"/>
        <v>25367336285.266655</v>
      </c>
      <c r="V175" s="186">
        <f t="shared" si="569"/>
        <v>8759460431.9423218</v>
      </c>
      <c r="W175" s="186">
        <f t="shared" si="569"/>
        <v>9621553782.6540527</v>
      </c>
      <c r="X175" s="186">
        <f t="shared" si="569"/>
        <v>27401275652.525318</v>
      </c>
      <c r="Y175" s="186">
        <f t="shared" si="569"/>
        <v>9466056992.4196548</v>
      </c>
      <c r="Z175" s="186">
        <f t="shared" si="569"/>
        <v>4871678388.4196558</v>
      </c>
      <c r="AA175" s="186">
        <f t="shared" si="569"/>
        <v>4555121169.4196558</v>
      </c>
      <c r="AB175" s="186">
        <f t="shared" si="569"/>
        <v>8678063550.6623211</v>
      </c>
      <c r="AC175" s="186">
        <f t="shared" si="569"/>
        <v>33222552932.596375</v>
      </c>
      <c r="AD175" s="186">
        <f t="shared" si="569"/>
        <v>147580793842.70969</v>
      </c>
      <c r="AE175" s="199"/>
      <c r="AF175" s="186">
        <f t="shared" ref="AF175:AR175" si="570">+AF170+AF165</f>
        <v>5366586961.1500006</v>
      </c>
      <c r="AG175" s="186">
        <f t="shared" si="570"/>
        <v>28730172661.809998</v>
      </c>
      <c r="AH175" s="186">
        <f t="shared" si="570"/>
        <v>0</v>
      </c>
      <c r="AI175" s="186">
        <f t="shared" si="570"/>
        <v>0</v>
      </c>
      <c r="AJ175" s="186">
        <f t="shared" si="570"/>
        <v>0</v>
      </c>
      <c r="AK175" s="186">
        <f t="shared" si="570"/>
        <v>0</v>
      </c>
      <c r="AL175" s="186">
        <f t="shared" si="570"/>
        <v>0</v>
      </c>
      <c r="AM175" s="186">
        <f t="shared" si="570"/>
        <v>0</v>
      </c>
      <c r="AN175" s="186">
        <f t="shared" si="570"/>
        <v>0</v>
      </c>
      <c r="AO175" s="186">
        <f t="shared" si="570"/>
        <v>0</v>
      </c>
      <c r="AP175" s="186">
        <f t="shared" si="570"/>
        <v>0</v>
      </c>
      <c r="AQ175" s="186">
        <f t="shared" si="570"/>
        <v>0</v>
      </c>
      <c r="AR175" s="186">
        <f t="shared" si="570"/>
        <v>34092593600.959999</v>
      </c>
      <c r="AS175" s="199"/>
      <c r="AT175" s="119">
        <f t="shared" si="550"/>
        <v>0.13756015691109935</v>
      </c>
      <c r="AU175" s="119">
        <f t="shared" si="551"/>
        <v>7.9021044008448713E-3</v>
      </c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>
        <f t="shared" si="552"/>
        <v>2.6188254410454484E-2</v>
      </c>
    </row>
    <row r="176" spans="1:58">
      <c r="B176" s="180"/>
      <c r="C176" s="180"/>
      <c r="D176" s="180"/>
      <c r="E176" s="180"/>
      <c r="F176" s="185">
        <f>+F144</f>
        <v>147580793843</v>
      </c>
      <c r="G176" s="185"/>
      <c r="H176" s="185"/>
      <c r="I176" s="185"/>
      <c r="J176" s="185"/>
      <c r="K176" s="191"/>
      <c r="L176" s="198"/>
      <c r="M176" s="194"/>
      <c r="N176" s="185"/>
      <c r="O176" s="185"/>
      <c r="P176" s="185"/>
      <c r="Q176" s="185">
        <f t="shared" ref="Q176:AD176" si="571">+Q144</f>
        <v>4717629154.4196539</v>
      </c>
      <c r="R176" s="185">
        <f t="shared" si="571"/>
        <v>28504923778.17672</v>
      </c>
      <c r="S176" s="185">
        <f t="shared" si="571"/>
        <v>6523827094.1540527</v>
      </c>
      <c r="T176" s="185">
        <f t="shared" si="571"/>
        <v>9113867562.6496544</v>
      </c>
      <c r="U176" s="185">
        <f t="shared" si="571"/>
        <v>25367336285.266651</v>
      </c>
      <c r="V176" s="185">
        <f t="shared" si="571"/>
        <v>8759460431.9423218</v>
      </c>
      <c r="W176" s="185">
        <f t="shared" si="571"/>
        <v>9621553782.6540546</v>
      </c>
      <c r="X176" s="185">
        <f t="shared" si="571"/>
        <v>27401275652.525314</v>
      </c>
      <c r="Y176" s="185">
        <f t="shared" si="571"/>
        <v>9466056992.4196548</v>
      </c>
      <c r="Z176" s="185">
        <f t="shared" si="571"/>
        <v>4871678388.4196529</v>
      </c>
      <c r="AA176" s="185">
        <f t="shared" si="571"/>
        <v>4555121169.4196539</v>
      </c>
      <c r="AB176" s="185">
        <f t="shared" si="571"/>
        <v>8678063550.6623211</v>
      </c>
      <c r="AC176" s="185">
        <f t="shared" si="571"/>
        <v>33222552932.596375</v>
      </c>
      <c r="AD176" s="185">
        <f t="shared" si="571"/>
        <v>147580793842.70972</v>
      </c>
      <c r="AE176" s="198"/>
      <c r="AF176" s="185">
        <f t="shared" ref="AF176:AR176" si="572">+AF144</f>
        <v>5366586961.1499996</v>
      </c>
      <c r="AG176" s="185">
        <f t="shared" si="572"/>
        <v>28730172661.810001</v>
      </c>
      <c r="AH176" s="185">
        <f t="shared" si="572"/>
        <v>0</v>
      </c>
      <c r="AI176" s="185">
        <f t="shared" si="572"/>
        <v>0</v>
      </c>
      <c r="AJ176" s="185">
        <f t="shared" si="572"/>
        <v>0</v>
      </c>
      <c r="AK176" s="185">
        <f t="shared" si="572"/>
        <v>0</v>
      </c>
      <c r="AL176" s="185">
        <f t="shared" si="572"/>
        <v>0</v>
      </c>
      <c r="AM176" s="185">
        <f t="shared" si="572"/>
        <v>0</v>
      </c>
      <c r="AN176" s="185">
        <f t="shared" si="572"/>
        <v>0</v>
      </c>
      <c r="AO176" s="185">
        <f t="shared" si="572"/>
        <v>0</v>
      </c>
      <c r="AP176" s="185">
        <f t="shared" si="572"/>
        <v>0</v>
      </c>
      <c r="AQ176" s="185">
        <f t="shared" si="572"/>
        <v>0</v>
      </c>
      <c r="AR176" s="185">
        <f t="shared" si="572"/>
        <v>34092593600.959999</v>
      </c>
      <c r="AS176" s="198"/>
      <c r="AT176" s="161">
        <f t="shared" si="550"/>
        <v>0.1375601569110996</v>
      </c>
      <c r="AU176" s="161">
        <f t="shared" si="551"/>
        <v>7.9021044008450066E-3</v>
      </c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>
        <f t="shared" si="552"/>
        <v>2.6188254410454484E-2</v>
      </c>
    </row>
    <row r="177" spans="6:6">
      <c r="F177" s="171"/>
    </row>
  </sheetData>
  <mergeCells count="8">
    <mergeCell ref="Q163:AD163"/>
    <mergeCell ref="AF163:AR163"/>
    <mergeCell ref="AT163:BF163"/>
    <mergeCell ref="C3:K3"/>
    <mergeCell ref="AT4:BF4"/>
    <mergeCell ref="AF4:AR4"/>
    <mergeCell ref="Q4:AD4"/>
    <mergeCell ref="A142:F1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L591"/>
  <sheetViews>
    <sheetView showGridLines="0" workbookViewId="0">
      <pane xSplit="2" ySplit="7" topLeftCell="AG50" activePane="bottomRight" state="frozen"/>
      <selection pane="topRight" activeCell="C1" sqref="C1"/>
      <selection pane="bottomLeft" activeCell="A8" sqref="A8"/>
      <selection pane="bottomRight" activeCell="AV73" sqref="AV73"/>
    </sheetView>
  </sheetViews>
  <sheetFormatPr baseColWidth="10" defaultRowHeight="15"/>
  <cols>
    <col min="1" max="1" width="16.140625" style="2" bestFit="1" customWidth="1"/>
    <col min="2" max="2" width="69.7109375" style="2" customWidth="1"/>
    <col min="3" max="3" width="19" style="1" hidden="1" customWidth="1"/>
    <col min="4" max="4" width="17" style="1" hidden="1" customWidth="1"/>
    <col min="5" max="5" width="22.28515625" style="1" hidden="1" customWidth="1"/>
    <col min="6" max="6" width="19.7109375" style="1" hidden="1" customWidth="1"/>
    <col min="7" max="7" width="21.5703125" style="1" bestFit="1" customWidth="1"/>
    <col min="8" max="9" width="17.85546875" style="1" hidden="1" customWidth="1"/>
    <col min="10" max="10" width="18.85546875" style="1" hidden="1" customWidth="1"/>
    <col min="11" max="12" width="17.85546875" style="1" hidden="1" customWidth="1"/>
    <col min="13" max="13" width="16.85546875" style="1" hidden="1" customWidth="1"/>
    <col min="14" max="15" width="17.85546875" style="1" hidden="1" customWidth="1"/>
    <col min="16" max="16" width="16.85546875" style="1" hidden="1" customWidth="1"/>
    <col min="17" max="17" width="18.85546875" style="1" hidden="1" customWidth="1"/>
    <col min="18" max="18" width="17.85546875" style="1" hidden="1" customWidth="1"/>
    <col min="19" max="19" width="3.85546875" style="91" customWidth="1"/>
    <col min="20" max="20" width="18.85546875" style="1" hidden="1" customWidth="1"/>
    <col min="21" max="21" width="17" style="1" bestFit="1" customWidth="1"/>
    <col min="22" max="22" width="18" style="1" bestFit="1" customWidth="1"/>
    <col min="23" max="29" width="17.85546875" style="1" hidden="1" customWidth="1"/>
    <col min="30" max="30" width="16.85546875" style="1" hidden="1" customWidth="1"/>
    <col min="31" max="32" width="17.85546875" style="1" hidden="1" customWidth="1"/>
    <col min="33" max="33" width="18" style="1" bestFit="1" customWidth="1"/>
    <col min="34" max="34" width="19.7109375" style="1" bestFit="1" customWidth="1"/>
    <col min="35" max="35" width="3.42578125" style="91" customWidth="1"/>
    <col min="36" max="36" width="21.42578125" style="1" bestFit="1" customWidth="1"/>
    <col min="37" max="37" width="18" style="1" bestFit="1" customWidth="1"/>
    <col min="38" max="38" width="10.7109375" style="1" hidden="1" customWidth="1"/>
    <col min="39" max="39" width="18.28515625" style="1" hidden="1" customWidth="1"/>
    <col min="40" max="40" width="10.140625" style="1" hidden="1" customWidth="1"/>
    <col min="41" max="41" width="18.7109375" style="1" hidden="1" customWidth="1"/>
    <col min="42" max="42" width="18.140625" style="1" hidden="1" customWidth="1"/>
    <col min="43" max="43" width="11.28515625" style="1" hidden="1" customWidth="1"/>
    <col min="44" max="44" width="15.5703125" style="1" hidden="1" customWidth="1"/>
    <col min="45" max="45" width="12.28515625" style="1" hidden="1" customWidth="1"/>
    <col min="46" max="46" width="15.140625" style="1" hidden="1" customWidth="1"/>
    <col min="47" max="47" width="14.28515625" style="1" hidden="1" customWidth="1"/>
    <col min="48" max="49" width="18" style="1" bestFit="1" customWidth="1"/>
    <col min="50" max="50" width="3.85546875" style="91" customWidth="1"/>
    <col min="51" max="52" width="17.85546875" style="1" bestFit="1" customWidth="1"/>
    <col min="53" max="62" width="17.85546875" style="1" hidden="1" customWidth="1"/>
    <col min="63" max="63" width="17.85546875" style="129" bestFit="1" customWidth="1"/>
    <col min="64" max="64" width="17.85546875" style="1" hidden="1" customWidth="1"/>
    <col min="65" max="16384" width="11.42578125" style="91"/>
  </cols>
  <sheetData>
    <row r="4" spans="1:64">
      <c r="AV4" s="1">
        <f>+AV10-AV29</f>
        <v>9737970580.3400002</v>
      </c>
    </row>
    <row r="6" spans="1:64" ht="25.5" customHeight="1" thickBot="1">
      <c r="T6" s="221" t="s">
        <v>1039</v>
      </c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J6" s="222" t="s">
        <v>1040</v>
      </c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Y6" s="222" t="s">
        <v>1047</v>
      </c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</row>
    <row r="7" spans="1:64" s="128" customFormat="1" ht="45">
      <c r="A7" s="125" t="s">
        <v>0</v>
      </c>
      <c r="B7" s="125" t="s">
        <v>1</v>
      </c>
      <c r="C7" s="126" t="s">
        <v>2</v>
      </c>
      <c r="D7" s="126" t="s">
        <v>3</v>
      </c>
      <c r="E7" s="126" t="s">
        <v>4</v>
      </c>
      <c r="F7" s="126" t="s">
        <v>6</v>
      </c>
      <c r="G7" s="126" t="s">
        <v>607</v>
      </c>
      <c r="H7" s="126" t="s">
        <v>608</v>
      </c>
      <c r="I7" s="126" t="s">
        <v>609</v>
      </c>
      <c r="J7" s="126" t="s">
        <v>610</v>
      </c>
      <c r="K7" s="126" t="s">
        <v>611</v>
      </c>
      <c r="L7" s="126" t="s">
        <v>612</v>
      </c>
      <c r="M7" s="126" t="s">
        <v>7</v>
      </c>
      <c r="N7" s="126" t="s">
        <v>613</v>
      </c>
      <c r="O7" s="126" t="s">
        <v>614</v>
      </c>
      <c r="P7" s="126" t="s">
        <v>615</v>
      </c>
      <c r="Q7" s="126" t="s">
        <v>616</v>
      </c>
      <c r="R7" s="126" t="s">
        <v>617</v>
      </c>
      <c r="S7" s="127"/>
      <c r="T7" s="126" t="s">
        <v>984</v>
      </c>
      <c r="U7" s="34" t="s">
        <v>1060</v>
      </c>
      <c r="V7" s="34" t="s">
        <v>1061</v>
      </c>
      <c r="W7" s="173" t="s">
        <v>996</v>
      </c>
      <c r="X7" s="173" t="s">
        <v>997</v>
      </c>
      <c r="Y7" s="173" t="s">
        <v>998</v>
      </c>
      <c r="Z7" s="173" t="s">
        <v>999</v>
      </c>
      <c r="AA7" s="173" t="s">
        <v>1000</v>
      </c>
      <c r="AB7" s="173" t="s">
        <v>1001</v>
      </c>
      <c r="AC7" s="173" t="s">
        <v>1002</v>
      </c>
      <c r="AD7" s="173" t="s">
        <v>1003</v>
      </c>
      <c r="AE7" s="173" t="s">
        <v>1004</v>
      </c>
      <c r="AF7" s="173" t="s">
        <v>1005</v>
      </c>
      <c r="AG7" s="173" t="s">
        <v>1018</v>
      </c>
      <c r="AH7" s="126" t="s">
        <v>985</v>
      </c>
      <c r="AI7" s="127"/>
      <c r="AJ7" s="34" t="s">
        <v>1062</v>
      </c>
      <c r="AK7" s="34" t="s">
        <v>1063</v>
      </c>
      <c r="AL7" s="34" t="s">
        <v>1008</v>
      </c>
      <c r="AM7" s="34" t="s">
        <v>1009</v>
      </c>
      <c r="AN7" s="34" t="s">
        <v>1010</v>
      </c>
      <c r="AO7" s="34" t="s">
        <v>1011</v>
      </c>
      <c r="AP7" s="34" t="s">
        <v>1012</v>
      </c>
      <c r="AQ7" s="34" t="s">
        <v>1013</v>
      </c>
      <c r="AR7" s="34" t="s">
        <v>1014</v>
      </c>
      <c r="AS7" s="34" t="s">
        <v>1015</v>
      </c>
      <c r="AT7" s="34" t="s">
        <v>1016</v>
      </c>
      <c r="AU7" s="34" t="s">
        <v>1017</v>
      </c>
      <c r="AV7" s="34" t="s">
        <v>1038</v>
      </c>
      <c r="AW7" s="34" t="s">
        <v>985</v>
      </c>
      <c r="AX7" s="127"/>
      <c r="AY7" s="34" t="s">
        <v>1019</v>
      </c>
      <c r="AZ7" s="34" t="s">
        <v>1020</v>
      </c>
      <c r="BA7" s="34" t="s">
        <v>1021</v>
      </c>
      <c r="BB7" s="34" t="s">
        <v>1022</v>
      </c>
      <c r="BC7" s="34" t="s">
        <v>1023</v>
      </c>
      <c r="BD7" s="34" t="s">
        <v>1024</v>
      </c>
      <c r="BE7" s="34" t="s">
        <v>1025</v>
      </c>
      <c r="BF7" s="34" t="s">
        <v>1026</v>
      </c>
      <c r="BG7" s="34" t="s">
        <v>1027</v>
      </c>
      <c r="BH7" s="34" t="s">
        <v>1028</v>
      </c>
      <c r="BI7" s="34" t="s">
        <v>1029</v>
      </c>
      <c r="BJ7" s="34" t="s">
        <v>1030</v>
      </c>
      <c r="BK7" s="34" t="s">
        <v>1031</v>
      </c>
      <c r="BL7" s="34"/>
    </row>
    <row r="8" spans="1:64">
      <c r="A8" s="4"/>
      <c r="B8" s="5" t="s">
        <v>597</v>
      </c>
      <c r="C8" s="6">
        <f t="shared" ref="C8:R8" si="0">+C9+C73+C264+C272+C258</f>
        <v>129818642105.92</v>
      </c>
      <c r="D8" s="6">
        <f t="shared" si="0"/>
        <v>1609679170</v>
      </c>
      <c r="E8" s="6">
        <f t="shared" si="0"/>
        <v>1609679170</v>
      </c>
      <c r="F8" s="6">
        <f t="shared" si="0"/>
        <v>17762151737.5</v>
      </c>
      <c r="G8" s="6">
        <f t="shared" si="0"/>
        <v>147580793843.41998</v>
      </c>
      <c r="H8" s="6">
        <f t="shared" si="0"/>
        <v>13466400315.310001</v>
      </c>
      <c r="I8" s="6">
        <f t="shared" si="0"/>
        <v>24504066156.34</v>
      </c>
      <c r="J8" s="6">
        <f t="shared" si="0"/>
        <v>123359497087.08</v>
      </c>
      <c r="K8" s="6">
        <f t="shared" si="0"/>
        <v>11893417674.35</v>
      </c>
      <c r="L8" s="6">
        <f t="shared" si="0"/>
        <v>17673798334.330002</v>
      </c>
      <c r="M8" s="6">
        <f t="shared" si="0"/>
        <v>4335382439.0200005</v>
      </c>
      <c r="N8" s="6">
        <f t="shared" si="0"/>
        <v>17724926660</v>
      </c>
      <c r="O8" s="6">
        <f t="shared" si="0"/>
        <v>28259555060.310001</v>
      </c>
      <c r="P8" s="6">
        <f t="shared" si="0"/>
        <v>4038258303.9700003</v>
      </c>
      <c r="Q8" s="6">
        <f t="shared" si="0"/>
        <v>119604008183.11</v>
      </c>
      <c r="R8" s="6">
        <f t="shared" si="0"/>
        <v>17673798334.330002</v>
      </c>
      <c r="S8" s="124"/>
      <c r="T8" s="6">
        <f t="shared" ref="T8:AF8" si="1">+T9+T73+T264+T272+T258</f>
        <v>147538793843.42328</v>
      </c>
      <c r="U8" s="6">
        <f t="shared" si="1"/>
        <v>9311189815.2391682</v>
      </c>
      <c r="V8" s="6">
        <f t="shared" si="1"/>
        <v>14621801131.006891</v>
      </c>
      <c r="W8" s="6">
        <f t="shared" si="1"/>
        <v>10927528267.838894</v>
      </c>
      <c r="X8" s="6">
        <f t="shared" si="1"/>
        <v>10729556891.857227</v>
      </c>
      <c r="Y8" s="6">
        <f t="shared" si="1"/>
        <v>11865052349.199228</v>
      </c>
      <c r="Z8" s="6">
        <f t="shared" si="1"/>
        <v>15362177922.53256</v>
      </c>
      <c r="AA8" s="6">
        <f t="shared" si="1"/>
        <v>12123268055.510893</v>
      </c>
      <c r="AB8" s="6">
        <f t="shared" si="1"/>
        <v>13066110605.144228</v>
      </c>
      <c r="AC8" s="6">
        <f t="shared" si="1"/>
        <v>10172975256.640896</v>
      </c>
      <c r="AD8" s="6">
        <f t="shared" si="1"/>
        <v>9962091515.968895</v>
      </c>
      <c r="AE8" s="6">
        <f t="shared" si="1"/>
        <v>11703161745.968895</v>
      </c>
      <c r="AF8" s="6">
        <f t="shared" si="1"/>
        <v>17695880286.515564</v>
      </c>
      <c r="AG8" s="6">
        <f>+U8+V8</f>
        <v>23932990946.246059</v>
      </c>
      <c r="AH8" s="6">
        <f>+AH9+AH73+AH264+AH272+AH258</f>
        <v>147540793843.42334</v>
      </c>
      <c r="AI8" s="124"/>
      <c r="AJ8" s="6">
        <f>+AJ9+AJ73+AJ264+AJ272+AJ258</f>
        <v>5780310659.9799995</v>
      </c>
      <c r="AK8" s="6">
        <f>+AK9+AK73+AK264+AK272+AK258</f>
        <v>11893487674.35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>
        <f>+AJ8+AK8</f>
        <v>17673798334.330002</v>
      </c>
      <c r="AW8" s="6">
        <f t="shared" ref="AW8:AW71" si="2">SUM(AJ8:AU8)</f>
        <v>17673798334.330002</v>
      </c>
      <c r="AX8" s="124"/>
      <c r="AY8" s="119">
        <f>(AJ8-U8)/U8</f>
        <v>-0.37920815978644873</v>
      </c>
      <c r="AZ8" s="119">
        <f>(AK8-V8)/V8</f>
        <v>-0.18659216003637527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119">
        <f>(AV8-AG8)/AG8</f>
        <v>-0.26152989511316493</v>
      </c>
      <c r="BL8" s="6"/>
    </row>
    <row r="9" spans="1:64">
      <c r="A9" s="4" t="s">
        <v>8</v>
      </c>
      <c r="B9" s="5" t="s">
        <v>9</v>
      </c>
      <c r="C9" s="6">
        <f>+C10+C46</f>
        <v>112548080482</v>
      </c>
      <c r="D9" s="6">
        <f t="shared" ref="D9:AH9" si="3">+D10+D46</f>
        <v>50000000</v>
      </c>
      <c r="E9" s="6">
        <f t="shared" si="3"/>
        <v>1326909770</v>
      </c>
      <c r="F9" s="6">
        <f t="shared" si="3"/>
        <v>300382733.82999998</v>
      </c>
      <c r="G9" s="6">
        <f t="shared" si="3"/>
        <v>111571553445.83</v>
      </c>
      <c r="H9" s="6">
        <f t="shared" si="3"/>
        <v>9922901433.3400002</v>
      </c>
      <c r="I9" s="6">
        <f t="shared" si="3"/>
        <v>20651981385.34</v>
      </c>
      <c r="J9" s="6">
        <f t="shared" si="3"/>
        <v>90919572060.490005</v>
      </c>
      <c r="K9" s="6">
        <f t="shared" si="3"/>
        <v>10955074930.34</v>
      </c>
      <c r="L9" s="6">
        <f t="shared" si="3"/>
        <v>16529463511.34</v>
      </c>
      <c r="M9" s="6">
        <f t="shared" si="3"/>
        <v>3745350988</v>
      </c>
      <c r="N9" s="6">
        <f t="shared" si="3"/>
        <v>14524116021</v>
      </c>
      <c r="O9" s="6">
        <f t="shared" si="3"/>
        <v>21034225028.34</v>
      </c>
      <c r="P9" s="6">
        <f t="shared" si="3"/>
        <v>382243643</v>
      </c>
      <c r="Q9" s="6">
        <f t="shared" si="3"/>
        <v>90537328417.490005</v>
      </c>
      <c r="R9" s="6">
        <f t="shared" si="3"/>
        <v>16529463511.34</v>
      </c>
      <c r="S9" s="124"/>
      <c r="T9" s="6">
        <f t="shared" si="3"/>
        <v>111571553445.8333</v>
      </c>
      <c r="U9" s="6">
        <f t="shared" si="3"/>
        <v>7610666167.4058342</v>
      </c>
      <c r="V9" s="6">
        <f t="shared" si="3"/>
        <v>13291535449.234165</v>
      </c>
      <c r="W9" s="6">
        <f t="shared" si="3"/>
        <v>8083649783.4641666</v>
      </c>
      <c r="X9" s="6">
        <f t="shared" si="3"/>
        <v>7254368657.4058342</v>
      </c>
      <c r="Y9" s="6">
        <f t="shared" si="3"/>
        <v>7521686571.4058342</v>
      </c>
      <c r="Z9" s="6">
        <f t="shared" si="3"/>
        <v>12183287615.405834</v>
      </c>
      <c r="AA9" s="6">
        <f t="shared" si="3"/>
        <v>8122201026.4641666</v>
      </c>
      <c r="AB9" s="6">
        <f t="shared" si="3"/>
        <v>9187959010.4641685</v>
      </c>
      <c r="AC9" s="6">
        <f t="shared" si="3"/>
        <v>7337748332.4058342</v>
      </c>
      <c r="AD9" s="6">
        <f t="shared" si="3"/>
        <v>7303159205.4058342</v>
      </c>
      <c r="AE9" s="6">
        <f t="shared" si="3"/>
        <v>8424519876.4058342</v>
      </c>
      <c r="AF9" s="6">
        <f t="shared" si="3"/>
        <v>15250771750.365833</v>
      </c>
      <c r="AG9" s="6">
        <f t="shared" ref="AG9:AG72" si="4">+U9+V9</f>
        <v>20902201616.639999</v>
      </c>
      <c r="AH9" s="6">
        <f t="shared" si="3"/>
        <v>111571553445.83334</v>
      </c>
      <c r="AI9" s="124"/>
      <c r="AJ9" s="6">
        <f t="shared" ref="AJ9" si="5">+AJ10+AJ46</f>
        <v>5574388581</v>
      </c>
      <c r="AK9" s="6">
        <f t="shared" ref="AK9" si="6">+AK10+AK46</f>
        <v>10955074930.34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>
        <f t="shared" ref="AV9:AV72" si="7">+AJ9+AK9</f>
        <v>16529463511.34</v>
      </c>
      <c r="AW9" s="6">
        <f t="shared" si="2"/>
        <v>16529463511.34</v>
      </c>
      <c r="AX9" s="124"/>
      <c r="AY9" s="119">
        <f t="shared" ref="AY9:AY72" si="8">(AJ9-U9)/U9</f>
        <v>-0.2675557620864506</v>
      </c>
      <c r="AZ9" s="119">
        <f t="shared" ref="AZ9:AZ72" si="9">(AK9-V9)/V9</f>
        <v>-0.17578559887366421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119">
        <f t="shared" ref="BK9:BK72" si="10">(AV9-AG9)/AG9</f>
        <v>-0.2091998816918364</v>
      </c>
      <c r="BL9" s="6"/>
    </row>
    <row r="10" spans="1:64">
      <c r="A10" s="7" t="s">
        <v>10</v>
      </c>
      <c r="B10" s="8" t="s">
        <v>11</v>
      </c>
      <c r="C10" s="9">
        <f>+C11+C24+C37</f>
        <v>81510886902</v>
      </c>
      <c r="D10" s="9">
        <f t="shared" ref="D10:AH10" si="11">+D11+D24+D37</f>
        <v>50000000</v>
      </c>
      <c r="E10" s="9">
        <f t="shared" si="11"/>
        <v>1326909770</v>
      </c>
      <c r="F10" s="9">
        <f t="shared" si="11"/>
        <v>300382733.82999998</v>
      </c>
      <c r="G10" s="9">
        <f t="shared" si="11"/>
        <v>80534359865.830002</v>
      </c>
      <c r="H10" s="9">
        <f t="shared" si="11"/>
        <v>9207551562.3400002</v>
      </c>
      <c r="I10" s="9">
        <f t="shared" si="11"/>
        <v>14689399141.34</v>
      </c>
      <c r="J10" s="9">
        <f t="shared" si="11"/>
        <v>65844960724.490005</v>
      </c>
      <c r="K10" s="9">
        <f t="shared" si="11"/>
        <v>9131940364.3400002</v>
      </c>
      <c r="L10" s="9">
        <f t="shared" si="11"/>
        <v>14602687783.34</v>
      </c>
      <c r="M10" s="9">
        <f t="shared" si="11"/>
        <v>11100160</v>
      </c>
      <c r="N10" s="9">
        <f t="shared" si="11"/>
        <v>9938775732</v>
      </c>
      <c r="O10" s="9">
        <f t="shared" si="11"/>
        <v>14801470900.34</v>
      </c>
      <c r="P10" s="9">
        <f t="shared" si="11"/>
        <v>112071759</v>
      </c>
      <c r="Q10" s="9">
        <f t="shared" si="11"/>
        <v>65732888965.490005</v>
      </c>
      <c r="R10" s="9">
        <f t="shared" si="11"/>
        <v>14602687783.34</v>
      </c>
      <c r="S10" s="124"/>
      <c r="T10" s="9">
        <f t="shared" si="11"/>
        <v>80534359865.830002</v>
      </c>
      <c r="U10" s="9">
        <f t="shared" si="11"/>
        <v>5924124869.3191671</v>
      </c>
      <c r="V10" s="9">
        <f t="shared" si="11"/>
        <v>10301340515.319166</v>
      </c>
      <c r="W10" s="9">
        <f t="shared" si="11"/>
        <v>5440656261.3191671</v>
      </c>
      <c r="X10" s="9">
        <f t="shared" si="11"/>
        <v>5260638556.3191671</v>
      </c>
      <c r="Y10" s="9">
        <f t="shared" si="11"/>
        <v>5267719926.3191671</v>
      </c>
      <c r="Z10" s="9">
        <f t="shared" si="11"/>
        <v>9124785540.3191662</v>
      </c>
      <c r="AA10" s="9">
        <f t="shared" si="11"/>
        <v>5529383332.3191671</v>
      </c>
      <c r="AB10" s="9">
        <f t="shared" si="11"/>
        <v>5460569062.3191671</v>
      </c>
      <c r="AC10" s="9">
        <f t="shared" si="11"/>
        <v>5342269712.3191671</v>
      </c>
      <c r="AD10" s="9">
        <f t="shared" si="11"/>
        <v>5338480585.3191671</v>
      </c>
      <c r="AE10" s="9">
        <f t="shared" si="11"/>
        <v>5337877509.3191671</v>
      </c>
      <c r="AF10" s="9">
        <f t="shared" si="11"/>
        <v>12206513995.319166</v>
      </c>
      <c r="AG10" s="9">
        <f t="shared" si="4"/>
        <v>16225465384.638332</v>
      </c>
      <c r="AH10" s="9">
        <f t="shared" si="11"/>
        <v>80534359865.830002</v>
      </c>
      <c r="AI10" s="124"/>
      <c r="AJ10" s="9">
        <f t="shared" ref="AJ10" si="12">+AJ11+AJ24+AJ37</f>
        <v>5470747419</v>
      </c>
      <c r="AK10" s="9">
        <f t="shared" ref="AK10" si="13">+AK11+AK24+AK37</f>
        <v>9131940364.3400002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>
        <f t="shared" si="7"/>
        <v>14602687783.34</v>
      </c>
      <c r="AW10" s="9">
        <f t="shared" si="2"/>
        <v>14602687783.34</v>
      </c>
      <c r="AX10" s="124"/>
      <c r="AY10" s="130">
        <f t="shared" si="8"/>
        <v>-7.6530704588485779E-2</v>
      </c>
      <c r="AZ10" s="130">
        <f t="shared" si="9"/>
        <v>-0.1135192210411981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30">
        <f t="shared" si="10"/>
        <v>-0.10001424075236189</v>
      </c>
      <c r="BL10" s="9"/>
    </row>
    <row r="11" spans="1:64">
      <c r="A11" s="10" t="s">
        <v>12</v>
      </c>
      <c r="B11" s="11" t="s">
        <v>13</v>
      </c>
      <c r="C11" s="12">
        <f>+C12+C22</f>
        <v>61238540364</v>
      </c>
      <c r="D11" s="12">
        <f t="shared" ref="D11:AH11" si="14">+D12+D22</f>
        <v>0</v>
      </c>
      <c r="E11" s="12">
        <f t="shared" si="14"/>
        <v>1326909770</v>
      </c>
      <c r="F11" s="12">
        <f t="shared" si="14"/>
        <v>300382733.82999998</v>
      </c>
      <c r="G11" s="12">
        <f t="shared" si="14"/>
        <v>60212013327.830002</v>
      </c>
      <c r="H11" s="12">
        <f t="shared" si="14"/>
        <v>3675367714</v>
      </c>
      <c r="I11" s="12">
        <f t="shared" si="14"/>
        <v>7445972807</v>
      </c>
      <c r="J11" s="12">
        <f t="shared" si="14"/>
        <v>52766040520.830002</v>
      </c>
      <c r="K11" s="12">
        <f t="shared" si="14"/>
        <v>3642418689</v>
      </c>
      <c r="L11" s="12">
        <f t="shared" si="14"/>
        <v>7411016714</v>
      </c>
      <c r="M11" s="12">
        <f t="shared" si="14"/>
        <v>2007068</v>
      </c>
      <c r="N11" s="12">
        <f t="shared" si="14"/>
        <v>3770605093</v>
      </c>
      <c r="O11" s="12">
        <f t="shared" si="14"/>
        <v>7446232741</v>
      </c>
      <c r="P11" s="12">
        <f t="shared" si="14"/>
        <v>259934</v>
      </c>
      <c r="Q11" s="12">
        <f t="shared" si="14"/>
        <v>52765780586.830002</v>
      </c>
      <c r="R11" s="12">
        <f t="shared" si="14"/>
        <v>7411016714</v>
      </c>
      <c r="S11" s="124"/>
      <c r="T11" s="12">
        <f t="shared" si="14"/>
        <v>60212013327.830002</v>
      </c>
      <c r="U11" s="12">
        <f t="shared" si="14"/>
        <v>4151044360.6525002</v>
      </c>
      <c r="V11" s="12">
        <f t="shared" si="14"/>
        <v>4151044360.6525002</v>
      </c>
      <c r="W11" s="12">
        <f t="shared" si="14"/>
        <v>4151044360.6525002</v>
      </c>
      <c r="X11" s="12">
        <f t="shared" si="14"/>
        <v>4151044360.6525002</v>
      </c>
      <c r="Y11" s="12">
        <f t="shared" si="14"/>
        <v>4151044360.6525002</v>
      </c>
      <c r="Z11" s="12">
        <f t="shared" si="14"/>
        <v>8007864385.6525002</v>
      </c>
      <c r="AA11" s="12">
        <f t="shared" si="14"/>
        <v>4151044360.6525002</v>
      </c>
      <c r="AB11" s="12">
        <f t="shared" si="14"/>
        <v>4151044360.6525002</v>
      </c>
      <c r="AC11" s="12">
        <f t="shared" si="14"/>
        <v>4151044360.6525002</v>
      </c>
      <c r="AD11" s="12">
        <f t="shared" si="14"/>
        <v>4151044360.6525002</v>
      </c>
      <c r="AE11" s="12">
        <f t="shared" si="14"/>
        <v>4151044360.6525002</v>
      </c>
      <c r="AF11" s="12">
        <f t="shared" si="14"/>
        <v>10693705335.6525</v>
      </c>
      <c r="AG11" s="12">
        <f t="shared" si="4"/>
        <v>8302088721.3050003</v>
      </c>
      <c r="AH11" s="12">
        <f t="shared" si="14"/>
        <v>60212013327.830002</v>
      </c>
      <c r="AI11" s="124"/>
      <c r="AJ11" s="12">
        <f t="shared" ref="AJ11" si="15">+AJ12+AJ22</f>
        <v>3768598025</v>
      </c>
      <c r="AK11" s="12">
        <f t="shared" ref="AK11" si="16">+AK12+AK22</f>
        <v>3642418689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f t="shared" si="7"/>
        <v>7411016714</v>
      </c>
      <c r="AW11" s="12">
        <f t="shared" si="2"/>
        <v>7411016714</v>
      </c>
      <c r="AX11" s="124"/>
      <c r="AY11" s="131">
        <f t="shared" si="8"/>
        <v>-9.2132558080488369E-2</v>
      </c>
      <c r="AZ11" s="131">
        <f t="shared" si="9"/>
        <v>-0.12252956785375081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31">
        <f t="shared" si="10"/>
        <v>-0.10733106296711958</v>
      </c>
      <c r="BL11" s="12"/>
    </row>
    <row r="12" spans="1:64">
      <c r="A12" s="13" t="s">
        <v>14</v>
      </c>
      <c r="B12" s="14" t="s">
        <v>15</v>
      </c>
      <c r="C12" s="15">
        <f>SUM(C13:C21)</f>
        <v>61160091864</v>
      </c>
      <c r="D12" s="15">
        <f t="shared" ref="D12:AH12" si="17">SUM(D13:D21)</f>
        <v>0</v>
      </c>
      <c r="E12" s="15">
        <f t="shared" si="17"/>
        <v>1326909770</v>
      </c>
      <c r="F12" s="15">
        <f t="shared" si="17"/>
        <v>300382733.82999998</v>
      </c>
      <c r="G12" s="15">
        <f t="shared" si="17"/>
        <v>60133564827.830002</v>
      </c>
      <c r="H12" s="15">
        <f t="shared" si="17"/>
        <v>3668919954</v>
      </c>
      <c r="I12" s="15">
        <f t="shared" si="17"/>
        <v>7433077287</v>
      </c>
      <c r="J12" s="15">
        <f t="shared" si="17"/>
        <v>52700487540.830002</v>
      </c>
      <c r="K12" s="15">
        <f t="shared" si="17"/>
        <v>3635970929</v>
      </c>
      <c r="L12" s="15">
        <f t="shared" si="17"/>
        <v>7398121194</v>
      </c>
      <c r="M12" s="15">
        <f t="shared" si="17"/>
        <v>2007068</v>
      </c>
      <c r="N12" s="15">
        <f t="shared" si="17"/>
        <v>3764157333</v>
      </c>
      <c r="O12" s="15">
        <f t="shared" si="17"/>
        <v>7433337221</v>
      </c>
      <c r="P12" s="15">
        <f t="shared" si="17"/>
        <v>259934</v>
      </c>
      <c r="Q12" s="15">
        <f t="shared" si="17"/>
        <v>52700227606.830002</v>
      </c>
      <c r="R12" s="15">
        <f t="shared" si="17"/>
        <v>7398121194</v>
      </c>
      <c r="S12" s="124"/>
      <c r="T12" s="15">
        <f t="shared" si="17"/>
        <v>60133564827.830002</v>
      </c>
      <c r="U12" s="15">
        <f t="shared" si="17"/>
        <v>4144506985.6525002</v>
      </c>
      <c r="V12" s="15">
        <f t="shared" si="17"/>
        <v>4144506985.6525002</v>
      </c>
      <c r="W12" s="15">
        <f t="shared" si="17"/>
        <v>4144506985.6525002</v>
      </c>
      <c r="X12" s="15">
        <f t="shared" si="17"/>
        <v>4144506985.6525002</v>
      </c>
      <c r="Y12" s="15">
        <f t="shared" si="17"/>
        <v>4144506985.6525002</v>
      </c>
      <c r="Z12" s="15">
        <f t="shared" si="17"/>
        <v>8001327010.6525002</v>
      </c>
      <c r="AA12" s="15">
        <f t="shared" si="17"/>
        <v>4144506985.6525002</v>
      </c>
      <c r="AB12" s="15">
        <f t="shared" si="17"/>
        <v>4144506985.6525002</v>
      </c>
      <c r="AC12" s="15">
        <f t="shared" si="17"/>
        <v>4144506985.6525002</v>
      </c>
      <c r="AD12" s="15">
        <f t="shared" si="17"/>
        <v>4144506985.6525002</v>
      </c>
      <c r="AE12" s="15">
        <f t="shared" si="17"/>
        <v>4144506985.6525002</v>
      </c>
      <c r="AF12" s="15">
        <f t="shared" si="17"/>
        <v>10687167960.6525</v>
      </c>
      <c r="AG12" s="15">
        <f t="shared" si="4"/>
        <v>8289013971.3050003</v>
      </c>
      <c r="AH12" s="15">
        <f t="shared" si="17"/>
        <v>60133564827.830002</v>
      </c>
      <c r="AI12" s="124"/>
      <c r="AJ12" s="15">
        <f t="shared" ref="AJ12" si="18">SUM(AJ13:AJ21)</f>
        <v>3762150265</v>
      </c>
      <c r="AK12" s="15">
        <f t="shared" ref="AK12" si="19">SUM(AK13:AK21)</f>
        <v>3635970929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>
        <f t="shared" si="7"/>
        <v>7398121194</v>
      </c>
      <c r="AW12" s="15">
        <f t="shared" si="2"/>
        <v>7398121194</v>
      </c>
      <c r="AX12" s="124"/>
      <c r="AY12" s="132">
        <f t="shared" si="8"/>
        <v>-9.225626159544352E-2</v>
      </c>
      <c r="AZ12" s="132">
        <f t="shared" si="9"/>
        <v>-0.1227012183627524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32">
        <f t="shared" si="10"/>
        <v>-0.10747873997909796</v>
      </c>
      <c r="BL12" s="15"/>
    </row>
    <row r="13" spans="1:64">
      <c r="A13" s="16" t="s">
        <v>16</v>
      </c>
      <c r="B13" s="17" t="s">
        <v>17</v>
      </c>
      <c r="C13" s="18">
        <v>35665102864</v>
      </c>
      <c r="D13" s="18"/>
      <c r="E13" s="18">
        <f>563109770+763800000</f>
        <v>1326909770</v>
      </c>
      <c r="F13" s="18">
        <v>300382733.82999998</v>
      </c>
      <c r="G13" s="18">
        <f>+C13+D13-E13+F13</f>
        <v>34638575827.830002</v>
      </c>
      <c r="H13" s="18">
        <v>2348559540</v>
      </c>
      <c r="I13" s="18">
        <v>4683955747</v>
      </c>
      <c r="J13" s="18">
        <f t="shared" ref="J13:J72" si="20">+G13-I13</f>
        <v>29954620080.830002</v>
      </c>
      <c r="K13" s="18">
        <v>2334996881</v>
      </c>
      <c r="L13" s="18">
        <v>4670393088</v>
      </c>
      <c r="M13" s="18">
        <v>0</v>
      </c>
      <c r="N13" s="18">
        <v>2335396207</v>
      </c>
      <c r="O13" s="18">
        <v>4683955747</v>
      </c>
      <c r="P13" s="18">
        <f>+O13-I13</f>
        <v>0</v>
      </c>
      <c r="Q13" s="18">
        <f t="shared" ref="Q13:Q72" si="21">+G13-O13</f>
        <v>29954620080.830002</v>
      </c>
      <c r="R13" s="18">
        <f>+L13</f>
        <v>4670393088</v>
      </c>
      <c r="S13" s="124"/>
      <c r="T13" s="18">
        <v>34638575827.830002</v>
      </c>
      <c r="U13" s="18">
        <v>2886547985.6525002</v>
      </c>
      <c r="V13" s="18">
        <v>2886547985.6525002</v>
      </c>
      <c r="W13" s="18">
        <v>2886547985.6525002</v>
      </c>
      <c r="X13" s="18">
        <v>2886547985.6525002</v>
      </c>
      <c r="Y13" s="18">
        <v>2886547985.6525002</v>
      </c>
      <c r="Z13" s="18">
        <v>2886547985.6525002</v>
      </c>
      <c r="AA13" s="18">
        <v>2886547985.6525002</v>
      </c>
      <c r="AB13" s="18">
        <v>2886547985.6525002</v>
      </c>
      <c r="AC13" s="18">
        <v>2886547985.6525002</v>
      </c>
      <c r="AD13" s="18">
        <v>2886547985.6525002</v>
      </c>
      <c r="AE13" s="18">
        <v>2886547985.6525002</v>
      </c>
      <c r="AF13" s="18">
        <v>2886547985.6525002</v>
      </c>
      <c r="AG13" s="18">
        <f t="shared" si="4"/>
        <v>5773095971.3050003</v>
      </c>
      <c r="AH13" s="18">
        <f>SUM(U13:AF13)</f>
        <v>34638575827.830002</v>
      </c>
      <c r="AI13" s="124"/>
      <c r="AJ13" s="18">
        <v>2335396207</v>
      </c>
      <c r="AK13" s="18">
        <v>2334996881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>
        <f t="shared" si="7"/>
        <v>4670393088</v>
      </c>
      <c r="AW13" s="18">
        <f t="shared" si="2"/>
        <v>4670393088</v>
      </c>
      <c r="AX13" s="124"/>
      <c r="AY13" s="133">
        <f t="shared" si="8"/>
        <v>-0.19093802749581282</v>
      </c>
      <c r="AZ13" s="133">
        <f t="shared" si="9"/>
        <v>-0.19107636782550241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33">
        <f t="shared" si="10"/>
        <v>-0.1910071976606576</v>
      </c>
      <c r="BL13" s="18"/>
    </row>
    <row r="14" spans="1:64">
      <c r="A14" s="16" t="s">
        <v>18</v>
      </c>
      <c r="B14" s="17" t="s">
        <v>19</v>
      </c>
      <c r="C14" s="18">
        <v>12354000000</v>
      </c>
      <c r="D14" s="18">
        <v>0</v>
      </c>
      <c r="E14" s="18">
        <v>0</v>
      </c>
      <c r="F14" s="18">
        <v>0</v>
      </c>
      <c r="G14" s="18">
        <f t="shared" ref="G14:G72" si="22">+C14+D14-E14+F14</f>
        <v>12354000000</v>
      </c>
      <c r="H14" s="18">
        <v>1099523046</v>
      </c>
      <c r="I14" s="18">
        <v>2204306193</v>
      </c>
      <c r="J14" s="18">
        <f t="shared" si="20"/>
        <v>10149693807</v>
      </c>
      <c r="K14" s="18">
        <v>1099523046</v>
      </c>
      <c r="L14" s="18">
        <v>2204306193</v>
      </c>
      <c r="M14" s="18">
        <v>0</v>
      </c>
      <c r="N14" s="18">
        <v>1104783147</v>
      </c>
      <c r="O14" s="18">
        <v>2204306193</v>
      </c>
      <c r="P14" s="18">
        <f t="shared" ref="P14:P72" si="23">+O14-I14</f>
        <v>0</v>
      </c>
      <c r="Q14" s="18">
        <f t="shared" si="21"/>
        <v>10149693807</v>
      </c>
      <c r="R14" s="18">
        <f t="shared" ref="R14:R72" si="24">+L14</f>
        <v>2204306193</v>
      </c>
      <c r="S14" s="124"/>
      <c r="T14" s="18">
        <v>12354000000</v>
      </c>
      <c r="U14" s="18">
        <v>1029500000</v>
      </c>
      <c r="V14" s="18">
        <v>1029500000</v>
      </c>
      <c r="W14" s="18">
        <v>1029500000</v>
      </c>
      <c r="X14" s="18">
        <v>1029500000</v>
      </c>
      <c r="Y14" s="18">
        <v>1029500000</v>
      </c>
      <c r="Z14" s="18">
        <v>1029500000</v>
      </c>
      <c r="AA14" s="18">
        <v>1029500000</v>
      </c>
      <c r="AB14" s="18">
        <v>1029500000</v>
      </c>
      <c r="AC14" s="18">
        <v>1029500000</v>
      </c>
      <c r="AD14" s="18">
        <v>1029500000</v>
      </c>
      <c r="AE14" s="18">
        <v>1029500000</v>
      </c>
      <c r="AF14" s="18">
        <v>1029500000</v>
      </c>
      <c r="AG14" s="18">
        <f t="shared" si="4"/>
        <v>2059000000</v>
      </c>
      <c r="AH14" s="18">
        <f t="shared" ref="AH14:AH77" si="25">SUM(U14:AF14)</f>
        <v>12354000000</v>
      </c>
      <c r="AI14" s="124"/>
      <c r="AJ14" s="18">
        <v>1104783147</v>
      </c>
      <c r="AK14" s="18">
        <v>1099523046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>
        <f t="shared" si="7"/>
        <v>2204306193</v>
      </c>
      <c r="AW14" s="18">
        <f t="shared" si="2"/>
        <v>2204306193</v>
      </c>
      <c r="AX14" s="124"/>
      <c r="AY14" s="133">
        <f t="shared" si="8"/>
        <v>7.3125932005828079E-2</v>
      </c>
      <c r="AZ14" s="133">
        <f t="shared" si="9"/>
        <v>6.8016557552209811E-2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33">
        <f t="shared" si="10"/>
        <v>7.0571244779018938E-2</v>
      </c>
      <c r="BL14" s="18"/>
    </row>
    <row r="15" spans="1:64">
      <c r="A15" s="16" t="s">
        <v>20</v>
      </c>
      <c r="B15" s="17" t="s">
        <v>21</v>
      </c>
      <c r="C15" s="18">
        <v>328125000</v>
      </c>
      <c r="D15" s="18">
        <v>0</v>
      </c>
      <c r="E15" s="18">
        <v>0</v>
      </c>
      <c r="F15" s="18">
        <v>0</v>
      </c>
      <c r="G15" s="18">
        <f t="shared" si="22"/>
        <v>328125000</v>
      </c>
      <c r="H15" s="18">
        <v>23868470</v>
      </c>
      <c r="I15" s="18">
        <v>45795816</v>
      </c>
      <c r="J15" s="18">
        <f t="shared" si="20"/>
        <v>282329184</v>
      </c>
      <c r="K15" s="18">
        <v>21830402</v>
      </c>
      <c r="L15" s="18">
        <v>43757748</v>
      </c>
      <c r="M15" s="18">
        <v>0</v>
      </c>
      <c r="N15" s="18">
        <v>21927346</v>
      </c>
      <c r="O15" s="18">
        <v>45795816</v>
      </c>
      <c r="P15" s="18">
        <f t="shared" si="23"/>
        <v>0</v>
      </c>
      <c r="Q15" s="18">
        <f t="shared" si="21"/>
        <v>282329184</v>
      </c>
      <c r="R15" s="18">
        <f t="shared" si="24"/>
        <v>43757748</v>
      </c>
      <c r="S15" s="124"/>
      <c r="T15" s="18">
        <v>328125000</v>
      </c>
      <c r="U15" s="18">
        <v>27343750</v>
      </c>
      <c r="V15" s="18">
        <v>27343750</v>
      </c>
      <c r="W15" s="18">
        <v>27343750</v>
      </c>
      <c r="X15" s="18">
        <v>27343750</v>
      </c>
      <c r="Y15" s="18">
        <v>27343750</v>
      </c>
      <c r="Z15" s="18">
        <v>27343750</v>
      </c>
      <c r="AA15" s="18">
        <v>27343750</v>
      </c>
      <c r="AB15" s="18">
        <v>27343750</v>
      </c>
      <c r="AC15" s="18">
        <v>27343750</v>
      </c>
      <c r="AD15" s="18">
        <v>27343750</v>
      </c>
      <c r="AE15" s="18">
        <v>27343750</v>
      </c>
      <c r="AF15" s="18">
        <v>27343750</v>
      </c>
      <c r="AG15" s="18">
        <f t="shared" si="4"/>
        <v>54687500</v>
      </c>
      <c r="AH15" s="18">
        <f t="shared" si="25"/>
        <v>328125000</v>
      </c>
      <c r="AI15" s="124"/>
      <c r="AJ15" s="18">
        <v>21927346</v>
      </c>
      <c r="AK15" s="18">
        <v>21830402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>
        <f t="shared" si="7"/>
        <v>43757748</v>
      </c>
      <c r="AW15" s="18">
        <f t="shared" si="2"/>
        <v>43757748</v>
      </c>
      <c r="AX15" s="124"/>
      <c r="AY15" s="133">
        <f t="shared" si="8"/>
        <v>-0.19808563200000001</v>
      </c>
      <c r="AZ15" s="133">
        <f t="shared" si="9"/>
        <v>-0.20163101257142857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33">
        <f t="shared" si="10"/>
        <v>-0.19985832228571429</v>
      </c>
      <c r="BL15" s="18"/>
    </row>
    <row r="16" spans="1:64">
      <c r="A16" s="16" t="s">
        <v>22</v>
      </c>
      <c r="B16" s="17" t="s">
        <v>23</v>
      </c>
      <c r="C16" s="18">
        <v>361998000</v>
      </c>
      <c r="D16" s="18">
        <v>0</v>
      </c>
      <c r="E16" s="18">
        <v>0</v>
      </c>
      <c r="F16" s="18">
        <v>0</v>
      </c>
      <c r="G16" s="18">
        <f t="shared" si="22"/>
        <v>361998000</v>
      </c>
      <c r="H16" s="18">
        <v>21880928</v>
      </c>
      <c r="I16" s="18">
        <v>43868310</v>
      </c>
      <c r="J16" s="18">
        <f t="shared" si="20"/>
        <v>318129690</v>
      </c>
      <c r="K16" s="18">
        <v>21880928</v>
      </c>
      <c r="L16" s="18">
        <v>43868310</v>
      </c>
      <c r="M16" s="18">
        <v>0</v>
      </c>
      <c r="N16" s="18">
        <v>21987382</v>
      </c>
      <c r="O16" s="18">
        <v>43868310</v>
      </c>
      <c r="P16" s="18">
        <f t="shared" si="23"/>
        <v>0</v>
      </c>
      <c r="Q16" s="18">
        <f t="shared" si="21"/>
        <v>318129690</v>
      </c>
      <c r="R16" s="18">
        <f t="shared" si="24"/>
        <v>43868310</v>
      </c>
      <c r="S16" s="124"/>
      <c r="T16" s="18">
        <v>361998000</v>
      </c>
      <c r="U16" s="18">
        <v>30166500</v>
      </c>
      <c r="V16" s="18">
        <v>30166500</v>
      </c>
      <c r="W16" s="18">
        <v>30166500</v>
      </c>
      <c r="X16" s="18">
        <v>30166500</v>
      </c>
      <c r="Y16" s="18">
        <v>30166500</v>
      </c>
      <c r="Z16" s="18">
        <v>30166500</v>
      </c>
      <c r="AA16" s="18">
        <v>30166500</v>
      </c>
      <c r="AB16" s="18">
        <v>30166500</v>
      </c>
      <c r="AC16" s="18">
        <v>30166500</v>
      </c>
      <c r="AD16" s="18">
        <v>30166500</v>
      </c>
      <c r="AE16" s="18">
        <v>30166500</v>
      </c>
      <c r="AF16" s="18">
        <v>30166500</v>
      </c>
      <c r="AG16" s="18">
        <f t="shared" si="4"/>
        <v>60333000</v>
      </c>
      <c r="AH16" s="18">
        <f t="shared" si="25"/>
        <v>361998000</v>
      </c>
      <c r="AI16" s="124"/>
      <c r="AJ16" s="18">
        <v>21987382</v>
      </c>
      <c r="AK16" s="18">
        <v>21880928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>
        <f t="shared" si="7"/>
        <v>43868310</v>
      </c>
      <c r="AW16" s="18">
        <f t="shared" si="2"/>
        <v>43868310</v>
      </c>
      <c r="AX16" s="124"/>
      <c r="AY16" s="133">
        <f t="shared" si="8"/>
        <v>-0.27113248139492485</v>
      </c>
      <c r="AZ16" s="133">
        <f t="shared" si="9"/>
        <v>-0.27466136276996006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33">
        <f t="shared" si="10"/>
        <v>-0.27289692208244243</v>
      </c>
      <c r="BL16" s="18"/>
    </row>
    <row r="17" spans="1:64">
      <c r="A17" s="16" t="s">
        <v>24</v>
      </c>
      <c r="B17" s="17" t="s">
        <v>25</v>
      </c>
      <c r="C17" s="18">
        <v>3778000000</v>
      </c>
      <c r="D17" s="18">
        <v>0</v>
      </c>
      <c r="E17" s="18">
        <v>0</v>
      </c>
      <c r="F17" s="18">
        <v>0</v>
      </c>
      <c r="G17" s="18">
        <f t="shared" si="22"/>
        <v>3778000000</v>
      </c>
      <c r="H17" s="18">
        <v>8600506</v>
      </c>
      <c r="I17" s="18">
        <v>8688253</v>
      </c>
      <c r="J17" s="18">
        <f t="shared" si="20"/>
        <v>3769311747</v>
      </c>
      <c r="K17" s="18">
        <v>0</v>
      </c>
      <c r="L17" s="18">
        <v>87747</v>
      </c>
      <c r="M17" s="18">
        <v>0</v>
      </c>
      <c r="N17" s="18">
        <v>87747</v>
      </c>
      <c r="O17" s="18">
        <v>8688253</v>
      </c>
      <c r="P17" s="18">
        <f t="shared" si="23"/>
        <v>0</v>
      </c>
      <c r="Q17" s="18">
        <f t="shared" si="21"/>
        <v>3769311747</v>
      </c>
      <c r="R17" s="18">
        <f t="shared" si="24"/>
        <v>87747</v>
      </c>
      <c r="S17" s="124"/>
      <c r="T17" s="18">
        <v>3778000000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3778000000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f t="shared" si="4"/>
        <v>0</v>
      </c>
      <c r="AH17" s="18">
        <f t="shared" si="25"/>
        <v>3778000000</v>
      </c>
      <c r="AI17" s="124"/>
      <c r="AJ17" s="18">
        <v>87747</v>
      </c>
      <c r="AK17" s="18">
        <v>0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>
        <f t="shared" si="7"/>
        <v>87747</v>
      </c>
      <c r="AW17" s="18">
        <f t="shared" si="2"/>
        <v>87747</v>
      </c>
      <c r="AX17" s="124"/>
      <c r="AY17" s="133" t="e">
        <f t="shared" si="8"/>
        <v>#DIV/0!</v>
      </c>
      <c r="AZ17" s="133" t="e">
        <f t="shared" si="9"/>
        <v>#DIV/0!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33" t="e">
        <f t="shared" si="10"/>
        <v>#DIV/0!</v>
      </c>
      <c r="BL17" s="18"/>
    </row>
    <row r="18" spans="1:64">
      <c r="A18" s="16" t="s">
        <v>26</v>
      </c>
      <c r="B18" s="17" t="s">
        <v>27</v>
      </c>
      <c r="C18" s="18">
        <v>1473000000</v>
      </c>
      <c r="D18" s="18">
        <v>0</v>
      </c>
      <c r="E18" s="18">
        <v>0</v>
      </c>
      <c r="F18" s="18">
        <v>0</v>
      </c>
      <c r="G18" s="18">
        <f t="shared" si="22"/>
        <v>1473000000</v>
      </c>
      <c r="H18" s="18">
        <v>120227211</v>
      </c>
      <c r="I18" s="18">
        <v>356778481</v>
      </c>
      <c r="J18" s="18">
        <f t="shared" si="20"/>
        <v>1116221519</v>
      </c>
      <c r="K18" s="18">
        <v>118532103</v>
      </c>
      <c r="L18" s="18">
        <v>355083373</v>
      </c>
      <c r="M18" s="18">
        <v>0</v>
      </c>
      <c r="N18" s="18">
        <v>236551270</v>
      </c>
      <c r="O18" s="18">
        <v>356778481</v>
      </c>
      <c r="P18" s="18">
        <f t="shared" si="23"/>
        <v>0</v>
      </c>
      <c r="Q18" s="18">
        <f t="shared" si="21"/>
        <v>1116221519</v>
      </c>
      <c r="R18" s="18">
        <f t="shared" si="24"/>
        <v>355083373</v>
      </c>
      <c r="S18" s="124"/>
      <c r="T18" s="18">
        <v>1473000000</v>
      </c>
      <c r="U18" s="18">
        <v>122750000</v>
      </c>
      <c r="V18" s="18">
        <v>122750000</v>
      </c>
      <c r="W18" s="18">
        <v>122750000</v>
      </c>
      <c r="X18" s="18">
        <v>122750000</v>
      </c>
      <c r="Y18" s="18">
        <v>122750000</v>
      </c>
      <c r="Z18" s="18">
        <v>122750000</v>
      </c>
      <c r="AA18" s="18">
        <v>122750000</v>
      </c>
      <c r="AB18" s="18">
        <v>122750000</v>
      </c>
      <c r="AC18" s="18">
        <v>122750000</v>
      </c>
      <c r="AD18" s="18">
        <v>122750000</v>
      </c>
      <c r="AE18" s="18">
        <v>122750000</v>
      </c>
      <c r="AF18" s="18">
        <v>122750000</v>
      </c>
      <c r="AG18" s="18">
        <f t="shared" si="4"/>
        <v>245500000</v>
      </c>
      <c r="AH18" s="18">
        <f t="shared" si="25"/>
        <v>1473000000</v>
      </c>
      <c r="AI18" s="124"/>
      <c r="AJ18" s="18">
        <v>236551270</v>
      </c>
      <c r="AK18" s="18">
        <v>118532103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>
        <f t="shared" si="7"/>
        <v>355083373</v>
      </c>
      <c r="AW18" s="18">
        <f t="shared" si="2"/>
        <v>355083373</v>
      </c>
      <c r="AX18" s="124"/>
      <c r="AY18" s="133">
        <f t="shared" si="8"/>
        <v>0.9270979226069247</v>
      </c>
      <c r="AZ18" s="133">
        <f t="shared" si="9"/>
        <v>-3.436168635437882E-2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33">
        <f t="shared" si="10"/>
        <v>0.44636811812627292</v>
      </c>
      <c r="BL18" s="18"/>
    </row>
    <row r="19" spans="1:64">
      <c r="A19" s="16" t="s">
        <v>28</v>
      </c>
      <c r="B19" s="17" t="s">
        <v>29</v>
      </c>
      <c r="C19" s="18">
        <v>578385000</v>
      </c>
      <c r="D19" s="18">
        <v>0</v>
      </c>
      <c r="E19" s="18">
        <v>0</v>
      </c>
      <c r="F19" s="18">
        <v>0</v>
      </c>
      <c r="G19" s="18">
        <f t="shared" si="22"/>
        <v>578385000</v>
      </c>
      <c r="H19" s="18">
        <v>33201165</v>
      </c>
      <c r="I19" s="18">
        <v>74618331</v>
      </c>
      <c r="J19" s="18">
        <f t="shared" si="20"/>
        <v>503766669</v>
      </c>
      <c r="K19" s="18">
        <v>33201165</v>
      </c>
      <c r="L19" s="18">
        <v>74618331</v>
      </c>
      <c r="M19" s="18">
        <v>0</v>
      </c>
      <c r="N19" s="18">
        <v>41417166</v>
      </c>
      <c r="O19" s="18">
        <v>74618331</v>
      </c>
      <c r="P19" s="18">
        <f t="shared" si="23"/>
        <v>0</v>
      </c>
      <c r="Q19" s="18">
        <f t="shared" si="21"/>
        <v>503766669</v>
      </c>
      <c r="R19" s="18">
        <f t="shared" si="24"/>
        <v>74618331</v>
      </c>
      <c r="S19" s="124"/>
      <c r="T19" s="18">
        <v>578385000</v>
      </c>
      <c r="U19" s="18">
        <v>48198750</v>
      </c>
      <c r="V19" s="18">
        <v>48198750</v>
      </c>
      <c r="W19" s="18">
        <v>48198750</v>
      </c>
      <c r="X19" s="18">
        <v>48198750</v>
      </c>
      <c r="Y19" s="18">
        <v>48198750</v>
      </c>
      <c r="Z19" s="18">
        <v>48198750</v>
      </c>
      <c r="AA19" s="18">
        <v>48198750</v>
      </c>
      <c r="AB19" s="18">
        <v>48198750</v>
      </c>
      <c r="AC19" s="18">
        <v>48198750</v>
      </c>
      <c r="AD19" s="18">
        <v>48198750</v>
      </c>
      <c r="AE19" s="18">
        <v>48198750</v>
      </c>
      <c r="AF19" s="18">
        <v>48198750</v>
      </c>
      <c r="AG19" s="18">
        <f t="shared" si="4"/>
        <v>96397500</v>
      </c>
      <c r="AH19" s="18">
        <f t="shared" si="25"/>
        <v>578385000</v>
      </c>
      <c r="AI19" s="124"/>
      <c r="AJ19" s="18">
        <v>41417166</v>
      </c>
      <c r="AK19" s="18">
        <v>33201165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>
        <f t="shared" si="7"/>
        <v>74618331</v>
      </c>
      <c r="AW19" s="18">
        <f t="shared" si="2"/>
        <v>74618331</v>
      </c>
      <c r="AX19" s="124"/>
      <c r="AY19" s="133">
        <f t="shared" si="8"/>
        <v>-0.1407004123550922</v>
      </c>
      <c r="AZ19" s="133">
        <f t="shared" si="9"/>
        <v>-0.3111612853030421</v>
      </c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33">
        <f t="shared" si="10"/>
        <v>-0.22593084882906714</v>
      </c>
      <c r="BL19" s="18"/>
    </row>
    <row r="20" spans="1:64">
      <c r="A20" s="16" t="s">
        <v>30</v>
      </c>
      <c r="B20" s="17" t="s">
        <v>31</v>
      </c>
      <c r="C20" s="18">
        <v>4080214000</v>
      </c>
      <c r="D20" s="18">
        <v>0</v>
      </c>
      <c r="E20" s="18">
        <v>0</v>
      </c>
      <c r="F20" s="18">
        <v>0</v>
      </c>
      <c r="G20" s="18">
        <f t="shared" si="22"/>
        <v>4080214000</v>
      </c>
      <c r="H20" s="18">
        <v>360852</v>
      </c>
      <c r="I20" s="18">
        <v>360852</v>
      </c>
      <c r="J20" s="18">
        <f t="shared" si="20"/>
        <v>4079853148</v>
      </c>
      <c r="K20" s="18">
        <v>0</v>
      </c>
      <c r="L20" s="18">
        <v>0</v>
      </c>
      <c r="M20" s="18">
        <v>0</v>
      </c>
      <c r="N20" s="18">
        <v>0</v>
      </c>
      <c r="O20" s="18">
        <v>360852</v>
      </c>
      <c r="P20" s="18">
        <f t="shared" si="23"/>
        <v>0</v>
      </c>
      <c r="Q20" s="18">
        <f t="shared" si="21"/>
        <v>4079853148</v>
      </c>
      <c r="R20" s="18">
        <f t="shared" si="24"/>
        <v>0</v>
      </c>
      <c r="S20" s="124"/>
      <c r="T20" s="18">
        <v>4080214000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4080214000</v>
      </c>
      <c r="AG20" s="18">
        <f t="shared" si="4"/>
        <v>0</v>
      </c>
      <c r="AH20" s="18">
        <f t="shared" si="25"/>
        <v>4080214000</v>
      </c>
      <c r="AI20" s="124"/>
      <c r="AJ20" s="18">
        <v>0</v>
      </c>
      <c r="AK20" s="18">
        <v>0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>
        <f t="shared" si="7"/>
        <v>0</v>
      </c>
      <c r="AW20" s="18">
        <f t="shared" si="2"/>
        <v>0</v>
      </c>
      <c r="AX20" s="124"/>
      <c r="AY20" s="133" t="e">
        <f t="shared" si="8"/>
        <v>#DIV/0!</v>
      </c>
      <c r="AZ20" s="133" t="e">
        <f t="shared" si="9"/>
        <v>#DIV/0!</v>
      </c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33" t="e">
        <f t="shared" si="10"/>
        <v>#DIV/0!</v>
      </c>
      <c r="BL20" s="18"/>
    </row>
    <row r="21" spans="1:64">
      <c r="A21" s="16" t="s">
        <v>32</v>
      </c>
      <c r="B21" s="17" t="s">
        <v>33</v>
      </c>
      <c r="C21" s="18">
        <v>2541267000</v>
      </c>
      <c r="D21" s="18">
        <v>0</v>
      </c>
      <c r="E21" s="18">
        <v>0</v>
      </c>
      <c r="F21" s="18">
        <v>0</v>
      </c>
      <c r="G21" s="18">
        <f t="shared" si="22"/>
        <v>2541267000</v>
      </c>
      <c r="H21" s="18">
        <v>12698236</v>
      </c>
      <c r="I21" s="18">
        <v>14705304</v>
      </c>
      <c r="J21" s="18">
        <f t="shared" si="20"/>
        <v>2526561696</v>
      </c>
      <c r="K21" s="18">
        <v>6006404</v>
      </c>
      <c r="L21" s="18">
        <v>6006404</v>
      </c>
      <c r="M21" s="18">
        <v>2007068</v>
      </c>
      <c r="N21" s="18">
        <v>2007068</v>
      </c>
      <c r="O21" s="18">
        <v>14965238</v>
      </c>
      <c r="P21" s="18">
        <f t="shared" si="23"/>
        <v>259934</v>
      </c>
      <c r="Q21" s="18">
        <f t="shared" si="21"/>
        <v>2526301762</v>
      </c>
      <c r="R21" s="18">
        <f t="shared" si="24"/>
        <v>6006404</v>
      </c>
      <c r="S21" s="124"/>
      <c r="T21" s="18">
        <v>2541267000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78820025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2462446975</v>
      </c>
      <c r="AG21" s="18">
        <f t="shared" si="4"/>
        <v>0</v>
      </c>
      <c r="AH21" s="18">
        <f t="shared" si="25"/>
        <v>2541267000</v>
      </c>
      <c r="AI21" s="124"/>
      <c r="AJ21" s="18">
        <v>0</v>
      </c>
      <c r="AK21" s="18">
        <v>6006404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>
        <f t="shared" si="7"/>
        <v>6006404</v>
      </c>
      <c r="AW21" s="18">
        <f t="shared" si="2"/>
        <v>6006404</v>
      </c>
      <c r="AX21" s="124"/>
      <c r="AY21" s="133" t="e">
        <f t="shared" si="8"/>
        <v>#DIV/0!</v>
      </c>
      <c r="AZ21" s="133" t="e">
        <f t="shared" si="9"/>
        <v>#DIV/0!</v>
      </c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33" t="e">
        <f t="shared" si="10"/>
        <v>#DIV/0!</v>
      </c>
      <c r="BL21" s="18"/>
    </row>
    <row r="22" spans="1:64">
      <c r="A22" s="13" t="s">
        <v>34</v>
      </c>
      <c r="B22" s="14" t="s">
        <v>35</v>
      </c>
      <c r="C22" s="15">
        <f>+C23</f>
        <v>78448500</v>
      </c>
      <c r="D22" s="15">
        <f t="shared" ref="D22:AF22" si="26">+D23</f>
        <v>0</v>
      </c>
      <c r="E22" s="15">
        <f t="shared" si="26"/>
        <v>0</v>
      </c>
      <c r="F22" s="15">
        <f t="shared" si="26"/>
        <v>0</v>
      </c>
      <c r="G22" s="15">
        <f t="shared" si="26"/>
        <v>78448500</v>
      </c>
      <c r="H22" s="15">
        <f t="shared" si="26"/>
        <v>6447760</v>
      </c>
      <c r="I22" s="15">
        <f t="shared" si="26"/>
        <v>12895520</v>
      </c>
      <c r="J22" s="15">
        <f t="shared" si="26"/>
        <v>65552980</v>
      </c>
      <c r="K22" s="15">
        <f t="shared" si="26"/>
        <v>6447760</v>
      </c>
      <c r="L22" s="15">
        <f t="shared" si="26"/>
        <v>12895520</v>
      </c>
      <c r="M22" s="15">
        <f t="shared" si="26"/>
        <v>0</v>
      </c>
      <c r="N22" s="15">
        <f t="shared" si="26"/>
        <v>6447760</v>
      </c>
      <c r="O22" s="15">
        <f t="shared" si="26"/>
        <v>12895520</v>
      </c>
      <c r="P22" s="15">
        <f t="shared" si="26"/>
        <v>0</v>
      </c>
      <c r="Q22" s="15">
        <f t="shared" si="26"/>
        <v>65552980</v>
      </c>
      <c r="R22" s="15">
        <f t="shared" si="26"/>
        <v>12895520</v>
      </c>
      <c r="S22" s="124"/>
      <c r="T22" s="15">
        <f t="shared" si="26"/>
        <v>78448500</v>
      </c>
      <c r="U22" s="15">
        <f t="shared" si="26"/>
        <v>6537375</v>
      </c>
      <c r="V22" s="15">
        <f t="shared" si="26"/>
        <v>6537375</v>
      </c>
      <c r="W22" s="15">
        <f t="shared" si="26"/>
        <v>6537375</v>
      </c>
      <c r="X22" s="15">
        <f t="shared" si="26"/>
        <v>6537375</v>
      </c>
      <c r="Y22" s="15">
        <f t="shared" si="26"/>
        <v>6537375</v>
      </c>
      <c r="Z22" s="15">
        <f t="shared" si="26"/>
        <v>6537375</v>
      </c>
      <c r="AA22" s="15">
        <f t="shared" si="26"/>
        <v>6537375</v>
      </c>
      <c r="AB22" s="15">
        <f t="shared" si="26"/>
        <v>6537375</v>
      </c>
      <c r="AC22" s="15">
        <f t="shared" si="26"/>
        <v>6537375</v>
      </c>
      <c r="AD22" s="15">
        <f t="shared" si="26"/>
        <v>6537375</v>
      </c>
      <c r="AE22" s="15">
        <f t="shared" si="26"/>
        <v>6537375</v>
      </c>
      <c r="AF22" s="15">
        <f t="shared" si="26"/>
        <v>6537375</v>
      </c>
      <c r="AG22" s="15">
        <f t="shared" si="4"/>
        <v>13074750</v>
      </c>
      <c r="AH22" s="15">
        <f t="shared" si="25"/>
        <v>78448500</v>
      </c>
      <c r="AI22" s="124"/>
      <c r="AJ22" s="15">
        <v>6447760</v>
      </c>
      <c r="AK22" s="15">
        <v>6447760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f t="shared" si="7"/>
        <v>12895520</v>
      </c>
      <c r="AW22" s="15">
        <f t="shared" si="2"/>
        <v>12895520</v>
      </c>
      <c r="AX22" s="124"/>
      <c r="AY22" s="132">
        <f t="shared" si="8"/>
        <v>-1.3708101493336393E-2</v>
      </c>
      <c r="AZ22" s="132">
        <f t="shared" si="9"/>
        <v>-1.3708101493336393E-2</v>
      </c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32">
        <f t="shared" si="10"/>
        <v>-1.3708101493336393E-2</v>
      </c>
      <c r="BL22" s="15"/>
    </row>
    <row r="23" spans="1:64">
      <c r="A23" s="16" t="s">
        <v>36</v>
      </c>
      <c r="B23" s="17" t="s">
        <v>37</v>
      </c>
      <c r="C23" s="18">
        <v>78448500</v>
      </c>
      <c r="D23" s="18">
        <v>0</v>
      </c>
      <c r="E23" s="18">
        <v>0</v>
      </c>
      <c r="F23" s="18">
        <v>0</v>
      </c>
      <c r="G23" s="18">
        <f t="shared" si="22"/>
        <v>78448500</v>
      </c>
      <c r="H23" s="18">
        <v>6447760</v>
      </c>
      <c r="I23" s="18">
        <v>12895520</v>
      </c>
      <c r="J23" s="18">
        <f t="shared" si="20"/>
        <v>65552980</v>
      </c>
      <c r="K23" s="18">
        <v>6447760</v>
      </c>
      <c r="L23" s="18">
        <v>12895520</v>
      </c>
      <c r="M23" s="18">
        <v>0</v>
      </c>
      <c r="N23" s="18">
        <v>6447760</v>
      </c>
      <c r="O23" s="18">
        <v>12895520</v>
      </c>
      <c r="P23" s="18">
        <f t="shared" si="23"/>
        <v>0</v>
      </c>
      <c r="Q23" s="18">
        <f t="shared" si="21"/>
        <v>65552980</v>
      </c>
      <c r="R23" s="18">
        <f t="shared" si="24"/>
        <v>12895520</v>
      </c>
      <c r="S23" s="124"/>
      <c r="T23" s="18">
        <v>78448500</v>
      </c>
      <c r="U23" s="18">
        <v>6537375</v>
      </c>
      <c r="V23" s="18">
        <v>6537375</v>
      </c>
      <c r="W23" s="18">
        <v>6537375</v>
      </c>
      <c r="X23" s="18">
        <v>6537375</v>
      </c>
      <c r="Y23" s="18">
        <v>6537375</v>
      </c>
      <c r="Z23" s="18">
        <v>6537375</v>
      </c>
      <c r="AA23" s="18">
        <v>6537375</v>
      </c>
      <c r="AB23" s="18">
        <v>6537375</v>
      </c>
      <c r="AC23" s="18">
        <v>6537375</v>
      </c>
      <c r="AD23" s="18">
        <v>6537375</v>
      </c>
      <c r="AE23" s="18">
        <v>6537375</v>
      </c>
      <c r="AF23" s="18">
        <v>6537375</v>
      </c>
      <c r="AG23" s="18">
        <f t="shared" si="4"/>
        <v>13074750</v>
      </c>
      <c r="AH23" s="18">
        <f t="shared" si="25"/>
        <v>78448500</v>
      </c>
      <c r="AI23" s="124"/>
      <c r="AJ23" s="18">
        <v>6447760</v>
      </c>
      <c r="AK23" s="18">
        <v>6447760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>
        <f t="shared" si="7"/>
        <v>12895520</v>
      </c>
      <c r="AW23" s="18">
        <f t="shared" si="2"/>
        <v>12895520</v>
      </c>
      <c r="AX23" s="124"/>
      <c r="AY23" s="133">
        <f t="shared" si="8"/>
        <v>-1.3708101493336393E-2</v>
      </c>
      <c r="AZ23" s="133">
        <f t="shared" si="9"/>
        <v>-1.3708101493336393E-2</v>
      </c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33">
        <f t="shared" si="10"/>
        <v>-1.3708101493336393E-2</v>
      </c>
      <c r="BL23" s="18"/>
    </row>
    <row r="24" spans="1:64">
      <c r="A24" s="10" t="s">
        <v>38</v>
      </c>
      <c r="B24" s="11" t="s">
        <v>39</v>
      </c>
      <c r="C24" s="12">
        <f>+C25+C27+C29+C31+C33+C35</f>
        <v>19119665908</v>
      </c>
      <c r="D24" s="12">
        <f t="shared" ref="D24:AF24" si="27">+D25+D27+D29+D31+D33+D35</f>
        <v>0</v>
      </c>
      <c r="E24" s="12">
        <f t="shared" si="27"/>
        <v>0</v>
      </c>
      <c r="F24" s="12">
        <f t="shared" si="27"/>
        <v>0</v>
      </c>
      <c r="G24" s="12">
        <f t="shared" si="27"/>
        <v>19119665908</v>
      </c>
      <c r="H24" s="12">
        <f t="shared" si="27"/>
        <v>5461166982.3400002</v>
      </c>
      <c r="I24" s="12">
        <f t="shared" si="27"/>
        <v>7109028763.3400002</v>
      </c>
      <c r="J24" s="12">
        <f t="shared" si="27"/>
        <v>12010637144.66</v>
      </c>
      <c r="K24" s="12">
        <f t="shared" si="27"/>
        <v>5418504809.3400002</v>
      </c>
      <c r="L24" s="12">
        <f t="shared" si="27"/>
        <v>7057273498.3400002</v>
      </c>
      <c r="M24" s="12">
        <f t="shared" si="27"/>
        <v>9093092</v>
      </c>
      <c r="N24" s="12">
        <f t="shared" si="27"/>
        <v>6003895912</v>
      </c>
      <c r="O24" s="12">
        <f t="shared" si="27"/>
        <v>7119946566.3400002</v>
      </c>
      <c r="P24" s="12">
        <f t="shared" si="27"/>
        <v>10917803</v>
      </c>
      <c r="Q24" s="12">
        <f t="shared" si="27"/>
        <v>11999719341.66</v>
      </c>
      <c r="R24" s="12">
        <f t="shared" si="27"/>
        <v>7057273498.3400002</v>
      </c>
      <c r="S24" s="124"/>
      <c r="T24" s="12">
        <f t="shared" si="27"/>
        <v>19119665908</v>
      </c>
      <c r="U24" s="12">
        <f t="shared" si="27"/>
        <v>1701546171</v>
      </c>
      <c r="V24" s="12">
        <f t="shared" si="27"/>
        <v>5924102525</v>
      </c>
      <c r="W24" s="12">
        <f t="shared" si="27"/>
        <v>1243648388</v>
      </c>
      <c r="X24" s="12">
        <f t="shared" si="27"/>
        <v>1072339781</v>
      </c>
      <c r="Y24" s="12">
        <f t="shared" si="27"/>
        <v>1084002251</v>
      </c>
      <c r="Z24" s="12">
        <f t="shared" si="27"/>
        <v>1061824680</v>
      </c>
      <c r="AA24" s="12">
        <f t="shared" si="27"/>
        <v>1339985100</v>
      </c>
      <c r="AB24" s="12">
        <f t="shared" si="27"/>
        <v>1095880122</v>
      </c>
      <c r="AC24" s="12">
        <f t="shared" si="27"/>
        <v>1135332854</v>
      </c>
      <c r="AD24" s="12">
        <f t="shared" si="27"/>
        <v>1133684174</v>
      </c>
      <c r="AE24" s="12">
        <f t="shared" si="27"/>
        <v>1138023338</v>
      </c>
      <c r="AF24" s="12">
        <f t="shared" si="27"/>
        <v>1189296524</v>
      </c>
      <c r="AG24" s="12">
        <f t="shared" si="4"/>
        <v>7625648696</v>
      </c>
      <c r="AH24" s="12">
        <f t="shared" si="25"/>
        <v>19119665908</v>
      </c>
      <c r="AI24" s="124"/>
      <c r="AJ24" s="12">
        <v>1638768689</v>
      </c>
      <c r="AK24" s="12">
        <v>5418504809.3400002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>
        <f t="shared" si="7"/>
        <v>7057273498.3400002</v>
      </c>
      <c r="AW24" s="12">
        <f t="shared" si="2"/>
        <v>7057273498.3400002</v>
      </c>
      <c r="AX24" s="124"/>
      <c r="AY24" s="131">
        <f t="shared" si="8"/>
        <v>-3.6894374698692792E-2</v>
      </c>
      <c r="AZ24" s="131">
        <f t="shared" si="9"/>
        <v>-8.5345875350123154E-2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31">
        <f t="shared" si="10"/>
        <v>-7.4534668500810766E-2</v>
      </c>
      <c r="BL24" s="12"/>
    </row>
    <row r="25" spans="1:64">
      <c r="A25" s="13" t="s">
        <v>40</v>
      </c>
      <c r="B25" s="14" t="s">
        <v>41</v>
      </c>
      <c r="C25" s="15">
        <f>+C26</f>
        <v>5744178507</v>
      </c>
      <c r="D25" s="15">
        <f t="shared" ref="D25:AF25" si="28">+D26</f>
        <v>0</v>
      </c>
      <c r="E25" s="15">
        <f t="shared" si="28"/>
        <v>0</v>
      </c>
      <c r="F25" s="15">
        <f t="shared" si="28"/>
        <v>0</v>
      </c>
      <c r="G25" s="15">
        <f t="shared" si="28"/>
        <v>5744178507</v>
      </c>
      <c r="H25" s="15">
        <f t="shared" si="28"/>
        <v>477779091.33999997</v>
      </c>
      <c r="I25" s="15">
        <f t="shared" si="28"/>
        <v>908797583.09000003</v>
      </c>
      <c r="J25" s="15">
        <f t="shared" si="28"/>
        <v>4835380923.9099998</v>
      </c>
      <c r="K25" s="15">
        <f t="shared" si="28"/>
        <v>477779091.33999997</v>
      </c>
      <c r="L25" s="15">
        <f t="shared" si="28"/>
        <v>908797583.09000003</v>
      </c>
      <c r="M25" s="15">
        <f t="shared" si="28"/>
        <v>0</v>
      </c>
      <c r="N25" s="15">
        <f t="shared" si="28"/>
        <v>431018491.75</v>
      </c>
      <c r="O25" s="15">
        <f t="shared" si="28"/>
        <v>908797583.09000003</v>
      </c>
      <c r="P25" s="15">
        <f t="shared" si="28"/>
        <v>0</v>
      </c>
      <c r="Q25" s="15">
        <f t="shared" si="28"/>
        <v>4835380923.9099998</v>
      </c>
      <c r="R25" s="15">
        <f t="shared" si="28"/>
        <v>908797583.09000003</v>
      </c>
      <c r="S25" s="124"/>
      <c r="T25" s="15">
        <f t="shared" si="28"/>
        <v>5744178507</v>
      </c>
      <c r="U25" s="15">
        <f t="shared" si="28"/>
        <v>463790490</v>
      </c>
      <c r="V25" s="15">
        <f t="shared" si="28"/>
        <v>463790491</v>
      </c>
      <c r="W25" s="15">
        <f t="shared" si="28"/>
        <v>534566667</v>
      </c>
      <c r="X25" s="15">
        <f t="shared" si="28"/>
        <v>463086405</v>
      </c>
      <c r="Y25" s="15">
        <f t="shared" si="28"/>
        <v>468263172</v>
      </c>
      <c r="Z25" s="15">
        <f t="shared" si="28"/>
        <v>458245312</v>
      </c>
      <c r="AA25" s="15">
        <f t="shared" si="28"/>
        <v>573474229</v>
      </c>
      <c r="AB25" s="15">
        <f t="shared" si="28"/>
        <v>463577973</v>
      </c>
      <c r="AC25" s="15">
        <f t="shared" si="28"/>
        <v>463125082</v>
      </c>
      <c r="AD25" s="15">
        <f t="shared" si="28"/>
        <v>463790491</v>
      </c>
      <c r="AE25" s="15">
        <f t="shared" si="28"/>
        <v>463790491</v>
      </c>
      <c r="AF25" s="15">
        <f t="shared" si="28"/>
        <v>464677704</v>
      </c>
      <c r="AG25" s="15">
        <f t="shared" si="4"/>
        <v>927580981</v>
      </c>
      <c r="AH25" s="15">
        <f t="shared" si="25"/>
        <v>5744178507</v>
      </c>
      <c r="AI25" s="124"/>
      <c r="AJ25" s="15">
        <v>431018491.75</v>
      </c>
      <c r="AK25" s="15">
        <v>477779091.33999997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>
        <f t="shared" si="7"/>
        <v>908797583.08999991</v>
      </c>
      <c r="AW25" s="15">
        <f t="shared" si="2"/>
        <v>908797583.08999991</v>
      </c>
      <c r="AX25" s="124"/>
      <c r="AY25" s="132">
        <f t="shared" si="8"/>
        <v>-7.0661212242622742E-2</v>
      </c>
      <c r="AZ25" s="132">
        <f t="shared" si="9"/>
        <v>3.016146430652019E-2</v>
      </c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32">
        <f t="shared" si="10"/>
        <v>-2.0249873913704239E-2</v>
      </c>
      <c r="BL25" s="15"/>
    </row>
    <row r="26" spans="1:64">
      <c r="A26" s="16" t="s">
        <v>42</v>
      </c>
      <c r="B26" s="17" t="s">
        <v>41</v>
      </c>
      <c r="C26" s="18">
        <v>5744178507</v>
      </c>
      <c r="D26" s="18">
        <v>0</v>
      </c>
      <c r="E26" s="18">
        <v>0</v>
      </c>
      <c r="F26" s="18">
        <v>0</v>
      </c>
      <c r="G26" s="18">
        <f t="shared" si="22"/>
        <v>5744178507</v>
      </c>
      <c r="H26" s="18">
        <v>477779091.33999997</v>
      </c>
      <c r="I26" s="18">
        <v>908797583.09000003</v>
      </c>
      <c r="J26" s="18">
        <f t="shared" si="20"/>
        <v>4835380923.9099998</v>
      </c>
      <c r="K26" s="18">
        <v>477779091.33999997</v>
      </c>
      <c r="L26" s="18">
        <v>908797583.09000003</v>
      </c>
      <c r="M26" s="18">
        <v>0</v>
      </c>
      <c r="N26" s="18">
        <v>431018491.75</v>
      </c>
      <c r="O26" s="18">
        <v>908797583.09000003</v>
      </c>
      <c r="P26" s="18">
        <f t="shared" si="23"/>
        <v>0</v>
      </c>
      <c r="Q26" s="18">
        <f t="shared" si="21"/>
        <v>4835380923.9099998</v>
      </c>
      <c r="R26" s="18">
        <f t="shared" si="24"/>
        <v>908797583.09000003</v>
      </c>
      <c r="S26" s="124"/>
      <c r="T26" s="18">
        <v>5744178507</v>
      </c>
      <c r="U26" s="18">
        <v>463790490</v>
      </c>
      <c r="V26" s="18">
        <v>463790491</v>
      </c>
      <c r="W26" s="18">
        <v>534566667</v>
      </c>
      <c r="X26" s="18">
        <v>463086405</v>
      </c>
      <c r="Y26" s="18">
        <v>468263172</v>
      </c>
      <c r="Z26" s="18">
        <v>458245312</v>
      </c>
      <c r="AA26" s="18">
        <v>573474229</v>
      </c>
      <c r="AB26" s="18">
        <v>463577973</v>
      </c>
      <c r="AC26" s="18">
        <v>463125082</v>
      </c>
      <c r="AD26" s="18">
        <v>463790491</v>
      </c>
      <c r="AE26" s="18">
        <v>463790491</v>
      </c>
      <c r="AF26" s="18">
        <v>464677704</v>
      </c>
      <c r="AG26" s="18">
        <f t="shared" si="4"/>
        <v>927580981</v>
      </c>
      <c r="AH26" s="18">
        <f t="shared" si="25"/>
        <v>5744178507</v>
      </c>
      <c r="AI26" s="124"/>
      <c r="AJ26" s="18">
        <v>431018491.75</v>
      </c>
      <c r="AK26" s="18">
        <v>477779091.33999997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>
        <f t="shared" si="7"/>
        <v>908797583.08999991</v>
      </c>
      <c r="AW26" s="18">
        <f t="shared" si="2"/>
        <v>908797583.08999991</v>
      </c>
      <c r="AX26" s="124"/>
      <c r="AY26" s="133">
        <f t="shared" si="8"/>
        <v>-7.0661212242622742E-2</v>
      </c>
      <c r="AZ26" s="133">
        <f t="shared" si="9"/>
        <v>3.016146430652019E-2</v>
      </c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33">
        <f t="shared" si="10"/>
        <v>-2.0249873913704239E-2</v>
      </c>
      <c r="BL26" s="18"/>
    </row>
    <row r="27" spans="1:64">
      <c r="A27" s="13" t="s">
        <v>43</v>
      </c>
      <c r="B27" s="14" t="s">
        <v>44</v>
      </c>
      <c r="C27" s="15">
        <f>+C28</f>
        <v>4159000000</v>
      </c>
      <c r="D27" s="15">
        <f t="shared" ref="D27:AF27" si="29">+D28</f>
        <v>0</v>
      </c>
      <c r="E27" s="15">
        <f t="shared" si="29"/>
        <v>0</v>
      </c>
      <c r="F27" s="15">
        <f t="shared" si="29"/>
        <v>0</v>
      </c>
      <c r="G27" s="15">
        <f t="shared" si="29"/>
        <v>4159000000</v>
      </c>
      <c r="H27" s="15">
        <f t="shared" si="29"/>
        <v>313042692</v>
      </c>
      <c r="I27" s="15">
        <f t="shared" si="29"/>
        <v>665694185.25</v>
      </c>
      <c r="J27" s="15">
        <f t="shared" si="29"/>
        <v>3493305814.75</v>
      </c>
      <c r="K27" s="15">
        <f t="shared" si="29"/>
        <v>313042692</v>
      </c>
      <c r="L27" s="15">
        <f t="shared" si="29"/>
        <v>665694185.25</v>
      </c>
      <c r="M27" s="15">
        <f t="shared" si="29"/>
        <v>0</v>
      </c>
      <c r="N27" s="15">
        <f t="shared" si="29"/>
        <v>352651493.25</v>
      </c>
      <c r="O27" s="15">
        <f t="shared" si="29"/>
        <v>665694185.25</v>
      </c>
      <c r="P27" s="15">
        <f t="shared" si="29"/>
        <v>0</v>
      </c>
      <c r="Q27" s="15">
        <f t="shared" si="29"/>
        <v>3493305814.75</v>
      </c>
      <c r="R27" s="15">
        <f t="shared" si="29"/>
        <v>665694185.25</v>
      </c>
      <c r="S27" s="124"/>
      <c r="T27" s="15">
        <f t="shared" si="29"/>
        <v>4159000000</v>
      </c>
      <c r="U27" s="15">
        <f t="shared" si="29"/>
        <v>335064977</v>
      </c>
      <c r="V27" s="15">
        <f t="shared" si="29"/>
        <v>335064977</v>
      </c>
      <c r="W27" s="15">
        <f t="shared" si="29"/>
        <v>367118709</v>
      </c>
      <c r="X27" s="15">
        <f t="shared" si="29"/>
        <v>319071648</v>
      </c>
      <c r="Y27" s="15">
        <f t="shared" si="29"/>
        <v>322560893</v>
      </c>
      <c r="Z27" s="15">
        <f t="shared" si="29"/>
        <v>315841118</v>
      </c>
      <c r="AA27" s="15">
        <f t="shared" si="29"/>
        <v>393528209</v>
      </c>
      <c r="AB27" s="15">
        <f t="shared" si="29"/>
        <v>319402759</v>
      </c>
      <c r="AC27" s="15">
        <f t="shared" si="29"/>
        <v>337707762</v>
      </c>
      <c r="AD27" s="15">
        <f t="shared" si="29"/>
        <v>338312176</v>
      </c>
      <c r="AE27" s="15">
        <f t="shared" si="29"/>
        <v>385999864</v>
      </c>
      <c r="AF27" s="15">
        <f t="shared" si="29"/>
        <v>389326908</v>
      </c>
      <c r="AG27" s="15">
        <f t="shared" si="4"/>
        <v>670129954</v>
      </c>
      <c r="AH27" s="15">
        <f t="shared" si="25"/>
        <v>4159000000</v>
      </c>
      <c r="AI27" s="124"/>
      <c r="AJ27" s="15">
        <v>352651493.25</v>
      </c>
      <c r="AK27" s="15">
        <v>313042692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>
        <f t="shared" si="7"/>
        <v>665694185.25</v>
      </c>
      <c r="AW27" s="15">
        <f t="shared" si="2"/>
        <v>665694185.25</v>
      </c>
      <c r="AX27" s="124"/>
      <c r="AY27" s="132">
        <f t="shared" si="8"/>
        <v>5.2486883014335455E-2</v>
      </c>
      <c r="AZ27" s="132">
        <f t="shared" si="9"/>
        <v>-6.5725415998939218E-2</v>
      </c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32">
        <f t="shared" si="10"/>
        <v>-6.6192664923018793E-3</v>
      </c>
      <c r="BL27" s="15"/>
    </row>
    <row r="28" spans="1:64">
      <c r="A28" s="16" t="s">
        <v>45</v>
      </c>
      <c r="B28" s="17" t="s">
        <v>44</v>
      </c>
      <c r="C28" s="18">
        <v>4159000000</v>
      </c>
      <c r="D28" s="18">
        <v>0</v>
      </c>
      <c r="E28" s="18">
        <v>0</v>
      </c>
      <c r="F28" s="18">
        <v>0</v>
      </c>
      <c r="G28" s="18">
        <f t="shared" si="22"/>
        <v>4159000000</v>
      </c>
      <c r="H28" s="18">
        <v>313042692</v>
      </c>
      <c r="I28" s="18">
        <v>665694185.25</v>
      </c>
      <c r="J28" s="18">
        <f t="shared" si="20"/>
        <v>3493305814.75</v>
      </c>
      <c r="K28" s="18">
        <v>313042692</v>
      </c>
      <c r="L28" s="18">
        <v>665694185.25</v>
      </c>
      <c r="M28" s="18">
        <v>0</v>
      </c>
      <c r="N28" s="18">
        <v>352651493.25</v>
      </c>
      <c r="O28" s="18">
        <v>665694185.25</v>
      </c>
      <c r="P28" s="18">
        <f t="shared" si="23"/>
        <v>0</v>
      </c>
      <c r="Q28" s="18">
        <f t="shared" si="21"/>
        <v>3493305814.75</v>
      </c>
      <c r="R28" s="18">
        <f t="shared" si="24"/>
        <v>665694185.25</v>
      </c>
      <c r="S28" s="124"/>
      <c r="T28" s="18">
        <v>4159000000</v>
      </c>
      <c r="U28" s="18">
        <v>335064977</v>
      </c>
      <c r="V28" s="18">
        <v>335064977</v>
      </c>
      <c r="W28" s="18">
        <v>367118709</v>
      </c>
      <c r="X28" s="18">
        <v>319071648</v>
      </c>
      <c r="Y28" s="18">
        <v>322560893</v>
      </c>
      <c r="Z28" s="18">
        <v>315841118</v>
      </c>
      <c r="AA28" s="18">
        <v>393528209</v>
      </c>
      <c r="AB28" s="18">
        <v>319402759</v>
      </c>
      <c r="AC28" s="18">
        <v>337707762</v>
      </c>
      <c r="AD28" s="18">
        <v>338312176</v>
      </c>
      <c r="AE28" s="18">
        <v>385999864</v>
      </c>
      <c r="AF28" s="18">
        <v>389326908</v>
      </c>
      <c r="AG28" s="18">
        <f t="shared" si="4"/>
        <v>670129954</v>
      </c>
      <c r="AH28" s="18">
        <f t="shared" si="25"/>
        <v>4159000000</v>
      </c>
      <c r="AI28" s="124"/>
      <c r="AJ28" s="18">
        <v>352651493.25</v>
      </c>
      <c r="AK28" s="18">
        <v>313042692</v>
      </c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>
        <f t="shared" si="7"/>
        <v>665694185.25</v>
      </c>
      <c r="AW28" s="18">
        <f t="shared" si="2"/>
        <v>665694185.25</v>
      </c>
      <c r="AX28" s="124"/>
      <c r="AY28" s="133">
        <f t="shared" si="8"/>
        <v>5.2486883014335455E-2</v>
      </c>
      <c r="AZ28" s="133">
        <f t="shared" si="9"/>
        <v>-6.5725415998939218E-2</v>
      </c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33">
        <f t="shared" si="10"/>
        <v>-6.6192664923018793E-3</v>
      </c>
      <c r="BL28" s="18"/>
    </row>
    <row r="29" spans="1:64">
      <c r="A29" s="13" t="s">
        <v>46</v>
      </c>
      <c r="B29" s="14" t="s">
        <v>47</v>
      </c>
      <c r="C29" s="15">
        <f>+C30</f>
        <v>5354000000</v>
      </c>
      <c r="D29" s="15">
        <f t="shared" ref="D29:AF29" si="30">+D30</f>
        <v>0</v>
      </c>
      <c r="E29" s="15">
        <f t="shared" si="30"/>
        <v>0</v>
      </c>
      <c r="F29" s="15">
        <f t="shared" si="30"/>
        <v>0</v>
      </c>
      <c r="G29" s="15">
        <f t="shared" si="30"/>
        <v>5354000000</v>
      </c>
      <c r="H29" s="15">
        <f t="shared" si="30"/>
        <v>4383472560</v>
      </c>
      <c r="I29" s="15">
        <f t="shared" si="30"/>
        <v>4906301216</v>
      </c>
      <c r="J29" s="15">
        <f t="shared" si="30"/>
        <v>447698784</v>
      </c>
      <c r="K29" s="15">
        <f t="shared" si="30"/>
        <v>4341888547</v>
      </c>
      <c r="L29" s="15">
        <f t="shared" si="30"/>
        <v>4864717203</v>
      </c>
      <c r="M29" s="15">
        <f t="shared" si="30"/>
        <v>0</v>
      </c>
      <c r="N29" s="15">
        <f t="shared" si="30"/>
        <v>4887951136</v>
      </c>
      <c r="O29" s="15">
        <f t="shared" si="30"/>
        <v>4926307368</v>
      </c>
      <c r="P29" s="15">
        <f t="shared" si="30"/>
        <v>20006152</v>
      </c>
      <c r="Q29" s="15">
        <f t="shared" si="30"/>
        <v>427692632</v>
      </c>
      <c r="R29" s="15">
        <f t="shared" si="30"/>
        <v>4864717203</v>
      </c>
      <c r="S29" s="124"/>
      <c r="T29" s="15">
        <f t="shared" si="30"/>
        <v>5354000000</v>
      </c>
      <c r="U29" s="15">
        <f t="shared" si="30"/>
        <v>564000000</v>
      </c>
      <c r="V29" s="15">
        <f t="shared" si="30"/>
        <v>4790000000</v>
      </c>
      <c r="W29" s="15">
        <f t="shared" si="30"/>
        <v>0</v>
      </c>
      <c r="X29" s="15">
        <f t="shared" si="30"/>
        <v>0</v>
      </c>
      <c r="Y29" s="15">
        <f t="shared" si="30"/>
        <v>0</v>
      </c>
      <c r="Z29" s="15">
        <f t="shared" si="30"/>
        <v>0</v>
      </c>
      <c r="AA29" s="15">
        <f t="shared" si="30"/>
        <v>0</v>
      </c>
      <c r="AB29" s="15">
        <f t="shared" si="30"/>
        <v>0</v>
      </c>
      <c r="AC29" s="15">
        <f t="shared" si="30"/>
        <v>0</v>
      </c>
      <c r="AD29" s="15">
        <f t="shared" si="30"/>
        <v>0</v>
      </c>
      <c r="AE29" s="15">
        <f t="shared" si="30"/>
        <v>0</v>
      </c>
      <c r="AF29" s="15">
        <f t="shared" si="30"/>
        <v>0</v>
      </c>
      <c r="AG29" s="15">
        <f t="shared" si="4"/>
        <v>5354000000</v>
      </c>
      <c r="AH29" s="15">
        <f t="shared" si="25"/>
        <v>5354000000</v>
      </c>
      <c r="AI29" s="124"/>
      <c r="AJ29" s="15">
        <v>522828656</v>
      </c>
      <c r="AK29" s="15">
        <v>4341888547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>
        <f t="shared" si="7"/>
        <v>4864717203</v>
      </c>
      <c r="AW29" s="15">
        <f t="shared" si="2"/>
        <v>4864717203</v>
      </c>
      <c r="AX29" s="124"/>
      <c r="AY29" s="132">
        <f t="shared" si="8"/>
        <v>-7.2998836879432621E-2</v>
      </c>
      <c r="AZ29" s="132">
        <f t="shared" si="9"/>
        <v>-9.3551451565762E-2</v>
      </c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32">
        <f t="shared" si="10"/>
        <v>-9.1386402129249159E-2</v>
      </c>
      <c r="BL29" s="15"/>
    </row>
    <row r="30" spans="1:64">
      <c r="A30" s="16" t="s">
        <v>48</v>
      </c>
      <c r="B30" s="17" t="s">
        <v>47</v>
      </c>
      <c r="C30" s="18">
        <v>5354000000</v>
      </c>
      <c r="D30" s="18">
        <v>0</v>
      </c>
      <c r="E30" s="18">
        <v>0</v>
      </c>
      <c r="F30" s="18">
        <v>0</v>
      </c>
      <c r="G30" s="18">
        <f t="shared" si="22"/>
        <v>5354000000</v>
      </c>
      <c r="H30" s="18">
        <v>4383472560</v>
      </c>
      <c r="I30" s="18">
        <v>4906301216</v>
      </c>
      <c r="J30" s="18">
        <f t="shared" si="20"/>
        <v>447698784</v>
      </c>
      <c r="K30" s="18">
        <v>4341888547</v>
      </c>
      <c r="L30" s="18">
        <v>4864717203</v>
      </c>
      <c r="M30" s="18">
        <v>0</v>
      </c>
      <c r="N30" s="18">
        <v>4887951136</v>
      </c>
      <c r="O30" s="18">
        <v>4926307368</v>
      </c>
      <c r="P30" s="18">
        <f t="shared" si="23"/>
        <v>20006152</v>
      </c>
      <c r="Q30" s="18">
        <f t="shared" si="21"/>
        <v>427692632</v>
      </c>
      <c r="R30" s="18">
        <f t="shared" si="24"/>
        <v>4864717203</v>
      </c>
      <c r="S30" s="124"/>
      <c r="T30" s="18">
        <v>5354000000</v>
      </c>
      <c r="U30" s="18">
        <v>564000000</v>
      </c>
      <c r="V30" s="18">
        <v>4790000000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f t="shared" si="4"/>
        <v>5354000000</v>
      </c>
      <c r="AH30" s="18">
        <f t="shared" si="25"/>
        <v>5354000000</v>
      </c>
      <c r="AI30" s="124"/>
      <c r="AJ30" s="18">
        <v>522828656</v>
      </c>
      <c r="AK30" s="18">
        <v>4341888547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>
        <f t="shared" si="7"/>
        <v>4864717203</v>
      </c>
      <c r="AW30" s="18">
        <f t="shared" si="2"/>
        <v>4864717203</v>
      </c>
      <c r="AX30" s="124"/>
      <c r="AY30" s="133">
        <f t="shared" si="8"/>
        <v>-7.2998836879432621E-2</v>
      </c>
      <c r="AZ30" s="133">
        <f t="shared" si="9"/>
        <v>-9.3551451565762E-2</v>
      </c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33">
        <f t="shared" si="10"/>
        <v>-9.1386402129249159E-2</v>
      </c>
      <c r="BL30" s="18"/>
    </row>
    <row r="31" spans="1:64">
      <c r="A31" s="13" t="s">
        <v>49</v>
      </c>
      <c r="B31" s="14" t="s">
        <v>50</v>
      </c>
      <c r="C31" s="15">
        <f>+C32</f>
        <v>2007965289</v>
      </c>
      <c r="D31" s="15">
        <f t="shared" ref="D31:AF31" si="31">+D32</f>
        <v>0</v>
      </c>
      <c r="E31" s="15">
        <f t="shared" si="31"/>
        <v>0</v>
      </c>
      <c r="F31" s="15">
        <f t="shared" si="31"/>
        <v>0</v>
      </c>
      <c r="G31" s="15">
        <f t="shared" si="31"/>
        <v>2007965289</v>
      </c>
      <c r="H31" s="15">
        <f t="shared" si="31"/>
        <v>156564107.40000001</v>
      </c>
      <c r="I31" s="15">
        <f t="shared" si="31"/>
        <v>324831738.80000001</v>
      </c>
      <c r="J31" s="15">
        <f t="shared" si="31"/>
        <v>1683133550.2</v>
      </c>
      <c r="K31" s="15">
        <f t="shared" si="31"/>
        <v>156564107.40000001</v>
      </c>
      <c r="L31" s="15">
        <f t="shared" si="31"/>
        <v>324831738.80000001</v>
      </c>
      <c r="M31" s="15">
        <f t="shared" si="31"/>
        <v>0</v>
      </c>
      <c r="N31" s="15">
        <f t="shared" si="31"/>
        <v>168267631.40000001</v>
      </c>
      <c r="O31" s="15">
        <f t="shared" si="31"/>
        <v>324831738.80000001</v>
      </c>
      <c r="P31" s="15">
        <f t="shared" si="31"/>
        <v>0</v>
      </c>
      <c r="Q31" s="15">
        <f t="shared" si="31"/>
        <v>1683133550.2</v>
      </c>
      <c r="R31" s="15">
        <f t="shared" si="31"/>
        <v>324831738.80000001</v>
      </c>
      <c r="S31" s="124"/>
      <c r="T31" s="15">
        <f t="shared" si="31"/>
        <v>2007965289</v>
      </c>
      <c r="U31" s="15">
        <f t="shared" si="31"/>
        <v>177894832</v>
      </c>
      <c r="V31" s="15">
        <f t="shared" si="31"/>
        <v>174142802</v>
      </c>
      <c r="W31" s="15">
        <f t="shared" si="31"/>
        <v>175271376</v>
      </c>
      <c r="X31" s="15">
        <f t="shared" si="31"/>
        <v>150361418</v>
      </c>
      <c r="Y31" s="15">
        <f t="shared" si="31"/>
        <v>151853078</v>
      </c>
      <c r="Z31" s="15">
        <f t="shared" si="31"/>
        <v>149113114</v>
      </c>
      <c r="AA31" s="15">
        <f t="shared" si="31"/>
        <v>194013844</v>
      </c>
      <c r="AB31" s="15">
        <f t="shared" si="31"/>
        <v>163469013</v>
      </c>
      <c r="AC31" s="15">
        <f t="shared" si="31"/>
        <v>174003517</v>
      </c>
      <c r="AD31" s="15">
        <f t="shared" si="31"/>
        <v>172285636</v>
      </c>
      <c r="AE31" s="15">
        <f t="shared" si="31"/>
        <v>149103225</v>
      </c>
      <c r="AF31" s="15">
        <f t="shared" si="31"/>
        <v>176453434</v>
      </c>
      <c r="AG31" s="15">
        <f t="shared" si="4"/>
        <v>352037634</v>
      </c>
      <c r="AH31" s="15">
        <f t="shared" si="25"/>
        <v>2007965289</v>
      </c>
      <c r="AI31" s="124"/>
      <c r="AJ31" s="15">
        <v>168267631.40000001</v>
      </c>
      <c r="AK31" s="15">
        <v>156564107.40000001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>
        <f t="shared" si="7"/>
        <v>324831738.80000001</v>
      </c>
      <c r="AW31" s="15">
        <f t="shared" si="2"/>
        <v>324831738.80000001</v>
      </c>
      <c r="AX31" s="124"/>
      <c r="AY31" s="132">
        <f t="shared" si="8"/>
        <v>-5.4117370874495072E-2</v>
      </c>
      <c r="AZ31" s="132">
        <f t="shared" si="9"/>
        <v>-0.10094413549174426</v>
      </c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32">
        <f t="shared" si="10"/>
        <v>-7.7281212496729784E-2</v>
      </c>
      <c r="BL31" s="15"/>
    </row>
    <row r="32" spans="1:64">
      <c r="A32" s="16" t="s">
        <v>51</v>
      </c>
      <c r="B32" s="17" t="s">
        <v>50</v>
      </c>
      <c r="C32" s="18">
        <v>2007965289</v>
      </c>
      <c r="D32" s="18">
        <v>0</v>
      </c>
      <c r="E32" s="18">
        <v>0</v>
      </c>
      <c r="F32" s="18">
        <v>0</v>
      </c>
      <c r="G32" s="18">
        <f t="shared" si="22"/>
        <v>2007965289</v>
      </c>
      <c r="H32" s="18">
        <v>156564107.40000001</v>
      </c>
      <c r="I32" s="18">
        <v>324831738.80000001</v>
      </c>
      <c r="J32" s="18">
        <f t="shared" si="20"/>
        <v>1683133550.2</v>
      </c>
      <c r="K32" s="18">
        <v>156564107.40000001</v>
      </c>
      <c r="L32" s="18">
        <v>324831738.80000001</v>
      </c>
      <c r="M32" s="18">
        <v>0</v>
      </c>
      <c r="N32" s="18">
        <v>168267631.40000001</v>
      </c>
      <c r="O32" s="18">
        <v>324831738.80000001</v>
      </c>
      <c r="P32" s="18">
        <f t="shared" si="23"/>
        <v>0</v>
      </c>
      <c r="Q32" s="18">
        <f t="shared" si="21"/>
        <v>1683133550.2</v>
      </c>
      <c r="R32" s="18">
        <f t="shared" si="24"/>
        <v>324831738.80000001</v>
      </c>
      <c r="S32" s="124"/>
      <c r="T32" s="18">
        <v>2007965289</v>
      </c>
      <c r="U32" s="18">
        <v>177894832</v>
      </c>
      <c r="V32" s="18">
        <v>174142802</v>
      </c>
      <c r="W32" s="18">
        <v>175271376</v>
      </c>
      <c r="X32" s="18">
        <v>150361418</v>
      </c>
      <c r="Y32" s="18">
        <v>151853078</v>
      </c>
      <c r="Z32" s="18">
        <v>149113114</v>
      </c>
      <c r="AA32" s="18">
        <v>194013844</v>
      </c>
      <c r="AB32" s="18">
        <v>163469013</v>
      </c>
      <c r="AC32" s="18">
        <v>174003517</v>
      </c>
      <c r="AD32" s="18">
        <v>172285636</v>
      </c>
      <c r="AE32" s="18">
        <v>149103225</v>
      </c>
      <c r="AF32" s="18">
        <v>176453434</v>
      </c>
      <c r="AG32" s="18">
        <f t="shared" si="4"/>
        <v>352037634</v>
      </c>
      <c r="AH32" s="18">
        <f t="shared" si="25"/>
        <v>2007965289</v>
      </c>
      <c r="AI32" s="124"/>
      <c r="AJ32" s="18">
        <v>168267631.40000001</v>
      </c>
      <c r="AK32" s="18">
        <v>156564107.40000001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>
        <f t="shared" si="7"/>
        <v>324831738.80000001</v>
      </c>
      <c r="AW32" s="18">
        <f t="shared" si="2"/>
        <v>324831738.80000001</v>
      </c>
      <c r="AX32" s="124"/>
      <c r="AY32" s="133">
        <f t="shared" si="8"/>
        <v>-5.4117370874495072E-2</v>
      </c>
      <c r="AZ32" s="133">
        <f t="shared" si="9"/>
        <v>-0.10094413549174426</v>
      </c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33">
        <f t="shared" si="10"/>
        <v>-7.7281212496729784E-2</v>
      </c>
      <c r="BL32" s="18"/>
    </row>
    <row r="33" spans="1:64">
      <c r="A33" s="13" t="s">
        <v>52</v>
      </c>
      <c r="B33" s="14" t="s">
        <v>53</v>
      </c>
      <c r="C33" s="15">
        <f>+C34</f>
        <v>348340207</v>
      </c>
      <c r="D33" s="15">
        <f t="shared" ref="D33:AF33" si="32">+D34</f>
        <v>0</v>
      </c>
      <c r="E33" s="15">
        <f t="shared" si="32"/>
        <v>0</v>
      </c>
      <c r="F33" s="15">
        <f t="shared" si="32"/>
        <v>0</v>
      </c>
      <c r="G33" s="15">
        <f t="shared" si="32"/>
        <v>348340207</v>
      </c>
      <c r="H33" s="15">
        <f t="shared" si="32"/>
        <v>25932460</v>
      </c>
      <c r="I33" s="15">
        <f t="shared" si="32"/>
        <v>61354452</v>
      </c>
      <c r="J33" s="15">
        <f t="shared" si="32"/>
        <v>286985755</v>
      </c>
      <c r="K33" s="15">
        <f t="shared" si="32"/>
        <v>24854300</v>
      </c>
      <c r="L33" s="15">
        <f t="shared" si="32"/>
        <v>51183200</v>
      </c>
      <c r="M33" s="15">
        <f t="shared" si="32"/>
        <v>9093092</v>
      </c>
      <c r="N33" s="15">
        <f t="shared" si="32"/>
        <v>26333643</v>
      </c>
      <c r="O33" s="15">
        <f t="shared" si="32"/>
        <v>52266103</v>
      </c>
      <c r="P33" s="15">
        <f t="shared" si="32"/>
        <v>-9088349</v>
      </c>
      <c r="Q33" s="15">
        <f t="shared" si="32"/>
        <v>296074104</v>
      </c>
      <c r="R33" s="15">
        <f t="shared" si="32"/>
        <v>51183200</v>
      </c>
      <c r="S33" s="124"/>
      <c r="T33" s="15">
        <f t="shared" si="32"/>
        <v>348340207</v>
      </c>
      <c r="U33" s="15">
        <f t="shared" si="32"/>
        <v>27374748</v>
      </c>
      <c r="V33" s="15">
        <f t="shared" si="32"/>
        <v>30497155</v>
      </c>
      <c r="W33" s="15">
        <f t="shared" si="32"/>
        <v>35238103</v>
      </c>
      <c r="X33" s="15">
        <f t="shared" si="32"/>
        <v>27049247</v>
      </c>
      <c r="Y33" s="15">
        <f t="shared" si="32"/>
        <v>27435299</v>
      </c>
      <c r="Z33" s="15">
        <f t="shared" si="32"/>
        <v>26790300</v>
      </c>
      <c r="AA33" s="15">
        <f t="shared" si="32"/>
        <v>33458436</v>
      </c>
      <c r="AB33" s="15">
        <f t="shared" si="32"/>
        <v>26828618</v>
      </c>
      <c r="AC33" s="15">
        <f t="shared" si="32"/>
        <v>29993855</v>
      </c>
      <c r="AD33" s="15">
        <f t="shared" si="32"/>
        <v>29873704</v>
      </c>
      <c r="AE33" s="15">
        <f t="shared" si="32"/>
        <v>27302340</v>
      </c>
      <c r="AF33" s="15">
        <f t="shared" si="32"/>
        <v>26498402</v>
      </c>
      <c r="AG33" s="15">
        <f t="shared" si="4"/>
        <v>57871903</v>
      </c>
      <c r="AH33" s="15">
        <f t="shared" si="25"/>
        <v>348340207</v>
      </c>
      <c r="AI33" s="124"/>
      <c r="AJ33" s="15">
        <v>26328900</v>
      </c>
      <c r="AK33" s="15">
        <v>24854300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>
        <f t="shared" si="7"/>
        <v>51183200</v>
      </c>
      <c r="AW33" s="15">
        <f t="shared" si="2"/>
        <v>51183200</v>
      </c>
      <c r="AX33" s="124"/>
      <c r="AY33" s="132">
        <f t="shared" si="8"/>
        <v>-3.8204844844599115E-2</v>
      </c>
      <c r="AZ33" s="132">
        <f t="shared" si="9"/>
        <v>-0.1850288985972626</v>
      </c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32">
        <f t="shared" si="10"/>
        <v>-0.11557772689797327</v>
      </c>
      <c r="BL33" s="15"/>
    </row>
    <row r="34" spans="1:64">
      <c r="A34" s="16" t="s">
        <v>54</v>
      </c>
      <c r="B34" s="17" t="s">
        <v>53</v>
      </c>
      <c r="C34" s="18">
        <v>348340207</v>
      </c>
      <c r="D34" s="18">
        <v>0</v>
      </c>
      <c r="E34" s="18">
        <v>0</v>
      </c>
      <c r="F34" s="18">
        <v>0</v>
      </c>
      <c r="G34" s="18">
        <f t="shared" si="22"/>
        <v>348340207</v>
      </c>
      <c r="H34" s="18">
        <v>25932460</v>
      </c>
      <c r="I34" s="18">
        <v>61354452</v>
      </c>
      <c r="J34" s="18">
        <f t="shared" si="20"/>
        <v>286985755</v>
      </c>
      <c r="K34" s="18">
        <v>24854300</v>
      </c>
      <c r="L34" s="18">
        <v>51183200</v>
      </c>
      <c r="M34" s="18">
        <v>9093092</v>
      </c>
      <c r="N34" s="18">
        <v>26333643</v>
      </c>
      <c r="O34" s="18">
        <v>52266103</v>
      </c>
      <c r="P34" s="18">
        <f t="shared" si="23"/>
        <v>-9088349</v>
      </c>
      <c r="Q34" s="18">
        <f t="shared" si="21"/>
        <v>296074104</v>
      </c>
      <c r="R34" s="18">
        <f t="shared" si="24"/>
        <v>51183200</v>
      </c>
      <c r="S34" s="124"/>
      <c r="T34" s="18">
        <v>348340207</v>
      </c>
      <c r="U34" s="18">
        <v>27374748</v>
      </c>
      <c r="V34" s="18">
        <v>30497155</v>
      </c>
      <c r="W34" s="18">
        <v>35238103</v>
      </c>
      <c r="X34" s="18">
        <v>27049247</v>
      </c>
      <c r="Y34" s="18">
        <v>27435299</v>
      </c>
      <c r="Z34" s="18">
        <v>26790300</v>
      </c>
      <c r="AA34" s="18">
        <v>33458436</v>
      </c>
      <c r="AB34" s="18">
        <v>26828618</v>
      </c>
      <c r="AC34" s="18">
        <v>29993855</v>
      </c>
      <c r="AD34" s="18">
        <v>29873704</v>
      </c>
      <c r="AE34" s="18">
        <v>27302340</v>
      </c>
      <c r="AF34" s="18">
        <v>26498402</v>
      </c>
      <c r="AG34" s="18">
        <f t="shared" si="4"/>
        <v>57871903</v>
      </c>
      <c r="AH34" s="18">
        <f t="shared" si="25"/>
        <v>348340207</v>
      </c>
      <c r="AI34" s="124"/>
      <c r="AJ34" s="18">
        <v>26328900</v>
      </c>
      <c r="AK34" s="18">
        <v>24854300</v>
      </c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>
        <f t="shared" si="7"/>
        <v>51183200</v>
      </c>
      <c r="AW34" s="18">
        <f t="shared" si="2"/>
        <v>51183200</v>
      </c>
      <c r="AX34" s="124"/>
      <c r="AY34" s="133">
        <f t="shared" si="8"/>
        <v>-3.8204844844599115E-2</v>
      </c>
      <c r="AZ34" s="133">
        <f t="shared" si="9"/>
        <v>-0.1850288985972626</v>
      </c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33">
        <f t="shared" si="10"/>
        <v>-0.11557772689797327</v>
      </c>
      <c r="BL34" s="18"/>
    </row>
    <row r="35" spans="1:64">
      <c r="A35" s="13" t="s">
        <v>55</v>
      </c>
      <c r="B35" s="14" t="s">
        <v>56</v>
      </c>
      <c r="C35" s="15">
        <f>+C36</f>
        <v>1506181905</v>
      </c>
      <c r="D35" s="15">
        <f t="shared" ref="D35:AF35" si="33">+D36</f>
        <v>0</v>
      </c>
      <c r="E35" s="15">
        <f t="shared" si="33"/>
        <v>0</v>
      </c>
      <c r="F35" s="15">
        <f t="shared" si="33"/>
        <v>0</v>
      </c>
      <c r="G35" s="15">
        <f t="shared" si="33"/>
        <v>1506181905</v>
      </c>
      <c r="H35" s="15">
        <f t="shared" si="33"/>
        <v>104376071.59999999</v>
      </c>
      <c r="I35" s="15">
        <f t="shared" si="33"/>
        <v>242049588.19999999</v>
      </c>
      <c r="J35" s="15">
        <f t="shared" si="33"/>
        <v>1264132316.8</v>
      </c>
      <c r="K35" s="15">
        <f t="shared" si="33"/>
        <v>104376071.59999999</v>
      </c>
      <c r="L35" s="15">
        <f t="shared" si="33"/>
        <v>242049588.19999999</v>
      </c>
      <c r="M35" s="15">
        <f t="shared" si="33"/>
        <v>0</v>
      </c>
      <c r="N35" s="15">
        <f t="shared" si="33"/>
        <v>137673516.59999999</v>
      </c>
      <c r="O35" s="15">
        <f t="shared" si="33"/>
        <v>242049588.19999999</v>
      </c>
      <c r="P35" s="15">
        <f t="shared" si="33"/>
        <v>0</v>
      </c>
      <c r="Q35" s="15">
        <f t="shared" si="33"/>
        <v>1264132316.8</v>
      </c>
      <c r="R35" s="15">
        <f t="shared" si="33"/>
        <v>242049588.19999999</v>
      </c>
      <c r="S35" s="124"/>
      <c r="T35" s="15">
        <f t="shared" si="33"/>
        <v>1506181905</v>
      </c>
      <c r="U35" s="15">
        <f t="shared" si="33"/>
        <v>133421124</v>
      </c>
      <c r="V35" s="15">
        <f t="shared" si="33"/>
        <v>130607100</v>
      </c>
      <c r="W35" s="15">
        <f t="shared" si="33"/>
        <v>131453533</v>
      </c>
      <c r="X35" s="15">
        <f t="shared" si="33"/>
        <v>112771063</v>
      </c>
      <c r="Y35" s="15">
        <f t="shared" si="33"/>
        <v>113889809</v>
      </c>
      <c r="Z35" s="15">
        <f t="shared" si="33"/>
        <v>111834836</v>
      </c>
      <c r="AA35" s="15">
        <f t="shared" si="33"/>
        <v>145510382</v>
      </c>
      <c r="AB35" s="15">
        <f t="shared" si="33"/>
        <v>122601759</v>
      </c>
      <c r="AC35" s="15">
        <f t="shared" si="33"/>
        <v>130502638</v>
      </c>
      <c r="AD35" s="15">
        <f t="shared" si="33"/>
        <v>129422167</v>
      </c>
      <c r="AE35" s="15">
        <f t="shared" si="33"/>
        <v>111827418</v>
      </c>
      <c r="AF35" s="15">
        <f t="shared" si="33"/>
        <v>132340076</v>
      </c>
      <c r="AG35" s="15">
        <f t="shared" si="4"/>
        <v>264028224</v>
      </c>
      <c r="AH35" s="15">
        <f t="shared" si="25"/>
        <v>1506181905</v>
      </c>
      <c r="AI35" s="124"/>
      <c r="AJ35" s="15">
        <v>137673516.59999999</v>
      </c>
      <c r="AK35" s="15">
        <v>104376071.59999999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>
        <f t="shared" si="7"/>
        <v>242049588.19999999</v>
      </c>
      <c r="AW35" s="15">
        <f t="shared" si="2"/>
        <v>242049588.19999999</v>
      </c>
      <c r="AX35" s="124"/>
      <c r="AY35" s="132">
        <f t="shared" si="8"/>
        <v>3.1871959046005295E-2</v>
      </c>
      <c r="AZ35" s="132">
        <f t="shared" si="9"/>
        <v>-0.20083922236999371</v>
      </c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32">
        <f t="shared" si="10"/>
        <v>-8.3243508845478625E-2</v>
      </c>
      <c r="BL35" s="15"/>
    </row>
    <row r="36" spans="1:64">
      <c r="A36" s="16" t="s">
        <v>57</v>
      </c>
      <c r="B36" s="17" t="s">
        <v>56</v>
      </c>
      <c r="C36" s="18">
        <v>1506181905</v>
      </c>
      <c r="D36" s="18">
        <v>0</v>
      </c>
      <c r="E36" s="18">
        <v>0</v>
      </c>
      <c r="F36" s="18">
        <v>0</v>
      </c>
      <c r="G36" s="18">
        <f t="shared" si="22"/>
        <v>1506181905</v>
      </c>
      <c r="H36" s="18">
        <v>104376071.59999999</v>
      </c>
      <c r="I36" s="18">
        <v>242049588.19999999</v>
      </c>
      <c r="J36" s="18">
        <f t="shared" si="20"/>
        <v>1264132316.8</v>
      </c>
      <c r="K36" s="18">
        <v>104376071.59999999</v>
      </c>
      <c r="L36" s="18">
        <v>242049588.19999999</v>
      </c>
      <c r="M36" s="18">
        <v>0</v>
      </c>
      <c r="N36" s="18">
        <v>137673516.59999999</v>
      </c>
      <c r="O36" s="18">
        <v>242049588.19999999</v>
      </c>
      <c r="P36" s="18">
        <f t="shared" si="23"/>
        <v>0</v>
      </c>
      <c r="Q36" s="18">
        <f t="shared" si="21"/>
        <v>1264132316.8</v>
      </c>
      <c r="R36" s="18">
        <f t="shared" si="24"/>
        <v>242049588.19999999</v>
      </c>
      <c r="S36" s="124"/>
      <c r="T36" s="18">
        <v>1506181905</v>
      </c>
      <c r="U36" s="18">
        <v>133421124</v>
      </c>
      <c r="V36" s="18">
        <v>130607100</v>
      </c>
      <c r="W36" s="18">
        <v>131453533</v>
      </c>
      <c r="X36" s="18">
        <v>112771063</v>
      </c>
      <c r="Y36" s="18">
        <v>113889809</v>
      </c>
      <c r="Z36" s="18">
        <v>111834836</v>
      </c>
      <c r="AA36" s="18">
        <v>145510382</v>
      </c>
      <c r="AB36" s="18">
        <v>122601759</v>
      </c>
      <c r="AC36" s="18">
        <v>130502638</v>
      </c>
      <c r="AD36" s="18">
        <v>129422167</v>
      </c>
      <c r="AE36" s="18">
        <v>111827418</v>
      </c>
      <c r="AF36" s="18">
        <v>132340076</v>
      </c>
      <c r="AG36" s="18">
        <f t="shared" si="4"/>
        <v>264028224</v>
      </c>
      <c r="AH36" s="18">
        <f t="shared" si="25"/>
        <v>1506181905</v>
      </c>
      <c r="AI36" s="124"/>
      <c r="AJ36" s="18">
        <v>137673516.59999999</v>
      </c>
      <c r="AK36" s="18">
        <v>104376071.59999999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>
        <f t="shared" si="7"/>
        <v>242049588.19999999</v>
      </c>
      <c r="AW36" s="18">
        <f t="shared" si="2"/>
        <v>242049588.19999999</v>
      </c>
      <c r="AX36" s="124"/>
      <c r="AY36" s="133">
        <f t="shared" si="8"/>
        <v>3.1871959046005295E-2</v>
      </c>
      <c r="AZ36" s="133">
        <f t="shared" si="9"/>
        <v>-0.20083922236999371</v>
      </c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33">
        <f t="shared" si="10"/>
        <v>-8.3243508845478625E-2</v>
      </c>
      <c r="BL36" s="18"/>
    </row>
    <row r="37" spans="1:64">
      <c r="A37" s="10" t="s">
        <v>58</v>
      </c>
      <c r="B37" s="11" t="s">
        <v>59</v>
      </c>
      <c r="C37" s="12">
        <f>+C38</f>
        <v>1152680630</v>
      </c>
      <c r="D37" s="12">
        <f t="shared" ref="D37:AF37" si="34">+D38</f>
        <v>50000000</v>
      </c>
      <c r="E37" s="12">
        <f t="shared" si="34"/>
        <v>0</v>
      </c>
      <c r="F37" s="12">
        <f t="shared" si="34"/>
        <v>0</v>
      </c>
      <c r="G37" s="12">
        <f t="shared" si="34"/>
        <v>1202680630</v>
      </c>
      <c r="H37" s="12">
        <f t="shared" si="34"/>
        <v>71016866</v>
      </c>
      <c r="I37" s="12">
        <f t="shared" si="34"/>
        <v>134397571</v>
      </c>
      <c r="J37" s="12">
        <f t="shared" si="34"/>
        <v>1068283059</v>
      </c>
      <c r="K37" s="12">
        <f t="shared" si="34"/>
        <v>71016866</v>
      </c>
      <c r="L37" s="12">
        <f t="shared" si="34"/>
        <v>134397571</v>
      </c>
      <c r="M37" s="12">
        <f t="shared" si="34"/>
        <v>0</v>
      </c>
      <c r="N37" s="12">
        <f t="shared" si="34"/>
        <v>164274727</v>
      </c>
      <c r="O37" s="12">
        <f t="shared" si="34"/>
        <v>235291593</v>
      </c>
      <c r="P37" s="12">
        <f t="shared" si="34"/>
        <v>100894022</v>
      </c>
      <c r="Q37" s="12">
        <f t="shared" si="34"/>
        <v>967389037</v>
      </c>
      <c r="R37" s="12">
        <f t="shared" si="34"/>
        <v>134397571</v>
      </c>
      <c r="S37" s="124"/>
      <c r="T37" s="12">
        <f t="shared" si="34"/>
        <v>1202680630</v>
      </c>
      <c r="U37" s="12">
        <f t="shared" si="34"/>
        <v>71534337.666666672</v>
      </c>
      <c r="V37" s="12">
        <f t="shared" si="34"/>
        <v>226193629.66666669</v>
      </c>
      <c r="W37" s="12">
        <f t="shared" si="34"/>
        <v>45963512.666666672</v>
      </c>
      <c r="X37" s="12">
        <f t="shared" si="34"/>
        <v>37254414.666666672</v>
      </c>
      <c r="Y37" s="12">
        <f t="shared" si="34"/>
        <v>32673314.666666668</v>
      </c>
      <c r="Z37" s="12">
        <f t="shared" si="34"/>
        <v>55096474.666666664</v>
      </c>
      <c r="AA37" s="12">
        <f t="shared" si="34"/>
        <v>38353871.666666672</v>
      </c>
      <c r="AB37" s="12">
        <f t="shared" si="34"/>
        <v>213644579.66666669</v>
      </c>
      <c r="AC37" s="12">
        <f t="shared" si="34"/>
        <v>55892497.666666672</v>
      </c>
      <c r="AD37" s="12">
        <f t="shared" si="34"/>
        <v>53752050.666666672</v>
      </c>
      <c r="AE37" s="12">
        <f t="shared" si="34"/>
        <v>48809810.666666672</v>
      </c>
      <c r="AF37" s="12">
        <f t="shared" si="34"/>
        <v>323512135.66666669</v>
      </c>
      <c r="AG37" s="12">
        <f t="shared" si="4"/>
        <v>297727967.33333337</v>
      </c>
      <c r="AH37" s="12">
        <f t="shared" si="25"/>
        <v>1202680630</v>
      </c>
      <c r="AI37" s="124"/>
      <c r="AJ37" s="12">
        <v>63380705</v>
      </c>
      <c r="AK37" s="12">
        <v>71016866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>
        <f t="shared" si="7"/>
        <v>134397571</v>
      </c>
      <c r="AW37" s="12">
        <f t="shared" si="2"/>
        <v>134397571</v>
      </c>
      <c r="AX37" s="124"/>
      <c r="AY37" s="131">
        <f t="shared" si="8"/>
        <v>-0.11398208095055969</v>
      </c>
      <c r="AZ37" s="131">
        <f t="shared" si="9"/>
        <v>-0.68603507488404969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31">
        <f t="shared" si="10"/>
        <v>-0.54858936429868621</v>
      </c>
      <c r="BL37" s="12"/>
    </row>
    <row r="38" spans="1:64">
      <c r="A38" s="13" t="s">
        <v>60</v>
      </c>
      <c r="B38" s="14" t="s">
        <v>61</v>
      </c>
      <c r="C38" s="15">
        <f>SUM(C39:C45)</f>
        <v>1152680630</v>
      </c>
      <c r="D38" s="15">
        <f t="shared" ref="D38:AF38" si="35">SUM(D39:D45)</f>
        <v>50000000</v>
      </c>
      <c r="E38" s="15">
        <f t="shared" si="35"/>
        <v>0</v>
      </c>
      <c r="F38" s="15">
        <f t="shared" si="35"/>
        <v>0</v>
      </c>
      <c r="G38" s="15">
        <f t="shared" si="35"/>
        <v>1202680630</v>
      </c>
      <c r="H38" s="15">
        <f t="shared" si="35"/>
        <v>71016866</v>
      </c>
      <c r="I38" s="15">
        <f t="shared" si="35"/>
        <v>134397571</v>
      </c>
      <c r="J38" s="15">
        <f t="shared" si="35"/>
        <v>1068283059</v>
      </c>
      <c r="K38" s="15">
        <f t="shared" si="35"/>
        <v>71016866</v>
      </c>
      <c r="L38" s="15">
        <f t="shared" si="35"/>
        <v>134397571</v>
      </c>
      <c r="M38" s="15">
        <f t="shared" si="35"/>
        <v>0</v>
      </c>
      <c r="N38" s="15">
        <f t="shared" si="35"/>
        <v>164274727</v>
      </c>
      <c r="O38" s="15">
        <f t="shared" si="35"/>
        <v>235291593</v>
      </c>
      <c r="P38" s="15">
        <f t="shared" si="35"/>
        <v>100894022</v>
      </c>
      <c r="Q38" s="15">
        <f t="shared" si="35"/>
        <v>967389037</v>
      </c>
      <c r="R38" s="15">
        <f t="shared" si="35"/>
        <v>134397571</v>
      </c>
      <c r="S38" s="124"/>
      <c r="T38" s="15">
        <f t="shared" si="35"/>
        <v>1202680630</v>
      </c>
      <c r="U38" s="15">
        <f t="shared" si="35"/>
        <v>71534337.666666672</v>
      </c>
      <c r="V38" s="15">
        <f t="shared" si="35"/>
        <v>226193629.66666669</v>
      </c>
      <c r="W38" s="15">
        <f t="shared" si="35"/>
        <v>45963512.666666672</v>
      </c>
      <c r="X38" s="15">
        <f t="shared" si="35"/>
        <v>37254414.666666672</v>
      </c>
      <c r="Y38" s="15">
        <f t="shared" si="35"/>
        <v>32673314.666666668</v>
      </c>
      <c r="Z38" s="15">
        <f t="shared" si="35"/>
        <v>55096474.666666664</v>
      </c>
      <c r="AA38" s="15">
        <f t="shared" si="35"/>
        <v>38353871.666666672</v>
      </c>
      <c r="AB38" s="15">
        <f t="shared" si="35"/>
        <v>213644579.66666669</v>
      </c>
      <c r="AC38" s="15">
        <f t="shared" si="35"/>
        <v>55892497.666666672</v>
      </c>
      <c r="AD38" s="15">
        <f t="shared" si="35"/>
        <v>53752050.666666672</v>
      </c>
      <c r="AE38" s="15">
        <f t="shared" si="35"/>
        <v>48809810.666666672</v>
      </c>
      <c r="AF38" s="15">
        <f t="shared" si="35"/>
        <v>323512135.66666669</v>
      </c>
      <c r="AG38" s="15">
        <f t="shared" si="4"/>
        <v>297727967.33333337</v>
      </c>
      <c r="AH38" s="15">
        <f t="shared" si="25"/>
        <v>1202680630</v>
      </c>
      <c r="AI38" s="124"/>
      <c r="AJ38" s="15">
        <v>63380705</v>
      </c>
      <c r="AK38" s="15">
        <v>71016866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f t="shared" si="7"/>
        <v>134397571</v>
      </c>
      <c r="AW38" s="15">
        <f t="shared" si="2"/>
        <v>134397571</v>
      </c>
      <c r="AX38" s="124"/>
      <c r="AY38" s="132">
        <f t="shared" si="8"/>
        <v>-0.11398208095055969</v>
      </c>
      <c r="AZ38" s="132">
        <f t="shared" si="9"/>
        <v>-0.68603507488404969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32">
        <f t="shared" si="10"/>
        <v>-0.54858936429868621</v>
      </c>
      <c r="BL38" s="15"/>
    </row>
    <row r="39" spans="1:64">
      <c r="A39" s="16" t="s">
        <v>62</v>
      </c>
      <c r="B39" s="17" t="s">
        <v>63</v>
      </c>
      <c r="C39" s="18">
        <v>16500000</v>
      </c>
      <c r="D39" s="18">
        <v>0</v>
      </c>
      <c r="E39" s="18">
        <v>0</v>
      </c>
      <c r="F39" s="18">
        <v>0</v>
      </c>
      <c r="G39" s="18">
        <f t="shared" si="22"/>
        <v>16500000</v>
      </c>
      <c r="H39" s="18">
        <v>0</v>
      </c>
      <c r="I39" s="18">
        <v>1003511</v>
      </c>
      <c r="J39" s="18">
        <f t="shared" si="20"/>
        <v>15496489</v>
      </c>
      <c r="K39" s="18">
        <v>0</v>
      </c>
      <c r="L39" s="18">
        <v>1003511</v>
      </c>
      <c r="M39" s="18">
        <v>0</v>
      </c>
      <c r="N39" s="18">
        <v>1003511</v>
      </c>
      <c r="O39" s="18">
        <v>1003511</v>
      </c>
      <c r="P39" s="18">
        <f t="shared" si="23"/>
        <v>0</v>
      </c>
      <c r="Q39" s="18">
        <f t="shared" si="21"/>
        <v>15496489</v>
      </c>
      <c r="R39" s="18">
        <f t="shared" si="24"/>
        <v>1003511</v>
      </c>
      <c r="S39" s="124"/>
      <c r="T39" s="18">
        <f>43602864-27102864</f>
        <v>16500000</v>
      </c>
      <c r="U39" s="18">
        <v>1375000</v>
      </c>
      <c r="V39" s="18">
        <v>1375000</v>
      </c>
      <c r="W39" s="18">
        <v>1375000</v>
      </c>
      <c r="X39" s="18">
        <v>1375000</v>
      </c>
      <c r="Y39" s="18">
        <v>1375000</v>
      </c>
      <c r="Z39" s="18">
        <v>1375000</v>
      </c>
      <c r="AA39" s="18">
        <v>1375000</v>
      </c>
      <c r="AB39" s="18">
        <v>1375000</v>
      </c>
      <c r="AC39" s="18">
        <v>1375000</v>
      </c>
      <c r="AD39" s="18">
        <v>1375000</v>
      </c>
      <c r="AE39" s="18">
        <v>1375000</v>
      </c>
      <c r="AF39" s="18">
        <v>1375000</v>
      </c>
      <c r="AG39" s="18">
        <f t="shared" si="4"/>
        <v>2750000</v>
      </c>
      <c r="AH39" s="18">
        <f t="shared" si="25"/>
        <v>16500000</v>
      </c>
      <c r="AI39" s="124"/>
      <c r="AJ39" s="18">
        <v>1003511</v>
      </c>
      <c r="AK39" s="18">
        <v>0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>
        <f t="shared" si="7"/>
        <v>1003511</v>
      </c>
      <c r="AW39" s="18">
        <f t="shared" si="2"/>
        <v>1003511</v>
      </c>
      <c r="AX39" s="124"/>
      <c r="AY39" s="133">
        <f t="shared" si="8"/>
        <v>-0.27017381818181818</v>
      </c>
      <c r="AZ39" s="133">
        <f t="shared" si="9"/>
        <v>-1</v>
      </c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33">
        <f t="shared" si="10"/>
        <v>-0.63508690909090915</v>
      </c>
      <c r="BL39" s="18"/>
    </row>
    <row r="40" spans="1:64">
      <c r="A40" s="16" t="s">
        <v>64</v>
      </c>
      <c r="B40" s="17" t="s">
        <v>65</v>
      </c>
      <c r="C40" s="18">
        <v>270643238</v>
      </c>
      <c r="D40" s="18">
        <v>0</v>
      </c>
      <c r="E40" s="18">
        <v>0</v>
      </c>
      <c r="F40" s="18">
        <v>0</v>
      </c>
      <c r="G40" s="18">
        <f t="shared" si="22"/>
        <v>270643238</v>
      </c>
      <c r="H40" s="18">
        <v>0</v>
      </c>
      <c r="I40" s="18">
        <v>0</v>
      </c>
      <c r="J40" s="18">
        <f t="shared" si="20"/>
        <v>270643238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f t="shared" si="23"/>
        <v>0</v>
      </c>
      <c r="Q40" s="18">
        <f t="shared" si="21"/>
        <v>270643238</v>
      </c>
      <c r="R40" s="18">
        <f t="shared" si="24"/>
        <v>0</v>
      </c>
      <c r="S40" s="124"/>
      <c r="T40" s="18">
        <v>270643238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270643238</v>
      </c>
      <c r="AG40" s="18">
        <f t="shared" si="4"/>
        <v>0</v>
      </c>
      <c r="AH40" s="18">
        <f t="shared" si="25"/>
        <v>270643238</v>
      </c>
      <c r="AI40" s="124"/>
      <c r="AJ40" s="18">
        <v>0</v>
      </c>
      <c r="AK40" s="18">
        <v>0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>
        <f t="shared" si="7"/>
        <v>0</v>
      </c>
      <c r="AW40" s="18">
        <f t="shared" si="2"/>
        <v>0</v>
      </c>
      <c r="AX40" s="124"/>
      <c r="AY40" s="133" t="e">
        <f t="shared" si="8"/>
        <v>#DIV/0!</v>
      </c>
      <c r="AZ40" s="133" t="e">
        <f t="shared" si="9"/>
        <v>#DIV/0!</v>
      </c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33" t="e">
        <f t="shared" si="10"/>
        <v>#DIV/0!</v>
      </c>
      <c r="BL40" s="18"/>
    </row>
    <row r="41" spans="1:64">
      <c r="A41" s="16" t="s">
        <v>66</v>
      </c>
      <c r="B41" s="17" t="s">
        <v>67</v>
      </c>
      <c r="C41" s="18">
        <v>21000000</v>
      </c>
      <c r="D41" s="18">
        <v>0</v>
      </c>
      <c r="E41" s="18">
        <v>0</v>
      </c>
      <c r="F41" s="18">
        <v>0</v>
      </c>
      <c r="G41" s="18">
        <f t="shared" si="22"/>
        <v>21000000</v>
      </c>
      <c r="H41" s="18">
        <v>0</v>
      </c>
      <c r="I41" s="18">
        <v>0</v>
      </c>
      <c r="J41" s="18">
        <f t="shared" si="20"/>
        <v>21000000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f t="shared" si="23"/>
        <v>0</v>
      </c>
      <c r="Q41" s="18">
        <f t="shared" si="21"/>
        <v>21000000</v>
      </c>
      <c r="R41" s="18">
        <f t="shared" si="24"/>
        <v>0</v>
      </c>
      <c r="S41" s="124"/>
      <c r="T41" s="18">
        <v>21000000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10500000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10500000</v>
      </c>
      <c r="AG41" s="18">
        <f t="shared" si="4"/>
        <v>0</v>
      </c>
      <c r="AH41" s="18">
        <f t="shared" si="25"/>
        <v>21000000</v>
      </c>
      <c r="AI41" s="124"/>
      <c r="AJ41" s="18">
        <v>0</v>
      </c>
      <c r="AK41" s="18">
        <v>0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>
        <f t="shared" si="7"/>
        <v>0</v>
      </c>
      <c r="AW41" s="18">
        <f t="shared" si="2"/>
        <v>0</v>
      </c>
      <c r="AX41" s="124"/>
      <c r="AY41" s="133" t="e">
        <f t="shared" si="8"/>
        <v>#DIV/0!</v>
      </c>
      <c r="AZ41" s="133" t="e">
        <f t="shared" si="9"/>
        <v>#DIV/0!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33" t="e">
        <f t="shared" si="10"/>
        <v>#DIV/0!</v>
      </c>
      <c r="BL41" s="18"/>
    </row>
    <row r="42" spans="1:64">
      <c r="A42" s="16" t="s">
        <v>68</v>
      </c>
      <c r="B42" s="17" t="s">
        <v>69</v>
      </c>
      <c r="C42" s="18">
        <v>286500000</v>
      </c>
      <c r="D42" s="18">
        <v>0</v>
      </c>
      <c r="E42" s="18">
        <v>0</v>
      </c>
      <c r="F42" s="18">
        <v>0</v>
      </c>
      <c r="G42" s="18">
        <f t="shared" si="22"/>
        <v>286500000</v>
      </c>
      <c r="H42" s="18">
        <v>22544016</v>
      </c>
      <c r="I42" s="18">
        <v>44526170</v>
      </c>
      <c r="J42" s="18">
        <f t="shared" si="20"/>
        <v>241973830</v>
      </c>
      <c r="K42" s="18">
        <v>22544016</v>
      </c>
      <c r="L42" s="18">
        <v>44526170</v>
      </c>
      <c r="M42" s="18">
        <v>0</v>
      </c>
      <c r="N42" s="18">
        <v>21982154</v>
      </c>
      <c r="O42" s="18">
        <v>44526170</v>
      </c>
      <c r="P42" s="18">
        <f t="shared" si="23"/>
        <v>0</v>
      </c>
      <c r="Q42" s="18">
        <f t="shared" si="21"/>
        <v>241973830</v>
      </c>
      <c r="R42" s="18">
        <f t="shared" si="24"/>
        <v>44526170</v>
      </c>
      <c r="S42" s="124"/>
      <c r="T42" s="18">
        <v>286500000</v>
      </c>
      <c r="U42" s="18">
        <v>23875000</v>
      </c>
      <c r="V42" s="18">
        <v>23875000</v>
      </c>
      <c r="W42" s="18">
        <v>23875000</v>
      </c>
      <c r="X42" s="18">
        <v>23875000</v>
      </c>
      <c r="Y42" s="18">
        <v>23875000</v>
      </c>
      <c r="Z42" s="18">
        <v>23875000</v>
      </c>
      <c r="AA42" s="18">
        <v>23875000</v>
      </c>
      <c r="AB42" s="18">
        <v>23875000</v>
      </c>
      <c r="AC42" s="18">
        <v>23875000</v>
      </c>
      <c r="AD42" s="18">
        <v>23875000</v>
      </c>
      <c r="AE42" s="18">
        <v>23875000</v>
      </c>
      <c r="AF42" s="18">
        <v>23875000</v>
      </c>
      <c r="AG42" s="18">
        <f t="shared" si="4"/>
        <v>47750000</v>
      </c>
      <c r="AH42" s="18">
        <f t="shared" si="25"/>
        <v>286500000</v>
      </c>
      <c r="AI42" s="124"/>
      <c r="AJ42" s="18">
        <v>21982154</v>
      </c>
      <c r="AK42" s="18">
        <v>22544016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>
        <f t="shared" si="7"/>
        <v>44526170</v>
      </c>
      <c r="AW42" s="18">
        <f t="shared" si="2"/>
        <v>44526170</v>
      </c>
      <c r="AX42" s="124"/>
      <c r="AY42" s="133">
        <f t="shared" si="8"/>
        <v>-7.9281507853403141E-2</v>
      </c>
      <c r="AZ42" s="133">
        <f t="shared" si="9"/>
        <v>-5.5748020942408376E-2</v>
      </c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33">
        <f t="shared" si="10"/>
        <v>-6.7514764397905755E-2</v>
      </c>
      <c r="BL42" s="18"/>
    </row>
    <row r="43" spans="1:64">
      <c r="A43" s="16" t="s">
        <v>70</v>
      </c>
      <c r="B43" s="17" t="s">
        <v>71</v>
      </c>
      <c r="C43" s="18">
        <v>0</v>
      </c>
      <c r="D43" s="18">
        <v>50000000</v>
      </c>
      <c r="E43" s="18">
        <v>0</v>
      </c>
      <c r="F43" s="18">
        <v>0</v>
      </c>
      <c r="G43" s="18">
        <f t="shared" si="22"/>
        <v>50000000</v>
      </c>
      <c r="H43" s="18">
        <v>0</v>
      </c>
      <c r="I43" s="18">
        <v>267949</v>
      </c>
      <c r="J43" s="18">
        <f t="shared" si="20"/>
        <v>49732051</v>
      </c>
      <c r="K43" s="18">
        <v>0</v>
      </c>
      <c r="L43" s="18">
        <v>267949</v>
      </c>
      <c r="M43" s="18">
        <v>0</v>
      </c>
      <c r="N43" s="18">
        <v>101161971</v>
      </c>
      <c r="O43" s="18">
        <v>101161971</v>
      </c>
      <c r="P43" s="18">
        <f t="shared" si="23"/>
        <v>100894022</v>
      </c>
      <c r="Q43" s="18">
        <f t="shared" si="21"/>
        <v>-51161971</v>
      </c>
      <c r="R43" s="18">
        <f t="shared" si="24"/>
        <v>267949</v>
      </c>
      <c r="S43" s="124"/>
      <c r="T43" s="18">
        <v>50000000</v>
      </c>
      <c r="U43" s="18">
        <v>4166666.6666666665</v>
      </c>
      <c r="V43" s="18">
        <v>4166666.6666666665</v>
      </c>
      <c r="W43" s="18">
        <v>4166666.6666666665</v>
      </c>
      <c r="X43" s="18">
        <v>4166666.6666666665</v>
      </c>
      <c r="Y43" s="18">
        <v>4166666.6666666665</v>
      </c>
      <c r="Z43" s="18">
        <v>4166666.6666666665</v>
      </c>
      <c r="AA43" s="18">
        <v>4166666.6666666665</v>
      </c>
      <c r="AB43" s="18">
        <v>4166666.6666666665</v>
      </c>
      <c r="AC43" s="18">
        <v>4166666.6666666665</v>
      </c>
      <c r="AD43" s="18">
        <v>4166666.6666666665</v>
      </c>
      <c r="AE43" s="18">
        <v>4166666.6666666665</v>
      </c>
      <c r="AF43" s="18">
        <v>4166666.6666666665</v>
      </c>
      <c r="AG43" s="18">
        <f t="shared" si="4"/>
        <v>8333333.333333333</v>
      </c>
      <c r="AH43" s="18">
        <f t="shared" si="25"/>
        <v>49999999.999999993</v>
      </c>
      <c r="AI43" s="124"/>
      <c r="AJ43" s="18">
        <v>267949</v>
      </c>
      <c r="AK43" s="18">
        <v>0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>
        <f t="shared" si="7"/>
        <v>267949</v>
      </c>
      <c r="AW43" s="18">
        <f t="shared" si="2"/>
        <v>267949</v>
      </c>
      <c r="AX43" s="124"/>
      <c r="AY43" s="133">
        <f t="shared" si="8"/>
        <v>-0.93569223999999995</v>
      </c>
      <c r="AZ43" s="133">
        <f t="shared" si="9"/>
        <v>-1</v>
      </c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33">
        <f t="shared" si="10"/>
        <v>-0.96784612000000003</v>
      </c>
      <c r="BL43" s="18"/>
    </row>
    <row r="44" spans="1:64">
      <c r="A44" s="16" t="s">
        <v>72</v>
      </c>
      <c r="B44" s="17" t="s">
        <v>73</v>
      </c>
      <c r="C44" s="18">
        <v>267037392</v>
      </c>
      <c r="D44" s="18">
        <v>0</v>
      </c>
      <c r="E44" s="18">
        <v>0</v>
      </c>
      <c r="F44" s="18">
        <v>0</v>
      </c>
      <c r="G44" s="18">
        <f t="shared" si="22"/>
        <v>267037392</v>
      </c>
      <c r="H44" s="18">
        <v>48472850</v>
      </c>
      <c r="I44" s="18">
        <v>88599941</v>
      </c>
      <c r="J44" s="18">
        <f t="shared" si="20"/>
        <v>178437451</v>
      </c>
      <c r="K44" s="18">
        <v>48472850</v>
      </c>
      <c r="L44" s="18">
        <v>88599941</v>
      </c>
      <c r="M44" s="18">
        <v>0</v>
      </c>
      <c r="N44" s="18">
        <v>40127091</v>
      </c>
      <c r="O44" s="18">
        <v>88599941</v>
      </c>
      <c r="P44" s="18">
        <f t="shared" si="23"/>
        <v>0</v>
      </c>
      <c r="Q44" s="18">
        <f t="shared" si="21"/>
        <v>178437451</v>
      </c>
      <c r="R44" s="18">
        <f t="shared" si="24"/>
        <v>88599941</v>
      </c>
      <c r="S44" s="124"/>
      <c r="T44" s="18">
        <v>267037392</v>
      </c>
      <c r="U44" s="18">
        <v>42117671</v>
      </c>
      <c r="V44" s="18">
        <v>51276963</v>
      </c>
      <c r="W44" s="18">
        <v>16546846</v>
      </c>
      <c r="X44" s="18">
        <v>7837748</v>
      </c>
      <c r="Y44" s="18">
        <v>3256648</v>
      </c>
      <c r="Z44" s="18">
        <v>15179808</v>
      </c>
      <c r="AA44" s="18">
        <v>8937205</v>
      </c>
      <c r="AB44" s="18">
        <v>38727913</v>
      </c>
      <c r="AC44" s="18">
        <v>26475831</v>
      </c>
      <c r="AD44" s="18">
        <v>24335384</v>
      </c>
      <c r="AE44" s="18">
        <v>19393144</v>
      </c>
      <c r="AF44" s="18">
        <v>12952231</v>
      </c>
      <c r="AG44" s="18">
        <f t="shared" si="4"/>
        <v>93394634</v>
      </c>
      <c r="AH44" s="18">
        <f t="shared" si="25"/>
        <v>267037392</v>
      </c>
      <c r="AI44" s="124"/>
      <c r="AJ44" s="18">
        <v>40127091</v>
      </c>
      <c r="AK44" s="18">
        <v>48472850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>
        <f t="shared" si="7"/>
        <v>88599941</v>
      </c>
      <c r="AW44" s="18">
        <f t="shared" si="2"/>
        <v>88599941</v>
      </c>
      <c r="AX44" s="124"/>
      <c r="AY44" s="133">
        <f t="shared" si="8"/>
        <v>-4.7262347436067866E-2</v>
      </c>
      <c r="AZ44" s="133">
        <f t="shared" si="9"/>
        <v>-5.468562949018646E-2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33">
        <f t="shared" si="10"/>
        <v>-5.1337992287651131E-2</v>
      </c>
      <c r="BL44" s="18"/>
    </row>
    <row r="45" spans="1:64">
      <c r="A45" s="16" t="s">
        <v>74</v>
      </c>
      <c r="B45" s="17" t="s">
        <v>75</v>
      </c>
      <c r="C45" s="18">
        <v>291000000</v>
      </c>
      <c r="D45" s="18">
        <v>0</v>
      </c>
      <c r="E45" s="18">
        <v>0</v>
      </c>
      <c r="F45" s="18">
        <v>0</v>
      </c>
      <c r="G45" s="18">
        <f t="shared" si="22"/>
        <v>291000000</v>
      </c>
      <c r="H45" s="18">
        <v>0</v>
      </c>
      <c r="I45" s="18">
        <v>0</v>
      </c>
      <c r="J45" s="18">
        <f t="shared" si="20"/>
        <v>291000000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f t="shared" si="23"/>
        <v>0</v>
      </c>
      <c r="Q45" s="18">
        <f t="shared" si="21"/>
        <v>291000000</v>
      </c>
      <c r="R45" s="18">
        <f t="shared" si="24"/>
        <v>0</v>
      </c>
      <c r="S45" s="124"/>
      <c r="T45" s="18">
        <v>291000000</v>
      </c>
      <c r="U45" s="18">
        <v>0</v>
      </c>
      <c r="V45" s="18">
        <v>145500000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145500000</v>
      </c>
      <c r="AC45" s="18">
        <v>0</v>
      </c>
      <c r="AD45" s="18">
        <v>0</v>
      </c>
      <c r="AE45" s="18">
        <v>0</v>
      </c>
      <c r="AF45" s="18">
        <v>0</v>
      </c>
      <c r="AG45" s="18">
        <f t="shared" si="4"/>
        <v>145500000</v>
      </c>
      <c r="AH45" s="18">
        <f t="shared" si="25"/>
        <v>291000000</v>
      </c>
      <c r="AI45" s="124"/>
      <c r="AJ45" s="18">
        <v>0</v>
      </c>
      <c r="AK45" s="18"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>
        <f t="shared" si="7"/>
        <v>0</v>
      </c>
      <c r="AW45" s="18">
        <f t="shared" si="2"/>
        <v>0</v>
      </c>
      <c r="AX45" s="124"/>
      <c r="AY45" s="133" t="e">
        <f t="shared" si="8"/>
        <v>#DIV/0!</v>
      </c>
      <c r="AZ45" s="133">
        <f t="shared" si="9"/>
        <v>-1</v>
      </c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33">
        <f t="shared" si="10"/>
        <v>-1</v>
      </c>
      <c r="BL45" s="18"/>
    </row>
    <row r="46" spans="1:64">
      <c r="A46" s="7" t="s">
        <v>76</v>
      </c>
      <c r="B46" s="8" t="s">
        <v>77</v>
      </c>
      <c r="C46" s="9">
        <f>+C47+C58+C69</f>
        <v>31037193580</v>
      </c>
      <c r="D46" s="9">
        <f t="shared" ref="D46:AF46" si="36">+D47+D58+D69</f>
        <v>0</v>
      </c>
      <c r="E46" s="9">
        <f t="shared" si="36"/>
        <v>0</v>
      </c>
      <c r="F46" s="9">
        <f t="shared" si="36"/>
        <v>0</v>
      </c>
      <c r="G46" s="9">
        <f t="shared" si="36"/>
        <v>31037193580</v>
      </c>
      <c r="H46" s="9">
        <f t="shared" si="36"/>
        <v>715349871</v>
      </c>
      <c r="I46" s="9">
        <f t="shared" si="36"/>
        <v>5962582244</v>
      </c>
      <c r="J46" s="9">
        <f t="shared" si="36"/>
        <v>25074611336</v>
      </c>
      <c r="K46" s="9">
        <f t="shared" si="36"/>
        <v>1823134566</v>
      </c>
      <c r="L46" s="9">
        <f t="shared" si="36"/>
        <v>1926775728</v>
      </c>
      <c r="M46" s="9">
        <f t="shared" si="36"/>
        <v>3734250828</v>
      </c>
      <c r="N46" s="9">
        <f t="shared" si="36"/>
        <v>4585340289</v>
      </c>
      <c r="O46" s="9">
        <f t="shared" si="36"/>
        <v>6232754128</v>
      </c>
      <c r="P46" s="9">
        <f t="shared" si="36"/>
        <v>270171884</v>
      </c>
      <c r="Q46" s="9">
        <f t="shared" si="36"/>
        <v>24804439452</v>
      </c>
      <c r="R46" s="9">
        <f t="shared" si="36"/>
        <v>1926775728</v>
      </c>
      <c r="S46" s="124"/>
      <c r="T46" s="9">
        <f t="shared" si="36"/>
        <v>31037193580.0033</v>
      </c>
      <c r="U46" s="9">
        <f t="shared" si="36"/>
        <v>1686541298.0866668</v>
      </c>
      <c r="V46" s="9">
        <f t="shared" si="36"/>
        <v>2990194933.915</v>
      </c>
      <c r="W46" s="9">
        <f t="shared" si="36"/>
        <v>2642993522.145</v>
      </c>
      <c r="X46" s="9">
        <f t="shared" si="36"/>
        <v>1993730101.0866668</v>
      </c>
      <c r="Y46" s="9">
        <f t="shared" si="36"/>
        <v>2253966645.0866671</v>
      </c>
      <c r="Z46" s="9">
        <f t="shared" si="36"/>
        <v>3058502075.0866671</v>
      </c>
      <c r="AA46" s="9">
        <f t="shared" si="36"/>
        <v>2592817694.1449995</v>
      </c>
      <c r="AB46" s="9">
        <f t="shared" si="36"/>
        <v>3727389948.1450005</v>
      </c>
      <c r="AC46" s="9">
        <f t="shared" si="36"/>
        <v>1995478620.0866668</v>
      </c>
      <c r="AD46" s="9">
        <f t="shared" si="36"/>
        <v>1964678620.0866668</v>
      </c>
      <c r="AE46" s="9">
        <f t="shared" si="36"/>
        <v>3086642367.0866671</v>
      </c>
      <c r="AF46" s="9">
        <f t="shared" si="36"/>
        <v>3044257755.0466671</v>
      </c>
      <c r="AG46" s="9">
        <f t="shared" si="4"/>
        <v>4676736232.001667</v>
      </c>
      <c r="AH46" s="9">
        <f t="shared" si="25"/>
        <v>31037193580.003334</v>
      </c>
      <c r="AI46" s="124"/>
      <c r="AJ46" s="9">
        <v>103641162</v>
      </c>
      <c r="AK46" s="9">
        <v>1823134566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>
        <f t="shared" si="7"/>
        <v>1926775728</v>
      </c>
      <c r="AW46" s="9">
        <f t="shared" si="2"/>
        <v>1926775728</v>
      </c>
      <c r="AX46" s="124"/>
      <c r="AY46" s="130">
        <f t="shared" si="8"/>
        <v>-0.93854810308079739</v>
      </c>
      <c r="AZ46" s="130">
        <f t="shared" si="9"/>
        <v>-0.3902957478384167</v>
      </c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30">
        <f t="shared" si="10"/>
        <v>-0.58800846735473677</v>
      </c>
      <c r="BL46" s="9"/>
    </row>
    <row r="47" spans="1:64">
      <c r="A47" s="10" t="s">
        <v>78</v>
      </c>
      <c r="B47" s="11" t="s">
        <v>13</v>
      </c>
      <c r="C47" s="12">
        <f>+C48</f>
        <v>23457106908</v>
      </c>
      <c r="D47" s="12">
        <f t="shared" ref="D47:AF47" si="37">+D48</f>
        <v>0</v>
      </c>
      <c r="E47" s="12">
        <f t="shared" si="37"/>
        <v>0</v>
      </c>
      <c r="F47" s="12">
        <f t="shared" si="37"/>
        <v>0</v>
      </c>
      <c r="G47" s="12">
        <f t="shared" si="37"/>
        <v>23457106908</v>
      </c>
      <c r="H47" s="12">
        <f t="shared" si="37"/>
        <v>712930852</v>
      </c>
      <c r="I47" s="12">
        <f t="shared" si="37"/>
        <v>5288994303</v>
      </c>
      <c r="J47" s="12">
        <f t="shared" si="37"/>
        <v>18168112605</v>
      </c>
      <c r="K47" s="12">
        <f t="shared" si="37"/>
        <v>1618151166</v>
      </c>
      <c r="L47" s="12">
        <f t="shared" si="37"/>
        <v>1721792328</v>
      </c>
      <c r="M47" s="12">
        <f t="shared" si="37"/>
        <v>3222755046</v>
      </c>
      <c r="N47" s="12">
        <f t="shared" si="37"/>
        <v>4064281908</v>
      </c>
      <c r="O47" s="12">
        <f t="shared" si="37"/>
        <v>5549503985</v>
      </c>
      <c r="P47" s="12">
        <f t="shared" si="37"/>
        <v>260509682</v>
      </c>
      <c r="Q47" s="12">
        <f t="shared" si="37"/>
        <v>17907602923</v>
      </c>
      <c r="R47" s="12">
        <f t="shared" si="37"/>
        <v>1721792328</v>
      </c>
      <c r="S47" s="124"/>
      <c r="T47" s="12">
        <f t="shared" si="37"/>
        <v>23457106908.0033</v>
      </c>
      <c r="U47" s="12">
        <f t="shared" si="37"/>
        <v>1342330464.5833335</v>
      </c>
      <c r="V47" s="12">
        <f t="shared" si="37"/>
        <v>2632175140.4116664</v>
      </c>
      <c r="W47" s="12">
        <f t="shared" si="37"/>
        <v>2116968566.6416667</v>
      </c>
      <c r="X47" s="12">
        <f t="shared" si="37"/>
        <v>1519659563.5833335</v>
      </c>
      <c r="Y47" s="12">
        <f t="shared" si="37"/>
        <v>1589069139.5833335</v>
      </c>
      <c r="Z47" s="12">
        <f t="shared" si="37"/>
        <v>2095520746.5833335</v>
      </c>
      <c r="AA47" s="12">
        <f t="shared" si="37"/>
        <v>2163208959.6416664</v>
      </c>
      <c r="AB47" s="12">
        <f t="shared" si="37"/>
        <v>2890677660.6416669</v>
      </c>
      <c r="AC47" s="12">
        <f t="shared" si="37"/>
        <v>1522130036.5833335</v>
      </c>
      <c r="AD47" s="12">
        <f t="shared" si="37"/>
        <v>1491330036.5833335</v>
      </c>
      <c r="AE47" s="12">
        <f t="shared" si="37"/>
        <v>2028638461.5833335</v>
      </c>
      <c r="AF47" s="12">
        <f t="shared" si="37"/>
        <v>2065398131.5833335</v>
      </c>
      <c r="AG47" s="12">
        <f t="shared" si="4"/>
        <v>3974505604.9949999</v>
      </c>
      <c r="AH47" s="12">
        <f t="shared" si="25"/>
        <v>23457106908.00333</v>
      </c>
      <c r="AI47" s="124"/>
      <c r="AJ47" s="12">
        <v>103641162</v>
      </c>
      <c r="AK47" s="12">
        <v>1618151166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>
        <f t="shared" si="7"/>
        <v>1721792328</v>
      </c>
      <c r="AW47" s="12">
        <f t="shared" si="2"/>
        <v>1721792328</v>
      </c>
      <c r="AX47" s="124"/>
      <c r="AY47" s="131">
        <f t="shared" si="8"/>
        <v>-0.92279012900733748</v>
      </c>
      <c r="AZ47" s="131">
        <f t="shared" si="9"/>
        <v>-0.38524183244625404</v>
      </c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31">
        <f t="shared" si="10"/>
        <v>-0.56679081648894392</v>
      </c>
      <c r="BL47" s="12"/>
    </row>
    <row r="48" spans="1:64">
      <c r="A48" s="13" t="s">
        <v>79</v>
      </c>
      <c r="B48" s="14" t="s">
        <v>15</v>
      </c>
      <c r="C48" s="15">
        <f>SUM(C49:C57)</f>
        <v>23457106908</v>
      </c>
      <c r="D48" s="15">
        <f t="shared" ref="D48:AF48" si="38">SUM(D49:D57)</f>
        <v>0</v>
      </c>
      <c r="E48" s="15">
        <f t="shared" si="38"/>
        <v>0</v>
      </c>
      <c r="F48" s="15">
        <f t="shared" si="38"/>
        <v>0</v>
      </c>
      <c r="G48" s="15">
        <f t="shared" si="38"/>
        <v>23457106908</v>
      </c>
      <c r="H48" s="15">
        <f t="shared" si="38"/>
        <v>712930852</v>
      </c>
      <c r="I48" s="15">
        <f t="shared" si="38"/>
        <v>5288994303</v>
      </c>
      <c r="J48" s="15">
        <f t="shared" si="38"/>
        <v>18168112605</v>
      </c>
      <c r="K48" s="15">
        <f t="shared" si="38"/>
        <v>1618151166</v>
      </c>
      <c r="L48" s="15">
        <f t="shared" si="38"/>
        <v>1721792328</v>
      </c>
      <c r="M48" s="15">
        <f t="shared" si="38"/>
        <v>3222755046</v>
      </c>
      <c r="N48" s="15">
        <f t="shared" si="38"/>
        <v>4064281908</v>
      </c>
      <c r="O48" s="15">
        <f t="shared" si="38"/>
        <v>5549503985</v>
      </c>
      <c r="P48" s="15">
        <f t="shared" si="38"/>
        <v>260509682</v>
      </c>
      <c r="Q48" s="15">
        <f t="shared" si="38"/>
        <v>17907602923</v>
      </c>
      <c r="R48" s="15">
        <f t="shared" si="38"/>
        <v>1721792328</v>
      </c>
      <c r="S48" s="124"/>
      <c r="T48" s="15">
        <f t="shared" si="38"/>
        <v>23457106908.0033</v>
      </c>
      <c r="U48" s="15">
        <f t="shared" si="38"/>
        <v>1342330464.5833335</v>
      </c>
      <c r="V48" s="15">
        <f t="shared" si="38"/>
        <v>2632175140.4116664</v>
      </c>
      <c r="W48" s="15">
        <f t="shared" si="38"/>
        <v>2116968566.6416667</v>
      </c>
      <c r="X48" s="15">
        <f t="shared" si="38"/>
        <v>1519659563.5833335</v>
      </c>
      <c r="Y48" s="15">
        <f t="shared" si="38"/>
        <v>1589069139.5833335</v>
      </c>
      <c r="Z48" s="15">
        <f t="shared" si="38"/>
        <v>2095520746.5833335</v>
      </c>
      <c r="AA48" s="15">
        <f t="shared" si="38"/>
        <v>2163208959.6416664</v>
      </c>
      <c r="AB48" s="15">
        <f t="shared" si="38"/>
        <v>2890677660.6416669</v>
      </c>
      <c r="AC48" s="15">
        <f t="shared" si="38"/>
        <v>1522130036.5833335</v>
      </c>
      <c r="AD48" s="15">
        <f t="shared" si="38"/>
        <v>1491330036.5833335</v>
      </c>
      <c r="AE48" s="15">
        <f t="shared" si="38"/>
        <v>2028638461.5833335</v>
      </c>
      <c r="AF48" s="15">
        <f t="shared" si="38"/>
        <v>2065398131.5833335</v>
      </c>
      <c r="AG48" s="15">
        <f t="shared" si="4"/>
        <v>3974505604.9949999</v>
      </c>
      <c r="AH48" s="15">
        <f t="shared" si="25"/>
        <v>23457106908.00333</v>
      </c>
      <c r="AI48" s="124"/>
      <c r="AJ48" s="15">
        <v>103641162</v>
      </c>
      <c r="AK48" s="15">
        <v>1618151166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>
        <f t="shared" si="7"/>
        <v>1721792328</v>
      </c>
      <c r="AW48" s="15">
        <f t="shared" si="2"/>
        <v>1721792328</v>
      </c>
      <c r="AX48" s="124"/>
      <c r="AY48" s="132">
        <f t="shared" si="8"/>
        <v>-0.92279012900733748</v>
      </c>
      <c r="AZ48" s="132">
        <f t="shared" si="9"/>
        <v>-0.38524183244625404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32">
        <f t="shared" si="10"/>
        <v>-0.56679081648894392</v>
      </c>
      <c r="BL48" s="15"/>
    </row>
    <row r="49" spans="1:64">
      <c r="A49" s="16" t="s">
        <v>80</v>
      </c>
      <c r="B49" s="17" t="s">
        <v>17</v>
      </c>
      <c r="C49" s="18">
        <v>20753642730</v>
      </c>
      <c r="D49" s="18">
        <v>0</v>
      </c>
      <c r="E49" s="18">
        <v>0</v>
      </c>
      <c r="F49" s="18">
        <v>0</v>
      </c>
      <c r="G49" s="18">
        <f t="shared" si="22"/>
        <v>20753642730</v>
      </c>
      <c r="H49" s="18">
        <v>708519802</v>
      </c>
      <c r="I49" s="18">
        <v>3463510697</v>
      </c>
      <c r="J49" s="18">
        <f t="shared" si="20"/>
        <v>17290132033</v>
      </c>
      <c r="K49" s="18">
        <v>917764487</v>
      </c>
      <c r="L49" s="18">
        <v>1021405649</v>
      </c>
      <c r="M49" s="18">
        <v>2101274442</v>
      </c>
      <c r="N49" s="18">
        <v>2942801304</v>
      </c>
      <c r="O49" s="18">
        <v>3724020379</v>
      </c>
      <c r="P49" s="18">
        <f t="shared" si="23"/>
        <v>260509682</v>
      </c>
      <c r="Q49" s="18">
        <f t="shared" si="21"/>
        <v>17029622351</v>
      </c>
      <c r="R49" s="18">
        <f t="shared" si="24"/>
        <v>1021405649</v>
      </c>
      <c r="S49" s="124"/>
      <c r="T49" s="18">
        <f>21071816016.2333-318173286.23</f>
        <v>20753642730.0033</v>
      </c>
      <c r="U49" s="18">
        <v>1330422571.9166667</v>
      </c>
      <c r="V49" s="18">
        <f>2920963594.975-318173286.23</f>
        <v>2602790308.7449999</v>
      </c>
      <c r="W49" s="18">
        <v>1984960747.9749999</v>
      </c>
      <c r="X49" s="18">
        <v>1479663530.9166667</v>
      </c>
      <c r="Y49" s="18">
        <v>1507963530.9166667</v>
      </c>
      <c r="Z49" s="18">
        <v>1513965581.9166667</v>
      </c>
      <c r="AA49" s="18">
        <v>2100501209.9749999</v>
      </c>
      <c r="AB49" s="18">
        <v>2503262082.9750004</v>
      </c>
      <c r="AC49" s="18">
        <v>1493163530.9166667</v>
      </c>
      <c r="AD49" s="18">
        <v>1462363530.9166667</v>
      </c>
      <c r="AE49" s="18">
        <v>1444163530.9166667</v>
      </c>
      <c r="AF49" s="18">
        <v>1330422571.9166667</v>
      </c>
      <c r="AG49" s="18">
        <f t="shared" si="4"/>
        <v>3933212880.6616669</v>
      </c>
      <c r="AH49" s="18">
        <f t="shared" si="25"/>
        <v>20753642730.003338</v>
      </c>
      <c r="AI49" s="124"/>
      <c r="AJ49" s="18">
        <v>103641162</v>
      </c>
      <c r="AK49" s="18">
        <v>917764487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>
        <f t="shared" si="7"/>
        <v>1021405649</v>
      </c>
      <c r="AW49" s="18">
        <f t="shared" si="2"/>
        <v>1021405649</v>
      </c>
      <c r="AX49" s="124"/>
      <c r="AY49" s="133">
        <f t="shared" si="8"/>
        <v>-0.92209906522354779</v>
      </c>
      <c r="AZ49" s="133">
        <f t="shared" si="9"/>
        <v>-0.64739207614365102</v>
      </c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33">
        <f t="shared" si="10"/>
        <v>-0.74031264516041817</v>
      </c>
      <c r="BL49" s="18"/>
    </row>
    <row r="50" spans="1:64">
      <c r="A50" s="16" t="s">
        <v>81</v>
      </c>
      <c r="B50" s="17" t="s">
        <v>21</v>
      </c>
      <c r="C50" s="18">
        <v>38819862</v>
      </c>
      <c r="D50" s="18">
        <v>0</v>
      </c>
      <c r="E50" s="18">
        <v>0</v>
      </c>
      <c r="F50" s="18">
        <v>0</v>
      </c>
      <c r="G50" s="18">
        <f t="shared" si="22"/>
        <v>38819862</v>
      </c>
      <c r="H50" s="18">
        <v>634042</v>
      </c>
      <c r="I50" s="18">
        <v>634042</v>
      </c>
      <c r="J50" s="18">
        <f t="shared" si="20"/>
        <v>38185820</v>
      </c>
      <c r="K50" s="18">
        <v>0</v>
      </c>
      <c r="L50" s="18">
        <v>0</v>
      </c>
      <c r="M50" s="18">
        <v>0</v>
      </c>
      <c r="N50" s="18">
        <v>0</v>
      </c>
      <c r="O50" s="18">
        <v>634042</v>
      </c>
      <c r="P50" s="18">
        <f t="shared" si="23"/>
        <v>0</v>
      </c>
      <c r="Q50" s="18">
        <f t="shared" si="21"/>
        <v>38185820</v>
      </c>
      <c r="R50" s="18">
        <f t="shared" si="24"/>
        <v>0</v>
      </c>
      <c r="S50" s="124"/>
      <c r="T50" s="18">
        <v>38819862</v>
      </c>
      <c r="U50" s="18">
        <v>1566508</v>
      </c>
      <c r="V50" s="18">
        <v>3106574</v>
      </c>
      <c r="W50" s="18">
        <v>3678283</v>
      </c>
      <c r="X50" s="18">
        <v>3678283</v>
      </c>
      <c r="Y50" s="18">
        <v>3678283</v>
      </c>
      <c r="Z50" s="18">
        <v>3678283</v>
      </c>
      <c r="AA50" s="18">
        <v>3678283</v>
      </c>
      <c r="AB50" s="18">
        <v>3678283</v>
      </c>
      <c r="AC50" s="18">
        <v>3678283</v>
      </c>
      <c r="AD50" s="18">
        <v>3678283</v>
      </c>
      <c r="AE50" s="18">
        <v>3678283</v>
      </c>
      <c r="AF50" s="18">
        <v>1042233</v>
      </c>
      <c r="AG50" s="18">
        <f t="shared" si="4"/>
        <v>4673082</v>
      </c>
      <c r="AH50" s="18">
        <f t="shared" si="25"/>
        <v>38819862</v>
      </c>
      <c r="AI50" s="124"/>
      <c r="AJ50" s="18">
        <v>0</v>
      </c>
      <c r="AK50" s="18">
        <v>0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>
        <f t="shared" si="7"/>
        <v>0</v>
      </c>
      <c r="AW50" s="18">
        <f t="shared" si="2"/>
        <v>0</v>
      </c>
      <c r="AX50" s="124"/>
      <c r="AY50" s="133">
        <f t="shared" si="8"/>
        <v>-1</v>
      </c>
      <c r="AZ50" s="133">
        <f t="shared" si="9"/>
        <v>-1</v>
      </c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33">
        <f t="shared" si="10"/>
        <v>-1</v>
      </c>
      <c r="BL50" s="18"/>
    </row>
    <row r="51" spans="1:64">
      <c r="A51" s="16" t="s">
        <v>82</v>
      </c>
      <c r="B51" s="17" t="s">
        <v>23</v>
      </c>
      <c r="C51" s="18">
        <v>56793732</v>
      </c>
      <c r="D51" s="18">
        <v>0</v>
      </c>
      <c r="E51" s="18">
        <v>0</v>
      </c>
      <c r="F51" s="18">
        <v>0</v>
      </c>
      <c r="G51" s="18">
        <f t="shared" si="22"/>
        <v>56793732</v>
      </c>
      <c r="H51" s="18">
        <v>0</v>
      </c>
      <c r="I51" s="18">
        <v>0</v>
      </c>
      <c r="J51" s="18">
        <f t="shared" si="20"/>
        <v>56793732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f t="shared" si="23"/>
        <v>0</v>
      </c>
      <c r="Q51" s="18">
        <f t="shared" si="21"/>
        <v>56793732</v>
      </c>
      <c r="R51" s="18">
        <f t="shared" si="24"/>
        <v>0</v>
      </c>
      <c r="S51" s="124"/>
      <c r="T51" s="18">
        <v>56793732</v>
      </c>
      <c r="U51" s="18">
        <v>2313140</v>
      </c>
      <c r="V51" s="18">
        <v>4757237</v>
      </c>
      <c r="W51" s="18">
        <v>5027535</v>
      </c>
      <c r="X51" s="18">
        <v>5297835</v>
      </c>
      <c r="Y51" s="18">
        <v>5297835</v>
      </c>
      <c r="Z51" s="18">
        <v>5297835</v>
      </c>
      <c r="AA51" s="18">
        <v>5297835</v>
      </c>
      <c r="AB51" s="18">
        <v>5297835</v>
      </c>
      <c r="AC51" s="18">
        <v>5297835</v>
      </c>
      <c r="AD51" s="18">
        <v>5297835</v>
      </c>
      <c r="AE51" s="18">
        <v>5297835</v>
      </c>
      <c r="AF51" s="18">
        <v>2313140</v>
      </c>
      <c r="AG51" s="18">
        <f t="shared" si="4"/>
        <v>7070377</v>
      </c>
      <c r="AH51" s="18">
        <f t="shared" si="25"/>
        <v>56793732</v>
      </c>
      <c r="AI51" s="124"/>
      <c r="AJ51" s="18">
        <v>0</v>
      </c>
      <c r="AK51" s="18">
        <v>0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>
        <f t="shared" si="7"/>
        <v>0</v>
      </c>
      <c r="AW51" s="18">
        <f t="shared" si="2"/>
        <v>0</v>
      </c>
      <c r="AX51" s="124"/>
      <c r="AY51" s="133">
        <f t="shared" si="8"/>
        <v>-1</v>
      </c>
      <c r="AZ51" s="133">
        <f t="shared" si="9"/>
        <v>-1</v>
      </c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33">
        <f t="shared" si="10"/>
        <v>-1</v>
      </c>
      <c r="BL51" s="18"/>
    </row>
    <row r="52" spans="1:64">
      <c r="A52" s="16" t="s">
        <v>83</v>
      </c>
      <c r="B52" s="17" t="s">
        <v>25</v>
      </c>
      <c r="C52" s="18">
        <v>290834559</v>
      </c>
      <c r="D52" s="18">
        <v>0</v>
      </c>
      <c r="E52" s="18">
        <v>0</v>
      </c>
      <c r="F52" s="18">
        <v>0</v>
      </c>
      <c r="G52" s="18">
        <f t="shared" si="22"/>
        <v>290834559</v>
      </c>
      <c r="H52" s="18">
        <v>0</v>
      </c>
      <c r="I52" s="18">
        <v>290834559</v>
      </c>
      <c r="J52" s="18">
        <f t="shared" si="20"/>
        <v>0</v>
      </c>
      <c r="K52" s="18">
        <v>0</v>
      </c>
      <c r="L52" s="18">
        <v>0</v>
      </c>
      <c r="M52" s="18">
        <v>290834559</v>
      </c>
      <c r="N52" s="18">
        <v>290834559</v>
      </c>
      <c r="O52" s="18">
        <v>290834559</v>
      </c>
      <c r="P52" s="18">
        <f t="shared" si="23"/>
        <v>0</v>
      </c>
      <c r="Q52" s="18">
        <f t="shared" si="21"/>
        <v>0</v>
      </c>
      <c r="R52" s="18">
        <f t="shared" si="24"/>
        <v>0</v>
      </c>
      <c r="S52" s="124"/>
      <c r="T52" s="18">
        <v>290834559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177123563</v>
      </c>
      <c r="AA52" s="18">
        <v>0</v>
      </c>
      <c r="AB52" s="18">
        <v>0</v>
      </c>
      <c r="AC52" s="18">
        <v>0</v>
      </c>
      <c r="AD52" s="18">
        <v>0</v>
      </c>
      <c r="AE52" s="18">
        <v>40953675</v>
      </c>
      <c r="AF52" s="18">
        <v>72757321</v>
      </c>
      <c r="AG52" s="18">
        <f t="shared" si="4"/>
        <v>0</v>
      </c>
      <c r="AH52" s="18">
        <f t="shared" si="25"/>
        <v>290834559</v>
      </c>
      <c r="AI52" s="124"/>
      <c r="AJ52" s="18">
        <v>0</v>
      </c>
      <c r="AK52" s="18">
        <v>0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>
        <f t="shared" si="7"/>
        <v>0</v>
      </c>
      <c r="AW52" s="18">
        <f t="shared" si="2"/>
        <v>0</v>
      </c>
      <c r="AX52" s="124"/>
      <c r="AY52" s="133" t="e">
        <f t="shared" si="8"/>
        <v>#DIV/0!</v>
      </c>
      <c r="AZ52" s="133" t="e">
        <f t="shared" si="9"/>
        <v>#DIV/0!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33" t="e">
        <f t="shared" si="10"/>
        <v>#DIV/0!</v>
      </c>
      <c r="BL52" s="18"/>
    </row>
    <row r="53" spans="1:64">
      <c r="A53" s="16" t="s">
        <v>84</v>
      </c>
      <c r="B53" s="17" t="s">
        <v>27</v>
      </c>
      <c r="C53" s="18">
        <v>80849224</v>
      </c>
      <c r="D53" s="18">
        <v>0</v>
      </c>
      <c r="E53" s="18">
        <v>0</v>
      </c>
      <c r="F53" s="18">
        <v>0</v>
      </c>
      <c r="G53" s="18">
        <f t="shared" si="22"/>
        <v>80849224</v>
      </c>
      <c r="H53" s="18">
        <v>3295013</v>
      </c>
      <c r="I53" s="18">
        <v>3295013</v>
      </c>
      <c r="J53" s="18">
        <f t="shared" si="20"/>
        <v>77554211</v>
      </c>
      <c r="K53" s="18">
        <v>794727</v>
      </c>
      <c r="L53" s="18">
        <v>794727</v>
      </c>
      <c r="M53" s="18">
        <v>0</v>
      </c>
      <c r="N53" s="18">
        <v>0</v>
      </c>
      <c r="O53" s="18">
        <v>3295013</v>
      </c>
      <c r="P53" s="18">
        <f t="shared" si="23"/>
        <v>0</v>
      </c>
      <c r="Q53" s="18">
        <f t="shared" si="21"/>
        <v>77554211</v>
      </c>
      <c r="R53" s="18">
        <f t="shared" si="24"/>
        <v>794727</v>
      </c>
      <c r="S53" s="124"/>
      <c r="T53" s="18">
        <v>80849224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6753754</v>
      </c>
      <c r="AB53" s="18">
        <v>0</v>
      </c>
      <c r="AC53" s="18">
        <v>0</v>
      </c>
      <c r="AD53" s="18">
        <v>0</v>
      </c>
      <c r="AE53" s="18">
        <v>26483077</v>
      </c>
      <c r="AF53" s="18">
        <v>47612393</v>
      </c>
      <c r="AG53" s="18">
        <f t="shared" si="4"/>
        <v>0</v>
      </c>
      <c r="AH53" s="18">
        <f t="shared" si="25"/>
        <v>80849224</v>
      </c>
      <c r="AI53" s="124"/>
      <c r="AJ53" s="18">
        <v>0</v>
      </c>
      <c r="AK53" s="18">
        <v>794727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>
        <f t="shared" si="7"/>
        <v>794727</v>
      </c>
      <c r="AW53" s="18">
        <f t="shared" si="2"/>
        <v>794727</v>
      </c>
      <c r="AX53" s="124"/>
      <c r="AY53" s="133" t="e">
        <f t="shared" si="8"/>
        <v>#DIV/0!</v>
      </c>
      <c r="AZ53" s="133" t="e">
        <f t="shared" si="9"/>
        <v>#DIV/0!</v>
      </c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33" t="e">
        <f t="shared" si="10"/>
        <v>#DIV/0!</v>
      </c>
      <c r="BL53" s="18"/>
    </row>
    <row r="54" spans="1:64">
      <c r="A54" s="16" t="s">
        <v>85</v>
      </c>
      <c r="B54" s="17" t="s">
        <v>29</v>
      </c>
      <c r="C54" s="18">
        <v>112454716</v>
      </c>
      <c r="D54" s="18">
        <v>0</v>
      </c>
      <c r="E54" s="18">
        <v>0</v>
      </c>
      <c r="F54" s="18">
        <v>0</v>
      </c>
      <c r="G54" s="18">
        <f t="shared" si="22"/>
        <v>112454716</v>
      </c>
      <c r="H54" s="18">
        <v>0</v>
      </c>
      <c r="I54" s="18">
        <v>0</v>
      </c>
      <c r="J54" s="18">
        <f t="shared" si="20"/>
        <v>112454716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f t="shared" si="23"/>
        <v>0</v>
      </c>
      <c r="Q54" s="18">
        <f t="shared" si="21"/>
        <v>112454716</v>
      </c>
      <c r="R54" s="18">
        <f t="shared" si="24"/>
        <v>0</v>
      </c>
      <c r="S54" s="124"/>
      <c r="T54" s="18">
        <v>112454716</v>
      </c>
      <c r="U54" s="18">
        <v>5111578</v>
      </c>
      <c r="V54" s="18">
        <v>10223156</v>
      </c>
      <c r="W54" s="18">
        <v>10223156</v>
      </c>
      <c r="X54" s="18">
        <v>10223156</v>
      </c>
      <c r="Y54" s="18">
        <v>10223156</v>
      </c>
      <c r="Z54" s="18">
        <v>10223156</v>
      </c>
      <c r="AA54" s="18">
        <v>10223156</v>
      </c>
      <c r="AB54" s="18">
        <v>10223156</v>
      </c>
      <c r="AC54" s="18">
        <v>10223156</v>
      </c>
      <c r="AD54" s="18">
        <v>10223156</v>
      </c>
      <c r="AE54" s="18">
        <v>10223156</v>
      </c>
      <c r="AF54" s="18">
        <v>5111578</v>
      </c>
      <c r="AG54" s="18">
        <f t="shared" si="4"/>
        <v>15334734</v>
      </c>
      <c r="AH54" s="18">
        <f t="shared" si="25"/>
        <v>112454716</v>
      </c>
      <c r="AI54" s="124"/>
      <c r="AJ54" s="18">
        <v>0</v>
      </c>
      <c r="AK54" s="18">
        <v>0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>
        <f t="shared" si="7"/>
        <v>0</v>
      </c>
      <c r="AW54" s="18">
        <f t="shared" si="2"/>
        <v>0</v>
      </c>
      <c r="AX54" s="124"/>
      <c r="AY54" s="133">
        <f t="shared" si="8"/>
        <v>-1</v>
      </c>
      <c r="AZ54" s="133">
        <f t="shared" si="9"/>
        <v>-1</v>
      </c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33">
        <f t="shared" si="10"/>
        <v>-1</v>
      </c>
      <c r="BL54" s="18"/>
    </row>
    <row r="55" spans="1:64">
      <c r="A55" s="16" t="s">
        <v>86</v>
      </c>
      <c r="B55" s="17" t="s">
        <v>31</v>
      </c>
      <c r="C55" s="18">
        <v>1057590892</v>
      </c>
      <c r="D55" s="18">
        <v>0</v>
      </c>
      <c r="E55" s="18">
        <v>0</v>
      </c>
      <c r="F55" s="18">
        <v>0</v>
      </c>
      <c r="G55" s="18">
        <f t="shared" si="22"/>
        <v>1057590892</v>
      </c>
      <c r="H55" s="18">
        <v>0</v>
      </c>
      <c r="I55" s="18">
        <v>889607462</v>
      </c>
      <c r="J55" s="18">
        <f t="shared" si="20"/>
        <v>167983430</v>
      </c>
      <c r="K55" s="18">
        <v>349795976</v>
      </c>
      <c r="L55" s="18">
        <v>349795976</v>
      </c>
      <c r="M55" s="18">
        <v>539811486</v>
      </c>
      <c r="N55" s="18">
        <v>539811486</v>
      </c>
      <c r="O55" s="18">
        <v>889607462</v>
      </c>
      <c r="P55" s="18">
        <f t="shared" si="23"/>
        <v>0</v>
      </c>
      <c r="Q55" s="18">
        <f t="shared" si="21"/>
        <v>167983430</v>
      </c>
      <c r="R55" s="18">
        <f t="shared" si="24"/>
        <v>349795976</v>
      </c>
      <c r="S55" s="124"/>
      <c r="T55" s="18">
        <v>1057590892</v>
      </c>
      <c r="U55" s="18">
        <v>0</v>
      </c>
      <c r="V55" s="18">
        <v>2302742</v>
      </c>
      <c r="W55" s="18">
        <v>58184571</v>
      </c>
      <c r="X55" s="18">
        <v>8483973</v>
      </c>
      <c r="Y55" s="18">
        <v>11338642</v>
      </c>
      <c r="Z55" s="18">
        <v>167054546</v>
      </c>
      <c r="AA55" s="18">
        <v>19682115</v>
      </c>
      <c r="AB55" s="18">
        <v>195641467</v>
      </c>
      <c r="AC55" s="18">
        <v>296807</v>
      </c>
      <c r="AD55" s="18">
        <v>296807</v>
      </c>
      <c r="AE55" s="18">
        <v>241104135</v>
      </c>
      <c r="AF55" s="18">
        <v>353205087</v>
      </c>
      <c r="AG55" s="18">
        <f t="shared" si="4"/>
        <v>2302742</v>
      </c>
      <c r="AH55" s="18">
        <f t="shared" si="25"/>
        <v>1057590892</v>
      </c>
      <c r="AI55" s="124"/>
      <c r="AJ55" s="18">
        <v>0</v>
      </c>
      <c r="AK55" s="18">
        <v>349795976</v>
      </c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>
        <f t="shared" si="7"/>
        <v>349795976</v>
      </c>
      <c r="AW55" s="18">
        <f t="shared" si="2"/>
        <v>349795976</v>
      </c>
      <c r="AX55" s="124"/>
      <c r="AY55" s="133" t="e">
        <f t="shared" si="8"/>
        <v>#DIV/0!</v>
      </c>
      <c r="AZ55" s="133">
        <f t="shared" si="9"/>
        <v>150.90411083829625</v>
      </c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33">
        <f t="shared" si="10"/>
        <v>150.90411083829625</v>
      </c>
      <c r="BL55" s="18"/>
    </row>
    <row r="56" spans="1:64">
      <c r="A56" s="16" t="s">
        <v>87</v>
      </c>
      <c r="B56" s="17" t="s">
        <v>33</v>
      </c>
      <c r="C56" s="18">
        <v>1031121193</v>
      </c>
      <c r="D56" s="18">
        <v>0</v>
      </c>
      <c r="E56" s="18">
        <v>0</v>
      </c>
      <c r="F56" s="18">
        <v>0</v>
      </c>
      <c r="G56" s="18">
        <f t="shared" si="22"/>
        <v>1031121193</v>
      </c>
      <c r="H56" s="18">
        <v>481995</v>
      </c>
      <c r="I56" s="18">
        <v>641112530</v>
      </c>
      <c r="J56" s="18">
        <f t="shared" si="20"/>
        <v>390008663</v>
      </c>
      <c r="K56" s="18">
        <v>349795976</v>
      </c>
      <c r="L56" s="18">
        <v>349795976</v>
      </c>
      <c r="M56" s="18">
        <v>290834559</v>
      </c>
      <c r="N56" s="18">
        <v>290834559</v>
      </c>
      <c r="O56" s="18">
        <v>641112530</v>
      </c>
      <c r="P56" s="18">
        <f t="shared" si="23"/>
        <v>0</v>
      </c>
      <c r="Q56" s="18">
        <f t="shared" si="21"/>
        <v>390008663</v>
      </c>
      <c r="R56" s="18">
        <f t="shared" si="24"/>
        <v>349795976</v>
      </c>
      <c r="S56" s="124"/>
      <c r="T56" s="18">
        <v>1031121193</v>
      </c>
      <c r="U56" s="18">
        <v>0</v>
      </c>
      <c r="V56" s="18">
        <v>6078456</v>
      </c>
      <c r="W56" s="18">
        <v>51977607</v>
      </c>
      <c r="X56" s="18">
        <v>9396119</v>
      </c>
      <c r="Y56" s="18">
        <v>47651026</v>
      </c>
      <c r="Z56" s="18">
        <v>215261115</v>
      </c>
      <c r="AA56" s="18">
        <v>14155940</v>
      </c>
      <c r="AB56" s="18">
        <v>169658170</v>
      </c>
      <c r="AC56" s="18">
        <v>6553758</v>
      </c>
      <c r="AD56" s="18">
        <v>6553758</v>
      </c>
      <c r="AE56" s="18">
        <v>253818103</v>
      </c>
      <c r="AF56" s="18">
        <v>250017141</v>
      </c>
      <c r="AG56" s="18">
        <f t="shared" si="4"/>
        <v>6078456</v>
      </c>
      <c r="AH56" s="18">
        <f t="shared" si="25"/>
        <v>1031121193</v>
      </c>
      <c r="AI56" s="124"/>
      <c r="AJ56" s="18">
        <v>0</v>
      </c>
      <c r="AK56" s="18">
        <v>349795976</v>
      </c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>
        <f t="shared" si="7"/>
        <v>349795976</v>
      </c>
      <c r="AW56" s="18">
        <f t="shared" si="2"/>
        <v>349795976</v>
      </c>
      <c r="AX56" s="124"/>
      <c r="AY56" s="133" t="e">
        <f t="shared" si="8"/>
        <v>#DIV/0!</v>
      </c>
      <c r="AZ56" s="133">
        <f t="shared" si="9"/>
        <v>56.546846765033749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33">
        <f t="shared" si="10"/>
        <v>56.546846765033749</v>
      </c>
      <c r="BL56" s="18"/>
    </row>
    <row r="57" spans="1:64">
      <c r="A57" s="16" t="s">
        <v>88</v>
      </c>
      <c r="B57" s="17" t="s">
        <v>89</v>
      </c>
      <c r="C57" s="18">
        <v>35000000</v>
      </c>
      <c r="D57" s="18">
        <v>0</v>
      </c>
      <c r="E57" s="18">
        <v>0</v>
      </c>
      <c r="F57" s="18">
        <v>0</v>
      </c>
      <c r="G57" s="18">
        <f t="shared" si="22"/>
        <v>35000000</v>
      </c>
      <c r="H57" s="18">
        <v>0</v>
      </c>
      <c r="I57" s="18">
        <v>0</v>
      </c>
      <c r="J57" s="18">
        <f t="shared" si="20"/>
        <v>35000000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f t="shared" si="23"/>
        <v>0</v>
      </c>
      <c r="Q57" s="18">
        <f t="shared" si="21"/>
        <v>35000000</v>
      </c>
      <c r="R57" s="18">
        <f t="shared" si="24"/>
        <v>0</v>
      </c>
      <c r="S57" s="124"/>
      <c r="T57" s="18">
        <v>35000000</v>
      </c>
      <c r="U57" s="18">
        <v>2916666.6666666665</v>
      </c>
      <c r="V57" s="18">
        <v>2916666.6666666665</v>
      </c>
      <c r="W57" s="18">
        <v>2916666.6666666665</v>
      </c>
      <c r="X57" s="18">
        <v>2916666.6666666665</v>
      </c>
      <c r="Y57" s="18">
        <v>2916666.6666666665</v>
      </c>
      <c r="Z57" s="18">
        <v>2916666.6666666665</v>
      </c>
      <c r="AA57" s="18">
        <v>2916666.6666666665</v>
      </c>
      <c r="AB57" s="18">
        <v>2916666.6666666665</v>
      </c>
      <c r="AC57" s="18">
        <v>2916666.6666666665</v>
      </c>
      <c r="AD57" s="18">
        <v>2916666.6666666665</v>
      </c>
      <c r="AE57" s="18">
        <v>2916666.6666666665</v>
      </c>
      <c r="AF57" s="18">
        <v>2916666.6666666665</v>
      </c>
      <c r="AG57" s="18">
        <f t="shared" si="4"/>
        <v>5833333.333333333</v>
      </c>
      <c r="AH57" s="18">
        <f t="shared" si="25"/>
        <v>35000000.000000007</v>
      </c>
      <c r="AI57" s="124"/>
      <c r="AJ57" s="18">
        <v>0</v>
      </c>
      <c r="AK57" s="18">
        <v>0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>
        <f t="shared" si="7"/>
        <v>0</v>
      </c>
      <c r="AW57" s="18">
        <f t="shared" si="2"/>
        <v>0</v>
      </c>
      <c r="AX57" s="124"/>
      <c r="AY57" s="133">
        <f t="shared" si="8"/>
        <v>-1</v>
      </c>
      <c r="AZ57" s="133">
        <f t="shared" si="9"/>
        <v>-1</v>
      </c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33">
        <f t="shared" si="10"/>
        <v>-1</v>
      </c>
      <c r="BL57" s="18"/>
    </row>
    <row r="58" spans="1:64">
      <c r="A58" s="10" t="s">
        <v>90</v>
      </c>
      <c r="B58" s="11" t="s">
        <v>39</v>
      </c>
      <c r="C58" s="12">
        <f>+C59+C61+C63+C65</f>
        <v>6058994395</v>
      </c>
      <c r="D58" s="12">
        <f t="shared" ref="D58:AF58" si="39">+D59+D61+D63+D65</f>
        <v>0</v>
      </c>
      <c r="E58" s="12">
        <f t="shared" si="39"/>
        <v>0</v>
      </c>
      <c r="F58" s="12">
        <f t="shared" si="39"/>
        <v>0</v>
      </c>
      <c r="G58" s="12">
        <f t="shared" si="39"/>
        <v>6058994395</v>
      </c>
      <c r="H58" s="12">
        <f t="shared" si="39"/>
        <v>2419019</v>
      </c>
      <c r="I58" s="12">
        <f t="shared" si="39"/>
        <v>673587941</v>
      </c>
      <c r="J58" s="12">
        <f t="shared" si="39"/>
        <v>5385406454</v>
      </c>
      <c r="K58" s="12">
        <f t="shared" si="39"/>
        <v>204983400</v>
      </c>
      <c r="L58" s="12">
        <f t="shared" si="39"/>
        <v>204983400</v>
      </c>
      <c r="M58" s="12">
        <f t="shared" si="39"/>
        <v>511495782</v>
      </c>
      <c r="N58" s="12">
        <f t="shared" si="39"/>
        <v>521058381</v>
      </c>
      <c r="O58" s="12">
        <f t="shared" si="39"/>
        <v>683250143</v>
      </c>
      <c r="P58" s="12">
        <f t="shared" si="39"/>
        <v>9662202</v>
      </c>
      <c r="Q58" s="12">
        <f t="shared" si="39"/>
        <v>5375744252</v>
      </c>
      <c r="R58" s="12">
        <f t="shared" si="39"/>
        <v>204983400</v>
      </c>
      <c r="S58" s="124"/>
      <c r="T58" s="12">
        <f t="shared" si="39"/>
        <v>6058994395</v>
      </c>
      <c r="U58" s="12">
        <f t="shared" si="39"/>
        <v>281710833.50333333</v>
      </c>
      <c r="V58" s="12">
        <f t="shared" si="39"/>
        <v>290960937.50333333</v>
      </c>
      <c r="W58" s="12">
        <f t="shared" si="39"/>
        <v>424541773.50333333</v>
      </c>
      <c r="X58" s="12">
        <f t="shared" si="39"/>
        <v>404523356.50333333</v>
      </c>
      <c r="Y58" s="12">
        <f t="shared" si="39"/>
        <v>566657580.50333333</v>
      </c>
      <c r="Z58" s="12">
        <f t="shared" si="39"/>
        <v>739035582.50333333</v>
      </c>
      <c r="AA58" s="12">
        <f t="shared" si="39"/>
        <v>356440330.50333333</v>
      </c>
      <c r="AB58" s="12">
        <f t="shared" si="39"/>
        <v>646968357.50333333</v>
      </c>
      <c r="AC58" s="12">
        <f t="shared" si="39"/>
        <v>405933070.50333333</v>
      </c>
      <c r="AD58" s="12">
        <f t="shared" si="39"/>
        <v>405933070.50333333</v>
      </c>
      <c r="AE58" s="12">
        <f t="shared" si="39"/>
        <v>805217997.50333333</v>
      </c>
      <c r="AF58" s="12">
        <f t="shared" si="39"/>
        <v>731071504.46333337</v>
      </c>
      <c r="AG58" s="12">
        <f t="shared" si="4"/>
        <v>572671771.00666666</v>
      </c>
      <c r="AH58" s="12">
        <f t="shared" si="25"/>
        <v>6058994394.999999</v>
      </c>
      <c r="AI58" s="124"/>
      <c r="AJ58" s="12">
        <v>0</v>
      </c>
      <c r="AK58" s="12">
        <v>204983400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>
        <f t="shared" si="7"/>
        <v>204983400</v>
      </c>
      <c r="AW58" s="12">
        <f t="shared" si="2"/>
        <v>204983400</v>
      </c>
      <c r="AX58" s="124"/>
      <c r="AY58" s="131">
        <f t="shared" si="8"/>
        <v>-1</v>
      </c>
      <c r="AZ58" s="131">
        <f t="shared" si="9"/>
        <v>-0.29549512123890631</v>
      </c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31">
        <f t="shared" si="10"/>
        <v>-0.64205778881038345</v>
      </c>
      <c r="BL58" s="12"/>
    </row>
    <row r="59" spans="1:64">
      <c r="A59" s="13" t="s">
        <v>91</v>
      </c>
      <c r="B59" s="14" t="s">
        <v>41</v>
      </c>
      <c r="C59" s="15">
        <f>+C60</f>
        <v>1665153208</v>
      </c>
      <c r="D59" s="15">
        <f t="shared" ref="D59:AF59" si="40">+D60</f>
        <v>0</v>
      </c>
      <c r="E59" s="15">
        <f t="shared" si="40"/>
        <v>0</v>
      </c>
      <c r="F59" s="15">
        <f t="shared" si="40"/>
        <v>0</v>
      </c>
      <c r="G59" s="15">
        <f t="shared" si="40"/>
        <v>1665153208</v>
      </c>
      <c r="H59" s="15">
        <f t="shared" si="40"/>
        <v>393390</v>
      </c>
      <c r="I59" s="15">
        <f t="shared" si="40"/>
        <v>332141988</v>
      </c>
      <c r="J59" s="15">
        <f t="shared" si="40"/>
        <v>1333011220</v>
      </c>
      <c r="K59" s="15">
        <f t="shared" si="40"/>
        <v>102425731</v>
      </c>
      <c r="L59" s="15">
        <f t="shared" si="40"/>
        <v>102425731</v>
      </c>
      <c r="M59" s="15">
        <f t="shared" si="40"/>
        <v>251912028</v>
      </c>
      <c r="N59" s="15">
        <f t="shared" si="40"/>
        <v>251912028</v>
      </c>
      <c r="O59" s="15">
        <f t="shared" si="40"/>
        <v>332141988</v>
      </c>
      <c r="P59" s="15">
        <f t="shared" si="40"/>
        <v>0</v>
      </c>
      <c r="Q59" s="15">
        <f t="shared" si="40"/>
        <v>1333011220</v>
      </c>
      <c r="R59" s="15">
        <f t="shared" si="40"/>
        <v>102425731</v>
      </c>
      <c r="S59" s="124"/>
      <c r="T59" s="15">
        <f t="shared" si="40"/>
        <v>1665153208</v>
      </c>
      <c r="U59" s="15">
        <f t="shared" si="40"/>
        <v>138762767.33333334</v>
      </c>
      <c r="V59" s="15">
        <f t="shared" si="40"/>
        <v>138762767.33333334</v>
      </c>
      <c r="W59" s="15">
        <f t="shared" si="40"/>
        <v>138762767.33333334</v>
      </c>
      <c r="X59" s="15">
        <f t="shared" si="40"/>
        <v>138762767.33333334</v>
      </c>
      <c r="Y59" s="15">
        <f t="shared" si="40"/>
        <v>138762767.33333334</v>
      </c>
      <c r="Z59" s="15">
        <f t="shared" si="40"/>
        <v>138762767.33333334</v>
      </c>
      <c r="AA59" s="15">
        <f t="shared" si="40"/>
        <v>138762767.33333334</v>
      </c>
      <c r="AB59" s="15">
        <f t="shared" si="40"/>
        <v>138762767.33333334</v>
      </c>
      <c r="AC59" s="15">
        <f t="shared" si="40"/>
        <v>138762767.33333334</v>
      </c>
      <c r="AD59" s="15">
        <f t="shared" si="40"/>
        <v>138762767.33333334</v>
      </c>
      <c r="AE59" s="15">
        <f t="shared" si="40"/>
        <v>138762767.33333334</v>
      </c>
      <c r="AF59" s="15">
        <f t="shared" si="40"/>
        <v>138762767.33333334</v>
      </c>
      <c r="AG59" s="15">
        <f t="shared" si="4"/>
        <v>277525534.66666669</v>
      </c>
      <c r="AH59" s="15">
        <f t="shared" si="25"/>
        <v>1665153207.9999998</v>
      </c>
      <c r="AI59" s="124"/>
      <c r="AJ59" s="15">
        <v>0</v>
      </c>
      <c r="AK59" s="15">
        <v>102425731</v>
      </c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f t="shared" si="7"/>
        <v>102425731</v>
      </c>
      <c r="AW59" s="15">
        <f t="shared" si="2"/>
        <v>102425731</v>
      </c>
      <c r="AX59" s="124"/>
      <c r="AY59" s="132">
        <f t="shared" si="8"/>
        <v>-1</v>
      </c>
      <c r="AZ59" s="132">
        <f t="shared" si="9"/>
        <v>-0.26186445421663573</v>
      </c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32">
        <f t="shared" si="10"/>
        <v>-0.63093222710831787</v>
      </c>
      <c r="BL59" s="15"/>
    </row>
    <row r="60" spans="1:64">
      <c r="A60" s="16" t="s">
        <v>92</v>
      </c>
      <c r="B60" s="17" t="s">
        <v>41</v>
      </c>
      <c r="C60" s="18">
        <v>1665153208</v>
      </c>
      <c r="D60" s="18">
        <v>0</v>
      </c>
      <c r="E60" s="18">
        <v>0</v>
      </c>
      <c r="F60" s="18">
        <v>0</v>
      </c>
      <c r="G60" s="18">
        <f t="shared" si="22"/>
        <v>1665153208</v>
      </c>
      <c r="H60" s="18">
        <v>393390</v>
      </c>
      <c r="I60" s="18">
        <v>332141988</v>
      </c>
      <c r="J60" s="18">
        <f t="shared" si="20"/>
        <v>1333011220</v>
      </c>
      <c r="K60" s="18">
        <v>102425731</v>
      </c>
      <c r="L60" s="18">
        <v>102425731</v>
      </c>
      <c r="M60" s="18">
        <v>251912028</v>
      </c>
      <c r="N60" s="18">
        <v>251912028</v>
      </c>
      <c r="O60" s="18">
        <v>332141988</v>
      </c>
      <c r="P60" s="18">
        <f t="shared" si="23"/>
        <v>0</v>
      </c>
      <c r="Q60" s="18">
        <f t="shared" si="21"/>
        <v>1333011220</v>
      </c>
      <c r="R60" s="18">
        <f t="shared" si="24"/>
        <v>102425731</v>
      </c>
      <c r="S60" s="124"/>
      <c r="T60" s="18">
        <v>1665153208</v>
      </c>
      <c r="U60" s="18">
        <v>138762767.33333334</v>
      </c>
      <c r="V60" s="18">
        <v>138762767.33333334</v>
      </c>
      <c r="W60" s="18">
        <v>138762767.33333334</v>
      </c>
      <c r="X60" s="18">
        <v>138762767.33333334</v>
      </c>
      <c r="Y60" s="18">
        <v>138762767.33333334</v>
      </c>
      <c r="Z60" s="18">
        <v>138762767.33333334</v>
      </c>
      <c r="AA60" s="18">
        <v>138762767.33333334</v>
      </c>
      <c r="AB60" s="18">
        <v>138762767.33333334</v>
      </c>
      <c r="AC60" s="18">
        <v>138762767.33333334</v>
      </c>
      <c r="AD60" s="18">
        <v>138762767.33333334</v>
      </c>
      <c r="AE60" s="18">
        <v>138762767.33333334</v>
      </c>
      <c r="AF60" s="18">
        <v>138762767.33333334</v>
      </c>
      <c r="AG60" s="18">
        <f t="shared" si="4"/>
        <v>277525534.66666669</v>
      </c>
      <c r="AH60" s="18">
        <f t="shared" si="25"/>
        <v>1665153207.9999998</v>
      </c>
      <c r="AI60" s="124"/>
      <c r="AJ60" s="18">
        <v>0</v>
      </c>
      <c r="AK60" s="18">
        <v>102425731</v>
      </c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>
        <f t="shared" si="7"/>
        <v>102425731</v>
      </c>
      <c r="AW60" s="18">
        <f t="shared" si="2"/>
        <v>102425731</v>
      </c>
      <c r="AX60" s="124"/>
      <c r="AY60" s="133">
        <f t="shared" si="8"/>
        <v>-1</v>
      </c>
      <c r="AZ60" s="133">
        <f t="shared" si="9"/>
        <v>-0.26186445421663573</v>
      </c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33">
        <f t="shared" si="10"/>
        <v>-0.63093222710831787</v>
      </c>
      <c r="BL60" s="18"/>
    </row>
    <row r="61" spans="1:64">
      <c r="A61" s="13" t="s">
        <v>93</v>
      </c>
      <c r="B61" s="14" t="s">
        <v>44</v>
      </c>
      <c r="C61" s="15">
        <f>+C62</f>
        <v>1085638322</v>
      </c>
      <c r="D61" s="15">
        <f t="shared" ref="D61:AF61" si="41">+D62</f>
        <v>0</v>
      </c>
      <c r="E61" s="15">
        <f t="shared" si="41"/>
        <v>0</v>
      </c>
      <c r="F61" s="15">
        <f t="shared" si="41"/>
        <v>0</v>
      </c>
      <c r="G61" s="15">
        <f t="shared" si="41"/>
        <v>1085638322</v>
      </c>
      <c r="H61" s="15">
        <f t="shared" si="41"/>
        <v>278651</v>
      </c>
      <c r="I61" s="15">
        <f t="shared" si="41"/>
        <v>332027249</v>
      </c>
      <c r="J61" s="15">
        <f t="shared" si="41"/>
        <v>753611073</v>
      </c>
      <c r="K61" s="15">
        <f t="shared" si="41"/>
        <v>102310991</v>
      </c>
      <c r="L61" s="15">
        <f t="shared" si="41"/>
        <v>102310991</v>
      </c>
      <c r="M61" s="15">
        <f t="shared" si="41"/>
        <v>251912028</v>
      </c>
      <c r="N61" s="15">
        <f t="shared" si="41"/>
        <v>251912028</v>
      </c>
      <c r="O61" s="15">
        <f t="shared" si="41"/>
        <v>332027249</v>
      </c>
      <c r="P61" s="15">
        <f t="shared" si="41"/>
        <v>0</v>
      </c>
      <c r="Q61" s="15">
        <f t="shared" si="41"/>
        <v>753611073</v>
      </c>
      <c r="R61" s="15">
        <f t="shared" si="41"/>
        <v>102310991</v>
      </c>
      <c r="S61" s="124"/>
      <c r="T61" s="15">
        <f t="shared" si="41"/>
        <v>1085638322</v>
      </c>
      <c r="U61" s="15">
        <f t="shared" si="41"/>
        <v>90469860.170000002</v>
      </c>
      <c r="V61" s="15">
        <f t="shared" si="41"/>
        <v>90469860.170000002</v>
      </c>
      <c r="W61" s="15">
        <f t="shared" si="41"/>
        <v>90469860.170000002</v>
      </c>
      <c r="X61" s="15">
        <f t="shared" si="41"/>
        <v>90469860.170000002</v>
      </c>
      <c r="Y61" s="15">
        <f t="shared" si="41"/>
        <v>90469860.170000002</v>
      </c>
      <c r="Z61" s="15">
        <f t="shared" si="41"/>
        <v>90469860.170000002</v>
      </c>
      <c r="AA61" s="15">
        <f t="shared" si="41"/>
        <v>90469860.170000002</v>
      </c>
      <c r="AB61" s="15">
        <f t="shared" si="41"/>
        <v>90469860.170000002</v>
      </c>
      <c r="AC61" s="15">
        <f t="shared" si="41"/>
        <v>90469860.170000002</v>
      </c>
      <c r="AD61" s="15">
        <f t="shared" si="41"/>
        <v>90469860.170000002</v>
      </c>
      <c r="AE61" s="15">
        <f t="shared" si="41"/>
        <v>90469860.170000002</v>
      </c>
      <c r="AF61" s="15">
        <f t="shared" si="41"/>
        <v>90469860.129999995</v>
      </c>
      <c r="AG61" s="15">
        <f t="shared" si="4"/>
        <v>180939720.34</v>
      </c>
      <c r="AH61" s="15">
        <f t="shared" si="25"/>
        <v>1085638321.9999998</v>
      </c>
      <c r="AI61" s="124"/>
      <c r="AJ61" s="15">
        <v>0</v>
      </c>
      <c r="AK61" s="15">
        <v>102310991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>
        <f t="shared" si="7"/>
        <v>102310991</v>
      </c>
      <c r="AW61" s="15">
        <f t="shared" si="2"/>
        <v>102310991</v>
      </c>
      <c r="AX61" s="124"/>
      <c r="AY61" s="132">
        <f t="shared" si="8"/>
        <v>-1</v>
      </c>
      <c r="AZ61" s="132">
        <f t="shared" si="9"/>
        <v>0.13088481409996192</v>
      </c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32">
        <f t="shared" si="10"/>
        <v>-0.43455759295001906</v>
      </c>
      <c r="BL61" s="15"/>
    </row>
    <row r="62" spans="1:64">
      <c r="A62" s="16" t="s">
        <v>94</v>
      </c>
      <c r="B62" s="17" t="s">
        <v>44</v>
      </c>
      <c r="C62" s="18">
        <v>1085638322</v>
      </c>
      <c r="D62" s="18">
        <v>0</v>
      </c>
      <c r="E62" s="18">
        <v>0</v>
      </c>
      <c r="F62" s="18">
        <v>0</v>
      </c>
      <c r="G62" s="18">
        <f t="shared" si="22"/>
        <v>1085638322</v>
      </c>
      <c r="H62" s="18">
        <v>278651</v>
      </c>
      <c r="I62" s="18">
        <v>332027249</v>
      </c>
      <c r="J62" s="18">
        <f t="shared" si="20"/>
        <v>753611073</v>
      </c>
      <c r="K62" s="18">
        <v>102310991</v>
      </c>
      <c r="L62" s="18">
        <v>102310991</v>
      </c>
      <c r="M62" s="18">
        <v>251912028</v>
      </c>
      <c r="N62" s="18">
        <v>251912028</v>
      </c>
      <c r="O62" s="18">
        <v>332027249</v>
      </c>
      <c r="P62" s="18">
        <f t="shared" si="23"/>
        <v>0</v>
      </c>
      <c r="Q62" s="18">
        <f t="shared" si="21"/>
        <v>753611073</v>
      </c>
      <c r="R62" s="18">
        <f t="shared" si="24"/>
        <v>102310991</v>
      </c>
      <c r="S62" s="124"/>
      <c r="T62" s="18">
        <v>1085638322</v>
      </c>
      <c r="U62" s="18">
        <v>90469860.170000002</v>
      </c>
      <c r="V62" s="18">
        <v>90469860.170000002</v>
      </c>
      <c r="W62" s="18">
        <v>90469860.170000002</v>
      </c>
      <c r="X62" s="18">
        <v>90469860.170000002</v>
      </c>
      <c r="Y62" s="18">
        <v>90469860.170000002</v>
      </c>
      <c r="Z62" s="18">
        <v>90469860.170000002</v>
      </c>
      <c r="AA62" s="18">
        <v>90469860.170000002</v>
      </c>
      <c r="AB62" s="18">
        <v>90469860.170000002</v>
      </c>
      <c r="AC62" s="18">
        <v>90469860.170000002</v>
      </c>
      <c r="AD62" s="18">
        <v>90469860.170000002</v>
      </c>
      <c r="AE62" s="18">
        <v>90469860.170000002</v>
      </c>
      <c r="AF62" s="18">
        <v>90469860.129999995</v>
      </c>
      <c r="AG62" s="18">
        <f t="shared" si="4"/>
        <v>180939720.34</v>
      </c>
      <c r="AH62" s="18">
        <f t="shared" si="25"/>
        <v>1085638321.9999998</v>
      </c>
      <c r="AI62" s="124"/>
      <c r="AJ62" s="18">
        <v>0</v>
      </c>
      <c r="AK62" s="18">
        <v>102310991</v>
      </c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>
        <f t="shared" si="7"/>
        <v>102310991</v>
      </c>
      <c r="AW62" s="18">
        <f t="shared" si="2"/>
        <v>102310991</v>
      </c>
      <c r="AX62" s="124"/>
      <c r="AY62" s="133">
        <f t="shared" si="8"/>
        <v>-1</v>
      </c>
      <c r="AZ62" s="133">
        <f t="shared" si="9"/>
        <v>0.13088481409996192</v>
      </c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33">
        <f t="shared" si="10"/>
        <v>-0.43455759295001906</v>
      </c>
      <c r="BL62" s="18"/>
    </row>
    <row r="63" spans="1:64">
      <c r="A63" s="13" t="s">
        <v>95</v>
      </c>
      <c r="B63" s="14" t="s">
        <v>47</v>
      </c>
      <c r="C63" s="15">
        <f>+C64</f>
        <v>1652899971</v>
      </c>
      <c r="D63" s="15">
        <f t="shared" ref="D63:AF63" si="42">+D64</f>
        <v>0</v>
      </c>
      <c r="E63" s="15">
        <f t="shared" si="42"/>
        <v>0</v>
      </c>
      <c r="F63" s="15">
        <f t="shared" si="42"/>
        <v>0</v>
      </c>
      <c r="G63" s="15">
        <f t="shared" si="42"/>
        <v>1652899971</v>
      </c>
      <c r="H63" s="15">
        <f t="shared" si="42"/>
        <v>0</v>
      </c>
      <c r="I63" s="15">
        <f t="shared" si="42"/>
        <v>0</v>
      </c>
      <c r="J63" s="15">
        <f t="shared" si="42"/>
        <v>1652899971</v>
      </c>
      <c r="K63" s="15">
        <f t="shared" si="42"/>
        <v>0</v>
      </c>
      <c r="L63" s="15">
        <f t="shared" si="42"/>
        <v>0</v>
      </c>
      <c r="M63" s="15">
        <f t="shared" si="42"/>
        <v>0</v>
      </c>
      <c r="N63" s="15">
        <f t="shared" si="42"/>
        <v>0</v>
      </c>
      <c r="O63" s="15">
        <f t="shared" si="42"/>
        <v>0</v>
      </c>
      <c r="P63" s="15">
        <f t="shared" si="42"/>
        <v>0</v>
      </c>
      <c r="Q63" s="15">
        <f t="shared" si="42"/>
        <v>1652899971</v>
      </c>
      <c r="R63" s="15">
        <f t="shared" si="42"/>
        <v>0</v>
      </c>
      <c r="S63" s="124"/>
      <c r="T63" s="15">
        <f t="shared" si="42"/>
        <v>1652899971</v>
      </c>
      <c r="U63" s="15">
        <f t="shared" si="42"/>
        <v>0</v>
      </c>
      <c r="V63" s="15">
        <f t="shared" si="42"/>
        <v>9166374</v>
      </c>
      <c r="W63" s="15">
        <f t="shared" si="42"/>
        <v>79043232</v>
      </c>
      <c r="X63" s="15">
        <f t="shared" si="42"/>
        <v>14297077</v>
      </c>
      <c r="Y63" s="15">
        <f t="shared" si="42"/>
        <v>72179849</v>
      </c>
      <c r="Z63" s="15">
        <f t="shared" si="42"/>
        <v>332904521</v>
      </c>
      <c r="AA63" s="15">
        <f t="shared" si="42"/>
        <v>26196606</v>
      </c>
      <c r="AB63" s="15">
        <f t="shared" si="42"/>
        <v>262935036</v>
      </c>
      <c r="AC63" s="15">
        <f t="shared" si="42"/>
        <v>9897614</v>
      </c>
      <c r="AD63" s="15">
        <f t="shared" si="42"/>
        <v>9897614</v>
      </c>
      <c r="AE63" s="15">
        <f t="shared" si="42"/>
        <v>409182541</v>
      </c>
      <c r="AF63" s="15">
        <f t="shared" si="42"/>
        <v>427199507</v>
      </c>
      <c r="AG63" s="15">
        <f t="shared" si="4"/>
        <v>9166374</v>
      </c>
      <c r="AH63" s="15">
        <f t="shared" si="25"/>
        <v>1652899971</v>
      </c>
      <c r="AI63" s="124"/>
      <c r="AJ63" s="15">
        <v>0</v>
      </c>
      <c r="AK63" s="15">
        <v>0</v>
      </c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>
        <f t="shared" si="7"/>
        <v>0</v>
      </c>
      <c r="AW63" s="15">
        <f t="shared" si="2"/>
        <v>0</v>
      </c>
      <c r="AX63" s="124"/>
      <c r="AY63" s="132" t="e">
        <f t="shared" si="8"/>
        <v>#DIV/0!</v>
      </c>
      <c r="AZ63" s="132">
        <f t="shared" si="9"/>
        <v>-1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32">
        <f t="shared" si="10"/>
        <v>-1</v>
      </c>
      <c r="BL63" s="15"/>
    </row>
    <row r="64" spans="1:64">
      <c r="A64" s="16" t="s">
        <v>96</v>
      </c>
      <c r="B64" s="17" t="s">
        <v>47</v>
      </c>
      <c r="C64" s="18">
        <v>1652899971</v>
      </c>
      <c r="D64" s="18">
        <v>0</v>
      </c>
      <c r="E64" s="18">
        <v>0</v>
      </c>
      <c r="F64" s="18">
        <v>0</v>
      </c>
      <c r="G64" s="18">
        <f t="shared" si="22"/>
        <v>1652899971</v>
      </c>
      <c r="H64" s="18">
        <v>0</v>
      </c>
      <c r="I64" s="18">
        <v>0</v>
      </c>
      <c r="J64" s="18">
        <f t="shared" si="20"/>
        <v>1652899971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f t="shared" si="23"/>
        <v>0</v>
      </c>
      <c r="Q64" s="18">
        <f t="shared" si="21"/>
        <v>1652899971</v>
      </c>
      <c r="R64" s="18">
        <f t="shared" si="24"/>
        <v>0</v>
      </c>
      <c r="S64" s="124"/>
      <c r="T64" s="18">
        <v>1652899971</v>
      </c>
      <c r="U64" s="18">
        <v>0</v>
      </c>
      <c r="V64" s="18">
        <v>9166374</v>
      </c>
      <c r="W64" s="18">
        <v>79043232</v>
      </c>
      <c r="X64" s="18">
        <v>14297077</v>
      </c>
      <c r="Y64" s="18">
        <v>72179849</v>
      </c>
      <c r="Z64" s="18">
        <v>332904521</v>
      </c>
      <c r="AA64" s="18">
        <v>26196606</v>
      </c>
      <c r="AB64" s="18">
        <v>262935036</v>
      </c>
      <c r="AC64" s="18">
        <v>9897614</v>
      </c>
      <c r="AD64" s="18">
        <v>9897614</v>
      </c>
      <c r="AE64" s="18">
        <v>409182541</v>
      </c>
      <c r="AF64" s="18">
        <v>427199507</v>
      </c>
      <c r="AG64" s="18">
        <f t="shared" si="4"/>
        <v>9166374</v>
      </c>
      <c r="AH64" s="18">
        <f t="shared" si="25"/>
        <v>1652899971</v>
      </c>
      <c r="AI64" s="124"/>
      <c r="AJ64" s="18">
        <v>0</v>
      </c>
      <c r="AK64" s="18">
        <v>0</v>
      </c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>
        <f t="shared" si="7"/>
        <v>0</v>
      </c>
      <c r="AW64" s="18">
        <f t="shared" si="2"/>
        <v>0</v>
      </c>
      <c r="AX64" s="124"/>
      <c r="AY64" s="133" t="e">
        <f t="shared" si="8"/>
        <v>#DIV/0!</v>
      </c>
      <c r="AZ64" s="133">
        <f t="shared" si="9"/>
        <v>-1</v>
      </c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33">
        <f t="shared" si="10"/>
        <v>-1</v>
      </c>
      <c r="BL64" s="18"/>
    </row>
    <row r="65" spans="1:64">
      <c r="A65" s="13" t="s">
        <v>97</v>
      </c>
      <c r="B65" s="14" t="s">
        <v>50</v>
      </c>
      <c r="C65" s="15">
        <f>SUM(C66:C68)</f>
        <v>1655302894</v>
      </c>
      <c r="D65" s="15">
        <f t="shared" ref="D65:AF65" si="43">SUM(D66:D68)</f>
        <v>0</v>
      </c>
      <c r="E65" s="15">
        <f t="shared" si="43"/>
        <v>0</v>
      </c>
      <c r="F65" s="15">
        <f t="shared" si="43"/>
        <v>0</v>
      </c>
      <c r="G65" s="15">
        <f t="shared" si="43"/>
        <v>1655302894</v>
      </c>
      <c r="H65" s="15">
        <f t="shared" si="43"/>
        <v>1746978</v>
      </c>
      <c r="I65" s="15">
        <f t="shared" si="43"/>
        <v>9418704</v>
      </c>
      <c r="J65" s="15">
        <f t="shared" si="43"/>
        <v>1645884190</v>
      </c>
      <c r="K65" s="15">
        <f t="shared" si="43"/>
        <v>246678</v>
      </c>
      <c r="L65" s="15">
        <f t="shared" si="43"/>
        <v>246678</v>
      </c>
      <c r="M65" s="15">
        <f t="shared" si="43"/>
        <v>7671726</v>
      </c>
      <c r="N65" s="15">
        <f t="shared" si="43"/>
        <v>17234325</v>
      </c>
      <c r="O65" s="15">
        <f t="shared" si="43"/>
        <v>19080906</v>
      </c>
      <c r="P65" s="15">
        <f t="shared" si="43"/>
        <v>9662202</v>
      </c>
      <c r="Q65" s="15">
        <f t="shared" si="43"/>
        <v>1636221988</v>
      </c>
      <c r="R65" s="15">
        <f t="shared" si="43"/>
        <v>246678</v>
      </c>
      <c r="S65" s="124"/>
      <c r="T65" s="15">
        <f t="shared" si="43"/>
        <v>1655302894</v>
      </c>
      <c r="U65" s="15">
        <f t="shared" si="43"/>
        <v>52478206</v>
      </c>
      <c r="V65" s="15">
        <f t="shared" si="43"/>
        <v>52561936</v>
      </c>
      <c r="W65" s="15">
        <f t="shared" si="43"/>
        <v>116265914</v>
      </c>
      <c r="X65" s="15">
        <f t="shared" si="43"/>
        <v>160993652</v>
      </c>
      <c r="Y65" s="15">
        <f t="shared" si="43"/>
        <v>265245104</v>
      </c>
      <c r="Z65" s="15">
        <f t="shared" si="43"/>
        <v>176898434</v>
      </c>
      <c r="AA65" s="15">
        <f t="shared" si="43"/>
        <v>101011097</v>
      </c>
      <c r="AB65" s="15">
        <f t="shared" si="43"/>
        <v>154800694</v>
      </c>
      <c r="AC65" s="15">
        <f t="shared" si="43"/>
        <v>166802829</v>
      </c>
      <c r="AD65" s="15">
        <f t="shared" si="43"/>
        <v>166802829</v>
      </c>
      <c r="AE65" s="15">
        <f t="shared" si="43"/>
        <v>166802829</v>
      </c>
      <c r="AF65" s="15">
        <f t="shared" si="43"/>
        <v>74639370</v>
      </c>
      <c r="AG65" s="15">
        <f t="shared" si="4"/>
        <v>105040142</v>
      </c>
      <c r="AH65" s="15">
        <f t="shared" si="25"/>
        <v>1655302894</v>
      </c>
      <c r="AI65" s="124"/>
      <c r="AJ65" s="15">
        <v>0</v>
      </c>
      <c r="AK65" s="15">
        <v>246678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>
        <f t="shared" si="7"/>
        <v>246678</v>
      </c>
      <c r="AW65" s="15">
        <f t="shared" si="2"/>
        <v>246678</v>
      </c>
      <c r="AX65" s="124"/>
      <c r="AY65" s="132">
        <f t="shared" si="8"/>
        <v>-1</v>
      </c>
      <c r="AZ65" s="132">
        <f t="shared" si="9"/>
        <v>-0.99530690802561006</v>
      </c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32">
        <f t="shared" si="10"/>
        <v>-0.99765158352508698</v>
      </c>
      <c r="BL65" s="15"/>
    </row>
    <row r="66" spans="1:64">
      <c r="A66" s="16" t="s">
        <v>98</v>
      </c>
      <c r="B66" s="17" t="s">
        <v>50</v>
      </c>
      <c r="C66" s="18">
        <v>891015353</v>
      </c>
      <c r="D66" s="18">
        <v>0</v>
      </c>
      <c r="E66" s="18">
        <v>0</v>
      </c>
      <c r="F66" s="18">
        <v>0</v>
      </c>
      <c r="G66" s="18">
        <f t="shared" si="22"/>
        <v>891015353</v>
      </c>
      <c r="H66" s="18">
        <v>131130</v>
      </c>
      <c r="I66" s="18">
        <v>131130</v>
      </c>
      <c r="J66" s="18">
        <f t="shared" si="20"/>
        <v>890884223</v>
      </c>
      <c r="K66" s="18">
        <v>131130</v>
      </c>
      <c r="L66" s="18">
        <v>131130</v>
      </c>
      <c r="M66" s="18">
        <v>0</v>
      </c>
      <c r="N66" s="18">
        <v>0</v>
      </c>
      <c r="O66" s="18">
        <v>131130</v>
      </c>
      <c r="P66" s="18">
        <f t="shared" si="23"/>
        <v>0</v>
      </c>
      <c r="Q66" s="18">
        <f t="shared" si="21"/>
        <v>890884223</v>
      </c>
      <c r="R66" s="18">
        <f t="shared" si="24"/>
        <v>131130</v>
      </c>
      <c r="S66" s="124"/>
      <c r="T66" s="18">
        <v>891015353</v>
      </c>
      <c r="U66" s="18">
        <v>27883061</v>
      </c>
      <c r="V66" s="18">
        <v>42198805</v>
      </c>
      <c r="W66" s="18">
        <v>61398847</v>
      </c>
      <c r="X66" s="18">
        <v>85449758</v>
      </c>
      <c r="Y66" s="18">
        <v>140887914</v>
      </c>
      <c r="Z66" s="18">
        <v>93907499</v>
      </c>
      <c r="AA66" s="18">
        <v>53552627</v>
      </c>
      <c r="AB66" s="18">
        <v>80827073</v>
      </c>
      <c r="AC66" s="18">
        <v>88538924</v>
      </c>
      <c r="AD66" s="18">
        <v>88538924</v>
      </c>
      <c r="AE66" s="18">
        <v>88538924</v>
      </c>
      <c r="AF66" s="18">
        <v>39292997</v>
      </c>
      <c r="AG66" s="18">
        <f t="shared" si="4"/>
        <v>70081866</v>
      </c>
      <c r="AH66" s="18">
        <f t="shared" si="25"/>
        <v>891015353</v>
      </c>
      <c r="AI66" s="124"/>
      <c r="AJ66" s="18">
        <v>0</v>
      </c>
      <c r="AK66" s="18">
        <v>131130</v>
      </c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>
        <f t="shared" si="7"/>
        <v>131130</v>
      </c>
      <c r="AW66" s="18">
        <f t="shared" si="2"/>
        <v>131130</v>
      </c>
      <c r="AX66" s="124"/>
      <c r="AY66" s="133">
        <f t="shared" si="8"/>
        <v>-1</v>
      </c>
      <c r="AZ66" s="133">
        <f t="shared" si="9"/>
        <v>-0.99689256603356424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33">
        <f t="shared" si="10"/>
        <v>-0.99812890256089926</v>
      </c>
      <c r="BL66" s="18"/>
    </row>
    <row r="67" spans="1:64">
      <c r="A67" s="16" t="s">
        <v>99</v>
      </c>
      <c r="B67" s="17" t="s">
        <v>53</v>
      </c>
      <c r="C67" s="18">
        <v>125372355</v>
      </c>
      <c r="D67" s="18">
        <v>0</v>
      </c>
      <c r="E67" s="18">
        <v>0</v>
      </c>
      <c r="F67" s="18">
        <v>0</v>
      </c>
      <c r="G67" s="18">
        <f t="shared" si="22"/>
        <v>125372355</v>
      </c>
      <c r="H67" s="18">
        <v>1517500</v>
      </c>
      <c r="I67" s="18">
        <v>9189226</v>
      </c>
      <c r="J67" s="18">
        <f t="shared" si="20"/>
        <v>116183129</v>
      </c>
      <c r="K67" s="18">
        <v>17200</v>
      </c>
      <c r="L67" s="18">
        <v>17200</v>
      </c>
      <c r="M67" s="18">
        <v>7671726</v>
      </c>
      <c r="N67" s="18">
        <v>17234325</v>
      </c>
      <c r="O67" s="18">
        <v>18851428</v>
      </c>
      <c r="P67" s="18">
        <f t="shared" si="23"/>
        <v>9662202</v>
      </c>
      <c r="Q67" s="18">
        <f t="shared" si="21"/>
        <v>106520927</v>
      </c>
      <c r="R67" s="18">
        <f t="shared" si="24"/>
        <v>17200</v>
      </c>
      <c r="S67" s="124"/>
      <c r="T67" s="18">
        <v>125372355</v>
      </c>
      <c r="U67" s="18">
        <v>3682849</v>
      </c>
      <c r="V67" s="18">
        <v>8060355</v>
      </c>
      <c r="W67" s="18">
        <v>8817932</v>
      </c>
      <c r="X67" s="18">
        <v>11456576</v>
      </c>
      <c r="Y67" s="18">
        <v>18691255</v>
      </c>
      <c r="Z67" s="18">
        <v>12560311</v>
      </c>
      <c r="AA67" s="18">
        <v>7294000</v>
      </c>
      <c r="AB67" s="18">
        <v>13353316</v>
      </c>
      <c r="AC67" s="18">
        <v>11859712</v>
      </c>
      <c r="AD67" s="18">
        <v>11859712</v>
      </c>
      <c r="AE67" s="18">
        <v>11859712</v>
      </c>
      <c r="AF67" s="18">
        <v>5876625</v>
      </c>
      <c r="AG67" s="18">
        <f t="shared" si="4"/>
        <v>11743204</v>
      </c>
      <c r="AH67" s="18">
        <f t="shared" si="25"/>
        <v>125372355</v>
      </c>
      <c r="AI67" s="124"/>
      <c r="AJ67" s="18">
        <v>0</v>
      </c>
      <c r="AK67" s="18">
        <v>17200</v>
      </c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>
        <f t="shared" si="7"/>
        <v>17200</v>
      </c>
      <c r="AW67" s="18">
        <f t="shared" si="2"/>
        <v>17200</v>
      </c>
      <c r="AX67" s="124"/>
      <c r="AY67" s="133">
        <f t="shared" si="8"/>
        <v>-1</v>
      </c>
      <c r="AZ67" s="133">
        <f t="shared" si="9"/>
        <v>-0.9978660989497361</v>
      </c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33">
        <f t="shared" si="10"/>
        <v>-0.99853532306855952</v>
      </c>
      <c r="BL67" s="18"/>
    </row>
    <row r="68" spans="1:64">
      <c r="A68" s="16" t="s">
        <v>100</v>
      </c>
      <c r="B68" s="17" t="s">
        <v>56</v>
      </c>
      <c r="C68" s="18">
        <v>638915186</v>
      </c>
      <c r="D68" s="18">
        <v>0</v>
      </c>
      <c r="E68" s="18">
        <v>0</v>
      </c>
      <c r="F68" s="18">
        <v>0</v>
      </c>
      <c r="G68" s="18">
        <f t="shared" si="22"/>
        <v>638915186</v>
      </c>
      <c r="H68" s="18">
        <v>98348</v>
      </c>
      <c r="I68" s="18">
        <v>98348</v>
      </c>
      <c r="J68" s="18">
        <f t="shared" si="20"/>
        <v>638816838</v>
      </c>
      <c r="K68" s="18">
        <v>98348</v>
      </c>
      <c r="L68" s="18">
        <v>98348</v>
      </c>
      <c r="M68" s="18">
        <v>0</v>
      </c>
      <c r="N68" s="18">
        <v>0</v>
      </c>
      <c r="O68" s="18">
        <v>98348</v>
      </c>
      <c r="P68" s="18">
        <f t="shared" si="23"/>
        <v>0</v>
      </c>
      <c r="Q68" s="18">
        <f t="shared" si="21"/>
        <v>638816838</v>
      </c>
      <c r="R68" s="18">
        <f t="shared" si="24"/>
        <v>98348</v>
      </c>
      <c r="S68" s="124"/>
      <c r="T68" s="18">
        <v>638915186</v>
      </c>
      <c r="U68" s="18">
        <v>20912296</v>
      </c>
      <c r="V68" s="18">
        <v>2302776</v>
      </c>
      <c r="W68" s="18">
        <v>46049135</v>
      </c>
      <c r="X68" s="18">
        <v>64087318</v>
      </c>
      <c r="Y68" s="18">
        <v>105665935</v>
      </c>
      <c r="Z68" s="18">
        <v>70430624</v>
      </c>
      <c r="AA68" s="18">
        <v>40164470</v>
      </c>
      <c r="AB68" s="18">
        <v>60620305</v>
      </c>
      <c r="AC68" s="18">
        <v>66404193</v>
      </c>
      <c r="AD68" s="18">
        <v>66404193</v>
      </c>
      <c r="AE68" s="18">
        <v>66404193</v>
      </c>
      <c r="AF68" s="18">
        <v>29469748</v>
      </c>
      <c r="AG68" s="18">
        <f t="shared" si="4"/>
        <v>23215072</v>
      </c>
      <c r="AH68" s="18">
        <f t="shared" si="25"/>
        <v>638915186</v>
      </c>
      <c r="AI68" s="124"/>
      <c r="AJ68" s="18">
        <v>0</v>
      </c>
      <c r="AK68" s="18">
        <v>98348</v>
      </c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>
        <f t="shared" si="7"/>
        <v>98348</v>
      </c>
      <c r="AW68" s="18">
        <f t="shared" si="2"/>
        <v>98348</v>
      </c>
      <c r="AX68" s="124"/>
      <c r="AY68" s="133">
        <f t="shared" si="8"/>
        <v>-1</v>
      </c>
      <c r="AZ68" s="133">
        <f t="shared" si="9"/>
        <v>-0.95729154724558529</v>
      </c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33">
        <f t="shared" si="10"/>
        <v>-0.99576361425887461</v>
      </c>
      <c r="BL68" s="18"/>
    </row>
    <row r="69" spans="1:64">
      <c r="A69" s="10" t="s">
        <v>101</v>
      </c>
      <c r="B69" s="11" t="s">
        <v>59</v>
      </c>
      <c r="C69" s="12">
        <f>+C70</f>
        <v>1521092277</v>
      </c>
      <c r="D69" s="12">
        <f t="shared" ref="D69:AF69" si="44">+D70</f>
        <v>0</v>
      </c>
      <c r="E69" s="12">
        <f t="shared" si="44"/>
        <v>0</v>
      </c>
      <c r="F69" s="12">
        <f t="shared" si="44"/>
        <v>0</v>
      </c>
      <c r="G69" s="12">
        <f t="shared" si="44"/>
        <v>1521092277</v>
      </c>
      <c r="H69" s="12">
        <f t="shared" si="44"/>
        <v>0</v>
      </c>
      <c r="I69" s="12">
        <f t="shared" si="44"/>
        <v>0</v>
      </c>
      <c r="J69" s="12">
        <f t="shared" si="44"/>
        <v>1521092277</v>
      </c>
      <c r="K69" s="12">
        <f t="shared" si="44"/>
        <v>0</v>
      </c>
      <c r="L69" s="12">
        <f t="shared" si="44"/>
        <v>0</v>
      </c>
      <c r="M69" s="12">
        <f t="shared" si="44"/>
        <v>0</v>
      </c>
      <c r="N69" s="12">
        <f t="shared" si="44"/>
        <v>0</v>
      </c>
      <c r="O69" s="12">
        <f t="shared" si="44"/>
        <v>0</v>
      </c>
      <c r="P69" s="12">
        <f t="shared" si="44"/>
        <v>0</v>
      </c>
      <c r="Q69" s="12">
        <f t="shared" si="44"/>
        <v>1521092277</v>
      </c>
      <c r="R69" s="12">
        <f t="shared" si="44"/>
        <v>0</v>
      </c>
      <c r="S69" s="124"/>
      <c r="T69" s="12">
        <f t="shared" si="44"/>
        <v>1521092277</v>
      </c>
      <c r="U69" s="12">
        <f t="shared" si="44"/>
        <v>62500000</v>
      </c>
      <c r="V69" s="12">
        <f t="shared" si="44"/>
        <v>67058856</v>
      </c>
      <c r="W69" s="12">
        <f t="shared" si="44"/>
        <v>101483182</v>
      </c>
      <c r="X69" s="12">
        <f t="shared" si="44"/>
        <v>69547181</v>
      </c>
      <c r="Y69" s="12">
        <f t="shared" si="44"/>
        <v>98239925</v>
      </c>
      <c r="Z69" s="12">
        <f t="shared" si="44"/>
        <v>223945746</v>
      </c>
      <c r="AA69" s="12">
        <f t="shared" si="44"/>
        <v>73168404</v>
      </c>
      <c r="AB69" s="12">
        <f t="shared" si="44"/>
        <v>189743930</v>
      </c>
      <c r="AC69" s="12">
        <f t="shared" si="44"/>
        <v>67415513</v>
      </c>
      <c r="AD69" s="12">
        <f t="shared" si="44"/>
        <v>67415513</v>
      </c>
      <c r="AE69" s="12">
        <f t="shared" si="44"/>
        <v>252785908</v>
      </c>
      <c r="AF69" s="12">
        <f t="shared" si="44"/>
        <v>247788119</v>
      </c>
      <c r="AG69" s="12">
        <f t="shared" si="4"/>
        <v>129558856</v>
      </c>
      <c r="AH69" s="12">
        <f t="shared" si="25"/>
        <v>1521092277</v>
      </c>
      <c r="AI69" s="124"/>
      <c r="AJ69" s="12">
        <v>0</v>
      </c>
      <c r="AK69" s="12">
        <v>0</v>
      </c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>
        <f t="shared" si="7"/>
        <v>0</v>
      </c>
      <c r="AW69" s="12">
        <f t="shared" si="2"/>
        <v>0</v>
      </c>
      <c r="AX69" s="124"/>
      <c r="AY69" s="131">
        <f t="shared" si="8"/>
        <v>-1</v>
      </c>
      <c r="AZ69" s="131">
        <f t="shared" si="9"/>
        <v>-1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31">
        <f t="shared" si="10"/>
        <v>-1</v>
      </c>
      <c r="BL69" s="12"/>
    </row>
    <row r="70" spans="1:64">
      <c r="A70" s="13" t="s">
        <v>102</v>
      </c>
      <c r="B70" s="14" t="s">
        <v>61</v>
      </c>
      <c r="C70" s="15">
        <f>+C71+C72</f>
        <v>1521092277</v>
      </c>
      <c r="D70" s="15">
        <f t="shared" ref="D70:AF70" si="45">+D71+D72</f>
        <v>0</v>
      </c>
      <c r="E70" s="15">
        <f t="shared" si="45"/>
        <v>0</v>
      </c>
      <c r="F70" s="15">
        <f t="shared" si="45"/>
        <v>0</v>
      </c>
      <c r="G70" s="15">
        <f t="shared" si="45"/>
        <v>1521092277</v>
      </c>
      <c r="H70" s="15">
        <f t="shared" si="45"/>
        <v>0</v>
      </c>
      <c r="I70" s="15">
        <f t="shared" si="45"/>
        <v>0</v>
      </c>
      <c r="J70" s="15">
        <f t="shared" si="45"/>
        <v>1521092277</v>
      </c>
      <c r="K70" s="15">
        <f t="shared" si="45"/>
        <v>0</v>
      </c>
      <c r="L70" s="15">
        <f t="shared" si="45"/>
        <v>0</v>
      </c>
      <c r="M70" s="15">
        <f t="shared" si="45"/>
        <v>0</v>
      </c>
      <c r="N70" s="15">
        <f t="shared" si="45"/>
        <v>0</v>
      </c>
      <c r="O70" s="15">
        <f t="shared" si="45"/>
        <v>0</v>
      </c>
      <c r="P70" s="15">
        <f t="shared" si="45"/>
        <v>0</v>
      </c>
      <c r="Q70" s="15">
        <f t="shared" si="45"/>
        <v>1521092277</v>
      </c>
      <c r="R70" s="15">
        <f t="shared" si="45"/>
        <v>0</v>
      </c>
      <c r="S70" s="124"/>
      <c r="T70" s="15">
        <f t="shared" si="45"/>
        <v>1521092277</v>
      </c>
      <c r="U70" s="15">
        <f t="shared" si="45"/>
        <v>62500000</v>
      </c>
      <c r="V70" s="15">
        <f t="shared" si="45"/>
        <v>67058856</v>
      </c>
      <c r="W70" s="15">
        <f t="shared" si="45"/>
        <v>101483182</v>
      </c>
      <c r="X70" s="15">
        <f t="shared" si="45"/>
        <v>69547181</v>
      </c>
      <c r="Y70" s="15">
        <f t="shared" si="45"/>
        <v>98239925</v>
      </c>
      <c r="Z70" s="15">
        <f t="shared" si="45"/>
        <v>223945746</v>
      </c>
      <c r="AA70" s="15">
        <f t="shared" si="45"/>
        <v>73168404</v>
      </c>
      <c r="AB70" s="15">
        <f t="shared" si="45"/>
        <v>189743930</v>
      </c>
      <c r="AC70" s="15">
        <f t="shared" si="45"/>
        <v>67415513</v>
      </c>
      <c r="AD70" s="15">
        <f t="shared" si="45"/>
        <v>67415513</v>
      </c>
      <c r="AE70" s="15">
        <f t="shared" si="45"/>
        <v>252785908</v>
      </c>
      <c r="AF70" s="15">
        <f t="shared" si="45"/>
        <v>247788119</v>
      </c>
      <c r="AG70" s="15">
        <f t="shared" si="4"/>
        <v>129558856</v>
      </c>
      <c r="AH70" s="15">
        <f t="shared" si="25"/>
        <v>1521092277</v>
      </c>
      <c r="AI70" s="124"/>
      <c r="AJ70" s="15">
        <v>0</v>
      </c>
      <c r="AK70" s="15">
        <v>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>
        <f t="shared" si="7"/>
        <v>0</v>
      </c>
      <c r="AW70" s="15">
        <f t="shared" si="2"/>
        <v>0</v>
      </c>
      <c r="AX70" s="124"/>
      <c r="AY70" s="132">
        <f t="shared" si="8"/>
        <v>-1</v>
      </c>
      <c r="AZ70" s="132">
        <f t="shared" si="9"/>
        <v>-1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32">
        <f t="shared" si="10"/>
        <v>-1</v>
      </c>
      <c r="BL70" s="15"/>
    </row>
    <row r="71" spans="1:64">
      <c r="A71" s="16" t="s">
        <v>103</v>
      </c>
      <c r="B71" s="17" t="s">
        <v>63</v>
      </c>
      <c r="C71" s="18">
        <v>771092277</v>
      </c>
      <c r="D71" s="18">
        <v>0</v>
      </c>
      <c r="E71" s="18">
        <v>0</v>
      </c>
      <c r="F71" s="18">
        <v>0</v>
      </c>
      <c r="G71" s="18">
        <f t="shared" si="22"/>
        <v>771092277</v>
      </c>
      <c r="H71" s="18">
        <v>0</v>
      </c>
      <c r="I71" s="18">
        <v>0</v>
      </c>
      <c r="J71" s="18">
        <f t="shared" si="20"/>
        <v>771092277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f t="shared" si="23"/>
        <v>0</v>
      </c>
      <c r="Q71" s="18">
        <f t="shared" si="21"/>
        <v>771092277</v>
      </c>
      <c r="R71" s="18">
        <f t="shared" si="24"/>
        <v>0</v>
      </c>
      <c r="S71" s="124"/>
      <c r="T71" s="18">
        <v>771092277</v>
      </c>
      <c r="U71" s="18">
        <v>0</v>
      </c>
      <c r="V71" s="18">
        <v>4558856</v>
      </c>
      <c r="W71" s="18">
        <v>38983182</v>
      </c>
      <c r="X71" s="18">
        <v>7047181</v>
      </c>
      <c r="Y71" s="18">
        <v>35739925</v>
      </c>
      <c r="Z71" s="18">
        <v>161445746</v>
      </c>
      <c r="AA71" s="18">
        <v>10668404</v>
      </c>
      <c r="AB71" s="18">
        <v>127243930</v>
      </c>
      <c r="AC71" s="18">
        <v>4915513</v>
      </c>
      <c r="AD71" s="18">
        <v>4915513</v>
      </c>
      <c r="AE71" s="18">
        <v>190285908</v>
      </c>
      <c r="AF71" s="18">
        <v>185288119</v>
      </c>
      <c r="AG71" s="18">
        <f t="shared" si="4"/>
        <v>4558856</v>
      </c>
      <c r="AH71" s="18">
        <f t="shared" si="25"/>
        <v>771092277</v>
      </c>
      <c r="AI71" s="124"/>
      <c r="AJ71" s="18">
        <v>0</v>
      </c>
      <c r="AK71" s="18">
        <v>0</v>
      </c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>
        <f t="shared" si="7"/>
        <v>0</v>
      </c>
      <c r="AW71" s="18">
        <f t="shared" si="2"/>
        <v>0</v>
      </c>
      <c r="AX71" s="124"/>
      <c r="AY71" s="133" t="e">
        <f t="shared" si="8"/>
        <v>#DIV/0!</v>
      </c>
      <c r="AZ71" s="133">
        <f t="shared" si="9"/>
        <v>-1</v>
      </c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33">
        <f t="shared" si="10"/>
        <v>-1</v>
      </c>
      <c r="BL71" s="18"/>
    </row>
    <row r="72" spans="1:64">
      <c r="A72" s="16" t="s">
        <v>104</v>
      </c>
      <c r="B72" s="17" t="s">
        <v>105</v>
      </c>
      <c r="C72" s="18">
        <v>750000000</v>
      </c>
      <c r="D72" s="18">
        <v>0</v>
      </c>
      <c r="E72" s="18">
        <v>0</v>
      </c>
      <c r="F72" s="18">
        <v>0</v>
      </c>
      <c r="G72" s="18">
        <f t="shared" si="22"/>
        <v>750000000</v>
      </c>
      <c r="H72" s="18">
        <v>0</v>
      </c>
      <c r="I72" s="18">
        <v>0</v>
      </c>
      <c r="J72" s="18">
        <f t="shared" si="20"/>
        <v>750000000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f t="shared" si="23"/>
        <v>0</v>
      </c>
      <c r="Q72" s="18">
        <f t="shared" si="21"/>
        <v>750000000</v>
      </c>
      <c r="R72" s="18">
        <f t="shared" si="24"/>
        <v>0</v>
      </c>
      <c r="S72" s="124"/>
      <c r="T72" s="18">
        <v>750000000</v>
      </c>
      <c r="U72" s="18">
        <v>62500000</v>
      </c>
      <c r="V72" s="18">
        <v>62500000</v>
      </c>
      <c r="W72" s="18">
        <v>62500000</v>
      </c>
      <c r="X72" s="18">
        <v>62500000</v>
      </c>
      <c r="Y72" s="18">
        <v>62500000</v>
      </c>
      <c r="Z72" s="18">
        <v>62500000</v>
      </c>
      <c r="AA72" s="18">
        <v>62500000</v>
      </c>
      <c r="AB72" s="18">
        <v>62500000</v>
      </c>
      <c r="AC72" s="18">
        <v>62500000</v>
      </c>
      <c r="AD72" s="18">
        <v>62500000</v>
      </c>
      <c r="AE72" s="18">
        <v>62500000</v>
      </c>
      <c r="AF72" s="18">
        <v>62500000</v>
      </c>
      <c r="AG72" s="18">
        <f t="shared" si="4"/>
        <v>125000000</v>
      </c>
      <c r="AH72" s="18">
        <f t="shared" si="25"/>
        <v>750000000</v>
      </c>
      <c r="AI72" s="124"/>
      <c r="AJ72" s="18">
        <v>0</v>
      </c>
      <c r="AK72" s="18">
        <v>0</v>
      </c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>
        <f t="shared" si="7"/>
        <v>0</v>
      </c>
      <c r="AW72" s="18">
        <f t="shared" ref="AW72:AW133" si="46">SUM(AJ72:AU72)</f>
        <v>0</v>
      </c>
      <c r="AX72" s="124"/>
      <c r="AY72" s="133">
        <f t="shared" si="8"/>
        <v>-1</v>
      </c>
      <c r="AZ72" s="133">
        <f t="shared" si="9"/>
        <v>-1</v>
      </c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33">
        <f t="shared" si="10"/>
        <v>-1</v>
      </c>
      <c r="BL72" s="18"/>
    </row>
    <row r="73" spans="1:64">
      <c r="A73" s="4" t="s">
        <v>106</v>
      </c>
      <c r="B73" s="5" t="s">
        <v>107</v>
      </c>
      <c r="C73" s="6">
        <f t="shared" ref="C73:R73" si="47">+C74+C103</f>
        <v>9449970190.9200001</v>
      </c>
      <c r="D73" s="6">
        <f t="shared" si="47"/>
        <v>1320569400</v>
      </c>
      <c r="E73" s="6">
        <f t="shared" si="47"/>
        <v>282769400</v>
      </c>
      <c r="F73" s="6">
        <f t="shared" si="47"/>
        <v>812000000</v>
      </c>
      <c r="G73" s="6">
        <f t="shared" si="47"/>
        <v>11299770190.92</v>
      </c>
      <c r="H73" s="6">
        <f t="shared" si="47"/>
        <v>2455254468.9700003</v>
      </c>
      <c r="I73" s="6">
        <f t="shared" si="47"/>
        <v>2664322599</v>
      </c>
      <c r="J73" s="6">
        <f t="shared" si="47"/>
        <v>8918216991.9200001</v>
      </c>
      <c r="K73" s="6">
        <f t="shared" si="47"/>
        <v>506010589.50999999</v>
      </c>
      <c r="L73" s="6">
        <f t="shared" si="47"/>
        <v>662226240.49000001</v>
      </c>
      <c r="M73" s="6">
        <f t="shared" si="47"/>
        <v>540290120.01999998</v>
      </c>
      <c r="N73" s="6">
        <f t="shared" si="47"/>
        <v>2992924441</v>
      </c>
      <c r="O73" s="6">
        <f t="shared" si="47"/>
        <v>5600584675.5300007</v>
      </c>
      <c r="P73" s="6">
        <f t="shared" si="47"/>
        <v>3219031476.5300002</v>
      </c>
      <c r="Q73" s="6">
        <f t="shared" si="47"/>
        <v>5981954915.3900003</v>
      </c>
      <c r="R73" s="6">
        <f t="shared" si="47"/>
        <v>662226240.49000001</v>
      </c>
      <c r="S73" s="124"/>
      <c r="T73" s="6">
        <f t="shared" ref="T73:AF73" si="48">+T74+T103</f>
        <v>11257770190.92</v>
      </c>
      <c r="U73" s="6">
        <f t="shared" si="48"/>
        <v>1653458204.0033333</v>
      </c>
      <c r="V73" s="6">
        <f t="shared" si="48"/>
        <v>1190169934.9124241</v>
      </c>
      <c r="W73" s="6">
        <f t="shared" si="48"/>
        <v>2083766721.3124247</v>
      </c>
      <c r="X73" s="6">
        <f t="shared" si="48"/>
        <v>882780269.3124243</v>
      </c>
      <c r="Y73" s="6">
        <f t="shared" si="48"/>
        <v>686888326.3124243</v>
      </c>
      <c r="Z73" s="6">
        <f t="shared" si="48"/>
        <v>921686563.3124243</v>
      </c>
      <c r="AA73" s="6">
        <f t="shared" si="48"/>
        <v>859557752.3124243</v>
      </c>
      <c r="AB73" s="6">
        <f t="shared" si="48"/>
        <v>678127752.3124243</v>
      </c>
      <c r="AC73" s="6">
        <f t="shared" si="48"/>
        <v>618927752.3124243</v>
      </c>
      <c r="AD73" s="6">
        <f t="shared" si="48"/>
        <v>581651410.3124243</v>
      </c>
      <c r="AE73" s="6">
        <f t="shared" si="48"/>
        <v>551627752.3124243</v>
      </c>
      <c r="AF73" s="6">
        <f t="shared" si="48"/>
        <v>551127752.1924243</v>
      </c>
      <c r="AG73" s="6">
        <f t="shared" ref="AG73:AG134" si="49">+U73+V73</f>
        <v>2843628138.9157572</v>
      </c>
      <c r="AH73" s="6">
        <f t="shared" si="25"/>
        <v>11259770190.92</v>
      </c>
      <c r="AI73" s="124"/>
      <c r="AJ73" s="6">
        <f>+AJ74+AJ103</f>
        <v>156145650.97999999</v>
      </c>
      <c r="AK73" s="6">
        <f>+AK74+AK103</f>
        <v>506080589.50999999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>
        <f t="shared" ref="AV73:AV134" si="50">+AJ73+AK73</f>
        <v>662226240.49000001</v>
      </c>
      <c r="AW73" s="6">
        <f t="shared" si="46"/>
        <v>662226240.49000001</v>
      </c>
      <c r="AX73" s="124"/>
      <c r="AY73" s="119">
        <f t="shared" ref="AY73:AY134" si="51">(AJ73-U73)/U73</f>
        <v>-0.90556419835594149</v>
      </c>
      <c r="AZ73" s="119">
        <f t="shared" ref="AZ73:AZ134" si="52">(AK73-V73)/V73</f>
        <v>-0.57478291572939222</v>
      </c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119">
        <f t="shared" ref="BK73:BK134" si="53">(AV73-AG73)/AG73</f>
        <v>-0.76711925464962549</v>
      </c>
      <c r="BL73" s="6"/>
    </row>
    <row r="74" spans="1:64">
      <c r="A74" s="7" t="s">
        <v>108</v>
      </c>
      <c r="B74" s="8" t="s">
        <v>109</v>
      </c>
      <c r="C74" s="9">
        <f>+C75</f>
        <v>253916784.92000002</v>
      </c>
      <c r="D74" s="9">
        <f t="shared" ref="D74:AF74" si="54">+D75</f>
        <v>20000000</v>
      </c>
      <c r="E74" s="9">
        <f t="shared" si="54"/>
        <v>0</v>
      </c>
      <c r="F74" s="9">
        <f t="shared" si="54"/>
        <v>100000000</v>
      </c>
      <c r="G74" s="9">
        <f t="shared" si="54"/>
        <v>373916784.92000002</v>
      </c>
      <c r="H74" s="9">
        <f t="shared" si="54"/>
        <v>6984500</v>
      </c>
      <c r="I74" s="9">
        <f t="shared" si="54"/>
        <v>6984500</v>
      </c>
      <c r="J74" s="9">
        <f t="shared" si="54"/>
        <v>366932284.92000002</v>
      </c>
      <c r="K74" s="9">
        <f t="shared" si="54"/>
        <v>5100000</v>
      </c>
      <c r="L74" s="9">
        <f t="shared" si="54"/>
        <v>5100000</v>
      </c>
      <c r="M74" s="9">
        <f t="shared" si="54"/>
        <v>0</v>
      </c>
      <c r="N74" s="9">
        <f t="shared" si="54"/>
        <v>0</v>
      </c>
      <c r="O74" s="9">
        <f t="shared" si="54"/>
        <v>24721428.559999999</v>
      </c>
      <c r="P74" s="9">
        <f t="shared" si="54"/>
        <v>17736928.559999999</v>
      </c>
      <c r="Q74" s="9">
        <f t="shared" si="54"/>
        <v>349195356.36000001</v>
      </c>
      <c r="R74" s="9">
        <f t="shared" si="54"/>
        <v>5100000</v>
      </c>
      <c r="S74" s="124"/>
      <c r="T74" s="9">
        <f t="shared" si="54"/>
        <v>373916784.92000002</v>
      </c>
      <c r="U74" s="9">
        <f t="shared" si="54"/>
        <v>30197544.326666668</v>
      </c>
      <c r="V74" s="9">
        <f t="shared" si="54"/>
        <v>34156297.326666668</v>
      </c>
      <c r="W74" s="9">
        <f t="shared" si="54"/>
        <v>30656294.326666668</v>
      </c>
      <c r="X74" s="9">
        <f t="shared" si="54"/>
        <v>97656294.326666668</v>
      </c>
      <c r="Y74" s="9">
        <f t="shared" si="54"/>
        <v>34156294.326666668</v>
      </c>
      <c r="Z74" s="9">
        <f t="shared" si="54"/>
        <v>29156294.326666668</v>
      </c>
      <c r="AA74" s="9">
        <f t="shared" si="54"/>
        <v>24656294.326666668</v>
      </c>
      <c r="AB74" s="9">
        <f t="shared" si="54"/>
        <v>17656294.326666668</v>
      </c>
      <c r="AC74" s="9">
        <f t="shared" si="54"/>
        <v>22656294.326666668</v>
      </c>
      <c r="AD74" s="9">
        <f t="shared" si="54"/>
        <v>17656294.326666668</v>
      </c>
      <c r="AE74" s="9">
        <f t="shared" si="54"/>
        <v>17656294.326666668</v>
      </c>
      <c r="AF74" s="9">
        <f t="shared" si="54"/>
        <v>17656294.326666668</v>
      </c>
      <c r="AG74" s="9">
        <f t="shared" si="49"/>
        <v>64353841.653333336</v>
      </c>
      <c r="AH74" s="9">
        <f t="shared" si="25"/>
        <v>373916784.9199999</v>
      </c>
      <c r="AI74" s="124"/>
      <c r="AJ74" s="9">
        <f t="shared" ref="AJ74" si="55">+AJ75</f>
        <v>0</v>
      </c>
      <c r="AK74" s="9">
        <f t="shared" ref="AK74" si="56">+AK75</f>
        <v>5100000</v>
      </c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>
        <f t="shared" si="50"/>
        <v>5100000</v>
      </c>
      <c r="AW74" s="9">
        <f t="shared" si="46"/>
        <v>5100000</v>
      </c>
      <c r="AX74" s="124"/>
      <c r="AY74" s="130">
        <f t="shared" si="51"/>
        <v>-1</v>
      </c>
      <c r="AZ74" s="130">
        <f t="shared" si="52"/>
        <v>-0.85068639170035842</v>
      </c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130">
        <f t="shared" si="53"/>
        <v>-0.9207506518806895</v>
      </c>
      <c r="BL74" s="9"/>
    </row>
    <row r="75" spans="1:64">
      <c r="A75" s="10" t="s">
        <v>110</v>
      </c>
      <c r="B75" s="11" t="s">
        <v>111</v>
      </c>
      <c r="C75" s="12">
        <f t="shared" ref="C75:R75" si="57">+C76+C96</f>
        <v>253916784.92000002</v>
      </c>
      <c r="D75" s="12">
        <f t="shared" si="57"/>
        <v>20000000</v>
      </c>
      <c r="E75" s="12">
        <f t="shared" si="57"/>
        <v>0</v>
      </c>
      <c r="F75" s="12">
        <f t="shared" si="57"/>
        <v>100000000</v>
      </c>
      <c r="G75" s="12">
        <f t="shared" si="57"/>
        <v>373916784.92000002</v>
      </c>
      <c r="H75" s="12">
        <f t="shared" si="57"/>
        <v>6984500</v>
      </c>
      <c r="I75" s="12">
        <f t="shared" si="57"/>
        <v>6984500</v>
      </c>
      <c r="J75" s="12">
        <f t="shared" si="57"/>
        <v>366932284.92000002</v>
      </c>
      <c r="K75" s="12">
        <f t="shared" si="57"/>
        <v>5100000</v>
      </c>
      <c r="L75" s="12">
        <f t="shared" si="57"/>
        <v>5100000</v>
      </c>
      <c r="M75" s="12">
        <f t="shared" si="57"/>
        <v>0</v>
      </c>
      <c r="N75" s="12">
        <f t="shared" si="57"/>
        <v>0</v>
      </c>
      <c r="O75" s="12">
        <f t="shared" si="57"/>
        <v>24721428.559999999</v>
      </c>
      <c r="P75" s="12">
        <f t="shared" si="57"/>
        <v>17736928.559999999</v>
      </c>
      <c r="Q75" s="12">
        <f t="shared" si="57"/>
        <v>349195356.36000001</v>
      </c>
      <c r="R75" s="12">
        <f t="shared" si="57"/>
        <v>5100000</v>
      </c>
      <c r="S75" s="124"/>
      <c r="T75" s="12">
        <f t="shared" ref="T75:AF75" si="58">+T76+T96</f>
        <v>373916784.92000002</v>
      </c>
      <c r="U75" s="12">
        <f t="shared" si="58"/>
        <v>30197544.326666668</v>
      </c>
      <c r="V75" s="12">
        <f t="shared" si="58"/>
        <v>34156297.326666668</v>
      </c>
      <c r="W75" s="12">
        <f t="shared" si="58"/>
        <v>30656294.326666668</v>
      </c>
      <c r="X75" s="12">
        <f t="shared" si="58"/>
        <v>97656294.326666668</v>
      </c>
      <c r="Y75" s="12">
        <f t="shared" si="58"/>
        <v>34156294.326666668</v>
      </c>
      <c r="Z75" s="12">
        <f t="shared" si="58"/>
        <v>29156294.326666668</v>
      </c>
      <c r="AA75" s="12">
        <f t="shared" si="58"/>
        <v>24656294.326666668</v>
      </c>
      <c r="AB75" s="12">
        <f t="shared" si="58"/>
        <v>17656294.326666668</v>
      </c>
      <c r="AC75" s="12">
        <f t="shared" si="58"/>
        <v>22656294.326666668</v>
      </c>
      <c r="AD75" s="12">
        <f t="shared" si="58"/>
        <v>17656294.326666668</v>
      </c>
      <c r="AE75" s="12">
        <f t="shared" si="58"/>
        <v>17656294.326666668</v>
      </c>
      <c r="AF75" s="12">
        <f t="shared" si="58"/>
        <v>17656294.326666668</v>
      </c>
      <c r="AG75" s="12">
        <f t="shared" si="49"/>
        <v>64353841.653333336</v>
      </c>
      <c r="AH75" s="12">
        <f t="shared" si="25"/>
        <v>373916784.9199999</v>
      </c>
      <c r="AI75" s="124"/>
      <c r="AJ75" s="12">
        <f>+AJ76+AJ96</f>
        <v>0</v>
      </c>
      <c r="AK75" s="12">
        <f>+AK76+AK96</f>
        <v>5100000</v>
      </c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>
        <f t="shared" si="50"/>
        <v>5100000</v>
      </c>
      <c r="AW75" s="12">
        <f t="shared" si="46"/>
        <v>5100000</v>
      </c>
      <c r="AX75" s="124"/>
      <c r="AY75" s="131">
        <f t="shared" si="51"/>
        <v>-1</v>
      </c>
      <c r="AZ75" s="131">
        <f t="shared" si="52"/>
        <v>-0.85068639170035842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31">
        <f t="shared" si="53"/>
        <v>-0.9207506518806895</v>
      </c>
      <c r="BL75" s="12"/>
    </row>
    <row r="76" spans="1:64">
      <c r="A76" s="13" t="s">
        <v>112</v>
      </c>
      <c r="B76" s="14" t="s">
        <v>113</v>
      </c>
      <c r="C76" s="15">
        <f t="shared" ref="C76:R76" si="59">+C77+C79+C83+C86+C90+C93</f>
        <v>174416784.92000002</v>
      </c>
      <c r="D76" s="15">
        <f t="shared" si="59"/>
        <v>20000000</v>
      </c>
      <c r="E76" s="15">
        <f t="shared" si="59"/>
        <v>0</v>
      </c>
      <c r="F76" s="15">
        <f t="shared" si="59"/>
        <v>100000000</v>
      </c>
      <c r="G76" s="15">
        <f t="shared" si="59"/>
        <v>294416784.92000002</v>
      </c>
      <c r="H76" s="15">
        <f t="shared" si="59"/>
        <v>6984500</v>
      </c>
      <c r="I76" s="15">
        <f t="shared" si="59"/>
        <v>6984500</v>
      </c>
      <c r="J76" s="15">
        <f t="shared" si="59"/>
        <v>287432284.92000002</v>
      </c>
      <c r="K76" s="15">
        <f t="shared" si="59"/>
        <v>5100000</v>
      </c>
      <c r="L76" s="15">
        <f t="shared" si="59"/>
        <v>5100000</v>
      </c>
      <c r="M76" s="15">
        <f t="shared" si="59"/>
        <v>0</v>
      </c>
      <c r="N76" s="15">
        <f t="shared" si="59"/>
        <v>0</v>
      </c>
      <c r="O76" s="15">
        <f t="shared" si="59"/>
        <v>24721428.559999999</v>
      </c>
      <c r="P76" s="15">
        <f t="shared" si="59"/>
        <v>17736928.559999999</v>
      </c>
      <c r="Q76" s="15">
        <f t="shared" si="59"/>
        <v>269695356.36000001</v>
      </c>
      <c r="R76" s="15">
        <f t="shared" si="59"/>
        <v>5100000</v>
      </c>
      <c r="S76" s="124"/>
      <c r="T76" s="15">
        <f t="shared" ref="T76:AF76" si="60">+T77+T79+T83+T86+T90+T93</f>
        <v>294416784.92000002</v>
      </c>
      <c r="U76" s="15">
        <f t="shared" si="60"/>
        <v>26197544.326666668</v>
      </c>
      <c r="V76" s="15">
        <f t="shared" si="60"/>
        <v>30156297.326666668</v>
      </c>
      <c r="W76" s="15">
        <f t="shared" si="60"/>
        <v>25156294.326666668</v>
      </c>
      <c r="X76" s="15">
        <f t="shared" si="60"/>
        <v>43656294.326666668</v>
      </c>
      <c r="Y76" s="15">
        <f t="shared" si="60"/>
        <v>30156294.326666668</v>
      </c>
      <c r="Z76" s="15">
        <f t="shared" si="60"/>
        <v>25156294.326666668</v>
      </c>
      <c r="AA76" s="15">
        <f t="shared" si="60"/>
        <v>20656294.326666668</v>
      </c>
      <c r="AB76" s="15">
        <f t="shared" si="60"/>
        <v>17656294.326666668</v>
      </c>
      <c r="AC76" s="15">
        <f t="shared" si="60"/>
        <v>22656294.326666668</v>
      </c>
      <c r="AD76" s="15">
        <f t="shared" si="60"/>
        <v>17656294.326666668</v>
      </c>
      <c r="AE76" s="15">
        <f t="shared" si="60"/>
        <v>17656294.326666668</v>
      </c>
      <c r="AF76" s="15">
        <f t="shared" si="60"/>
        <v>17656294.326666668</v>
      </c>
      <c r="AG76" s="15">
        <f t="shared" si="49"/>
        <v>56353841.653333336</v>
      </c>
      <c r="AH76" s="15">
        <f t="shared" si="25"/>
        <v>294416784.9199999</v>
      </c>
      <c r="AI76" s="124"/>
      <c r="AJ76" s="15">
        <f>+AJ77+AJ79+AJ83+AJ86+AJ90+AJ93</f>
        <v>0</v>
      </c>
      <c r="AK76" s="15">
        <f>+AK77+AK79+AK83+AK86+AK90+AK93</f>
        <v>5100000</v>
      </c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>
        <f t="shared" si="50"/>
        <v>5100000</v>
      </c>
      <c r="AW76" s="15">
        <f t="shared" si="46"/>
        <v>5100000</v>
      </c>
      <c r="AX76" s="124"/>
      <c r="AY76" s="132">
        <f t="shared" si="51"/>
        <v>-1</v>
      </c>
      <c r="AZ76" s="132">
        <f t="shared" si="52"/>
        <v>-0.83088109442765834</v>
      </c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32">
        <f t="shared" si="53"/>
        <v>-0.90950040227295958</v>
      </c>
      <c r="BL76" s="15"/>
    </row>
    <row r="77" spans="1:64">
      <c r="A77" s="13" t="s">
        <v>114</v>
      </c>
      <c r="B77" s="14" t="s">
        <v>115</v>
      </c>
      <c r="C77" s="15">
        <f>+C78</f>
        <v>30000022</v>
      </c>
      <c r="D77" s="15">
        <f t="shared" ref="D77:AF77" si="61">+D78</f>
        <v>0</v>
      </c>
      <c r="E77" s="15">
        <f t="shared" si="61"/>
        <v>0</v>
      </c>
      <c r="F77" s="15">
        <f t="shared" si="61"/>
        <v>20000000</v>
      </c>
      <c r="G77" s="15">
        <f t="shared" si="61"/>
        <v>50000022</v>
      </c>
      <c r="H77" s="15">
        <f t="shared" si="61"/>
        <v>2846500</v>
      </c>
      <c r="I77" s="15">
        <f t="shared" si="61"/>
        <v>2846500</v>
      </c>
      <c r="J77" s="15">
        <f t="shared" si="61"/>
        <v>47153522</v>
      </c>
      <c r="K77" s="15">
        <f t="shared" si="61"/>
        <v>1400000</v>
      </c>
      <c r="L77" s="15">
        <f t="shared" si="61"/>
        <v>1400000</v>
      </c>
      <c r="M77" s="15">
        <f t="shared" si="61"/>
        <v>0</v>
      </c>
      <c r="N77" s="15">
        <f t="shared" si="61"/>
        <v>0</v>
      </c>
      <c r="O77" s="15">
        <f t="shared" si="61"/>
        <v>16850000</v>
      </c>
      <c r="P77" s="15">
        <f t="shared" si="61"/>
        <v>14003500</v>
      </c>
      <c r="Q77" s="15">
        <f t="shared" si="61"/>
        <v>33150022</v>
      </c>
      <c r="R77" s="15">
        <f t="shared" si="61"/>
        <v>1400000</v>
      </c>
      <c r="S77" s="124"/>
      <c r="T77" s="15">
        <f t="shared" si="61"/>
        <v>50000022</v>
      </c>
      <c r="U77" s="15">
        <f t="shared" si="61"/>
        <v>4166668.5</v>
      </c>
      <c r="V77" s="15">
        <f t="shared" si="61"/>
        <v>4166668.5</v>
      </c>
      <c r="W77" s="15">
        <f t="shared" si="61"/>
        <v>4166668.5</v>
      </c>
      <c r="X77" s="15">
        <f t="shared" si="61"/>
        <v>4166668.5</v>
      </c>
      <c r="Y77" s="15">
        <f t="shared" si="61"/>
        <v>4166668.5</v>
      </c>
      <c r="Z77" s="15">
        <f t="shared" si="61"/>
        <v>4166668.5</v>
      </c>
      <c r="AA77" s="15">
        <f t="shared" si="61"/>
        <v>4166668.5</v>
      </c>
      <c r="AB77" s="15">
        <f t="shared" si="61"/>
        <v>4166668.5</v>
      </c>
      <c r="AC77" s="15">
        <f t="shared" si="61"/>
        <v>4166668.5</v>
      </c>
      <c r="AD77" s="15">
        <f t="shared" si="61"/>
        <v>4166668.5</v>
      </c>
      <c r="AE77" s="15">
        <f t="shared" si="61"/>
        <v>4166668.5</v>
      </c>
      <c r="AF77" s="15">
        <f t="shared" si="61"/>
        <v>4166668.5</v>
      </c>
      <c r="AG77" s="15">
        <f t="shared" si="49"/>
        <v>8333337</v>
      </c>
      <c r="AH77" s="15">
        <f t="shared" si="25"/>
        <v>50000022</v>
      </c>
      <c r="AI77" s="124"/>
      <c r="AJ77" s="15">
        <f t="shared" ref="AJ77:AK77" si="62">+AJ78</f>
        <v>0</v>
      </c>
      <c r="AK77" s="15">
        <f t="shared" si="62"/>
        <v>1400000</v>
      </c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>
        <f t="shared" si="50"/>
        <v>1400000</v>
      </c>
      <c r="AW77" s="15">
        <f t="shared" si="46"/>
        <v>1400000</v>
      </c>
      <c r="AX77" s="124"/>
      <c r="AY77" s="132">
        <f t="shared" si="51"/>
        <v>-1</v>
      </c>
      <c r="AZ77" s="132">
        <f t="shared" si="52"/>
        <v>-0.664000147839935</v>
      </c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32">
        <f t="shared" si="53"/>
        <v>-0.83200007391996744</v>
      </c>
      <c r="BL77" s="15"/>
    </row>
    <row r="78" spans="1:64">
      <c r="A78" s="16" t="s">
        <v>116</v>
      </c>
      <c r="B78" s="17" t="s">
        <v>117</v>
      </c>
      <c r="C78" s="18">
        <v>30000022</v>
      </c>
      <c r="D78" s="18">
        <v>0</v>
      </c>
      <c r="E78" s="18">
        <v>0</v>
      </c>
      <c r="F78" s="18">
        <v>20000000</v>
      </c>
      <c r="G78" s="18">
        <f t="shared" ref="G78:G141" si="63">+C78+D78-E78+F78</f>
        <v>50000022</v>
      </c>
      <c r="H78" s="18">
        <v>2846500</v>
      </c>
      <c r="I78" s="18">
        <v>2846500</v>
      </c>
      <c r="J78" s="18">
        <f t="shared" ref="J78:J140" si="64">+G78-I78</f>
        <v>47153522</v>
      </c>
      <c r="K78" s="18">
        <v>1400000</v>
      </c>
      <c r="L78" s="18">
        <v>1400000</v>
      </c>
      <c r="M78" s="18">
        <v>0</v>
      </c>
      <c r="N78" s="18">
        <v>0</v>
      </c>
      <c r="O78" s="18">
        <v>16850000</v>
      </c>
      <c r="P78" s="18">
        <f t="shared" ref="P78:P141" si="65">+O78-I78</f>
        <v>14003500</v>
      </c>
      <c r="Q78" s="18">
        <f t="shared" ref="Q78:Q140" si="66">+G78-O78</f>
        <v>33150022</v>
      </c>
      <c r="R78" s="18">
        <f t="shared" ref="R78:R141" si="67">+L78</f>
        <v>1400000</v>
      </c>
      <c r="S78" s="124"/>
      <c r="T78" s="18">
        <v>50000022</v>
      </c>
      <c r="U78" s="18">
        <v>4166668.5</v>
      </c>
      <c r="V78" s="18">
        <v>4166668.5</v>
      </c>
      <c r="W78" s="18">
        <v>4166668.5</v>
      </c>
      <c r="X78" s="18">
        <v>4166668.5</v>
      </c>
      <c r="Y78" s="18">
        <v>4166668.5</v>
      </c>
      <c r="Z78" s="18">
        <v>4166668.5</v>
      </c>
      <c r="AA78" s="18">
        <v>4166668.5</v>
      </c>
      <c r="AB78" s="18">
        <v>4166668.5</v>
      </c>
      <c r="AC78" s="18">
        <v>4166668.5</v>
      </c>
      <c r="AD78" s="18">
        <v>4166668.5</v>
      </c>
      <c r="AE78" s="18">
        <v>4166668.5</v>
      </c>
      <c r="AF78" s="18">
        <v>4166668.5</v>
      </c>
      <c r="AG78" s="18">
        <f t="shared" si="49"/>
        <v>8333337</v>
      </c>
      <c r="AH78" s="18">
        <f t="shared" ref="AH78:AH139" si="68">SUM(U78:AF78)</f>
        <v>50000022</v>
      </c>
      <c r="AI78" s="124"/>
      <c r="AJ78" s="18">
        <v>0</v>
      </c>
      <c r="AK78" s="18">
        <v>1400000</v>
      </c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>
        <f t="shared" si="50"/>
        <v>1400000</v>
      </c>
      <c r="AW78" s="18">
        <f t="shared" si="46"/>
        <v>1400000</v>
      </c>
      <c r="AX78" s="124"/>
      <c r="AY78" s="133">
        <f t="shared" si="51"/>
        <v>-1</v>
      </c>
      <c r="AZ78" s="133">
        <f t="shared" si="52"/>
        <v>-0.664000147839935</v>
      </c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33">
        <f t="shared" si="53"/>
        <v>-0.83200007391996744</v>
      </c>
      <c r="BL78" s="18"/>
    </row>
    <row r="79" spans="1:64">
      <c r="A79" s="13" t="s">
        <v>118</v>
      </c>
      <c r="B79" s="14" t="s">
        <v>119</v>
      </c>
      <c r="C79" s="15">
        <f>SUM(C80:C82)</f>
        <v>51041253</v>
      </c>
      <c r="D79" s="15">
        <f t="shared" ref="D79:AF79" si="69">SUM(D80:D82)</f>
        <v>0</v>
      </c>
      <c r="E79" s="15">
        <f t="shared" si="69"/>
        <v>0</v>
      </c>
      <c r="F79" s="15">
        <f t="shared" si="69"/>
        <v>0</v>
      </c>
      <c r="G79" s="15">
        <f t="shared" si="69"/>
        <v>51041253</v>
      </c>
      <c r="H79" s="15">
        <f t="shared" si="69"/>
        <v>2938000</v>
      </c>
      <c r="I79" s="15">
        <f t="shared" si="69"/>
        <v>2938000</v>
      </c>
      <c r="J79" s="15">
        <f t="shared" si="69"/>
        <v>48103253</v>
      </c>
      <c r="K79" s="15">
        <f t="shared" si="69"/>
        <v>2500000</v>
      </c>
      <c r="L79" s="15">
        <f t="shared" si="69"/>
        <v>2500000</v>
      </c>
      <c r="M79" s="15">
        <f t="shared" si="69"/>
        <v>0</v>
      </c>
      <c r="N79" s="15">
        <f t="shared" si="69"/>
        <v>0</v>
      </c>
      <c r="O79" s="15">
        <f t="shared" si="69"/>
        <v>3100000</v>
      </c>
      <c r="P79" s="15">
        <f t="shared" si="69"/>
        <v>162000</v>
      </c>
      <c r="Q79" s="15">
        <f t="shared" si="69"/>
        <v>47941253</v>
      </c>
      <c r="R79" s="15">
        <f t="shared" si="69"/>
        <v>2500000</v>
      </c>
      <c r="S79" s="124"/>
      <c r="T79" s="15">
        <f t="shared" si="69"/>
        <v>51041253</v>
      </c>
      <c r="U79" s="15">
        <f t="shared" si="69"/>
        <v>5207916.666666666</v>
      </c>
      <c r="V79" s="15">
        <f t="shared" si="69"/>
        <v>7166669.666666666</v>
      </c>
      <c r="W79" s="15">
        <f t="shared" si="69"/>
        <v>4166666.6666666665</v>
      </c>
      <c r="X79" s="15">
        <f t="shared" si="69"/>
        <v>15166666.666666666</v>
      </c>
      <c r="Y79" s="15">
        <f t="shared" si="69"/>
        <v>9166666.666666666</v>
      </c>
      <c r="Z79" s="15">
        <f t="shared" si="69"/>
        <v>4166666.6666666665</v>
      </c>
      <c r="AA79" s="15">
        <f t="shared" si="69"/>
        <v>1000000</v>
      </c>
      <c r="AB79" s="15">
        <f t="shared" si="69"/>
        <v>0</v>
      </c>
      <c r="AC79" s="15">
        <f t="shared" si="69"/>
        <v>5000000</v>
      </c>
      <c r="AD79" s="15">
        <f t="shared" si="69"/>
        <v>0</v>
      </c>
      <c r="AE79" s="15">
        <f t="shared" si="69"/>
        <v>0</v>
      </c>
      <c r="AF79" s="15">
        <f t="shared" si="69"/>
        <v>0</v>
      </c>
      <c r="AG79" s="15">
        <f t="shared" si="49"/>
        <v>12374586.333333332</v>
      </c>
      <c r="AH79" s="15">
        <f t="shared" si="68"/>
        <v>51041252.999999993</v>
      </c>
      <c r="AI79" s="124"/>
      <c r="AJ79" s="15">
        <v>0</v>
      </c>
      <c r="AK79" s="15">
        <v>2500000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>
        <f t="shared" si="50"/>
        <v>2500000</v>
      </c>
      <c r="AW79" s="15">
        <f t="shared" si="46"/>
        <v>2500000</v>
      </c>
      <c r="AX79" s="124"/>
      <c r="AY79" s="132">
        <f t="shared" si="51"/>
        <v>-1</v>
      </c>
      <c r="AZ79" s="132">
        <f t="shared" si="52"/>
        <v>-0.65116293672249159</v>
      </c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32">
        <f t="shared" si="53"/>
        <v>-0.79797304470164243</v>
      </c>
      <c r="BL79" s="15"/>
    </row>
    <row r="80" spans="1:64">
      <c r="A80" s="16" t="s">
        <v>120</v>
      </c>
      <c r="B80" s="17" t="s">
        <v>121</v>
      </c>
      <c r="C80" s="18">
        <v>7041253</v>
      </c>
      <c r="D80" s="18">
        <v>0</v>
      </c>
      <c r="E80" s="18">
        <v>0</v>
      </c>
      <c r="F80" s="18">
        <v>0</v>
      </c>
      <c r="G80" s="18">
        <f t="shared" si="63"/>
        <v>7041253</v>
      </c>
      <c r="H80" s="18">
        <v>2500000</v>
      </c>
      <c r="I80" s="18">
        <v>2500000</v>
      </c>
      <c r="J80" s="18">
        <f t="shared" si="64"/>
        <v>4541253</v>
      </c>
      <c r="K80" s="18">
        <v>2500000</v>
      </c>
      <c r="L80" s="18">
        <v>2500000</v>
      </c>
      <c r="M80" s="18">
        <v>0</v>
      </c>
      <c r="N80" s="18">
        <v>0</v>
      </c>
      <c r="O80" s="18">
        <v>2500000</v>
      </c>
      <c r="P80" s="18">
        <f t="shared" si="65"/>
        <v>0</v>
      </c>
      <c r="Q80" s="18">
        <f t="shared" si="66"/>
        <v>4541253</v>
      </c>
      <c r="R80" s="18">
        <f t="shared" si="67"/>
        <v>2500000</v>
      </c>
      <c r="S80" s="124"/>
      <c r="T80" s="18">
        <v>7041253</v>
      </c>
      <c r="U80" s="18">
        <v>1041250</v>
      </c>
      <c r="V80" s="18">
        <v>2000003</v>
      </c>
      <c r="W80" s="18">
        <v>0</v>
      </c>
      <c r="X80" s="18">
        <v>0</v>
      </c>
      <c r="Y80" s="18">
        <v>4000000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f t="shared" si="49"/>
        <v>3041253</v>
      </c>
      <c r="AH80" s="18">
        <f t="shared" si="68"/>
        <v>7041253</v>
      </c>
      <c r="AI80" s="124"/>
      <c r="AJ80" s="18">
        <v>0</v>
      </c>
      <c r="AK80" s="18">
        <v>2500000</v>
      </c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>
        <f t="shared" si="50"/>
        <v>2500000</v>
      </c>
      <c r="AW80" s="18">
        <f t="shared" si="46"/>
        <v>2500000</v>
      </c>
      <c r="AX80" s="124"/>
      <c r="AY80" s="133">
        <f t="shared" si="51"/>
        <v>-1</v>
      </c>
      <c r="AZ80" s="133">
        <f t="shared" si="52"/>
        <v>0.24999812500281249</v>
      </c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33">
        <f t="shared" si="53"/>
        <v>-0.17797039575464454</v>
      </c>
      <c r="BL80" s="18"/>
    </row>
    <row r="81" spans="1:64">
      <c r="A81" s="16" t="s">
        <v>122</v>
      </c>
      <c r="B81" s="17" t="s">
        <v>123</v>
      </c>
      <c r="C81" s="18">
        <v>19000000</v>
      </c>
      <c r="D81" s="18">
        <v>0</v>
      </c>
      <c r="E81" s="18">
        <v>0</v>
      </c>
      <c r="F81" s="18">
        <v>0</v>
      </c>
      <c r="G81" s="18">
        <f t="shared" si="63"/>
        <v>19000000</v>
      </c>
      <c r="H81" s="18">
        <v>438000</v>
      </c>
      <c r="I81" s="18">
        <v>438000</v>
      </c>
      <c r="J81" s="18">
        <f t="shared" si="64"/>
        <v>18562000</v>
      </c>
      <c r="K81" s="18">
        <v>0</v>
      </c>
      <c r="L81" s="18">
        <v>0</v>
      </c>
      <c r="M81" s="18">
        <v>0</v>
      </c>
      <c r="N81" s="18">
        <v>0</v>
      </c>
      <c r="O81" s="18">
        <v>600000</v>
      </c>
      <c r="P81" s="18">
        <f t="shared" si="65"/>
        <v>162000</v>
      </c>
      <c r="Q81" s="18">
        <f t="shared" si="66"/>
        <v>18400000</v>
      </c>
      <c r="R81" s="18">
        <f t="shared" si="67"/>
        <v>0</v>
      </c>
      <c r="S81" s="124"/>
      <c r="T81" s="18">
        <v>19000000</v>
      </c>
      <c r="U81" s="18">
        <v>0</v>
      </c>
      <c r="V81" s="18">
        <v>1000000</v>
      </c>
      <c r="W81" s="18">
        <v>0</v>
      </c>
      <c r="X81" s="18">
        <v>11000000</v>
      </c>
      <c r="Y81" s="18">
        <v>1000000</v>
      </c>
      <c r="Z81" s="18">
        <v>0</v>
      </c>
      <c r="AA81" s="18">
        <v>1000000</v>
      </c>
      <c r="AB81" s="18">
        <v>0</v>
      </c>
      <c r="AC81" s="18">
        <v>5000000</v>
      </c>
      <c r="AD81" s="18">
        <v>0</v>
      </c>
      <c r="AE81" s="18">
        <v>0</v>
      </c>
      <c r="AF81" s="18">
        <v>0</v>
      </c>
      <c r="AG81" s="18">
        <f t="shared" si="49"/>
        <v>1000000</v>
      </c>
      <c r="AH81" s="18">
        <f t="shared" si="68"/>
        <v>19000000</v>
      </c>
      <c r="AI81" s="124"/>
      <c r="AJ81" s="18">
        <v>0</v>
      </c>
      <c r="AK81" s="18">
        <v>0</v>
      </c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>
        <f t="shared" si="50"/>
        <v>0</v>
      </c>
      <c r="AW81" s="18">
        <f t="shared" si="46"/>
        <v>0</v>
      </c>
      <c r="AX81" s="124"/>
      <c r="AY81" s="133" t="e">
        <f t="shared" si="51"/>
        <v>#DIV/0!</v>
      </c>
      <c r="AZ81" s="133">
        <f t="shared" si="52"/>
        <v>-1</v>
      </c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33">
        <f t="shared" si="53"/>
        <v>-1</v>
      </c>
      <c r="BL81" s="18"/>
    </row>
    <row r="82" spans="1:64">
      <c r="A82" s="16" t="s">
        <v>124</v>
      </c>
      <c r="B82" s="17" t="s">
        <v>293</v>
      </c>
      <c r="C82" s="18">
        <v>25000000</v>
      </c>
      <c r="D82" s="18">
        <v>0</v>
      </c>
      <c r="E82" s="18">
        <v>0</v>
      </c>
      <c r="F82" s="18">
        <v>0</v>
      </c>
      <c r="G82" s="18">
        <f t="shared" si="63"/>
        <v>25000000</v>
      </c>
      <c r="H82" s="18">
        <v>0</v>
      </c>
      <c r="I82" s="18">
        <v>0</v>
      </c>
      <c r="J82" s="18">
        <f t="shared" si="64"/>
        <v>25000000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f t="shared" si="65"/>
        <v>0</v>
      </c>
      <c r="Q82" s="18">
        <f t="shared" si="66"/>
        <v>25000000</v>
      </c>
      <c r="R82" s="18">
        <f t="shared" si="67"/>
        <v>0</v>
      </c>
      <c r="S82" s="124"/>
      <c r="T82" s="18">
        <v>25000000</v>
      </c>
      <c r="U82" s="18">
        <v>4166666.6666666665</v>
      </c>
      <c r="V82" s="18">
        <v>4166666.6666666665</v>
      </c>
      <c r="W82" s="18">
        <v>4166666.6666666665</v>
      </c>
      <c r="X82" s="18">
        <v>4166666.6666666665</v>
      </c>
      <c r="Y82" s="18">
        <v>4166666.6666666665</v>
      </c>
      <c r="Z82" s="18">
        <v>4166666.6666666665</v>
      </c>
      <c r="AA82" s="18"/>
      <c r="AB82" s="18"/>
      <c r="AC82" s="18"/>
      <c r="AD82" s="18"/>
      <c r="AE82" s="18"/>
      <c r="AF82" s="18"/>
      <c r="AG82" s="18">
        <f t="shared" si="49"/>
        <v>8333333.333333333</v>
      </c>
      <c r="AH82" s="18">
        <f t="shared" si="68"/>
        <v>25000000</v>
      </c>
      <c r="AI82" s="124"/>
      <c r="AJ82" s="18">
        <v>0</v>
      </c>
      <c r="AK82" s="18">
        <v>0</v>
      </c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>
        <f t="shared" si="50"/>
        <v>0</v>
      </c>
      <c r="AW82" s="18">
        <f t="shared" si="46"/>
        <v>0</v>
      </c>
      <c r="AX82" s="124"/>
      <c r="AY82" s="133">
        <f t="shared" si="51"/>
        <v>-1</v>
      </c>
      <c r="AZ82" s="133">
        <f t="shared" si="52"/>
        <v>-1</v>
      </c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33">
        <f t="shared" si="53"/>
        <v>-1</v>
      </c>
      <c r="BL82" s="18"/>
    </row>
    <row r="83" spans="1:64">
      <c r="A83" s="13" t="s">
        <v>125</v>
      </c>
      <c r="B83" s="14" t="s">
        <v>126</v>
      </c>
      <c r="C83" s="15">
        <f>+C84+C85</f>
        <v>44999999.920000002</v>
      </c>
      <c r="D83" s="15">
        <f t="shared" ref="D83:AF83" si="70">+D84+D85</f>
        <v>20000000</v>
      </c>
      <c r="E83" s="15">
        <f t="shared" si="70"/>
        <v>0</v>
      </c>
      <c r="F83" s="15">
        <f t="shared" si="70"/>
        <v>0</v>
      </c>
      <c r="G83" s="15">
        <f t="shared" si="70"/>
        <v>64999999.920000002</v>
      </c>
      <c r="H83" s="15">
        <f t="shared" si="70"/>
        <v>1200000</v>
      </c>
      <c r="I83" s="15">
        <f t="shared" si="70"/>
        <v>1200000</v>
      </c>
      <c r="J83" s="15">
        <f t="shared" si="70"/>
        <v>63799999.920000002</v>
      </c>
      <c r="K83" s="15">
        <f t="shared" si="70"/>
        <v>1200000</v>
      </c>
      <c r="L83" s="15">
        <f t="shared" si="70"/>
        <v>1200000</v>
      </c>
      <c r="M83" s="15">
        <f t="shared" si="70"/>
        <v>0</v>
      </c>
      <c r="N83" s="15">
        <f t="shared" si="70"/>
        <v>0</v>
      </c>
      <c r="O83" s="15">
        <f t="shared" si="70"/>
        <v>4771428.5599999996</v>
      </c>
      <c r="P83" s="15">
        <f t="shared" si="70"/>
        <v>3571428.5599999996</v>
      </c>
      <c r="Q83" s="15">
        <f t="shared" si="70"/>
        <v>60228571.359999999</v>
      </c>
      <c r="R83" s="15">
        <f t="shared" si="70"/>
        <v>1200000</v>
      </c>
      <c r="S83" s="124"/>
      <c r="T83" s="15">
        <f t="shared" si="70"/>
        <v>64999999.920000002</v>
      </c>
      <c r="U83" s="15">
        <f t="shared" si="70"/>
        <v>7083333.3266666671</v>
      </c>
      <c r="V83" s="15">
        <f t="shared" si="70"/>
        <v>7083333.3266666671</v>
      </c>
      <c r="W83" s="15">
        <f t="shared" si="70"/>
        <v>7083333.3266666671</v>
      </c>
      <c r="X83" s="15">
        <f t="shared" si="70"/>
        <v>7083333.3266666671</v>
      </c>
      <c r="Y83" s="15">
        <f t="shared" si="70"/>
        <v>7083333.3266666671</v>
      </c>
      <c r="Z83" s="15">
        <f t="shared" si="70"/>
        <v>7083333.3266666671</v>
      </c>
      <c r="AA83" s="15">
        <f t="shared" si="70"/>
        <v>3749999.9933333336</v>
      </c>
      <c r="AB83" s="15">
        <f t="shared" si="70"/>
        <v>3749999.9933333336</v>
      </c>
      <c r="AC83" s="15">
        <f t="shared" si="70"/>
        <v>3749999.9933333336</v>
      </c>
      <c r="AD83" s="15">
        <f t="shared" si="70"/>
        <v>3749999.9933333336</v>
      </c>
      <c r="AE83" s="15">
        <f t="shared" si="70"/>
        <v>3749999.9933333336</v>
      </c>
      <c r="AF83" s="15">
        <f t="shared" si="70"/>
        <v>3749999.9933333336</v>
      </c>
      <c r="AG83" s="15">
        <f t="shared" si="49"/>
        <v>14166666.653333334</v>
      </c>
      <c r="AH83" s="15">
        <f t="shared" si="68"/>
        <v>64999999.919999994</v>
      </c>
      <c r="AI83" s="124"/>
      <c r="AJ83" s="15">
        <v>0</v>
      </c>
      <c r="AK83" s="15">
        <v>1200000</v>
      </c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f t="shared" si="50"/>
        <v>1200000</v>
      </c>
      <c r="AW83" s="15">
        <f t="shared" si="46"/>
        <v>1200000</v>
      </c>
      <c r="AX83" s="124"/>
      <c r="AY83" s="132">
        <f t="shared" si="51"/>
        <v>-1</v>
      </c>
      <c r="AZ83" s="132">
        <f t="shared" si="52"/>
        <v>-0.83058823513467128</v>
      </c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32">
        <f t="shared" si="53"/>
        <v>-0.9152941175673357</v>
      </c>
      <c r="BL83" s="15"/>
    </row>
    <row r="84" spans="1:64">
      <c r="A84" s="16" t="s">
        <v>127</v>
      </c>
      <c r="B84" s="17" t="s">
        <v>128</v>
      </c>
      <c r="C84" s="18">
        <v>20000000</v>
      </c>
      <c r="D84" s="18">
        <v>0</v>
      </c>
      <c r="E84" s="18">
        <v>0</v>
      </c>
      <c r="F84" s="18">
        <v>0</v>
      </c>
      <c r="G84" s="18">
        <f t="shared" si="63"/>
        <v>20000000</v>
      </c>
      <c r="H84" s="18">
        <v>0</v>
      </c>
      <c r="I84" s="18">
        <v>0</v>
      </c>
      <c r="J84" s="18">
        <f t="shared" si="64"/>
        <v>20000000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f t="shared" si="65"/>
        <v>0</v>
      </c>
      <c r="Q84" s="18">
        <f t="shared" si="66"/>
        <v>20000000</v>
      </c>
      <c r="R84" s="18">
        <f t="shared" si="67"/>
        <v>0</v>
      </c>
      <c r="S84" s="124"/>
      <c r="T84" s="18">
        <v>20000000</v>
      </c>
      <c r="U84" s="18">
        <v>3333333.3333333335</v>
      </c>
      <c r="V84" s="18">
        <v>3333333.3333333335</v>
      </c>
      <c r="W84" s="18">
        <v>3333333.3333333335</v>
      </c>
      <c r="X84" s="18">
        <v>3333333.3333333335</v>
      </c>
      <c r="Y84" s="18">
        <v>3333333.3333333335</v>
      </c>
      <c r="Z84" s="18">
        <v>3333333.3333333335</v>
      </c>
      <c r="AA84" s="18"/>
      <c r="AB84" s="18"/>
      <c r="AC84" s="18"/>
      <c r="AD84" s="18"/>
      <c r="AE84" s="18"/>
      <c r="AF84" s="18"/>
      <c r="AG84" s="18">
        <f t="shared" si="49"/>
        <v>6666666.666666667</v>
      </c>
      <c r="AH84" s="18">
        <f t="shared" si="68"/>
        <v>20000000</v>
      </c>
      <c r="AI84" s="124"/>
      <c r="AJ84" s="18">
        <v>0</v>
      </c>
      <c r="AK84" s="18">
        <v>0</v>
      </c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>
        <f t="shared" si="50"/>
        <v>0</v>
      </c>
      <c r="AW84" s="18">
        <f t="shared" si="46"/>
        <v>0</v>
      </c>
      <c r="AX84" s="124"/>
      <c r="AY84" s="133">
        <f t="shared" si="51"/>
        <v>-1</v>
      </c>
      <c r="AZ84" s="133">
        <f t="shared" si="52"/>
        <v>-1</v>
      </c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33">
        <f t="shared" si="53"/>
        <v>-1</v>
      </c>
      <c r="BL84" s="18"/>
    </row>
    <row r="85" spans="1:64">
      <c r="A85" s="16" t="s">
        <v>129</v>
      </c>
      <c r="B85" s="17" t="s">
        <v>130</v>
      </c>
      <c r="C85" s="18">
        <v>24999999.920000002</v>
      </c>
      <c r="D85" s="18">
        <v>20000000</v>
      </c>
      <c r="E85" s="18">
        <v>0</v>
      </c>
      <c r="F85" s="18">
        <v>0</v>
      </c>
      <c r="G85" s="18">
        <f t="shared" si="63"/>
        <v>44999999.920000002</v>
      </c>
      <c r="H85" s="18">
        <v>1200000</v>
      </c>
      <c r="I85" s="18">
        <v>1200000</v>
      </c>
      <c r="J85" s="18">
        <f t="shared" si="64"/>
        <v>43799999.920000002</v>
      </c>
      <c r="K85" s="18">
        <v>1200000</v>
      </c>
      <c r="L85" s="18">
        <v>1200000</v>
      </c>
      <c r="M85" s="18">
        <v>0</v>
      </c>
      <c r="N85" s="18">
        <v>0</v>
      </c>
      <c r="O85" s="18">
        <v>4771428.5599999996</v>
      </c>
      <c r="P85" s="18">
        <f t="shared" si="65"/>
        <v>3571428.5599999996</v>
      </c>
      <c r="Q85" s="18">
        <f t="shared" si="66"/>
        <v>40228571.359999999</v>
      </c>
      <c r="R85" s="18">
        <f t="shared" si="67"/>
        <v>1200000</v>
      </c>
      <c r="S85" s="124"/>
      <c r="T85" s="18">
        <v>44999999.920000002</v>
      </c>
      <c r="U85" s="18">
        <f>+T85/12</f>
        <v>3749999.9933333336</v>
      </c>
      <c r="V85" s="18">
        <v>3749999.9933333336</v>
      </c>
      <c r="W85" s="18">
        <v>3749999.9933333336</v>
      </c>
      <c r="X85" s="18">
        <v>3749999.9933333336</v>
      </c>
      <c r="Y85" s="18">
        <v>3749999.9933333336</v>
      </c>
      <c r="Z85" s="18">
        <v>3749999.9933333336</v>
      </c>
      <c r="AA85" s="18">
        <v>3749999.9933333336</v>
      </c>
      <c r="AB85" s="18">
        <v>3749999.9933333336</v>
      </c>
      <c r="AC85" s="18">
        <v>3749999.9933333336</v>
      </c>
      <c r="AD85" s="18">
        <v>3749999.9933333336</v>
      </c>
      <c r="AE85" s="18">
        <v>3749999.9933333336</v>
      </c>
      <c r="AF85" s="18">
        <v>3749999.9933333336</v>
      </c>
      <c r="AG85" s="18">
        <f t="shared" si="49"/>
        <v>7499999.9866666673</v>
      </c>
      <c r="AH85" s="18">
        <f t="shared" si="68"/>
        <v>44999999.919999994</v>
      </c>
      <c r="AI85" s="124"/>
      <c r="AJ85" s="18">
        <v>0</v>
      </c>
      <c r="AK85" s="18">
        <v>1200000</v>
      </c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>
        <f t="shared" si="50"/>
        <v>1200000</v>
      </c>
      <c r="AW85" s="18">
        <f t="shared" si="46"/>
        <v>1200000</v>
      </c>
      <c r="AX85" s="124"/>
      <c r="AY85" s="133">
        <f t="shared" si="51"/>
        <v>-1</v>
      </c>
      <c r="AZ85" s="133">
        <f t="shared" si="52"/>
        <v>-0.67999999943111111</v>
      </c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33">
        <f t="shared" si="53"/>
        <v>-0.83999999971555561</v>
      </c>
      <c r="BL85" s="18"/>
    </row>
    <row r="86" spans="1:64">
      <c r="A86" s="13" t="s">
        <v>131</v>
      </c>
      <c r="B86" s="14" t="s">
        <v>132</v>
      </c>
      <c r="C86" s="15">
        <f>+C87+C88+C89</f>
        <v>19275510</v>
      </c>
      <c r="D86" s="15">
        <f t="shared" ref="D86:AF86" si="71">+D87+D88+D89</f>
        <v>0</v>
      </c>
      <c r="E86" s="15">
        <f t="shared" si="71"/>
        <v>0</v>
      </c>
      <c r="F86" s="15">
        <f t="shared" si="71"/>
        <v>40000000</v>
      </c>
      <c r="G86" s="15">
        <f t="shared" si="71"/>
        <v>59275510</v>
      </c>
      <c r="H86" s="15">
        <f t="shared" si="71"/>
        <v>0</v>
      </c>
      <c r="I86" s="15">
        <f t="shared" si="71"/>
        <v>0</v>
      </c>
      <c r="J86" s="15">
        <f t="shared" si="71"/>
        <v>59275510</v>
      </c>
      <c r="K86" s="15">
        <f t="shared" si="71"/>
        <v>0</v>
      </c>
      <c r="L86" s="15">
        <f t="shared" si="71"/>
        <v>0</v>
      </c>
      <c r="M86" s="15">
        <f t="shared" si="71"/>
        <v>0</v>
      </c>
      <c r="N86" s="15">
        <f t="shared" si="71"/>
        <v>0</v>
      </c>
      <c r="O86" s="15">
        <f t="shared" si="71"/>
        <v>0</v>
      </c>
      <c r="P86" s="15">
        <f t="shared" si="71"/>
        <v>0</v>
      </c>
      <c r="Q86" s="15">
        <f t="shared" si="71"/>
        <v>59275510</v>
      </c>
      <c r="R86" s="15">
        <f t="shared" si="71"/>
        <v>0</v>
      </c>
      <c r="S86" s="124"/>
      <c r="T86" s="15">
        <f t="shared" si="71"/>
        <v>59275510</v>
      </c>
      <c r="U86" s="15">
        <f t="shared" si="71"/>
        <v>4772959.166666667</v>
      </c>
      <c r="V86" s="15">
        <f t="shared" si="71"/>
        <v>5772959.166666667</v>
      </c>
      <c r="W86" s="15">
        <f t="shared" si="71"/>
        <v>4772959.166666667</v>
      </c>
      <c r="X86" s="15">
        <f t="shared" si="71"/>
        <v>4772959.166666667</v>
      </c>
      <c r="Y86" s="15">
        <f t="shared" si="71"/>
        <v>4772959.166666667</v>
      </c>
      <c r="Z86" s="15">
        <f t="shared" si="71"/>
        <v>4772959.166666667</v>
      </c>
      <c r="AA86" s="15">
        <f t="shared" si="71"/>
        <v>5772959.166666667</v>
      </c>
      <c r="AB86" s="15">
        <f t="shared" si="71"/>
        <v>4772959.166666667</v>
      </c>
      <c r="AC86" s="15">
        <f t="shared" si="71"/>
        <v>4772959.166666667</v>
      </c>
      <c r="AD86" s="15">
        <f t="shared" si="71"/>
        <v>4772959.166666667</v>
      </c>
      <c r="AE86" s="15">
        <f t="shared" si="71"/>
        <v>4772959.166666667</v>
      </c>
      <c r="AF86" s="15">
        <f t="shared" si="71"/>
        <v>4772959.166666667</v>
      </c>
      <c r="AG86" s="15">
        <f t="shared" si="49"/>
        <v>10545918.333333334</v>
      </c>
      <c r="AH86" s="15">
        <f t="shared" si="68"/>
        <v>59275509.999999993</v>
      </c>
      <c r="AI86" s="124"/>
      <c r="AJ86" s="15">
        <v>0</v>
      </c>
      <c r="AK86" s="15">
        <v>0</v>
      </c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>
        <f t="shared" si="50"/>
        <v>0</v>
      </c>
      <c r="AW86" s="15">
        <f t="shared" si="46"/>
        <v>0</v>
      </c>
      <c r="AX86" s="124"/>
      <c r="AY86" s="132">
        <f t="shared" si="51"/>
        <v>-1</v>
      </c>
      <c r="AZ86" s="132">
        <f t="shared" si="52"/>
        <v>-1</v>
      </c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32">
        <f t="shared" si="53"/>
        <v>-1</v>
      </c>
      <c r="BL86" s="15"/>
    </row>
    <row r="87" spans="1:64">
      <c r="A87" s="16" t="s">
        <v>133</v>
      </c>
      <c r="B87" s="17" t="s">
        <v>134</v>
      </c>
      <c r="C87" s="18">
        <v>1275510</v>
      </c>
      <c r="D87" s="18">
        <v>0</v>
      </c>
      <c r="E87" s="18">
        <v>0</v>
      </c>
      <c r="F87" s="18">
        <v>20000000</v>
      </c>
      <c r="G87" s="18">
        <f t="shared" si="63"/>
        <v>21275510</v>
      </c>
      <c r="H87" s="18">
        <v>0</v>
      </c>
      <c r="I87" s="18">
        <v>0</v>
      </c>
      <c r="J87" s="18">
        <f t="shared" si="64"/>
        <v>21275510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f t="shared" si="65"/>
        <v>0</v>
      </c>
      <c r="Q87" s="18">
        <f t="shared" si="66"/>
        <v>21275510</v>
      </c>
      <c r="R87" s="18">
        <f t="shared" si="67"/>
        <v>0</v>
      </c>
      <c r="S87" s="124"/>
      <c r="T87" s="18">
        <v>21275510</v>
      </c>
      <c r="U87" s="18">
        <v>1772959.1666666667</v>
      </c>
      <c r="V87" s="18">
        <v>1772959.1666666667</v>
      </c>
      <c r="W87" s="18">
        <v>1772959.1666666667</v>
      </c>
      <c r="X87" s="18">
        <v>1772959.1666666667</v>
      </c>
      <c r="Y87" s="18">
        <v>1772959.1666666667</v>
      </c>
      <c r="Z87" s="18">
        <v>1772959.1666666667</v>
      </c>
      <c r="AA87" s="18">
        <v>1772959.1666666667</v>
      </c>
      <c r="AB87" s="18">
        <v>1772959.1666666667</v>
      </c>
      <c r="AC87" s="18">
        <v>1772959.1666666667</v>
      </c>
      <c r="AD87" s="18">
        <v>1772959.1666666667</v>
      </c>
      <c r="AE87" s="18">
        <v>1772959.1666666667</v>
      </c>
      <c r="AF87" s="18">
        <v>1772959.1666666667</v>
      </c>
      <c r="AG87" s="18">
        <f t="shared" si="49"/>
        <v>3545918.3333333335</v>
      </c>
      <c r="AH87" s="18">
        <f t="shared" si="68"/>
        <v>21275510</v>
      </c>
      <c r="AI87" s="124"/>
      <c r="AJ87" s="18">
        <v>0</v>
      </c>
      <c r="AK87" s="18">
        <v>0</v>
      </c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>
        <f t="shared" si="50"/>
        <v>0</v>
      </c>
      <c r="AW87" s="18">
        <f t="shared" si="46"/>
        <v>0</v>
      </c>
      <c r="AX87" s="124"/>
      <c r="AY87" s="133">
        <f t="shared" si="51"/>
        <v>-1</v>
      </c>
      <c r="AZ87" s="133">
        <f t="shared" si="52"/>
        <v>-1</v>
      </c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33">
        <f t="shared" si="53"/>
        <v>-1</v>
      </c>
      <c r="BL87" s="18"/>
    </row>
    <row r="88" spans="1:64">
      <c r="A88" s="16" t="s">
        <v>135</v>
      </c>
      <c r="B88" s="17" t="s">
        <v>136</v>
      </c>
      <c r="C88" s="18">
        <v>2000000</v>
      </c>
      <c r="D88" s="18">
        <v>0</v>
      </c>
      <c r="E88" s="18">
        <v>0</v>
      </c>
      <c r="F88" s="18">
        <v>0</v>
      </c>
      <c r="G88" s="18">
        <f t="shared" si="63"/>
        <v>2000000</v>
      </c>
      <c r="H88" s="18">
        <v>0</v>
      </c>
      <c r="I88" s="18">
        <v>0</v>
      </c>
      <c r="J88" s="18">
        <f t="shared" si="64"/>
        <v>2000000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f t="shared" si="65"/>
        <v>0</v>
      </c>
      <c r="Q88" s="18">
        <f t="shared" si="66"/>
        <v>2000000</v>
      </c>
      <c r="R88" s="18">
        <f t="shared" si="67"/>
        <v>0</v>
      </c>
      <c r="S88" s="124"/>
      <c r="T88" s="18">
        <v>2000000</v>
      </c>
      <c r="U88" s="18">
        <v>0</v>
      </c>
      <c r="V88" s="18">
        <v>1000000</v>
      </c>
      <c r="W88" s="18">
        <v>0</v>
      </c>
      <c r="X88" s="18">
        <v>0</v>
      </c>
      <c r="Y88" s="18">
        <v>0</v>
      </c>
      <c r="Z88" s="18">
        <v>0</v>
      </c>
      <c r="AA88" s="18">
        <v>1000000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f t="shared" si="49"/>
        <v>1000000</v>
      </c>
      <c r="AH88" s="18">
        <f t="shared" si="68"/>
        <v>2000000</v>
      </c>
      <c r="AI88" s="124"/>
      <c r="AJ88" s="18">
        <v>0</v>
      </c>
      <c r="AK88" s="18">
        <v>0</v>
      </c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>
        <f t="shared" si="50"/>
        <v>0</v>
      </c>
      <c r="AW88" s="18">
        <f t="shared" si="46"/>
        <v>0</v>
      </c>
      <c r="AX88" s="124"/>
      <c r="AY88" s="133" t="e">
        <f t="shared" si="51"/>
        <v>#DIV/0!</v>
      </c>
      <c r="AZ88" s="133">
        <f t="shared" si="52"/>
        <v>-1</v>
      </c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33">
        <f t="shared" si="53"/>
        <v>-1</v>
      </c>
      <c r="BL88" s="18"/>
    </row>
    <row r="89" spans="1:64">
      <c r="A89" s="16" t="s">
        <v>137</v>
      </c>
      <c r="B89" s="17" t="s">
        <v>138</v>
      </c>
      <c r="C89" s="18">
        <v>16000000</v>
      </c>
      <c r="D89" s="18">
        <v>0</v>
      </c>
      <c r="E89" s="18">
        <v>0</v>
      </c>
      <c r="F89" s="18">
        <v>20000000</v>
      </c>
      <c r="G89" s="18">
        <f t="shared" si="63"/>
        <v>36000000</v>
      </c>
      <c r="H89" s="18">
        <v>0</v>
      </c>
      <c r="I89" s="18">
        <v>0</v>
      </c>
      <c r="J89" s="18">
        <f t="shared" si="64"/>
        <v>36000000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f t="shared" si="65"/>
        <v>0</v>
      </c>
      <c r="Q89" s="18">
        <f t="shared" si="66"/>
        <v>36000000</v>
      </c>
      <c r="R89" s="18">
        <f t="shared" si="67"/>
        <v>0</v>
      </c>
      <c r="S89" s="124"/>
      <c r="T89" s="18">
        <v>36000000</v>
      </c>
      <c r="U89" s="18">
        <v>3000000</v>
      </c>
      <c r="V89" s="18">
        <v>3000000</v>
      </c>
      <c r="W89" s="18">
        <v>3000000</v>
      </c>
      <c r="X89" s="18">
        <v>3000000</v>
      </c>
      <c r="Y89" s="18">
        <v>3000000</v>
      </c>
      <c r="Z89" s="18">
        <v>3000000</v>
      </c>
      <c r="AA89" s="18">
        <v>3000000</v>
      </c>
      <c r="AB89" s="18">
        <v>3000000</v>
      </c>
      <c r="AC89" s="18">
        <v>3000000</v>
      </c>
      <c r="AD89" s="18">
        <v>3000000</v>
      </c>
      <c r="AE89" s="18">
        <v>3000000</v>
      </c>
      <c r="AF89" s="18">
        <v>3000000</v>
      </c>
      <c r="AG89" s="18">
        <f t="shared" si="49"/>
        <v>6000000</v>
      </c>
      <c r="AH89" s="18">
        <f t="shared" si="68"/>
        <v>36000000</v>
      </c>
      <c r="AI89" s="124"/>
      <c r="AJ89" s="18">
        <v>0</v>
      </c>
      <c r="AK89" s="18">
        <v>0</v>
      </c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>
        <f t="shared" si="50"/>
        <v>0</v>
      </c>
      <c r="AW89" s="18">
        <f t="shared" si="46"/>
        <v>0</v>
      </c>
      <c r="AX89" s="124"/>
      <c r="AY89" s="133">
        <f t="shared" si="51"/>
        <v>-1</v>
      </c>
      <c r="AZ89" s="133">
        <f t="shared" si="52"/>
        <v>-1</v>
      </c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33">
        <f t="shared" si="53"/>
        <v>-1</v>
      </c>
      <c r="BL89" s="18"/>
    </row>
    <row r="90" spans="1:64">
      <c r="A90" s="13" t="s">
        <v>139</v>
      </c>
      <c r="B90" s="14" t="s">
        <v>140</v>
      </c>
      <c r="C90" s="15">
        <f>+C91+C92</f>
        <v>2000000</v>
      </c>
      <c r="D90" s="15">
        <f t="shared" ref="D90:AF90" si="72">+D91+D92</f>
        <v>0</v>
      </c>
      <c r="E90" s="15">
        <f t="shared" si="72"/>
        <v>0</v>
      </c>
      <c r="F90" s="15">
        <f t="shared" si="72"/>
        <v>20000000</v>
      </c>
      <c r="G90" s="15">
        <f t="shared" si="72"/>
        <v>22000000</v>
      </c>
      <c r="H90" s="15">
        <f t="shared" si="72"/>
        <v>0</v>
      </c>
      <c r="I90" s="15">
        <f t="shared" si="72"/>
        <v>0</v>
      </c>
      <c r="J90" s="15">
        <f t="shared" si="72"/>
        <v>22000000</v>
      </c>
      <c r="K90" s="15">
        <f t="shared" si="72"/>
        <v>0</v>
      </c>
      <c r="L90" s="15">
        <f t="shared" si="72"/>
        <v>0</v>
      </c>
      <c r="M90" s="15">
        <f t="shared" si="72"/>
        <v>0</v>
      </c>
      <c r="N90" s="15">
        <f t="shared" si="72"/>
        <v>0</v>
      </c>
      <c r="O90" s="15">
        <f t="shared" si="72"/>
        <v>0</v>
      </c>
      <c r="P90" s="15">
        <f t="shared" si="72"/>
        <v>0</v>
      </c>
      <c r="Q90" s="15">
        <f t="shared" si="72"/>
        <v>22000000</v>
      </c>
      <c r="R90" s="15">
        <f t="shared" si="72"/>
        <v>0</v>
      </c>
      <c r="S90" s="124"/>
      <c r="T90" s="15">
        <f t="shared" si="72"/>
        <v>22000000</v>
      </c>
      <c r="U90" s="15">
        <f t="shared" si="72"/>
        <v>1666666.6666666667</v>
      </c>
      <c r="V90" s="15">
        <f t="shared" si="72"/>
        <v>2666666.666666667</v>
      </c>
      <c r="W90" s="15">
        <f t="shared" si="72"/>
        <v>1666666.6666666667</v>
      </c>
      <c r="X90" s="15">
        <f t="shared" si="72"/>
        <v>1666666.6666666667</v>
      </c>
      <c r="Y90" s="15">
        <f t="shared" si="72"/>
        <v>1666666.6666666667</v>
      </c>
      <c r="Z90" s="15">
        <f t="shared" si="72"/>
        <v>1666666.6666666667</v>
      </c>
      <c r="AA90" s="15">
        <f t="shared" si="72"/>
        <v>2666666.666666667</v>
      </c>
      <c r="AB90" s="15">
        <f t="shared" si="72"/>
        <v>1666666.6666666667</v>
      </c>
      <c r="AC90" s="15">
        <f t="shared" si="72"/>
        <v>1666666.6666666667</v>
      </c>
      <c r="AD90" s="15">
        <f t="shared" si="72"/>
        <v>1666666.6666666667</v>
      </c>
      <c r="AE90" s="15">
        <f t="shared" si="72"/>
        <v>1666666.6666666667</v>
      </c>
      <c r="AF90" s="15">
        <f t="shared" si="72"/>
        <v>1666666.6666666667</v>
      </c>
      <c r="AG90" s="15">
        <f t="shared" si="49"/>
        <v>4333333.333333334</v>
      </c>
      <c r="AH90" s="15">
        <f t="shared" si="68"/>
        <v>22000000.000000004</v>
      </c>
      <c r="AI90" s="124"/>
      <c r="AJ90" s="15">
        <v>0</v>
      </c>
      <c r="AK90" s="15">
        <v>0</v>
      </c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>
        <f t="shared" si="50"/>
        <v>0</v>
      </c>
      <c r="AW90" s="15">
        <f t="shared" si="46"/>
        <v>0</v>
      </c>
      <c r="AX90" s="124"/>
      <c r="AY90" s="132">
        <f t="shared" si="51"/>
        <v>-1</v>
      </c>
      <c r="AZ90" s="132">
        <f t="shared" si="52"/>
        <v>-1</v>
      </c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32">
        <f t="shared" si="53"/>
        <v>-1</v>
      </c>
      <c r="BL90" s="15"/>
    </row>
    <row r="91" spans="1:64">
      <c r="A91" s="16" t="s">
        <v>852</v>
      </c>
      <c r="B91" s="17" t="s">
        <v>853</v>
      </c>
      <c r="C91" s="18"/>
      <c r="D91" s="18"/>
      <c r="E91" s="18"/>
      <c r="F91" s="18">
        <v>20000000</v>
      </c>
      <c r="G91" s="18">
        <f t="shared" si="63"/>
        <v>20000000</v>
      </c>
      <c r="H91" s="18">
        <v>0</v>
      </c>
      <c r="I91" s="18">
        <v>0</v>
      </c>
      <c r="J91" s="18">
        <f t="shared" si="64"/>
        <v>20000000</v>
      </c>
      <c r="K91" s="18">
        <v>0</v>
      </c>
      <c r="L91" s="18">
        <v>0</v>
      </c>
      <c r="M91" s="18"/>
      <c r="N91" s="18"/>
      <c r="O91" s="18">
        <v>0</v>
      </c>
      <c r="P91" s="18">
        <f t="shared" si="65"/>
        <v>0</v>
      </c>
      <c r="Q91" s="18">
        <f t="shared" si="66"/>
        <v>20000000</v>
      </c>
      <c r="R91" s="18">
        <f t="shared" si="67"/>
        <v>0</v>
      </c>
      <c r="S91" s="124"/>
      <c r="T91" s="18">
        <f t="shared" ref="T91" si="73">+P91+Q91-R91+S91</f>
        <v>20000000</v>
      </c>
      <c r="U91" s="18">
        <v>1666666.6666666667</v>
      </c>
      <c r="V91" s="18">
        <v>1666666.6666666667</v>
      </c>
      <c r="W91" s="18">
        <v>1666666.6666666667</v>
      </c>
      <c r="X91" s="18">
        <v>1666666.6666666667</v>
      </c>
      <c r="Y91" s="18">
        <v>1666666.6666666667</v>
      </c>
      <c r="Z91" s="18">
        <v>1666666.6666666667</v>
      </c>
      <c r="AA91" s="18">
        <v>1666666.6666666667</v>
      </c>
      <c r="AB91" s="18">
        <v>1666666.6666666667</v>
      </c>
      <c r="AC91" s="18">
        <v>1666666.6666666667</v>
      </c>
      <c r="AD91" s="18">
        <v>1666666.6666666667</v>
      </c>
      <c r="AE91" s="18">
        <v>1666666.6666666667</v>
      </c>
      <c r="AF91" s="18">
        <v>1666666.6666666667</v>
      </c>
      <c r="AG91" s="18">
        <f t="shared" si="49"/>
        <v>3333333.3333333335</v>
      </c>
      <c r="AH91" s="18">
        <f t="shared" si="68"/>
        <v>20000000</v>
      </c>
      <c r="AI91" s="124"/>
      <c r="AJ91" s="18"/>
      <c r="AK91" s="18">
        <v>0</v>
      </c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>
        <f t="shared" si="50"/>
        <v>0</v>
      </c>
      <c r="AW91" s="18">
        <f t="shared" si="46"/>
        <v>0</v>
      </c>
      <c r="AX91" s="124"/>
      <c r="AY91" s="133">
        <f t="shared" si="51"/>
        <v>-1</v>
      </c>
      <c r="AZ91" s="133">
        <f t="shared" si="52"/>
        <v>-1</v>
      </c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33">
        <f t="shared" si="53"/>
        <v>-1</v>
      </c>
      <c r="BL91" s="18"/>
    </row>
    <row r="92" spans="1:64">
      <c r="A92" s="16" t="s">
        <v>141</v>
      </c>
      <c r="B92" s="17" t="s">
        <v>142</v>
      </c>
      <c r="C92" s="18">
        <v>2000000</v>
      </c>
      <c r="D92" s="18">
        <v>0</v>
      </c>
      <c r="E92" s="18">
        <v>0</v>
      </c>
      <c r="F92" s="18">
        <v>0</v>
      </c>
      <c r="G92" s="18">
        <f t="shared" si="63"/>
        <v>2000000</v>
      </c>
      <c r="H92" s="18">
        <v>0</v>
      </c>
      <c r="I92" s="18">
        <v>0</v>
      </c>
      <c r="J92" s="18">
        <f t="shared" si="64"/>
        <v>2000000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f t="shared" si="65"/>
        <v>0</v>
      </c>
      <c r="Q92" s="18">
        <f t="shared" si="66"/>
        <v>2000000</v>
      </c>
      <c r="R92" s="18">
        <f t="shared" si="67"/>
        <v>0</v>
      </c>
      <c r="S92" s="124"/>
      <c r="T92" s="18">
        <v>2000000</v>
      </c>
      <c r="U92" s="18">
        <v>0</v>
      </c>
      <c r="V92" s="18">
        <v>1000000</v>
      </c>
      <c r="W92" s="18">
        <v>0</v>
      </c>
      <c r="X92" s="18">
        <v>0</v>
      </c>
      <c r="Y92" s="18">
        <v>0</v>
      </c>
      <c r="Z92" s="18">
        <v>0</v>
      </c>
      <c r="AA92" s="18">
        <v>1000000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f t="shared" si="49"/>
        <v>1000000</v>
      </c>
      <c r="AH92" s="18">
        <f t="shared" si="68"/>
        <v>2000000</v>
      </c>
      <c r="AI92" s="124"/>
      <c r="AJ92" s="18">
        <v>0</v>
      </c>
      <c r="AK92" s="18">
        <v>0</v>
      </c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>
        <f t="shared" si="50"/>
        <v>0</v>
      </c>
      <c r="AW92" s="18">
        <f t="shared" si="46"/>
        <v>0</v>
      </c>
      <c r="AX92" s="124"/>
      <c r="AY92" s="133" t="e">
        <f t="shared" si="51"/>
        <v>#DIV/0!</v>
      </c>
      <c r="AZ92" s="133">
        <f t="shared" si="52"/>
        <v>-1</v>
      </c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33">
        <f t="shared" si="53"/>
        <v>-1</v>
      </c>
      <c r="BL92" s="18"/>
    </row>
    <row r="93" spans="1:64">
      <c r="A93" s="13" t="s">
        <v>143</v>
      </c>
      <c r="B93" s="14" t="s">
        <v>144</v>
      </c>
      <c r="C93" s="15">
        <f>+C94+C95</f>
        <v>27100000</v>
      </c>
      <c r="D93" s="15">
        <f t="shared" ref="D93:AF93" si="74">+D94+D95</f>
        <v>0</v>
      </c>
      <c r="E93" s="15">
        <f t="shared" si="74"/>
        <v>0</v>
      </c>
      <c r="F93" s="15">
        <f t="shared" si="74"/>
        <v>20000000</v>
      </c>
      <c r="G93" s="15">
        <f t="shared" si="74"/>
        <v>47100000</v>
      </c>
      <c r="H93" s="15">
        <f t="shared" si="74"/>
        <v>0</v>
      </c>
      <c r="I93" s="15">
        <f t="shared" si="74"/>
        <v>0</v>
      </c>
      <c r="J93" s="15">
        <f t="shared" si="74"/>
        <v>47100000</v>
      </c>
      <c r="K93" s="15">
        <f t="shared" si="74"/>
        <v>0</v>
      </c>
      <c r="L93" s="15">
        <f t="shared" si="74"/>
        <v>0</v>
      </c>
      <c r="M93" s="15">
        <f t="shared" si="74"/>
        <v>0</v>
      </c>
      <c r="N93" s="15">
        <f t="shared" si="74"/>
        <v>0</v>
      </c>
      <c r="O93" s="15">
        <f t="shared" si="74"/>
        <v>0</v>
      </c>
      <c r="P93" s="15">
        <f t="shared" si="74"/>
        <v>0</v>
      </c>
      <c r="Q93" s="15">
        <f t="shared" si="74"/>
        <v>47100000</v>
      </c>
      <c r="R93" s="15">
        <f t="shared" si="74"/>
        <v>0</v>
      </c>
      <c r="S93" s="124"/>
      <c r="T93" s="15">
        <f t="shared" si="74"/>
        <v>47100000</v>
      </c>
      <c r="U93" s="15">
        <f t="shared" si="74"/>
        <v>3300000</v>
      </c>
      <c r="V93" s="15">
        <f t="shared" si="74"/>
        <v>3300000</v>
      </c>
      <c r="W93" s="15">
        <f t="shared" si="74"/>
        <v>3300000</v>
      </c>
      <c r="X93" s="15">
        <f t="shared" si="74"/>
        <v>10800000</v>
      </c>
      <c r="Y93" s="15">
        <f t="shared" si="74"/>
        <v>3300000</v>
      </c>
      <c r="Z93" s="15">
        <f t="shared" si="74"/>
        <v>3300000</v>
      </c>
      <c r="AA93" s="15">
        <f t="shared" si="74"/>
        <v>3300000</v>
      </c>
      <c r="AB93" s="15">
        <f t="shared" si="74"/>
        <v>3300000</v>
      </c>
      <c r="AC93" s="15">
        <f t="shared" si="74"/>
        <v>3300000</v>
      </c>
      <c r="AD93" s="15">
        <f t="shared" si="74"/>
        <v>3300000</v>
      </c>
      <c r="AE93" s="15">
        <f t="shared" si="74"/>
        <v>3300000</v>
      </c>
      <c r="AF93" s="15">
        <f t="shared" si="74"/>
        <v>3300000</v>
      </c>
      <c r="AG93" s="15">
        <f t="shared" si="49"/>
        <v>6600000</v>
      </c>
      <c r="AH93" s="15">
        <f t="shared" si="68"/>
        <v>47100000</v>
      </c>
      <c r="AI93" s="124"/>
      <c r="AJ93" s="15">
        <v>0</v>
      </c>
      <c r="AK93" s="15">
        <v>0</v>
      </c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>
        <f t="shared" si="50"/>
        <v>0</v>
      </c>
      <c r="AW93" s="15">
        <f t="shared" si="46"/>
        <v>0</v>
      </c>
      <c r="AX93" s="124"/>
      <c r="AY93" s="132">
        <f t="shared" si="51"/>
        <v>-1</v>
      </c>
      <c r="AZ93" s="132">
        <f t="shared" si="52"/>
        <v>-1</v>
      </c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32">
        <f t="shared" si="53"/>
        <v>-1</v>
      </c>
      <c r="BL93" s="15"/>
    </row>
    <row r="94" spans="1:64">
      <c r="A94" s="16" t="s">
        <v>145</v>
      </c>
      <c r="B94" s="17" t="s">
        <v>146</v>
      </c>
      <c r="C94" s="18">
        <v>19600000</v>
      </c>
      <c r="D94" s="18">
        <v>0</v>
      </c>
      <c r="E94" s="18">
        <v>0</v>
      </c>
      <c r="F94" s="18">
        <v>20000000</v>
      </c>
      <c r="G94" s="18">
        <f t="shared" si="63"/>
        <v>39600000</v>
      </c>
      <c r="H94" s="18">
        <v>0</v>
      </c>
      <c r="I94" s="18">
        <v>0</v>
      </c>
      <c r="J94" s="18">
        <f t="shared" si="64"/>
        <v>39600000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f t="shared" si="65"/>
        <v>0</v>
      </c>
      <c r="Q94" s="18">
        <f t="shared" si="66"/>
        <v>39600000</v>
      </c>
      <c r="R94" s="18">
        <f t="shared" si="67"/>
        <v>0</v>
      </c>
      <c r="S94" s="124"/>
      <c r="T94" s="18">
        <v>39600000</v>
      </c>
      <c r="U94" s="18">
        <v>3300000</v>
      </c>
      <c r="V94" s="18">
        <v>3300000</v>
      </c>
      <c r="W94" s="18">
        <v>3300000</v>
      </c>
      <c r="X94" s="18">
        <v>3300000</v>
      </c>
      <c r="Y94" s="18">
        <v>3300000</v>
      </c>
      <c r="Z94" s="18">
        <v>3300000</v>
      </c>
      <c r="AA94" s="18">
        <v>3300000</v>
      </c>
      <c r="AB94" s="18">
        <v>3300000</v>
      </c>
      <c r="AC94" s="18">
        <v>3300000</v>
      </c>
      <c r="AD94" s="18">
        <v>3300000</v>
      </c>
      <c r="AE94" s="18">
        <v>3300000</v>
      </c>
      <c r="AF94" s="18">
        <v>3300000</v>
      </c>
      <c r="AG94" s="18">
        <f t="shared" si="49"/>
        <v>6600000</v>
      </c>
      <c r="AH94" s="18">
        <f t="shared" si="68"/>
        <v>39600000</v>
      </c>
      <c r="AI94" s="124"/>
      <c r="AJ94" s="18">
        <v>0</v>
      </c>
      <c r="AK94" s="18">
        <v>0</v>
      </c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>
        <f t="shared" si="50"/>
        <v>0</v>
      </c>
      <c r="AW94" s="18">
        <f t="shared" si="46"/>
        <v>0</v>
      </c>
      <c r="AX94" s="124"/>
      <c r="AY94" s="133">
        <f t="shared" si="51"/>
        <v>-1</v>
      </c>
      <c r="AZ94" s="133">
        <f t="shared" si="52"/>
        <v>-1</v>
      </c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33">
        <f t="shared" si="53"/>
        <v>-1</v>
      </c>
      <c r="BL94" s="18"/>
    </row>
    <row r="95" spans="1:64">
      <c r="A95" s="16" t="s">
        <v>147</v>
      </c>
      <c r="B95" s="17" t="s">
        <v>148</v>
      </c>
      <c r="C95" s="18">
        <v>7500000</v>
      </c>
      <c r="D95" s="18">
        <v>0</v>
      </c>
      <c r="E95" s="18">
        <v>0</v>
      </c>
      <c r="F95" s="18">
        <v>0</v>
      </c>
      <c r="G95" s="18">
        <f t="shared" si="63"/>
        <v>7500000</v>
      </c>
      <c r="H95" s="18">
        <v>0</v>
      </c>
      <c r="I95" s="18">
        <v>0</v>
      </c>
      <c r="J95" s="18">
        <f t="shared" si="64"/>
        <v>7500000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f t="shared" si="65"/>
        <v>0</v>
      </c>
      <c r="Q95" s="18">
        <f t="shared" si="66"/>
        <v>7500000</v>
      </c>
      <c r="R95" s="18">
        <f t="shared" si="67"/>
        <v>0</v>
      </c>
      <c r="S95" s="124"/>
      <c r="T95" s="18">
        <v>7500000</v>
      </c>
      <c r="U95" s="18">
        <v>0</v>
      </c>
      <c r="V95" s="18">
        <v>0</v>
      </c>
      <c r="W95" s="18">
        <v>0</v>
      </c>
      <c r="X95" s="18">
        <v>7500000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f t="shared" si="49"/>
        <v>0</v>
      </c>
      <c r="AH95" s="18">
        <f t="shared" si="68"/>
        <v>7500000</v>
      </c>
      <c r="AI95" s="124"/>
      <c r="AJ95" s="18">
        <v>0</v>
      </c>
      <c r="AK95" s="18">
        <v>0</v>
      </c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>
        <f t="shared" si="50"/>
        <v>0</v>
      </c>
      <c r="AW95" s="18">
        <f t="shared" si="46"/>
        <v>0</v>
      </c>
      <c r="AX95" s="124"/>
      <c r="AY95" s="133" t="e">
        <f t="shared" si="51"/>
        <v>#DIV/0!</v>
      </c>
      <c r="AZ95" s="133" t="e">
        <f t="shared" si="52"/>
        <v>#DIV/0!</v>
      </c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33" t="e">
        <f t="shared" si="53"/>
        <v>#DIV/0!</v>
      </c>
      <c r="BL95" s="18"/>
    </row>
    <row r="96" spans="1:64">
      <c r="A96" s="13" t="s">
        <v>149</v>
      </c>
      <c r="B96" s="14" t="s">
        <v>150</v>
      </c>
      <c r="C96" s="15">
        <f>+C97</f>
        <v>79500000</v>
      </c>
      <c r="D96" s="15">
        <f t="shared" ref="D96:AF96" si="75">+D97</f>
        <v>0</v>
      </c>
      <c r="E96" s="15">
        <f t="shared" si="75"/>
        <v>0</v>
      </c>
      <c r="F96" s="15">
        <f t="shared" si="75"/>
        <v>0</v>
      </c>
      <c r="G96" s="15">
        <f t="shared" si="75"/>
        <v>79500000</v>
      </c>
      <c r="H96" s="15">
        <f t="shared" si="75"/>
        <v>0</v>
      </c>
      <c r="I96" s="15">
        <f t="shared" si="75"/>
        <v>0</v>
      </c>
      <c r="J96" s="15">
        <f t="shared" si="75"/>
        <v>79500000</v>
      </c>
      <c r="K96" s="15">
        <f t="shared" si="75"/>
        <v>0</v>
      </c>
      <c r="L96" s="15">
        <f t="shared" si="75"/>
        <v>0</v>
      </c>
      <c r="M96" s="15">
        <f t="shared" si="75"/>
        <v>0</v>
      </c>
      <c r="N96" s="15">
        <f t="shared" si="75"/>
        <v>0</v>
      </c>
      <c r="O96" s="15">
        <f t="shared" si="75"/>
        <v>0</v>
      </c>
      <c r="P96" s="15">
        <f t="shared" si="75"/>
        <v>0</v>
      </c>
      <c r="Q96" s="15">
        <f t="shared" si="75"/>
        <v>79500000</v>
      </c>
      <c r="R96" s="15">
        <f t="shared" si="75"/>
        <v>0</v>
      </c>
      <c r="S96" s="124"/>
      <c r="T96" s="15">
        <f t="shared" si="75"/>
        <v>79500000</v>
      </c>
      <c r="U96" s="15">
        <f t="shared" si="75"/>
        <v>4000000</v>
      </c>
      <c r="V96" s="15">
        <f t="shared" si="75"/>
        <v>4000000</v>
      </c>
      <c r="W96" s="15">
        <f t="shared" si="75"/>
        <v>5500000</v>
      </c>
      <c r="X96" s="15">
        <f t="shared" si="75"/>
        <v>54000000</v>
      </c>
      <c r="Y96" s="15">
        <f t="shared" si="75"/>
        <v>4000000</v>
      </c>
      <c r="Z96" s="15">
        <f t="shared" si="75"/>
        <v>4000000</v>
      </c>
      <c r="AA96" s="15">
        <f t="shared" si="75"/>
        <v>4000000</v>
      </c>
      <c r="AB96" s="15">
        <f t="shared" si="75"/>
        <v>0</v>
      </c>
      <c r="AC96" s="15">
        <f t="shared" si="75"/>
        <v>0</v>
      </c>
      <c r="AD96" s="15">
        <f t="shared" si="75"/>
        <v>0</v>
      </c>
      <c r="AE96" s="15">
        <f t="shared" si="75"/>
        <v>0</v>
      </c>
      <c r="AF96" s="15">
        <f t="shared" si="75"/>
        <v>0</v>
      </c>
      <c r="AG96" s="15">
        <f t="shared" si="49"/>
        <v>8000000</v>
      </c>
      <c r="AH96" s="15">
        <f t="shared" si="68"/>
        <v>79500000</v>
      </c>
      <c r="AI96" s="124"/>
      <c r="AJ96" s="15">
        <v>0</v>
      </c>
      <c r="AK96" s="15">
        <v>0</v>
      </c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f t="shared" si="50"/>
        <v>0</v>
      </c>
      <c r="AW96" s="15">
        <f t="shared" si="46"/>
        <v>0</v>
      </c>
      <c r="AX96" s="124"/>
      <c r="AY96" s="132">
        <f t="shared" si="51"/>
        <v>-1</v>
      </c>
      <c r="AZ96" s="132">
        <f t="shared" si="52"/>
        <v>-1</v>
      </c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32">
        <f t="shared" si="53"/>
        <v>-1</v>
      </c>
      <c r="BL96" s="15"/>
    </row>
    <row r="97" spans="1:64">
      <c r="A97" s="13" t="s">
        <v>151</v>
      </c>
      <c r="B97" s="14" t="s">
        <v>152</v>
      </c>
      <c r="C97" s="15">
        <f>+C98+C99+C100</f>
        <v>79500000</v>
      </c>
      <c r="D97" s="15">
        <f t="shared" ref="D97:AF97" si="76">+D98+D99+D100</f>
        <v>0</v>
      </c>
      <c r="E97" s="15">
        <f t="shared" si="76"/>
        <v>0</v>
      </c>
      <c r="F97" s="15">
        <f t="shared" si="76"/>
        <v>0</v>
      </c>
      <c r="G97" s="15">
        <f t="shared" si="76"/>
        <v>79500000</v>
      </c>
      <c r="H97" s="15">
        <f t="shared" si="76"/>
        <v>0</v>
      </c>
      <c r="I97" s="15">
        <f t="shared" si="76"/>
        <v>0</v>
      </c>
      <c r="J97" s="15">
        <f t="shared" si="76"/>
        <v>79500000</v>
      </c>
      <c r="K97" s="15">
        <f t="shared" si="76"/>
        <v>0</v>
      </c>
      <c r="L97" s="15">
        <f t="shared" si="76"/>
        <v>0</v>
      </c>
      <c r="M97" s="15">
        <f t="shared" si="76"/>
        <v>0</v>
      </c>
      <c r="N97" s="15">
        <f t="shared" si="76"/>
        <v>0</v>
      </c>
      <c r="O97" s="15">
        <f t="shared" si="76"/>
        <v>0</v>
      </c>
      <c r="P97" s="15">
        <f t="shared" si="76"/>
        <v>0</v>
      </c>
      <c r="Q97" s="15">
        <f t="shared" si="76"/>
        <v>79500000</v>
      </c>
      <c r="R97" s="15">
        <f t="shared" si="76"/>
        <v>0</v>
      </c>
      <c r="S97" s="124"/>
      <c r="T97" s="15">
        <f t="shared" si="76"/>
        <v>79500000</v>
      </c>
      <c r="U97" s="15">
        <f t="shared" si="76"/>
        <v>4000000</v>
      </c>
      <c r="V97" s="15">
        <f t="shared" si="76"/>
        <v>4000000</v>
      </c>
      <c r="W97" s="15">
        <f t="shared" si="76"/>
        <v>5500000</v>
      </c>
      <c r="X97" s="15">
        <f t="shared" si="76"/>
        <v>54000000</v>
      </c>
      <c r="Y97" s="15">
        <f t="shared" si="76"/>
        <v>4000000</v>
      </c>
      <c r="Z97" s="15">
        <f t="shared" si="76"/>
        <v>4000000</v>
      </c>
      <c r="AA97" s="15">
        <f t="shared" si="76"/>
        <v>4000000</v>
      </c>
      <c r="AB97" s="15">
        <f t="shared" si="76"/>
        <v>0</v>
      </c>
      <c r="AC97" s="15">
        <f t="shared" si="76"/>
        <v>0</v>
      </c>
      <c r="AD97" s="15">
        <f t="shared" si="76"/>
        <v>0</v>
      </c>
      <c r="AE97" s="15">
        <f t="shared" si="76"/>
        <v>0</v>
      </c>
      <c r="AF97" s="15">
        <f t="shared" si="76"/>
        <v>0</v>
      </c>
      <c r="AG97" s="15">
        <f t="shared" si="49"/>
        <v>8000000</v>
      </c>
      <c r="AH97" s="15">
        <f t="shared" si="68"/>
        <v>79500000</v>
      </c>
      <c r="AI97" s="124"/>
      <c r="AJ97" s="15">
        <v>0</v>
      </c>
      <c r="AK97" s="15">
        <v>0</v>
      </c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f t="shared" si="50"/>
        <v>0</v>
      </c>
      <c r="AW97" s="15">
        <f t="shared" si="46"/>
        <v>0</v>
      </c>
      <c r="AX97" s="124"/>
      <c r="AY97" s="132">
        <f t="shared" si="51"/>
        <v>-1</v>
      </c>
      <c r="AZ97" s="132">
        <f t="shared" si="52"/>
        <v>-1</v>
      </c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32">
        <f t="shared" si="53"/>
        <v>-1</v>
      </c>
      <c r="BL97" s="15"/>
    </row>
    <row r="98" spans="1:64">
      <c r="A98" s="16" t="s">
        <v>153</v>
      </c>
      <c r="B98" s="17" t="s">
        <v>154</v>
      </c>
      <c r="C98" s="18">
        <v>50000000</v>
      </c>
      <c r="D98" s="18">
        <v>0</v>
      </c>
      <c r="E98" s="18">
        <v>0</v>
      </c>
      <c r="F98" s="18">
        <v>0</v>
      </c>
      <c r="G98" s="18">
        <f t="shared" si="63"/>
        <v>50000000</v>
      </c>
      <c r="H98" s="18">
        <v>0</v>
      </c>
      <c r="I98" s="18">
        <v>0</v>
      </c>
      <c r="J98" s="18">
        <f t="shared" si="64"/>
        <v>50000000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f t="shared" si="65"/>
        <v>0</v>
      </c>
      <c r="Q98" s="18">
        <f t="shared" si="66"/>
        <v>50000000</v>
      </c>
      <c r="R98" s="18">
        <f t="shared" si="67"/>
        <v>0</v>
      </c>
      <c r="S98" s="124"/>
      <c r="T98" s="18">
        <v>50000000</v>
      </c>
      <c r="U98" s="18">
        <v>0</v>
      </c>
      <c r="V98" s="18">
        <v>0</v>
      </c>
      <c r="W98" s="18">
        <v>0</v>
      </c>
      <c r="X98" s="18">
        <v>50000000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f t="shared" si="49"/>
        <v>0</v>
      </c>
      <c r="AH98" s="18">
        <f t="shared" si="68"/>
        <v>50000000</v>
      </c>
      <c r="AI98" s="124"/>
      <c r="AJ98" s="18">
        <v>0</v>
      </c>
      <c r="AK98" s="18">
        <v>0</v>
      </c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>
        <f t="shared" si="50"/>
        <v>0</v>
      </c>
      <c r="AW98" s="18">
        <f t="shared" si="46"/>
        <v>0</v>
      </c>
      <c r="AX98" s="124"/>
      <c r="AY98" s="133" t="e">
        <f t="shared" si="51"/>
        <v>#DIV/0!</v>
      </c>
      <c r="AZ98" s="133" t="e">
        <f t="shared" si="52"/>
        <v>#DIV/0!</v>
      </c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33" t="e">
        <f t="shared" si="53"/>
        <v>#DIV/0!</v>
      </c>
      <c r="BL98" s="18"/>
    </row>
    <row r="99" spans="1:64">
      <c r="A99" s="16" t="s">
        <v>155</v>
      </c>
      <c r="B99" s="17" t="s">
        <v>156</v>
      </c>
      <c r="C99" s="18">
        <v>1500000</v>
      </c>
      <c r="D99" s="18">
        <v>0</v>
      </c>
      <c r="E99" s="18">
        <v>0</v>
      </c>
      <c r="F99" s="18">
        <v>0</v>
      </c>
      <c r="G99" s="18">
        <f t="shared" si="63"/>
        <v>1500000</v>
      </c>
      <c r="H99" s="18">
        <v>0</v>
      </c>
      <c r="I99" s="18">
        <v>0</v>
      </c>
      <c r="J99" s="18">
        <f t="shared" si="64"/>
        <v>1500000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f t="shared" si="65"/>
        <v>0</v>
      </c>
      <c r="Q99" s="18">
        <f t="shared" si="66"/>
        <v>1500000</v>
      </c>
      <c r="R99" s="18">
        <f t="shared" si="67"/>
        <v>0</v>
      </c>
      <c r="S99" s="124"/>
      <c r="T99" s="18">
        <v>1500000</v>
      </c>
      <c r="U99" s="18">
        <v>0</v>
      </c>
      <c r="V99" s="18">
        <v>0</v>
      </c>
      <c r="W99" s="18">
        <v>1500000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f t="shared" si="49"/>
        <v>0</v>
      </c>
      <c r="AH99" s="18">
        <f t="shared" si="68"/>
        <v>1500000</v>
      </c>
      <c r="AI99" s="124"/>
      <c r="AJ99" s="18">
        <v>0</v>
      </c>
      <c r="AK99" s="18">
        <v>0</v>
      </c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>
        <f t="shared" si="50"/>
        <v>0</v>
      </c>
      <c r="AW99" s="18">
        <f t="shared" si="46"/>
        <v>0</v>
      </c>
      <c r="AX99" s="124"/>
      <c r="AY99" s="133" t="e">
        <f t="shared" si="51"/>
        <v>#DIV/0!</v>
      </c>
      <c r="AZ99" s="133" t="e">
        <f t="shared" si="52"/>
        <v>#DIV/0!</v>
      </c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33" t="e">
        <f t="shared" si="53"/>
        <v>#DIV/0!</v>
      </c>
      <c r="BL99" s="18"/>
    </row>
    <row r="100" spans="1:64">
      <c r="A100" s="13" t="s">
        <v>157</v>
      </c>
      <c r="B100" s="14" t="s">
        <v>158</v>
      </c>
      <c r="C100" s="15">
        <f>+C101</f>
        <v>28000000</v>
      </c>
      <c r="D100" s="15">
        <f t="shared" ref="D100:AF101" si="77">+D101</f>
        <v>0</v>
      </c>
      <c r="E100" s="15">
        <f t="shared" si="77"/>
        <v>0</v>
      </c>
      <c r="F100" s="15">
        <f t="shared" si="77"/>
        <v>0</v>
      </c>
      <c r="G100" s="15">
        <f t="shared" si="77"/>
        <v>28000000</v>
      </c>
      <c r="H100" s="15">
        <f t="shared" si="77"/>
        <v>0</v>
      </c>
      <c r="I100" s="15">
        <f t="shared" si="77"/>
        <v>0</v>
      </c>
      <c r="J100" s="15">
        <f t="shared" si="77"/>
        <v>28000000</v>
      </c>
      <c r="K100" s="15">
        <f t="shared" si="77"/>
        <v>0</v>
      </c>
      <c r="L100" s="15">
        <f t="shared" si="77"/>
        <v>0</v>
      </c>
      <c r="M100" s="15">
        <f t="shared" si="77"/>
        <v>0</v>
      </c>
      <c r="N100" s="15">
        <f t="shared" si="77"/>
        <v>0</v>
      </c>
      <c r="O100" s="15">
        <f t="shared" si="77"/>
        <v>0</v>
      </c>
      <c r="P100" s="15">
        <f t="shared" si="77"/>
        <v>0</v>
      </c>
      <c r="Q100" s="15">
        <f t="shared" si="77"/>
        <v>28000000</v>
      </c>
      <c r="R100" s="15">
        <f t="shared" si="77"/>
        <v>0</v>
      </c>
      <c r="S100" s="124"/>
      <c r="T100" s="15">
        <f t="shared" si="77"/>
        <v>28000000</v>
      </c>
      <c r="U100" s="15">
        <f t="shared" si="77"/>
        <v>4000000</v>
      </c>
      <c r="V100" s="15">
        <f t="shared" si="77"/>
        <v>4000000</v>
      </c>
      <c r="W100" s="15">
        <f t="shared" si="77"/>
        <v>4000000</v>
      </c>
      <c r="X100" s="15">
        <f t="shared" si="77"/>
        <v>4000000</v>
      </c>
      <c r="Y100" s="15">
        <f t="shared" si="77"/>
        <v>4000000</v>
      </c>
      <c r="Z100" s="15">
        <f t="shared" si="77"/>
        <v>4000000</v>
      </c>
      <c r="AA100" s="15">
        <f t="shared" si="77"/>
        <v>4000000</v>
      </c>
      <c r="AB100" s="15">
        <f t="shared" si="77"/>
        <v>0</v>
      </c>
      <c r="AC100" s="15">
        <f t="shared" si="77"/>
        <v>0</v>
      </c>
      <c r="AD100" s="15">
        <f t="shared" si="77"/>
        <v>0</v>
      </c>
      <c r="AE100" s="15">
        <f t="shared" si="77"/>
        <v>0</v>
      </c>
      <c r="AF100" s="15">
        <f t="shared" si="77"/>
        <v>0</v>
      </c>
      <c r="AG100" s="15">
        <f t="shared" si="49"/>
        <v>8000000</v>
      </c>
      <c r="AH100" s="15">
        <f t="shared" si="68"/>
        <v>28000000</v>
      </c>
      <c r="AI100" s="124"/>
      <c r="AJ100" s="15">
        <v>0</v>
      </c>
      <c r="AK100" s="15">
        <v>0</v>
      </c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>
        <f t="shared" si="50"/>
        <v>0</v>
      </c>
      <c r="AW100" s="15">
        <f t="shared" si="46"/>
        <v>0</v>
      </c>
      <c r="AX100" s="124"/>
      <c r="AY100" s="132">
        <f t="shared" si="51"/>
        <v>-1</v>
      </c>
      <c r="AZ100" s="132">
        <f t="shared" si="52"/>
        <v>-1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32">
        <f t="shared" si="53"/>
        <v>-1</v>
      </c>
      <c r="BL100" s="15"/>
    </row>
    <row r="101" spans="1:64">
      <c r="A101" s="13" t="s">
        <v>159</v>
      </c>
      <c r="B101" s="14" t="s">
        <v>160</v>
      </c>
      <c r="C101" s="15">
        <f>+C102</f>
        <v>28000000</v>
      </c>
      <c r="D101" s="15">
        <f t="shared" si="77"/>
        <v>0</v>
      </c>
      <c r="E101" s="15">
        <f t="shared" si="77"/>
        <v>0</v>
      </c>
      <c r="F101" s="15">
        <f t="shared" si="77"/>
        <v>0</v>
      </c>
      <c r="G101" s="15">
        <f t="shared" si="77"/>
        <v>28000000</v>
      </c>
      <c r="H101" s="15">
        <f t="shared" si="77"/>
        <v>0</v>
      </c>
      <c r="I101" s="15">
        <f t="shared" si="77"/>
        <v>0</v>
      </c>
      <c r="J101" s="15">
        <f t="shared" si="77"/>
        <v>28000000</v>
      </c>
      <c r="K101" s="15">
        <f t="shared" si="77"/>
        <v>0</v>
      </c>
      <c r="L101" s="15">
        <f t="shared" si="77"/>
        <v>0</v>
      </c>
      <c r="M101" s="15">
        <f t="shared" si="77"/>
        <v>0</v>
      </c>
      <c r="N101" s="15">
        <f t="shared" si="77"/>
        <v>0</v>
      </c>
      <c r="O101" s="15">
        <f t="shared" si="77"/>
        <v>0</v>
      </c>
      <c r="P101" s="15">
        <f t="shared" si="77"/>
        <v>0</v>
      </c>
      <c r="Q101" s="15">
        <f t="shared" si="77"/>
        <v>28000000</v>
      </c>
      <c r="R101" s="15">
        <f t="shared" si="77"/>
        <v>0</v>
      </c>
      <c r="S101" s="124"/>
      <c r="T101" s="15">
        <f t="shared" si="77"/>
        <v>28000000</v>
      </c>
      <c r="U101" s="15">
        <f t="shared" si="77"/>
        <v>4000000</v>
      </c>
      <c r="V101" s="15">
        <f t="shared" si="77"/>
        <v>4000000</v>
      </c>
      <c r="W101" s="15">
        <f t="shared" si="77"/>
        <v>4000000</v>
      </c>
      <c r="X101" s="15">
        <f t="shared" si="77"/>
        <v>4000000</v>
      </c>
      <c r="Y101" s="15">
        <f t="shared" si="77"/>
        <v>4000000</v>
      </c>
      <c r="Z101" s="15">
        <f t="shared" si="77"/>
        <v>4000000</v>
      </c>
      <c r="AA101" s="15">
        <f t="shared" si="77"/>
        <v>4000000</v>
      </c>
      <c r="AB101" s="15">
        <f t="shared" si="77"/>
        <v>0</v>
      </c>
      <c r="AC101" s="15">
        <f t="shared" si="77"/>
        <v>0</v>
      </c>
      <c r="AD101" s="15">
        <f t="shared" si="77"/>
        <v>0</v>
      </c>
      <c r="AE101" s="15">
        <f t="shared" si="77"/>
        <v>0</v>
      </c>
      <c r="AF101" s="15">
        <f t="shared" si="77"/>
        <v>0</v>
      </c>
      <c r="AG101" s="15">
        <f t="shared" si="49"/>
        <v>8000000</v>
      </c>
      <c r="AH101" s="15">
        <f t="shared" si="68"/>
        <v>28000000</v>
      </c>
      <c r="AI101" s="124"/>
      <c r="AJ101" s="15">
        <v>0</v>
      </c>
      <c r="AK101" s="15">
        <v>0</v>
      </c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f t="shared" si="50"/>
        <v>0</v>
      </c>
      <c r="AW101" s="15">
        <f t="shared" si="46"/>
        <v>0</v>
      </c>
      <c r="AX101" s="124"/>
      <c r="AY101" s="132">
        <f t="shared" si="51"/>
        <v>-1</v>
      </c>
      <c r="AZ101" s="132">
        <f t="shared" si="52"/>
        <v>-1</v>
      </c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32">
        <f t="shared" si="53"/>
        <v>-1</v>
      </c>
      <c r="BL101" s="15"/>
    </row>
    <row r="102" spans="1:64">
      <c r="A102" s="16" t="s">
        <v>161</v>
      </c>
      <c r="B102" s="17" t="s">
        <v>162</v>
      </c>
      <c r="C102" s="18">
        <v>28000000</v>
      </c>
      <c r="D102" s="18">
        <v>0</v>
      </c>
      <c r="E102" s="18">
        <v>0</v>
      </c>
      <c r="F102" s="18">
        <v>0</v>
      </c>
      <c r="G102" s="18">
        <f t="shared" si="63"/>
        <v>28000000</v>
      </c>
      <c r="H102" s="18">
        <v>0</v>
      </c>
      <c r="I102" s="18">
        <v>0</v>
      </c>
      <c r="J102" s="18">
        <f t="shared" si="64"/>
        <v>28000000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f t="shared" si="65"/>
        <v>0</v>
      </c>
      <c r="Q102" s="18">
        <f t="shared" si="66"/>
        <v>28000000</v>
      </c>
      <c r="R102" s="18">
        <f t="shared" si="67"/>
        <v>0</v>
      </c>
      <c r="S102" s="124"/>
      <c r="T102" s="18">
        <v>28000000</v>
      </c>
      <c r="U102" s="18">
        <v>4000000</v>
      </c>
      <c r="V102" s="18">
        <v>4000000</v>
      </c>
      <c r="W102" s="18">
        <v>4000000</v>
      </c>
      <c r="X102" s="18">
        <v>4000000</v>
      </c>
      <c r="Y102" s="18">
        <v>4000000</v>
      </c>
      <c r="Z102" s="18">
        <v>4000000</v>
      </c>
      <c r="AA102" s="18">
        <v>4000000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f t="shared" si="49"/>
        <v>8000000</v>
      </c>
      <c r="AH102" s="18">
        <f t="shared" si="68"/>
        <v>28000000</v>
      </c>
      <c r="AI102" s="124"/>
      <c r="AJ102" s="18">
        <v>0</v>
      </c>
      <c r="AK102" s="18">
        <v>0</v>
      </c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>
        <f t="shared" si="50"/>
        <v>0</v>
      </c>
      <c r="AW102" s="18">
        <f t="shared" si="46"/>
        <v>0</v>
      </c>
      <c r="AX102" s="124"/>
      <c r="AY102" s="133">
        <f t="shared" si="51"/>
        <v>-1</v>
      </c>
      <c r="AZ102" s="133">
        <f t="shared" si="52"/>
        <v>-1</v>
      </c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33">
        <f t="shared" si="53"/>
        <v>-1</v>
      </c>
      <c r="BL102" s="18"/>
    </row>
    <row r="103" spans="1:64">
      <c r="A103" s="7" t="s">
        <v>163</v>
      </c>
      <c r="B103" s="8" t="s">
        <v>164</v>
      </c>
      <c r="C103" s="9">
        <f>+C104+C179</f>
        <v>9196053406</v>
      </c>
      <c r="D103" s="9">
        <f t="shared" ref="D103:AF103" si="78">+D104+D179</f>
        <v>1300569400</v>
      </c>
      <c r="E103" s="9">
        <f t="shared" si="78"/>
        <v>282769400</v>
      </c>
      <c r="F103" s="9">
        <f t="shared" si="78"/>
        <v>712000000</v>
      </c>
      <c r="G103" s="9">
        <f t="shared" si="78"/>
        <v>10925853406</v>
      </c>
      <c r="H103" s="9">
        <f t="shared" si="78"/>
        <v>2448269968.9700003</v>
      </c>
      <c r="I103" s="9">
        <f t="shared" si="78"/>
        <v>2657338099</v>
      </c>
      <c r="J103" s="9">
        <f t="shared" si="78"/>
        <v>8551284707</v>
      </c>
      <c r="K103" s="9">
        <f t="shared" si="78"/>
        <v>500910589.50999999</v>
      </c>
      <c r="L103" s="9">
        <f t="shared" si="78"/>
        <v>657126240.49000001</v>
      </c>
      <c r="M103" s="9">
        <f t="shared" si="78"/>
        <v>540290120.01999998</v>
      </c>
      <c r="N103" s="9">
        <f t="shared" si="78"/>
        <v>2992924441</v>
      </c>
      <c r="O103" s="9">
        <f t="shared" si="78"/>
        <v>5575863246.9700003</v>
      </c>
      <c r="P103" s="9">
        <f t="shared" si="78"/>
        <v>3201294547.9700003</v>
      </c>
      <c r="Q103" s="9">
        <f t="shared" si="78"/>
        <v>5632759559.0300007</v>
      </c>
      <c r="R103" s="9">
        <f t="shared" si="78"/>
        <v>657126240.49000001</v>
      </c>
      <c r="S103" s="124"/>
      <c r="T103" s="9">
        <f t="shared" si="78"/>
        <v>10883853406</v>
      </c>
      <c r="U103" s="9">
        <f t="shared" si="78"/>
        <v>1623260659.6766667</v>
      </c>
      <c r="V103" s="9">
        <f t="shared" si="78"/>
        <v>1156013637.5857575</v>
      </c>
      <c r="W103" s="9">
        <f t="shared" si="78"/>
        <v>2053110426.9857581</v>
      </c>
      <c r="X103" s="9">
        <f t="shared" si="78"/>
        <v>785123974.98575759</v>
      </c>
      <c r="Y103" s="9">
        <f t="shared" si="78"/>
        <v>652732031.98575759</v>
      </c>
      <c r="Z103" s="9">
        <f t="shared" si="78"/>
        <v>892530268.98575759</v>
      </c>
      <c r="AA103" s="9">
        <f t="shared" si="78"/>
        <v>834901457.98575759</v>
      </c>
      <c r="AB103" s="9">
        <f t="shared" si="78"/>
        <v>660471457.98575759</v>
      </c>
      <c r="AC103" s="9">
        <f t="shared" si="78"/>
        <v>596271457.98575759</v>
      </c>
      <c r="AD103" s="9">
        <f t="shared" si="78"/>
        <v>563995115.98575759</v>
      </c>
      <c r="AE103" s="9">
        <f t="shared" si="78"/>
        <v>533971457.98575759</v>
      </c>
      <c r="AF103" s="9">
        <f t="shared" si="78"/>
        <v>533471457.86575758</v>
      </c>
      <c r="AG103" s="9">
        <f t="shared" si="49"/>
        <v>2779274297.2624245</v>
      </c>
      <c r="AH103" s="9">
        <f t="shared" si="68"/>
        <v>10885853406.000002</v>
      </c>
      <c r="AI103" s="124"/>
      <c r="AJ103" s="9">
        <f t="shared" ref="AJ103" si="79">+AJ104+AJ179</f>
        <v>156145650.97999999</v>
      </c>
      <c r="AK103" s="9">
        <f t="shared" ref="AK103" si="80">+AK104+AK179</f>
        <v>500980589.50999999</v>
      </c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>
        <f t="shared" si="50"/>
        <v>657126240.49000001</v>
      </c>
      <c r="AW103" s="9">
        <f t="shared" si="46"/>
        <v>657126240.49000001</v>
      </c>
      <c r="AX103" s="124"/>
      <c r="AY103" s="130">
        <f t="shared" si="51"/>
        <v>-0.90380740760938405</v>
      </c>
      <c r="AZ103" s="130">
        <f t="shared" si="52"/>
        <v>-0.5666309001715083</v>
      </c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130">
        <f t="shared" si="53"/>
        <v>-0.76356193372591286</v>
      </c>
      <c r="BL103" s="9"/>
    </row>
    <row r="104" spans="1:64">
      <c r="A104" s="10" t="s">
        <v>165</v>
      </c>
      <c r="B104" s="11" t="s">
        <v>166</v>
      </c>
      <c r="C104" s="12">
        <f>+C117+C124+C135+C169+C105</f>
        <v>1488627316</v>
      </c>
      <c r="D104" s="12">
        <f t="shared" ref="D104:AF104" si="81">+D117+D124+D135+D169+D105</f>
        <v>302769400</v>
      </c>
      <c r="E104" s="12">
        <f t="shared" si="81"/>
        <v>282769400</v>
      </c>
      <c r="F104" s="12">
        <f t="shared" si="81"/>
        <v>500000000</v>
      </c>
      <c r="G104" s="12">
        <f t="shared" si="81"/>
        <v>2008627316</v>
      </c>
      <c r="H104" s="12">
        <f t="shared" si="81"/>
        <v>586011645</v>
      </c>
      <c r="I104" s="12">
        <f t="shared" si="81"/>
        <v>599670753</v>
      </c>
      <c r="J104" s="12">
        <f t="shared" si="81"/>
        <v>1691725963</v>
      </c>
      <c r="K104" s="12">
        <f t="shared" si="81"/>
        <v>306249060</v>
      </c>
      <c r="L104" s="12">
        <f t="shared" si="81"/>
        <v>307419580</v>
      </c>
      <c r="M104" s="12">
        <f t="shared" si="81"/>
        <v>295257988</v>
      </c>
      <c r="N104" s="12">
        <f t="shared" si="81"/>
        <v>654428508</v>
      </c>
      <c r="O104" s="12">
        <f t="shared" si="81"/>
        <v>740457803</v>
      </c>
      <c r="P104" s="12">
        <f t="shared" si="81"/>
        <v>423556450</v>
      </c>
      <c r="Q104" s="12">
        <f t="shared" si="81"/>
        <v>1550938913</v>
      </c>
      <c r="R104" s="12">
        <f t="shared" si="81"/>
        <v>307419580</v>
      </c>
      <c r="S104" s="124"/>
      <c r="T104" s="12">
        <f t="shared" si="81"/>
        <v>2008627316</v>
      </c>
      <c r="U104" s="12">
        <f t="shared" si="81"/>
        <v>45399999.99666667</v>
      </c>
      <c r="V104" s="12">
        <f t="shared" si="81"/>
        <v>141261563.45121211</v>
      </c>
      <c r="W104" s="12">
        <f t="shared" si="81"/>
        <v>163805532.45121211</v>
      </c>
      <c r="X104" s="12">
        <f t="shared" si="81"/>
        <v>292114080.45121211</v>
      </c>
      <c r="Y104" s="12">
        <f t="shared" si="81"/>
        <v>179722137.45121211</v>
      </c>
      <c r="Z104" s="12">
        <f t="shared" si="81"/>
        <v>417030963.45121211</v>
      </c>
      <c r="AA104" s="12">
        <f t="shared" si="81"/>
        <v>238761563.45121211</v>
      </c>
      <c r="AB104" s="12">
        <f t="shared" si="81"/>
        <v>176961563.45121211</v>
      </c>
      <c r="AC104" s="12">
        <f t="shared" si="81"/>
        <v>125761563.45121211</v>
      </c>
      <c r="AD104" s="12">
        <f t="shared" si="81"/>
        <v>90385221.451212108</v>
      </c>
      <c r="AE104" s="12">
        <f t="shared" si="81"/>
        <v>68961563.451212108</v>
      </c>
      <c r="AF104" s="12">
        <f t="shared" si="81"/>
        <v>68461563.49121213</v>
      </c>
      <c r="AG104" s="12">
        <f t="shared" si="49"/>
        <v>186661563.44787878</v>
      </c>
      <c r="AH104" s="12">
        <f t="shared" si="68"/>
        <v>2008627316.0000002</v>
      </c>
      <c r="AI104" s="124"/>
      <c r="AJ104" s="12">
        <f t="shared" ref="AJ104" si="82">+AJ117+AJ124+AJ135+AJ169+AJ105</f>
        <v>1170520</v>
      </c>
      <c r="AK104" s="12">
        <f t="shared" ref="AK104" si="83">+AK117+AK124+AK135+AK169+AK105</f>
        <v>306249060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>
        <f t="shared" si="50"/>
        <v>307419580</v>
      </c>
      <c r="AW104" s="12">
        <f t="shared" si="46"/>
        <v>307419580</v>
      </c>
      <c r="AX104" s="124"/>
      <c r="AY104" s="131">
        <f t="shared" si="51"/>
        <v>-0.97421762114348143</v>
      </c>
      <c r="AZ104" s="131">
        <f t="shared" si="52"/>
        <v>1.1679574579094198</v>
      </c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31">
        <f t="shared" si="53"/>
        <v>0.64693563217603878</v>
      </c>
      <c r="BL104" s="12"/>
    </row>
    <row r="105" spans="1:64">
      <c r="A105" s="13" t="s">
        <v>167</v>
      </c>
      <c r="B105" s="14" t="s">
        <v>168</v>
      </c>
      <c r="C105" s="15">
        <f>+C106+C110+C115</f>
        <v>68260574</v>
      </c>
      <c r="D105" s="15">
        <f t="shared" ref="D105:AF105" si="84">+D106+D110+D115</f>
        <v>0</v>
      </c>
      <c r="E105" s="15">
        <f t="shared" si="84"/>
        <v>0</v>
      </c>
      <c r="F105" s="15">
        <f t="shared" si="84"/>
        <v>15000000</v>
      </c>
      <c r="G105" s="15">
        <f t="shared" si="84"/>
        <v>83260574</v>
      </c>
      <c r="H105" s="15">
        <f t="shared" si="84"/>
        <v>15000000</v>
      </c>
      <c r="I105" s="15">
        <f t="shared" si="84"/>
        <v>15000000</v>
      </c>
      <c r="J105" s="15">
        <f t="shared" si="84"/>
        <v>68260574</v>
      </c>
      <c r="K105" s="15">
        <f t="shared" si="84"/>
        <v>0</v>
      </c>
      <c r="L105" s="15">
        <f t="shared" si="84"/>
        <v>0</v>
      </c>
      <c r="M105" s="15">
        <f t="shared" si="84"/>
        <v>0</v>
      </c>
      <c r="N105" s="15">
        <f t="shared" si="84"/>
        <v>63000000</v>
      </c>
      <c r="O105" s="15">
        <f t="shared" si="84"/>
        <v>63000000</v>
      </c>
      <c r="P105" s="15">
        <f t="shared" si="84"/>
        <v>48000000</v>
      </c>
      <c r="Q105" s="15">
        <f t="shared" si="84"/>
        <v>20260574</v>
      </c>
      <c r="R105" s="15">
        <f t="shared" si="84"/>
        <v>0</v>
      </c>
      <c r="S105" s="124"/>
      <c r="T105" s="15">
        <f t="shared" si="84"/>
        <v>83260574</v>
      </c>
      <c r="U105" s="15">
        <f t="shared" si="84"/>
        <v>26500000</v>
      </c>
      <c r="V105" s="15">
        <f t="shared" si="84"/>
        <v>7500000</v>
      </c>
      <c r="W105" s="15">
        <f t="shared" si="84"/>
        <v>6300000</v>
      </c>
      <c r="X105" s="15">
        <f t="shared" si="84"/>
        <v>4000000</v>
      </c>
      <c r="Y105" s="15">
        <f t="shared" si="84"/>
        <v>8360574</v>
      </c>
      <c r="Z105" s="15">
        <f t="shared" si="84"/>
        <v>4300000</v>
      </c>
      <c r="AA105" s="15">
        <f t="shared" si="84"/>
        <v>4000000</v>
      </c>
      <c r="AB105" s="15">
        <f t="shared" si="84"/>
        <v>6000000</v>
      </c>
      <c r="AC105" s="15">
        <f t="shared" si="84"/>
        <v>4300000</v>
      </c>
      <c r="AD105" s="15">
        <f t="shared" si="84"/>
        <v>4000000</v>
      </c>
      <c r="AE105" s="15">
        <f t="shared" si="84"/>
        <v>4000000</v>
      </c>
      <c r="AF105" s="15">
        <f t="shared" si="84"/>
        <v>4000000</v>
      </c>
      <c r="AG105" s="15">
        <f t="shared" si="49"/>
        <v>34000000</v>
      </c>
      <c r="AH105" s="15">
        <f t="shared" si="68"/>
        <v>83260574</v>
      </c>
      <c r="AI105" s="124"/>
      <c r="AJ105" s="15">
        <f t="shared" ref="AJ105" si="85">+AJ106+AJ110+AJ115</f>
        <v>0</v>
      </c>
      <c r="AK105" s="15">
        <f t="shared" ref="AK105" si="86">+AK106+AK110+AK115</f>
        <v>0</v>
      </c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>
        <f t="shared" si="50"/>
        <v>0</v>
      </c>
      <c r="AW105" s="15">
        <f t="shared" si="46"/>
        <v>0</v>
      </c>
      <c r="AX105" s="124"/>
      <c r="AY105" s="132">
        <f t="shared" si="51"/>
        <v>-1</v>
      </c>
      <c r="AZ105" s="132">
        <f t="shared" si="52"/>
        <v>-1</v>
      </c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32">
        <f t="shared" si="53"/>
        <v>-1</v>
      </c>
      <c r="BL105" s="15"/>
    </row>
    <row r="106" spans="1:64">
      <c r="A106" s="13" t="s">
        <v>169</v>
      </c>
      <c r="B106" s="14" t="s">
        <v>170</v>
      </c>
      <c r="C106" s="15">
        <f>+C107+C108+C109</f>
        <v>31060574</v>
      </c>
      <c r="D106" s="15">
        <f t="shared" ref="D106:AF106" si="87">+D107+D108+D109</f>
        <v>0</v>
      </c>
      <c r="E106" s="15">
        <f t="shared" si="87"/>
        <v>0</v>
      </c>
      <c r="F106" s="15">
        <f t="shared" si="87"/>
        <v>15000000</v>
      </c>
      <c r="G106" s="15">
        <f t="shared" si="87"/>
        <v>46060574</v>
      </c>
      <c r="H106" s="15">
        <f t="shared" si="87"/>
        <v>15000000</v>
      </c>
      <c r="I106" s="15">
        <f t="shared" si="87"/>
        <v>15000000</v>
      </c>
      <c r="J106" s="15">
        <f t="shared" si="87"/>
        <v>31060574</v>
      </c>
      <c r="K106" s="15">
        <f t="shared" si="87"/>
        <v>0</v>
      </c>
      <c r="L106" s="15">
        <f t="shared" si="87"/>
        <v>0</v>
      </c>
      <c r="M106" s="15">
        <f t="shared" si="87"/>
        <v>0</v>
      </c>
      <c r="N106" s="15">
        <f t="shared" si="87"/>
        <v>30000000</v>
      </c>
      <c r="O106" s="15">
        <f t="shared" si="87"/>
        <v>30000000</v>
      </c>
      <c r="P106" s="15">
        <f t="shared" si="87"/>
        <v>15000000</v>
      </c>
      <c r="Q106" s="15">
        <f t="shared" si="87"/>
        <v>16060574</v>
      </c>
      <c r="R106" s="15">
        <f t="shared" si="87"/>
        <v>0</v>
      </c>
      <c r="S106" s="124"/>
      <c r="T106" s="15">
        <f t="shared" si="87"/>
        <v>46060574</v>
      </c>
      <c r="U106" s="15">
        <f t="shared" si="87"/>
        <v>2500000</v>
      </c>
      <c r="V106" s="15">
        <f t="shared" si="87"/>
        <v>2500000</v>
      </c>
      <c r="W106" s="15">
        <f t="shared" si="87"/>
        <v>4300000</v>
      </c>
      <c r="X106" s="15">
        <f t="shared" si="87"/>
        <v>4000000</v>
      </c>
      <c r="Y106" s="15">
        <f t="shared" si="87"/>
        <v>4160574</v>
      </c>
      <c r="Z106" s="15">
        <f t="shared" si="87"/>
        <v>4300000</v>
      </c>
      <c r="AA106" s="15">
        <f t="shared" si="87"/>
        <v>4000000</v>
      </c>
      <c r="AB106" s="15">
        <f t="shared" si="87"/>
        <v>4000000</v>
      </c>
      <c r="AC106" s="15">
        <f t="shared" si="87"/>
        <v>4300000</v>
      </c>
      <c r="AD106" s="15">
        <f t="shared" si="87"/>
        <v>4000000</v>
      </c>
      <c r="AE106" s="15">
        <f t="shared" si="87"/>
        <v>4000000</v>
      </c>
      <c r="AF106" s="15">
        <f t="shared" si="87"/>
        <v>4000000</v>
      </c>
      <c r="AG106" s="15">
        <f t="shared" si="49"/>
        <v>5000000</v>
      </c>
      <c r="AH106" s="15">
        <f t="shared" si="68"/>
        <v>46060574</v>
      </c>
      <c r="AI106" s="124"/>
      <c r="AJ106" s="15">
        <f t="shared" ref="AJ106" si="88">+AJ107+AJ108+AJ109</f>
        <v>0</v>
      </c>
      <c r="AK106" s="15">
        <f t="shared" ref="AK106" si="89">+AK107+AK108+AK109</f>
        <v>0</v>
      </c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>
        <f t="shared" si="50"/>
        <v>0</v>
      </c>
      <c r="AW106" s="15">
        <f t="shared" si="46"/>
        <v>0</v>
      </c>
      <c r="AX106" s="124"/>
      <c r="AY106" s="132">
        <f t="shared" si="51"/>
        <v>-1</v>
      </c>
      <c r="AZ106" s="132">
        <f t="shared" si="52"/>
        <v>-1</v>
      </c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32">
        <f t="shared" si="53"/>
        <v>-1</v>
      </c>
      <c r="BL106" s="15"/>
    </row>
    <row r="107" spans="1:64">
      <c r="A107" s="16" t="s">
        <v>171</v>
      </c>
      <c r="B107" s="17" t="s">
        <v>172</v>
      </c>
      <c r="C107" s="18">
        <v>30000000</v>
      </c>
      <c r="D107" s="18">
        <v>0</v>
      </c>
      <c r="E107" s="18">
        <v>0</v>
      </c>
      <c r="F107" s="18">
        <v>0</v>
      </c>
      <c r="G107" s="18">
        <f t="shared" si="63"/>
        <v>30000000</v>
      </c>
      <c r="H107" s="18">
        <v>15000000</v>
      </c>
      <c r="I107" s="18">
        <v>15000000</v>
      </c>
      <c r="J107" s="18">
        <f t="shared" si="64"/>
        <v>15000000</v>
      </c>
      <c r="K107" s="18">
        <v>0</v>
      </c>
      <c r="L107" s="18">
        <v>0</v>
      </c>
      <c r="M107" s="18">
        <v>0</v>
      </c>
      <c r="N107" s="18">
        <v>30000000</v>
      </c>
      <c r="O107" s="18">
        <v>30000000</v>
      </c>
      <c r="P107" s="18">
        <f t="shared" si="65"/>
        <v>15000000</v>
      </c>
      <c r="Q107" s="18">
        <f t="shared" si="66"/>
        <v>0</v>
      </c>
      <c r="R107" s="18">
        <f t="shared" si="67"/>
        <v>0</v>
      </c>
      <c r="S107" s="124"/>
      <c r="T107" s="18">
        <v>30000000</v>
      </c>
      <c r="U107" s="18">
        <v>2500000</v>
      </c>
      <c r="V107" s="18">
        <v>2500000</v>
      </c>
      <c r="W107" s="18">
        <v>2500000</v>
      </c>
      <c r="X107" s="18">
        <v>2500000</v>
      </c>
      <c r="Y107" s="18">
        <v>2500000</v>
      </c>
      <c r="Z107" s="18">
        <v>2500000</v>
      </c>
      <c r="AA107" s="18">
        <v>2500000</v>
      </c>
      <c r="AB107" s="18">
        <v>2500000</v>
      </c>
      <c r="AC107" s="18">
        <v>2500000</v>
      </c>
      <c r="AD107" s="18">
        <v>2500000</v>
      </c>
      <c r="AE107" s="18">
        <v>2500000</v>
      </c>
      <c r="AF107" s="18">
        <v>2500000</v>
      </c>
      <c r="AG107" s="18">
        <f t="shared" si="49"/>
        <v>5000000</v>
      </c>
      <c r="AH107" s="18">
        <f t="shared" si="68"/>
        <v>30000000</v>
      </c>
      <c r="AI107" s="124"/>
      <c r="AJ107" s="18">
        <v>0</v>
      </c>
      <c r="AK107" s="18">
        <v>0</v>
      </c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>
        <f t="shared" si="50"/>
        <v>0</v>
      </c>
      <c r="AW107" s="18">
        <f t="shared" si="46"/>
        <v>0</v>
      </c>
      <c r="AX107" s="124"/>
      <c r="AY107" s="133">
        <f t="shared" si="51"/>
        <v>-1</v>
      </c>
      <c r="AZ107" s="133">
        <f t="shared" si="52"/>
        <v>-1</v>
      </c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33">
        <f t="shared" si="53"/>
        <v>-1</v>
      </c>
      <c r="BL107" s="18"/>
    </row>
    <row r="108" spans="1:64">
      <c r="A108" s="16" t="s">
        <v>173</v>
      </c>
      <c r="B108" s="17" t="s">
        <v>174</v>
      </c>
      <c r="C108" s="18">
        <v>1060574</v>
      </c>
      <c r="D108" s="18">
        <v>0</v>
      </c>
      <c r="E108" s="18">
        <v>0</v>
      </c>
      <c r="F108" s="18">
        <v>0</v>
      </c>
      <c r="G108" s="18">
        <f t="shared" si="63"/>
        <v>1060574</v>
      </c>
      <c r="H108" s="18">
        <v>0</v>
      </c>
      <c r="I108" s="18">
        <v>0</v>
      </c>
      <c r="J108" s="18">
        <f t="shared" si="64"/>
        <v>1060574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f t="shared" si="65"/>
        <v>0</v>
      </c>
      <c r="Q108" s="18">
        <f t="shared" si="66"/>
        <v>1060574</v>
      </c>
      <c r="R108" s="18">
        <f t="shared" si="67"/>
        <v>0</v>
      </c>
      <c r="S108" s="124"/>
      <c r="T108" s="18">
        <v>1060574</v>
      </c>
      <c r="U108" s="18">
        <v>0</v>
      </c>
      <c r="V108" s="18">
        <v>0</v>
      </c>
      <c r="W108" s="18">
        <v>300000</v>
      </c>
      <c r="X108" s="18">
        <v>0</v>
      </c>
      <c r="Y108" s="18">
        <v>160574</v>
      </c>
      <c r="Z108" s="18">
        <v>300000</v>
      </c>
      <c r="AA108" s="18">
        <v>0</v>
      </c>
      <c r="AB108" s="18">
        <v>0</v>
      </c>
      <c r="AC108" s="18">
        <v>300000</v>
      </c>
      <c r="AD108" s="18">
        <v>0</v>
      </c>
      <c r="AE108" s="18">
        <v>0</v>
      </c>
      <c r="AF108" s="18">
        <v>0</v>
      </c>
      <c r="AG108" s="18">
        <f t="shared" si="49"/>
        <v>0</v>
      </c>
      <c r="AH108" s="18">
        <f t="shared" si="68"/>
        <v>1060574</v>
      </c>
      <c r="AI108" s="124"/>
      <c r="AJ108" s="18">
        <v>0</v>
      </c>
      <c r="AK108" s="18">
        <v>0</v>
      </c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>
        <f t="shared" si="50"/>
        <v>0</v>
      </c>
      <c r="AW108" s="18">
        <f t="shared" si="46"/>
        <v>0</v>
      </c>
      <c r="AX108" s="124"/>
      <c r="AY108" s="133" t="e">
        <f t="shared" si="51"/>
        <v>#DIV/0!</v>
      </c>
      <c r="AZ108" s="133" t="e">
        <f t="shared" si="52"/>
        <v>#DIV/0!</v>
      </c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33" t="e">
        <f t="shared" si="53"/>
        <v>#DIV/0!</v>
      </c>
      <c r="BL108" s="18"/>
    </row>
    <row r="109" spans="1:64">
      <c r="A109" s="16" t="s">
        <v>854</v>
      </c>
      <c r="B109" s="17" t="s">
        <v>855</v>
      </c>
      <c r="C109" s="18"/>
      <c r="D109" s="18"/>
      <c r="E109" s="18"/>
      <c r="F109" s="18">
        <v>15000000</v>
      </c>
      <c r="G109" s="18">
        <f t="shared" si="63"/>
        <v>15000000</v>
      </c>
      <c r="H109" s="18">
        <v>0</v>
      </c>
      <c r="I109" s="18">
        <v>0</v>
      </c>
      <c r="J109" s="18">
        <f t="shared" si="64"/>
        <v>15000000</v>
      </c>
      <c r="K109" s="18">
        <v>0</v>
      </c>
      <c r="L109" s="18">
        <v>0</v>
      </c>
      <c r="M109" s="18"/>
      <c r="N109" s="18"/>
      <c r="O109" s="18">
        <v>0</v>
      </c>
      <c r="P109" s="18">
        <f t="shared" si="65"/>
        <v>0</v>
      </c>
      <c r="Q109" s="18">
        <f t="shared" si="66"/>
        <v>15000000</v>
      </c>
      <c r="R109" s="18">
        <f t="shared" si="67"/>
        <v>0</v>
      </c>
      <c r="S109" s="124"/>
      <c r="T109" s="18">
        <v>15000000</v>
      </c>
      <c r="U109" s="18"/>
      <c r="V109" s="18"/>
      <c r="W109" s="18">
        <v>1500000</v>
      </c>
      <c r="X109" s="18">
        <v>1500000</v>
      </c>
      <c r="Y109" s="18">
        <v>1500000</v>
      </c>
      <c r="Z109" s="18">
        <v>1500000</v>
      </c>
      <c r="AA109" s="18">
        <v>1500000</v>
      </c>
      <c r="AB109" s="18">
        <v>1500000</v>
      </c>
      <c r="AC109" s="18">
        <v>1500000</v>
      </c>
      <c r="AD109" s="18">
        <v>1500000</v>
      </c>
      <c r="AE109" s="18">
        <v>1500000</v>
      </c>
      <c r="AF109" s="18">
        <v>1500000</v>
      </c>
      <c r="AG109" s="18">
        <v>1500000</v>
      </c>
      <c r="AH109" s="18">
        <f t="shared" si="68"/>
        <v>15000000</v>
      </c>
      <c r="AI109" s="124"/>
      <c r="AJ109" s="18"/>
      <c r="AK109" s="18">
        <v>0</v>
      </c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>
        <f t="shared" si="50"/>
        <v>0</v>
      </c>
      <c r="AW109" s="18">
        <f t="shared" si="46"/>
        <v>0</v>
      </c>
      <c r="AX109" s="124"/>
      <c r="AY109" s="133" t="e">
        <f t="shared" si="51"/>
        <v>#DIV/0!</v>
      </c>
      <c r="AZ109" s="133" t="e">
        <f t="shared" si="52"/>
        <v>#DIV/0!</v>
      </c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33">
        <f t="shared" si="53"/>
        <v>-1</v>
      </c>
      <c r="BL109" s="18"/>
    </row>
    <row r="110" spans="1:64">
      <c r="A110" s="13" t="s">
        <v>175</v>
      </c>
      <c r="B110" s="14" t="s">
        <v>176</v>
      </c>
      <c r="C110" s="15">
        <f>+C111+C114</f>
        <v>33200000</v>
      </c>
      <c r="D110" s="15">
        <f t="shared" ref="D110:AF110" si="90">+D111+D114</f>
        <v>0</v>
      </c>
      <c r="E110" s="15">
        <f t="shared" si="90"/>
        <v>0</v>
      </c>
      <c r="F110" s="15">
        <f t="shared" si="90"/>
        <v>0</v>
      </c>
      <c r="G110" s="15">
        <f t="shared" si="90"/>
        <v>33200000</v>
      </c>
      <c r="H110" s="15">
        <f t="shared" si="90"/>
        <v>0</v>
      </c>
      <c r="I110" s="15">
        <f t="shared" si="90"/>
        <v>0</v>
      </c>
      <c r="J110" s="15">
        <f t="shared" si="90"/>
        <v>33200000</v>
      </c>
      <c r="K110" s="15">
        <f t="shared" si="90"/>
        <v>0</v>
      </c>
      <c r="L110" s="15">
        <f t="shared" si="90"/>
        <v>0</v>
      </c>
      <c r="M110" s="15">
        <f t="shared" si="90"/>
        <v>0</v>
      </c>
      <c r="N110" s="15">
        <f t="shared" si="90"/>
        <v>33000000</v>
      </c>
      <c r="O110" s="15">
        <f t="shared" si="90"/>
        <v>33000000</v>
      </c>
      <c r="P110" s="15">
        <f t="shared" si="90"/>
        <v>33000000</v>
      </c>
      <c r="Q110" s="15">
        <f t="shared" si="90"/>
        <v>200000</v>
      </c>
      <c r="R110" s="15">
        <f t="shared" si="90"/>
        <v>0</v>
      </c>
      <c r="S110" s="124"/>
      <c r="T110" s="15">
        <f t="shared" si="90"/>
        <v>33200000</v>
      </c>
      <c r="U110" s="15">
        <f t="shared" si="90"/>
        <v>24000000</v>
      </c>
      <c r="V110" s="15">
        <f t="shared" si="90"/>
        <v>5000000</v>
      </c>
      <c r="W110" s="15">
        <f t="shared" si="90"/>
        <v>2000000</v>
      </c>
      <c r="X110" s="15">
        <f t="shared" si="90"/>
        <v>0</v>
      </c>
      <c r="Y110" s="15">
        <f t="shared" si="90"/>
        <v>200000</v>
      </c>
      <c r="Z110" s="15">
        <f t="shared" si="90"/>
        <v>0</v>
      </c>
      <c r="AA110" s="15">
        <f t="shared" si="90"/>
        <v>0</v>
      </c>
      <c r="AB110" s="15">
        <f t="shared" si="90"/>
        <v>2000000</v>
      </c>
      <c r="AC110" s="15">
        <f t="shared" si="90"/>
        <v>0</v>
      </c>
      <c r="AD110" s="15">
        <f t="shared" si="90"/>
        <v>0</v>
      </c>
      <c r="AE110" s="15">
        <f t="shared" si="90"/>
        <v>0</v>
      </c>
      <c r="AF110" s="15">
        <f t="shared" si="90"/>
        <v>0</v>
      </c>
      <c r="AG110" s="15">
        <f t="shared" si="49"/>
        <v>29000000</v>
      </c>
      <c r="AH110" s="15">
        <f t="shared" si="68"/>
        <v>33200000</v>
      </c>
      <c r="AI110" s="124"/>
      <c r="AJ110" s="15">
        <v>0</v>
      </c>
      <c r="AK110" s="15">
        <v>0</v>
      </c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>
        <f t="shared" si="50"/>
        <v>0</v>
      </c>
      <c r="AW110" s="15">
        <f t="shared" si="46"/>
        <v>0</v>
      </c>
      <c r="AX110" s="124"/>
      <c r="AY110" s="132">
        <f t="shared" si="51"/>
        <v>-1</v>
      </c>
      <c r="AZ110" s="132">
        <f t="shared" si="52"/>
        <v>-1</v>
      </c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32">
        <f t="shared" si="53"/>
        <v>-1</v>
      </c>
      <c r="BL110" s="15"/>
    </row>
    <row r="111" spans="1:64">
      <c r="A111" s="13" t="s">
        <v>177</v>
      </c>
      <c r="B111" s="14" t="s">
        <v>178</v>
      </c>
      <c r="C111" s="15">
        <f>+C112+C113</f>
        <v>33000000</v>
      </c>
      <c r="D111" s="15">
        <f t="shared" ref="D111:AF111" si="91">+D112+D113</f>
        <v>0</v>
      </c>
      <c r="E111" s="15">
        <f t="shared" si="91"/>
        <v>0</v>
      </c>
      <c r="F111" s="15">
        <f t="shared" si="91"/>
        <v>0</v>
      </c>
      <c r="G111" s="15">
        <f t="shared" si="91"/>
        <v>33000000</v>
      </c>
      <c r="H111" s="15">
        <f t="shared" si="91"/>
        <v>0</v>
      </c>
      <c r="I111" s="15">
        <f t="shared" si="91"/>
        <v>0</v>
      </c>
      <c r="J111" s="15">
        <f t="shared" si="91"/>
        <v>33000000</v>
      </c>
      <c r="K111" s="15">
        <f t="shared" si="91"/>
        <v>0</v>
      </c>
      <c r="L111" s="15">
        <f t="shared" si="91"/>
        <v>0</v>
      </c>
      <c r="M111" s="15">
        <f t="shared" si="91"/>
        <v>0</v>
      </c>
      <c r="N111" s="15">
        <f t="shared" si="91"/>
        <v>33000000</v>
      </c>
      <c r="O111" s="15">
        <f t="shared" si="91"/>
        <v>33000000</v>
      </c>
      <c r="P111" s="15">
        <f t="shared" si="91"/>
        <v>33000000</v>
      </c>
      <c r="Q111" s="15">
        <f t="shared" si="91"/>
        <v>0</v>
      </c>
      <c r="R111" s="15">
        <f t="shared" si="91"/>
        <v>0</v>
      </c>
      <c r="S111" s="124"/>
      <c r="T111" s="15">
        <f t="shared" si="91"/>
        <v>33000000</v>
      </c>
      <c r="U111" s="15">
        <f t="shared" si="91"/>
        <v>24000000</v>
      </c>
      <c r="V111" s="15">
        <f t="shared" si="91"/>
        <v>5000000</v>
      </c>
      <c r="W111" s="15">
        <f t="shared" si="91"/>
        <v>2000000</v>
      </c>
      <c r="X111" s="15">
        <f t="shared" si="91"/>
        <v>0</v>
      </c>
      <c r="Y111" s="15">
        <f t="shared" si="91"/>
        <v>0</v>
      </c>
      <c r="Z111" s="15">
        <f t="shared" si="91"/>
        <v>0</v>
      </c>
      <c r="AA111" s="15">
        <f t="shared" si="91"/>
        <v>0</v>
      </c>
      <c r="AB111" s="15">
        <f t="shared" si="91"/>
        <v>2000000</v>
      </c>
      <c r="AC111" s="15">
        <f t="shared" si="91"/>
        <v>0</v>
      </c>
      <c r="AD111" s="15">
        <f t="shared" si="91"/>
        <v>0</v>
      </c>
      <c r="AE111" s="15">
        <f t="shared" si="91"/>
        <v>0</v>
      </c>
      <c r="AF111" s="15">
        <f t="shared" si="91"/>
        <v>0</v>
      </c>
      <c r="AG111" s="15">
        <f t="shared" si="49"/>
        <v>29000000</v>
      </c>
      <c r="AH111" s="15">
        <f t="shared" si="68"/>
        <v>33000000</v>
      </c>
      <c r="AI111" s="124"/>
      <c r="AJ111" s="15">
        <v>0</v>
      </c>
      <c r="AK111" s="15">
        <v>0</v>
      </c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>
        <f t="shared" si="50"/>
        <v>0</v>
      </c>
      <c r="AW111" s="15">
        <f t="shared" si="46"/>
        <v>0</v>
      </c>
      <c r="AX111" s="124"/>
      <c r="AY111" s="132">
        <f t="shared" si="51"/>
        <v>-1</v>
      </c>
      <c r="AZ111" s="132">
        <f t="shared" si="52"/>
        <v>-1</v>
      </c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32">
        <f t="shared" si="53"/>
        <v>-1</v>
      </c>
      <c r="BL111" s="15"/>
    </row>
    <row r="112" spans="1:64">
      <c r="A112" s="16" t="s">
        <v>179</v>
      </c>
      <c r="B112" s="17" t="s">
        <v>180</v>
      </c>
      <c r="C112" s="18">
        <v>5000000</v>
      </c>
      <c r="D112" s="18">
        <v>0</v>
      </c>
      <c r="E112" s="18">
        <v>0</v>
      </c>
      <c r="F112" s="18">
        <v>0</v>
      </c>
      <c r="G112" s="18">
        <f t="shared" si="63"/>
        <v>5000000</v>
      </c>
      <c r="H112" s="18">
        <v>0</v>
      </c>
      <c r="I112" s="18">
        <v>0</v>
      </c>
      <c r="J112" s="18">
        <f t="shared" si="64"/>
        <v>5000000</v>
      </c>
      <c r="K112" s="18">
        <v>0</v>
      </c>
      <c r="L112" s="18">
        <v>0</v>
      </c>
      <c r="M112" s="18">
        <v>0</v>
      </c>
      <c r="N112" s="18">
        <v>5000000</v>
      </c>
      <c r="O112" s="18">
        <v>5000000</v>
      </c>
      <c r="P112" s="18">
        <f t="shared" si="65"/>
        <v>5000000</v>
      </c>
      <c r="Q112" s="18">
        <f t="shared" si="66"/>
        <v>0</v>
      </c>
      <c r="R112" s="18">
        <f t="shared" si="67"/>
        <v>0</v>
      </c>
      <c r="S112" s="124"/>
      <c r="T112" s="18">
        <v>5000000</v>
      </c>
      <c r="U112" s="18">
        <v>0</v>
      </c>
      <c r="V112" s="18">
        <v>5000000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f t="shared" si="49"/>
        <v>5000000</v>
      </c>
      <c r="AH112" s="18">
        <f t="shared" si="68"/>
        <v>5000000</v>
      </c>
      <c r="AI112" s="124"/>
      <c r="AJ112" s="18">
        <v>0</v>
      </c>
      <c r="AK112" s="18">
        <v>0</v>
      </c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>
        <f t="shared" si="50"/>
        <v>0</v>
      </c>
      <c r="AW112" s="18">
        <f t="shared" si="46"/>
        <v>0</v>
      </c>
      <c r="AX112" s="124"/>
      <c r="AY112" s="133" t="e">
        <f t="shared" si="51"/>
        <v>#DIV/0!</v>
      </c>
      <c r="AZ112" s="133">
        <f t="shared" si="52"/>
        <v>-1</v>
      </c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33">
        <f t="shared" si="53"/>
        <v>-1</v>
      </c>
      <c r="BL112" s="18"/>
    </row>
    <row r="113" spans="1:64">
      <c r="A113" s="16" t="s">
        <v>181</v>
      </c>
      <c r="B113" s="17" t="s">
        <v>182</v>
      </c>
      <c r="C113" s="18">
        <v>28000000</v>
      </c>
      <c r="D113" s="18">
        <v>0</v>
      </c>
      <c r="E113" s="18">
        <v>0</v>
      </c>
      <c r="F113" s="18">
        <v>0</v>
      </c>
      <c r="G113" s="18">
        <f t="shared" si="63"/>
        <v>28000000</v>
      </c>
      <c r="H113" s="18">
        <v>0</v>
      </c>
      <c r="I113" s="18">
        <v>0</v>
      </c>
      <c r="J113" s="18">
        <f t="shared" si="64"/>
        <v>28000000</v>
      </c>
      <c r="K113" s="18">
        <v>0</v>
      </c>
      <c r="L113" s="18">
        <v>0</v>
      </c>
      <c r="M113" s="18">
        <v>0</v>
      </c>
      <c r="N113" s="18">
        <v>28000000</v>
      </c>
      <c r="O113" s="18">
        <v>28000000</v>
      </c>
      <c r="P113" s="18">
        <f t="shared" si="65"/>
        <v>28000000</v>
      </c>
      <c r="Q113" s="18">
        <f t="shared" si="66"/>
        <v>0</v>
      </c>
      <c r="R113" s="18">
        <f t="shared" si="67"/>
        <v>0</v>
      </c>
      <c r="S113" s="124"/>
      <c r="T113" s="18">
        <v>28000000</v>
      </c>
      <c r="U113" s="18">
        <v>24000000</v>
      </c>
      <c r="V113" s="18">
        <v>0</v>
      </c>
      <c r="W113" s="18">
        <v>2000000</v>
      </c>
      <c r="X113" s="18">
        <v>0</v>
      </c>
      <c r="Y113" s="18">
        <v>0</v>
      </c>
      <c r="Z113" s="18">
        <v>0</v>
      </c>
      <c r="AA113" s="18">
        <v>0</v>
      </c>
      <c r="AB113" s="18">
        <v>2000000</v>
      </c>
      <c r="AC113" s="18">
        <v>0</v>
      </c>
      <c r="AD113" s="18">
        <v>0</v>
      </c>
      <c r="AE113" s="18">
        <v>0</v>
      </c>
      <c r="AF113" s="18">
        <v>0</v>
      </c>
      <c r="AG113" s="18">
        <f t="shared" si="49"/>
        <v>24000000</v>
      </c>
      <c r="AH113" s="18">
        <f t="shared" si="68"/>
        <v>28000000</v>
      </c>
      <c r="AI113" s="124"/>
      <c r="AJ113" s="18">
        <v>0</v>
      </c>
      <c r="AK113" s="18">
        <v>0</v>
      </c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>
        <f t="shared" si="50"/>
        <v>0</v>
      </c>
      <c r="AW113" s="18">
        <f t="shared" si="46"/>
        <v>0</v>
      </c>
      <c r="AX113" s="124"/>
      <c r="AY113" s="133">
        <f t="shared" si="51"/>
        <v>-1</v>
      </c>
      <c r="AZ113" s="133" t="e">
        <f t="shared" si="52"/>
        <v>#DIV/0!</v>
      </c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33">
        <f t="shared" si="53"/>
        <v>-1</v>
      </c>
      <c r="BL113" s="18"/>
    </row>
    <row r="114" spans="1:64">
      <c r="A114" s="16" t="s">
        <v>183</v>
      </c>
      <c r="B114" s="17" t="s">
        <v>184</v>
      </c>
      <c r="C114" s="18">
        <v>200000</v>
      </c>
      <c r="D114" s="18">
        <v>0</v>
      </c>
      <c r="E114" s="18">
        <v>0</v>
      </c>
      <c r="F114" s="18">
        <v>0</v>
      </c>
      <c r="G114" s="18">
        <f t="shared" si="63"/>
        <v>200000</v>
      </c>
      <c r="H114" s="18">
        <v>0</v>
      </c>
      <c r="I114" s="18">
        <v>0</v>
      </c>
      <c r="J114" s="18">
        <f t="shared" si="64"/>
        <v>200000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f t="shared" si="65"/>
        <v>0</v>
      </c>
      <c r="Q114" s="18">
        <f t="shared" si="66"/>
        <v>200000</v>
      </c>
      <c r="R114" s="18">
        <f t="shared" si="67"/>
        <v>0</v>
      </c>
      <c r="S114" s="124"/>
      <c r="T114" s="18">
        <v>200000</v>
      </c>
      <c r="U114" s="18">
        <v>0</v>
      </c>
      <c r="V114" s="18">
        <v>0</v>
      </c>
      <c r="W114" s="18">
        <v>0</v>
      </c>
      <c r="X114" s="18">
        <v>0</v>
      </c>
      <c r="Y114" s="18">
        <v>200000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f t="shared" si="49"/>
        <v>0</v>
      </c>
      <c r="AH114" s="18">
        <f t="shared" si="68"/>
        <v>200000</v>
      </c>
      <c r="AI114" s="124"/>
      <c r="AJ114" s="18">
        <v>0</v>
      </c>
      <c r="AK114" s="18">
        <v>0</v>
      </c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>
        <f t="shared" si="50"/>
        <v>0</v>
      </c>
      <c r="AW114" s="18">
        <f t="shared" si="46"/>
        <v>0</v>
      </c>
      <c r="AX114" s="124"/>
      <c r="AY114" s="133" t="e">
        <f t="shared" si="51"/>
        <v>#DIV/0!</v>
      </c>
      <c r="AZ114" s="133" t="e">
        <f t="shared" si="52"/>
        <v>#DIV/0!</v>
      </c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33" t="e">
        <f t="shared" si="53"/>
        <v>#DIV/0!</v>
      </c>
      <c r="BL114" s="18"/>
    </row>
    <row r="115" spans="1:64">
      <c r="A115" s="13" t="s">
        <v>185</v>
      </c>
      <c r="B115" s="14" t="s">
        <v>186</v>
      </c>
      <c r="C115" s="15">
        <f>+C116</f>
        <v>4000000</v>
      </c>
      <c r="D115" s="15">
        <f t="shared" ref="D115:AF115" si="92">+D116</f>
        <v>0</v>
      </c>
      <c r="E115" s="15">
        <f t="shared" si="92"/>
        <v>0</v>
      </c>
      <c r="F115" s="15">
        <f t="shared" si="92"/>
        <v>0</v>
      </c>
      <c r="G115" s="15">
        <f t="shared" si="92"/>
        <v>4000000</v>
      </c>
      <c r="H115" s="15">
        <f t="shared" si="92"/>
        <v>0</v>
      </c>
      <c r="I115" s="15">
        <f t="shared" si="92"/>
        <v>0</v>
      </c>
      <c r="J115" s="15">
        <f t="shared" si="92"/>
        <v>4000000</v>
      </c>
      <c r="K115" s="15">
        <f t="shared" si="92"/>
        <v>0</v>
      </c>
      <c r="L115" s="15">
        <f t="shared" si="92"/>
        <v>0</v>
      </c>
      <c r="M115" s="15">
        <f t="shared" si="92"/>
        <v>0</v>
      </c>
      <c r="N115" s="15">
        <f t="shared" si="92"/>
        <v>0</v>
      </c>
      <c r="O115" s="15">
        <f t="shared" si="92"/>
        <v>0</v>
      </c>
      <c r="P115" s="15">
        <f t="shared" si="92"/>
        <v>0</v>
      </c>
      <c r="Q115" s="15">
        <f t="shared" si="92"/>
        <v>4000000</v>
      </c>
      <c r="R115" s="15">
        <f t="shared" si="92"/>
        <v>0</v>
      </c>
      <c r="S115" s="124"/>
      <c r="T115" s="15">
        <f t="shared" si="92"/>
        <v>4000000</v>
      </c>
      <c r="U115" s="15">
        <f t="shared" si="92"/>
        <v>0</v>
      </c>
      <c r="V115" s="15">
        <f t="shared" si="92"/>
        <v>0</v>
      </c>
      <c r="W115" s="15">
        <f t="shared" si="92"/>
        <v>0</v>
      </c>
      <c r="X115" s="15">
        <f t="shared" si="92"/>
        <v>0</v>
      </c>
      <c r="Y115" s="15">
        <f t="shared" si="92"/>
        <v>4000000</v>
      </c>
      <c r="Z115" s="15">
        <f t="shared" si="92"/>
        <v>0</v>
      </c>
      <c r="AA115" s="15">
        <f t="shared" si="92"/>
        <v>0</v>
      </c>
      <c r="AB115" s="15">
        <f t="shared" si="92"/>
        <v>0</v>
      </c>
      <c r="AC115" s="15">
        <f t="shared" si="92"/>
        <v>0</v>
      </c>
      <c r="AD115" s="15">
        <f t="shared" si="92"/>
        <v>0</v>
      </c>
      <c r="AE115" s="15">
        <f t="shared" si="92"/>
        <v>0</v>
      </c>
      <c r="AF115" s="15">
        <f t="shared" si="92"/>
        <v>0</v>
      </c>
      <c r="AG115" s="15">
        <f t="shared" si="49"/>
        <v>0</v>
      </c>
      <c r="AH115" s="15">
        <f t="shared" si="68"/>
        <v>4000000</v>
      </c>
      <c r="AI115" s="124"/>
      <c r="AJ115" s="15">
        <v>0</v>
      </c>
      <c r="AK115" s="15">
        <v>0</v>
      </c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>
        <f t="shared" si="50"/>
        <v>0</v>
      </c>
      <c r="AW115" s="15">
        <f t="shared" si="46"/>
        <v>0</v>
      </c>
      <c r="AX115" s="124"/>
      <c r="AY115" s="132" t="e">
        <f t="shared" si="51"/>
        <v>#DIV/0!</v>
      </c>
      <c r="AZ115" s="132" t="e">
        <f t="shared" si="52"/>
        <v>#DIV/0!</v>
      </c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32" t="e">
        <f t="shared" si="53"/>
        <v>#DIV/0!</v>
      </c>
      <c r="BL115" s="15"/>
    </row>
    <row r="116" spans="1:64">
      <c r="A116" s="16" t="s">
        <v>187</v>
      </c>
      <c r="B116" s="17" t="s">
        <v>188</v>
      </c>
      <c r="C116" s="18">
        <v>4000000</v>
      </c>
      <c r="D116" s="18">
        <v>0</v>
      </c>
      <c r="E116" s="18">
        <v>0</v>
      </c>
      <c r="F116" s="18">
        <v>0</v>
      </c>
      <c r="G116" s="18">
        <f t="shared" si="63"/>
        <v>4000000</v>
      </c>
      <c r="H116" s="18">
        <v>0</v>
      </c>
      <c r="I116" s="18">
        <v>0</v>
      </c>
      <c r="J116" s="18">
        <f t="shared" si="64"/>
        <v>4000000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f t="shared" si="65"/>
        <v>0</v>
      </c>
      <c r="Q116" s="18">
        <f t="shared" si="66"/>
        <v>4000000</v>
      </c>
      <c r="R116" s="18">
        <f t="shared" si="67"/>
        <v>0</v>
      </c>
      <c r="S116" s="124"/>
      <c r="T116" s="18">
        <v>4000000</v>
      </c>
      <c r="U116" s="18">
        <v>0</v>
      </c>
      <c r="V116" s="18">
        <v>0</v>
      </c>
      <c r="W116" s="18">
        <v>0</v>
      </c>
      <c r="X116" s="18">
        <v>0</v>
      </c>
      <c r="Y116" s="18">
        <v>4000000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f t="shared" si="49"/>
        <v>0</v>
      </c>
      <c r="AH116" s="18">
        <f t="shared" si="68"/>
        <v>4000000</v>
      </c>
      <c r="AI116" s="124"/>
      <c r="AJ116" s="18">
        <v>0</v>
      </c>
      <c r="AK116" s="18">
        <v>0</v>
      </c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>
        <f t="shared" si="50"/>
        <v>0</v>
      </c>
      <c r="AW116" s="18">
        <f t="shared" si="46"/>
        <v>0</v>
      </c>
      <c r="AX116" s="124"/>
      <c r="AY116" s="133" t="e">
        <f t="shared" si="51"/>
        <v>#DIV/0!</v>
      </c>
      <c r="AZ116" s="133" t="e">
        <f t="shared" si="52"/>
        <v>#DIV/0!</v>
      </c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33" t="e">
        <f t="shared" si="53"/>
        <v>#DIV/0!</v>
      </c>
      <c r="BL116" s="18"/>
    </row>
    <row r="117" spans="1:64">
      <c r="A117" s="13" t="s">
        <v>189</v>
      </c>
      <c r="B117" s="14" t="s">
        <v>190</v>
      </c>
      <c r="C117" s="15">
        <f>+C118+C119+C120+C123</f>
        <v>59800000</v>
      </c>
      <c r="D117" s="15">
        <f t="shared" ref="D117:AF117" si="93">+D118+D119+D120+D123</f>
        <v>0</v>
      </c>
      <c r="E117" s="15">
        <f t="shared" si="93"/>
        <v>0</v>
      </c>
      <c r="F117" s="15">
        <f t="shared" si="93"/>
        <v>0</v>
      </c>
      <c r="G117" s="15">
        <f t="shared" si="93"/>
        <v>59800000</v>
      </c>
      <c r="H117" s="15">
        <f t="shared" si="93"/>
        <v>3326660</v>
      </c>
      <c r="I117" s="15">
        <f t="shared" si="93"/>
        <v>3326660</v>
      </c>
      <c r="J117" s="15">
        <f t="shared" si="93"/>
        <v>56473340</v>
      </c>
      <c r="K117" s="15">
        <f t="shared" si="93"/>
        <v>3326660</v>
      </c>
      <c r="L117" s="15">
        <f t="shared" si="93"/>
        <v>3326660</v>
      </c>
      <c r="M117" s="15">
        <f t="shared" si="93"/>
        <v>0</v>
      </c>
      <c r="N117" s="15">
        <f t="shared" si="93"/>
        <v>20000000</v>
      </c>
      <c r="O117" s="15">
        <f t="shared" si="93"/>
        <v>20570310</v>
      </c>
      <c r="P117" s="15">
        <f t="shared" si="93"/>
        <v>17243650</v>
      </c>
      <c r="Q117" s="15">
        <f t="shared" si="93"/>
        <v>39229690</v>
      </c>
      <c r="R117" s="15">
        <f t="shared" si="93"/>
        <v>3326660</v>
      </c>
      <c r="S117" s="124"/>
      <c r="T117" s="15">
        <f t="shared" si="93"/>
        <v>59800000</v>
      </c>
      <c r="U117" s="15">
        <f t="shared" si="93"/>
        <v>3066666.666666667</v>
      </c>
      <c r="V117" s="15">
        <f t="shared" si="93"/>
        <v>3066666.666666667</v>
      </c>
      <c r="W117" s="15">
        <f t="shared" si="93"/>
        <v>6566666.666666667</v>
      </c>
      <c r="X117" s="15">
        <f t="shared" si="93"/>
        <v>5066666.666666667</v>
      </c>
      <c r="Y117" s="15">
        <f t="shared" si="93"/>
        <v>5066666.666666667</v>
      </c>
      <c r="Z117" s="15">
        <f t="shared" si="93"/>
        <v>5066666.666666667</v>
      </c>
      <c r="AA117" s="15">
        <f t="shared" si="93"/>
        <v>6566666.666666667</v>
      </c>
      <c r="AB117" s="15">
        <f t="shared" si="93"/>
        <v>5066666.666666667</v>
      </c>
      <c r="AC117" s="15">
        <f t="shared" si="93"/>
        <v>5066666.666666667</v>
      </c>
      <c r="AD117" s="15">
        <f t="shared" si="93"/>
        <v>5066666.666666667</v>
      </c>
      <c r="AE117" s="15">
        <f t="shared" si="93"/>
        <v>5066666.666666667</v>
      </c>
      <c r="AF117" s="15">
        <f t="shared" si="93"/>
        <v>5066666.666666667</v>
      </c>
      <c r="AG117" s="15">
        <f t="shared" si="49"/>
        <v>6133333.333333334</v>
      </c>
      <c r="AH117" s="15">
        <f t="shared" si="68"/>
        <v>59799999.999999993</v>
      </c>
      <c r="AI117" s="124"/>
      <c r="AJ117" s="15">
        <v>0</v>
      </c>
      <c r="AK117" s="15">
        <v>3326660</v>
      </c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>
        <f t="shared" si="50"/>
        <v>3326660</v>
      </c>
      <c r="AW117" s="15">
        <f t="shared" si="46"/>
        <v>3326660</v>
      </c>
      <c r="AX117" s="124"/>
      <c r="AY117" s="132">
        <f t="shared" si="51"/>
        <v>-1</v>
      </c>
      <c r="AZ117" s="132">
        <f t="shared" si="52"/>
        <v>8.4780434782608591E-2</v>
      </c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32">
        <f t="shared" si="53"/>
        <v>-0.45760978260869573</v>
      </c>
      <c r="BL117" s="15"/>
    </row>
    <row r="118" spans="1:64">
      <c r="A118" s="16" t="s">
        <v>191</v>
      </c>
      <c r="B118" s="17" t="s">
        <v>192</v>
      </c>
      <c r="C118" s="18">
        <v>4800000</v>
      </c>
      <c r="D118" s="18">
        <v>0</v>
      </c>
      <c r="E118" s="18">
        <v>0</v>
      </c>
      <c r="F118" s="18">
        <v>0</v>
      </c>
      <c r="G118" s="18">
        <f t="shared" si="63"/>
        <v>4800000</v>
      </c>
      <c r="H118" s="18">
        <v>0</v>
      </c>
      <c r="I118" s="18">
        <v>0</v>
      </c>
      <c r="J118" s="18">
        <f t="shared" si="64"/>
        <v>4800000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f t="shared" si="65"/>
        <v>0</v>
      </c>
      <c r="Q118" s="18">
        <f t="shared" si="66"/>
        <v>4800000</v>
      </c>
      <c r="R118" s="18">
        <f t="shared" si="67"/>
        <v>0</v>
      </c>
      <c r="S118" s="124"/>
      <c r="T118" s="18">
        <v>4800000</v>
      </c>
      <c r="U118" s="18">
        <v>400000</v>
      </c>
      <c r="V118" s="18">
        <v>400000</v>
      </c>
      <c r="W118" s="18">
        <v>400000</v>
      </c>
      <c r="X118" s="18">
        <v>400000</v>
      </c>
      <c r="Y118" s="18">
        <v>400000</v>
      </c>
      <c r="Z118" s="18">
        <v>400000</v>
      </c>
      <c r="AA118" s="18">
        <v>400000</v>
      </c>
      <c r="AB118" s="18">
        <v>400000</v>
      </c>
      <c r="AC118" s="18">
        <v>400000</v>
      </c>
      <c r="AD118" s="18">
        <v>400000</v>
      </c>
      <c r="AE118" s="18">
        <v>400000</v>
      </c>
      <c r="AF118" s="18">
        <v>400000</v>
      </c>
      <c r="AG118" s="18">
        <f t="shared" si="49"/>
        <v>800000</v>
      </c>
      <c r="AH118" s="18">
        <f t="shared" si="68"/>
        <v>4800000</v>
      </c>
      <c r="AI118" s="124"/>
      <c r="AJ118" s="18">
        <v>0</v>
      </c>
      <c r="AK118" s="18">
        <v>0</v>
      </c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>
        <f t="shared" si="50"/>
        <v>0</v>
      </c>
      <c r="AW118" s="18">
        <f t="shared" si="46"/>
        <v>0</v>
      </c>
      <c r="AX118" s="124"/>
      <c r="AY118" s="133">
        <f t="shared" si="51"/>
        <v>-1</v>
      </c>
      <c r="AZ118" s="133">
        <f t="shared" si="52"/>
        <v>-1</v>
      </c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33">
        <f t="shared" si="53"/>
        <v>-1</v>
      </c>
      <c r="BL118" s="18"/>
    </row>
    <row r="119" spans="1:64">
      <c r="A119" s="16" t="s">
        <v>193</v>
      </c>
      <c r="B119" s="17" t="s">
        <v>194</v>
      </c>
      <c r="C119" s="18">
        <v>3000000</v>
      </c>
      <c r="D119" s="18">
        <v>0</v>
      </c>
      <c r="E119" s="18">
        <v>0</v>
      </c>
      <c r="F119" s="18">
        <v>0</v>
      </c>
      <c r="G119" s="18">
        <f t="shared" si="63"/>
        <v>3000000</v>
      </c>
      <c r="H119" s="18">
        <v>0</v>
      </c>
      <c r="I119" s="18">
        <v>0</v>
      </c>
      <c r="J119" s="18">
        <f t="shared" si="64"/>
        <v>3000000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f t="shared" si="65"/>
        <v>0</v>
      </c>
      <c r="Q119" s="18">
        <f t="shared" si="66"/>
        <v>3000000</v>
      </c>
      <c r="R119" s="18">
        <f t="shared" si="67"/>
        <v>0</v>
      </c>
      <c r="S119" s="124"/>
      <c r="T119" s="18">
        <v>3000000</v>
      </c>
      <c r="U119" s="18">
        <v>0</v>
      </c>
      <c r="V119" s="18">
        <v>0</v>
      </c>
      <c r="W119" s="18">
        <v>1500000</v>
      </c>
      <c r="X119" s="18">
        <v>0</v>
      </c>
      <c r="Y119" s="18">
        <v>0</v>
      </c>
      <c r="Z119" s="18">
        <v>0</v>
      </c>
      <c r="AA119" s="18">
        <v>1500000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f t="shared" si="49"/>
        <v>0</v>
      </c>
      <c r="AH119" s="18">
        <f t="shared" si="68"/>
        <v>3000000</v>
      </c>
      <c r="AI119" s="124"/>
      <c r="AJ119" s="18">
        <v>0</v>
      </c>
      <c r="AK119" s="18">
        <v>0</v>
      </c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>
        <f t="shared" si="50"/>
        <v>0</v>
      </c>
      <c r="AW119" s="18">
        <f t="shared" si="46"/>
        <v>0</v>
      </c>
      <c r="AX119" s="124"/>
      <c r="AY119" s="133" t="e">
        <f t="shared" si="51"/>
        <v>#DIV/0!</v>
      </c>
      <c r="AZ119" s="133" t="e">
        <f t="shared" si="52"/>
        <v>#DIV/0!</v>
      </c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33" t="e">
        <f t="shared" si="53"/>
        <v>#DIV/0!</v>
      </c>
      <c r="BL119" s="18"/>
    </row>
    <row r="120" spans="1:64">
      <c r="A120" s="13" t="s">
        <v>195</v>
      </c>
      <c r="B120" s="14" t="s">
        <v>196</v>
      </c>
      <c r="C120" s="15">
        <f>+C121+C122</f>
        <v>32000000</v>
      </c>
      <c r="D120" s="15">
        <f t="shared" ref="D120:AF120" si="94">+D121+D122</f>
        <v>0</v>
      </c>
      <c r="E120" s="15">
        <f t="shared" si="94"/>
        <v>0</v>
      </c>
      <c r="F120" s="15">
        <f t="shared" si="94"/>
        <v>0</v>
      </c>
      <c r="G120" s="15">
        <f t="shared" si="94"/>
        <v>32000000</v>
      </c>
      <c r="H120" s="15">
        <f t="shared" si="94"/>
        <v>570310</v>
      </c>
      <c r="I120" s="15">
        <f t="shared" si="94"/>
        <v>570310</v>
      </c>
      <c r="J120" s="15">
        <f t="shared" si="94"/>
        <v>31429690</v>
      </c>
      <c r="K120" s="15">
        <f t="shared" si="94"/>
        <v>570310</v>
      </c>
      <c r="L120" s="15">
        <f t="shared" si="94"/>
        <v>570310</v>
      </c>
      <c r="M120" s="15">
        <f t="shared" si="94"/>
        <v>0</v>
      </c>
      <c r="N120" s="15">
        <f t="shared" si="94"/>
        <v>0</v>
      </c>
      <c r="O120" s="15">
        <f t="shared" si="94"/>
        <v>570310</v>
      </c>
      <c r="P120" s="15">
        <f t="shared" si="94"/>
        <v>0</v>
      </c>
      <c r="Q120" s="15">
        <f t="shared" si="94"/>
        <v>31429690</v>
      </c>
      <c r="R120" s="15">
        <f t="shared" si="94"/>
        <v>570310</v>
      </c>
      <c r="S120" s="124"/>
      <c r="T120" s="15">
        <f t="shared" si="94"/>
        <v>32000000</v>
      </c>
      <c r="U120" s="15">
        <f t="shared" si="94"/>
        <v>2666666.666666667</v>
      </c>
      <c r="V120" s="15">
        <f t="shared" si="94"/>
        <v>2666666.666666667</v>
      </c>
      <c r="W120" s="15">
        <f t="shared" si="94"/>
        <v>2666666.666666667</v>
      </c>
      <c r="X120" s="15">
        <f t="shared" si="94"/>
        <v>2666666.666666667</v>
      </c>
      <c r="Y120" s="15">
        <f t="shared" si="94"/>
        <v>2666666.666666667</v>
      </c>
      <c r="Z120" s="15">
        <f t="shared" si="94"/>
        <v>2666666.666666667</v>
      </c>
      <c r="AA120" s="15">
        <f t="shared" si="94"/>
        <v>2666666.666666667</v>
      </c>
      <c r="AB120" s="15">
        <f t="shared" si="94"/>
        <v>2666666.666666667</v>
      </c>
      <c r="AC120" s="15">
        <f t="shared" si="94"/>
        <v>2666666.666666667</v>
      </c>
      <c r="AD120" s="15">
        <f t="shared" si="94"/>
        <v>2666666.666666667</v>
      </c>
      <c r="AE120" s="15">
        <f t="shared" si="94"/>
        <v>2666666.666666667</v>
      </c>
      <c r="AF120" s="15">
        <f t="shared" si="94"/>
        <v>2666666.666666667</v>
      </c>
      <c r="AG120" s="15">
        <f t="shared" si="49"/>
        <v>5333333.333333334</v>
      </c>
      <c r="AH120" s="15">
        <f t="shared" si="68"/>
        <v>32000000.000000011</v>
      </c>
      <c r="AI120" s="124"/>
      <c r="AJ120" s="15">
        <v>0</v>
      </c>
      <c r="AK120" s="15">
        <v>570310</v>
      </c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>
        <f t="shared" si="50"/>
        <v>570310</v>
      </c>
      <c r="AW120" s="15">
        <f t="shared" si="46"/>
        <v>570310</v>
      </c>
      <c r="AX120" s="124"/>
      <c r="AY120" s="132">
        <f t="shared" si="51"/>
        <v>-1</v>
      </c>
      <c r="AZ120" s="132">
        <f t="shared" si="52"/>
        <v>-0.78613375000000008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32">
        <f t="shared" si="53"/>
        <v>-0.89306687500000004</v>
      </c>
      <c r="BL120" s="15"/>
    </row>
    <row r="121" spans="1:64">
      <c r="A121" s="16" t="s">
        <v>197</v>
      </c>
      <c r="B121" s="17" t="s">
        <v>198</v>
      </c>
      <c r="C121" s="18">
        <v>12000000</v>
      </c>
      <c r="D121" s="18">
        <v>0</v>
      </c>
      <c r="E121" s="18">
        <v>0</v>
      </c>
      <c r="F121" s="18">
        <v>0</v>
      </c>
      <c r="G121" s="18">
        <f t="shared" si="63"/>
        <v>12000000</v>
      </c>
      <c r="H121" s="18">
        <v>570310</v>
      </c>
      <c r="I121" s="18">
        <v>570310</v>
      </c>
      <c r="J121" s="18">
        <f t="shared" si="64"/>
        <v>11429690</v>
      </c>
      <c r="K121" s="18">
        <v>570310</v>
      </c>
      <c r="L121" s="18">
        <v>570310</v>
      </c>
      <c r="M121" s="18">
        <v>0</v>
      </c>
      <c r="N121" s="18">
        <v>0</v>
      </c>
      <c r="O121" s="18">
        <v>570310</v>
      </c>
      <c r="P121" s="18">
        <f t="shared" si="65"/>
        <v>0</v>
      </c>
      <c r="Q121" s="18">
        <f t="shared" si="66"/>
        <v>11429690</v>
      </c>
      <c r="R121" s="18">
        <f t="shared" si="67"/>
        <v>570310</v>
      </c>
      <c r="S121" s="124"/>
      <c r="T121" s="18">
        <v>12000000</v>
      </c>
      <c r="U121" s="18">
        <v>1000000</v>
      </c>
      <c r="V121" s="18">
        <v>1000000</v>
      </c>
      <c r="W121" s="18">
        <v>1000000</v>
      </c>
      <c r="X121" s="18">
        <v>1000000</v>
      </c>
      <c r="Y121" s="18">
        <v>1000000</v>
      </c>
      <c r="Z121" s="18">
        <v>1000000</v>
      </c>
      <c r="AA121" s="18">
        <v>1000000</v>
      </c>
      <c r="AB121" s="18">
        <v>1000000</v>
      </c>
      <c r="AC121" s="18">
        <v>1000000</v>
      </c>
      <c r="AD121" s="18">
        <v>1000000</v>
      </c>
      <c r="AE121" s="18">
        <v>1000000</v>
      </c>
      <c r="AF121" s="18">
        <v>1000000</v>
      </c>
      <c r="AG121" s="18">
        <f t="shared" si="49"/>
        <v>2000000</v>
      </c>
      <c r="AH121" s="18">
        <f t="shared" si="68"/>
        <v>12000000</v>
      </c>
      <c r="AI121" s="124"/>
      <c r="AJ121" s="18">
        <v>0</v>
      </c>
      <c r="AK121" s="18">
        <v>570310</v>
      </c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>
        <f t="shared" si="50"/>
        <v>570310</v>
      </c>
      <c r="AW121" s="18">
        <f t="shared" si="46"/>
        <v>570310</v>
      </c>
      <c r="AX121" s="124"/>
      <c r="AY121" s="133">
        <f t="shared" si="51"/>
        <v>-1</v>
      </c>
      <c r="AZ121" s="133">
        <f t="shared" si="52"/>
        <v>-0.42969000000000002</v>
      </c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33">
        <f t="shared" si="53"/>
        <v>-0.71484499999999995</v>
      </c>
      <c r="BL121" s="18"/>
    </row>
    <row r="122" spans="1:64">
      <c r="A122" s="16" t="s">
        <v>199</v>
      </c>
      <c r="B122" s="17" t="s">
        <v>200</v>
      </c>
      <c r="C122" s="18">
        <v>20000000</v>
      </c>
      <c r="D122" s="18">
        <v>0</v>
      </c>
      <c r="E122" s="18">
        <v>0</v>
      </c>
      <c r="F122" s="18">
        <v>0</v>
      </c>
      <c r="G122" s="18">
        <f t="shared" si="63"/>
        <v>20000000</v>
      </c>
      <c r="H122" s="18">
        <v>0</v>
      </c>
      <c r="I122" s="18">
        <v>0</v>
      </c>
      <c r="J122" s="18">
        <f t="shared" si="64"/>
        <v>20000000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f t="shared" si="65"/>
        <v>0</v>
      </c>
      <c r="Q122" s="18">
        <f t="shared" si="66"/>
        <v>20000000</v>
      </c>
      <c r="R122" s="18">
        <f t="shared" si="67"/>
        <v>0</v>
      </c>
      <c r="S122" s="124"/>
      <c r="T122" s="18">
        <v>20000000</v>
      </c>
      <c r="U122" s="18">
        <v>1666666.6666666667</v>
      </c>
      <c r="V122" s="18">
        <v>1666666.6666666667</v>
      </c>
      <c r="W122" s="18">
        <v>1666666.6666666667</v>
      </c>
      <c r="X122" s="18">
        <v>1666666.6666666667</v>
      </c>
      <c r="Y122" s="18">
        <v>1666666.6666666667</v>
      </c>
      <c r="Z122" s="18">
        <v>1666666.6666666667</v>
      </c>
      <c r="AA122" s="18">
        <v>1666666.6666666667</v>
      </c>
      <c r="AB122" s="18">
        <v>1666666.6666666667</v>
      </c>
      <c r="AC122" s="18">
        <v>1666666.6666666667</v>
      </c>
      <c r="AD122" s="18">
        <v>1666666.6666666667</v>
      </c>
      <c r="AE122" s="18">
        <v>1666666.6666666667</v>
      </c>
      <c r="AF122" s="18">
        <v>1666666.6666666667</v>
      </c>
      <c r="AG122" s="18">
        <f t="shared" si="49"/>
        <v>3333333.3333333335</v>
      </c>
      <c r="AH122" s="18">
        <f t="shared" si="68"/>
        <v>20000000</v>
      </c>
      <c r="AI122" s="124"/>
      <c r="AJ122" s="18">
        <v>0</v>
      </c>
      <c r="AK122" s="18">
        <v>0</v>
      </c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>
        <f t="shared" si="50"/>
        <v>0</v>
      </c>
      <c r="AW122" s="18">
        <f t="shared" si="46"/>
        <v>0</v>
      </c>
      <c r="AX122" s="124"/>
      <c r="AY122" s="133">
        <f t="shared" si="51"/>
        <v>-1</v>
      </c>
      <c r="AZ122" s="133">
        <f t="shared" si="52"/>
        <v>-1</v>
      </c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33">
        <f t="shared" si="53"/>
        <v>-1</v>
      </c>
      <c r="BL122" s="18"/>
    </row>
    <row r="123" spans="1:64">
      <c r="A123" s="13" t="s">
        <v>201</v>
      </c>
      <c r="B123" s="14" t="s">
        <v>202</v>
      </c>
      <c r="C123" s="15">
        <v>20000000</v>
      </c>
      <c r="D123" s="15">
        <v>0</v>
      </c>
      <c r="E123" s="15">
        <v>0</v>
      </c>
      <c r="F123" s="15">
        <v>0</v>
      </c>
      <c r="G123" s="15">
        <v>20000000</v>
      </c>
      <c r="H123" s="15">
        <v>2756350</v>
      </c>
      <c r="I123" s="15">
        <v>2756350</v>
      </c>
      <c r="J123" s="15">
        <v>17243650</v>
      </c>
      <c r="K123" s="15">
        <v>2756350</v>
      </c>
      <c r="L123" s="15">
        <v>2756350</v>
      </c>
      <c r="M123" s="15">
        <v>0</v>
      </c>
      <c r="N123" s="15">
        <v>20000000</v>
      </c>
      <c r="O123" s="15">
        <v>20000000</v>
      </c>
      <c r="P123" s="15">
        <v>17243650</v>
      </c>
      <c r="Q123" s="15">
        <v>0</v>
      </c>
      <c r="R123" s="15">
        <v>2756350</v>
      </c>
      <c r="S123" s="124"/>
      <c r="T123" s="15">
        <v>20000000</v>
      </c>
      <c r="U123" s="15"/>
      <c r="V123" s="15"/>
      <c r="W123" s="15">
        <v>2000000</v>
      </c>
      <c r="X123" s="15">
        <v>2000000</v>
      </c>
      <c r="Y123" s="15">
        <v>2000000</v>
      </c>
      <c r="Z123" s="15">
        <v>2000000</v>
      </c>
      <c r="AA123" s="15">
        <v>2000000</v>
      </c>
      <c r="AB123" s="15">
        <v>2000000</v>
      </c>
      <c r="AC123" s="15">
        <v>2000000</v>
      </c>
      <c r="AD123" s="15">
        <v>2000000</v>
      </c>
      <c r="AE123" s="15">
        <v>2000000</v>
      </c>
      <c r="AF123" s="15">
        <v>2000000</v>
      </c>
      <c r="AG123" s="15">
        <f t="shared" si="49"/>
        <v>0</v>
      </c>
      <c r="AH123" s="15">
        <f t="shared" si="68"/>
        <v>20000000</v>
      </c>
      <c r="AI123" s="124"/>
      <c r="AJ123" s="15">
        <v>0</v>
      </c>
      <c r="AK123" s="15">
        <v>2756350</v>
      </c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>
        <f t="shared" si="50"/>
        <v>2756350</v>
      </c>
      <c r="AW123" s="15">
        <f t="shared" si="46"/>
        <v>2756350</v>
      </c>
      <c r="AX123" s="124"/>
      <c r="AY123" s="132" t="e">
        <f t="shared" si="51"/>
        <v>#DIV/0!</v>
      </c>
      <c r="AZ123" s="132" t="e">
        <f t="shared" si="52"/>
        <v>#DIV/0!</v>
      </c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32" t="e">
        <f t="shared" si="53"/>
        <v>#DIV/0!</v>
      </c>
      <c r="BL123" s="15"/>
    </row>
    <row r="124" spans="1:64">
      <c r="A124" s="13" t="s">
        <v>203</v>
      </c>
      <c r="B124" s="14" t="s">
        <v>204</v>
      </c>
      <c r="C124" s="15">
        <f>+C125+C127+C132+C134</f>
        <v>450699400</v>
      </c>
      <c r="D124" s="15">
        <f t="shared" ref="D124:AF124" si="95">+D125+D127+D132+D134</f>
        <v>302769400</v>
      </c>
      <c r="E124" s="15">
        <f t="shared" si="95"/>
        <v>282769400</v>
      </c>
      <c r="F124" s="15">
        <f t="shared" si="95"/>
        <v>30000000</v>
      </c>
      <c r="G124" s="15">
        <f t="shared" si="95"/>
        <v>500699400</v>
      </c>
      <c r="H124" s="15">
        <f t="shared" si="95"/>
        <v>377965325</v>
      </c>
      <c r="I124" s="15">
        <f t="shared" si="95"/>
        <v>391624433</v>
      </c>
      <c r="J124" s="15">
        <f t="shared" si="95"/>
        <v>391844367</v>
      </c>
      <c r="K124" s="15">
        <f t="shared" si="95"/>
        <v>291322400</v>
      </c>
      <c r="L124" s="15">
        <f t="shared" si="95"/>
        <v>292492920</v>
      </c>
      <c r="M124" s="15">
        <f t="shared" si="95"/>
        <v>295257988</v>
      </c>
      <c r="N124" s="15">
        <f t="shared" si="95"/>
        <v>386428508</v>
      </c>
      <c r="O124" s="15">
        <f t="shared" si="95"/>
        <v>397982493</v>
      </c>
      <c r="P124" s="15">
        <f t="shared" si="95"/>
        <v>289127460</v>
      </c>
      <c r="Q124" s="15">
        <f t="shared" si="95"/>
        <v>385486307</v>
      </c>
      <c r="R124" s="15">
        <f t="shared" si="95"/>
        <v>292492920</v>
      </c>
      <c r="S124" s="124"/>
      <c r="T124" s="15">
        <f t="shared" si="95"/>
        <v>500699400</v>
      </c>
      <c r="U124" s="15">
        <f t="shared" si="95"/>
        <v>0</v>
      </c>
      <c r="V124" s="15">
        <f t="shared" si="95"/>
        <v>19770909.09090909</v>
      </c>
      <c r="W124" s="15">
        <f t="shared" si="95"/>
        <v>19770909.09090909</v>
      </c>
      <c r="X124" s="15">
        <f t="shared" si="95"/>
        <v>19820909.09090909</v>
      </c>
      <c r="Y124" s="15">
        <f t="shared" si="95"/>
        <v>20170909.09090909</v>
      </c>
      <c r="Z124" s="15">
        <f t="shared" si="95"/>
        <v>302540309.09090906</v>
      </c>
      <c r="AA124" s="15">
        <f t="shared" si="95"/>
        <v>19770909.09090909</v>
      </c>
      <c r="AB124" s="15">
        <f t="shared" si="95"/>
        <v>19770909.09090909</v>
      </c>
      <c r="AC124" s="15">
        <f t="shared" si="95"/>
        <v>19770909.09090909</v>
      </c>
      <c r="AD124" s="15">
        <f t="shared" si="95"/>
        <v>19770909.09090909</v>
      </c>
      <c r="AE124" s="15">
        <f t="shared" si="95"/>
        <v>19770909.09090909</v>
      </c>
      <c r="AF124" s="15">
        <f t="shared" si="95"/>
        <v>19770909.09090909</v>
      </c>
      <c r="AG124" s="15">
        <f t="shared" si="49"/>
        <v>19770909.09090909</v>
      </c>
      <c r="AH124" s="15">
        <f t="shared" si="68"/>
        <v>500699399.99999982</v>
      </c>
      <c r="AI124" s="124"/>
      <c r="AJ124" s="15">
        <v>1170520</v>
      </c>
      <c r="AK124" s="15">
        <v>291322400</v>
      </c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>
        <f t="shared" si="50"/>
        <v>292492920</v>
      </c>
      <c r="AW124" s="15">
        <f t="shared" si="46"/>
        <v>292492920</v>
      </c>
      <c r="AX124" s="124"/>
      <c r="AY124" s="132" t="e">
        <f t="shared" si="51"/>
        <v>#DIV/0!</v>
      </c>
      <c r="AZ124" s="132">
        <f t="shared" si="52"/>
        <v>13.734901600147142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32">
        <f t="shared" si="53"/>
        <v>13.794105756851208</v>
      </c>
      <c r="BL124" s="15"/>
    </row>
    <row r="125" spans="1:64">
      <c r="A125" s="13" t="s">
        <v>205</v>
      </c>
      <c r="B125" s="14" t="s">
        <v>206</v>
      </c>
      <c r="C125" s="15">
        <f>+C126</f>
        <v>400000</v>
      </c>
      <c r="D125" s="15">
        <f t="shared" ref="D125:AF125" si="96">+D126</f>
        <v>0</v>
      </c>
      <c r="E125" s="15">
        <f t="shared" si="96"/>
        <v>0</v>
      </c>
      <c r="F125" s="15">
        <f t="shared" si="96"/>
        <v>0</v>
      </c>
      <c r="G125" s="15">
        <f t="shared" si="96"/>
        <v>400000</v>
      </c>
      <c r="H125" s="15">
        <f t="shared" si="96"/>
        <v>0</v>
      </c>
      <c r="I125" s="15">
        <f t="shared" si="96"/>
        <v>0</v>
      </c>
      <c r="J125" s="15">
        <f t="shared" si="96"/>
        <v>400000</v>
      </c>
      <c r="K125" s="15">
        <f t="shared" si="96"/>
        <v>0</v>
      </c>
      <c r="L125" s="15">
        <f t="shared" si="96"/>
        <v>0</v>
      </c>
      <c r="M125" s="15">
        <f t="shared" si="96"/>
        <v>0</v>
      </c>
      <c r="N125" s="15">
        <f t="shared" si="96"/>
        <v>0</v>
      </c>
      <c r="O125" s="15">
        <f t="shared" si="96"/>
        <v>0</v>
      </c>
      <c r="P125" s="15">
        <f t="shared" si="96"/>
        <v>0</v>
      </c>
      <c r="Q125" s="15">
        <f t="shared" si="96"/>
        <v>400000</v>
      </c>
      <c r="R125" s="15">
        <f t="shared" si="96"/>
        <v>0</v>
      </c>
      <c r="S125" s="124"/>
      <c r="T125" s="15">
        <f t="shared" si="96"/>
        <v>400000</v>
      </c>
      <c r="U125" s="15">
        <f t="shared" si="96"/>
        <v>0</v>
      </c>
      <c r="V125" s="15">
        <f t="shared" si="96"/>
        <v>0</v>
      </c>
      <c r="W125" s="15">
        <f t="shared" si="96"/>
        <v>0</v>
      </c>
      <c r="X125" s="15">
        <f t="shared" si="96"/>
        <v>0</v>
      </c>
      <c r="Y125" s="15">
        <f t="shared" si="96"/>
        <v>400000</v>
      </c>
      <c r="Z125" s="15">
        <f t="shared" si="96"/>
        <v>0</v>
      </c>
      <c r="AA125" s="15">
        <f t="shared" si="96"/>
        <v>0</v>
      </c>
      <c r="AB125" s="15">
        <f t="shared" si="96"/>
        <v>0</v>
      </c>
      <c r="AC125" s="15">
        <f t="shared" si="96"/>
        <v>0</v>
      </c>
      <c r="AD125" s="15">
        <f t="shared" si="96"/>
        <v>0</v>
      </c>
      <c r="AE125" s="15">
        <f t="shared" si="96"/>
        <v>0</v>
      </c>
      <c r="AF125" s="15">
        <f t="shared" si="96"/>
        <v>0</v>
      </c>
      <c r="AG125" s="15">
        <f t="shared" si="49"/>
        <v>0</v>
      </c>
      <c r="AH125" s="15">
        <f t="shared" si="68"/>
        <v>400000</v>
      </c>
      <c r="AI125" s="124"/>
      <c r="AJ125" s="15">
        <v>0</v>
      </c>
      <c r="AK125" s="15">
        <v>0</v>
      </c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>
        <f t="shared" si="50"/>
        <v>0</v>
      </c>
      <c r="AW125" s="15">
        <f t="shared" si="46"/>
        <v>0</v>
      </c>
      <c r="AX125" s="124"/>
      <c r="AY125" s="132" t="e">
        <f t="shared" si="51"/>
        <v>#DIV/0!</v>
      </c>
      <c r="AZ125" s="132" t="e">
        <f t="shared" si="52"/>
        <v>#DIV/0!</v>
      </c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32" t="e">
        <f t="shared" si="53"/>
        <v>#DIV/0!</v>
      </c>
      <c r="BL125" s="15"/>
    </row>
    <row r="126" spans="1:64">
      <c r="A126" s="16" t="s">
        <v>207</v>
      </c>
      <c r="B126" s="17" t="s">
        <v>208</v>
      </c>
      <c r="C126" s="18">
        <v>400000</v>
      </c>
      <c r="D126" s="18">
        <v>0</v>
      </c>
      <c r="E126" s="18">
        <v>0</v>
      </c>
      <c r="F126" s="18">
        <v>0</v>
      </c>
      <c r="G126" s="18">
        <f t="shared" si="63"/>
        <v>400000</v>
      </c>
      <c r="H126" s="18">
        <v>0</v>
      </c>
      <c r="I126" s="18">
        <v>0</v>
      </c>
      <c r="J126" s="18">
        <f t="shared" si="64"/>
        <v>400000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f t="shared" si="65"/>
        <v>0</v>
      </c>
      <c r="Q126" s="18">
        <f t="shared" si="66"/>
        <v>400000</v>
      </c>
      <c r="R126" s="18">
        <f t="shared" si="67"/>
        <v>0</v>
      </c>
      <c r="S126" s="124"/>
      <c r="T126" s="18">
        <v>400000</v>
      </c>
      <c r="U126" s="18">
        <v>0</v>
      </c>
      <c r="V126" s="18">
        <v>0</v>
      </c>
      <c r="W126" s="18">
        <v>0</v>
      </c>
      <c r="X126" s="18">
        <v>0</v>
      </c>
      <c r="Y126" s="18">
        <v>400000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f t="shared" si="49"/>
        <v>0</v>
      </c>
      <c r="AH126" s="18">
        <f t="shared" si="68"/>
        <v>400000</v>
      </c>
      <c r="AI126" s="124"/>
      <c r="AJ126" s="18">
        <v>0</v>
      </c>
      <c r="AK126" s="18">
        <v>0</v>
      </c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>
        <f t="shared" si="50"/>
        <v>0</v>
      </c>
      <c r="AW126" s="18">
        <f t="shared" si="46"/>
        <v>0</v>
      </c>
      <c r="AX126" s="124"/>
      <c r="AY126" s="133" t="e">
        <f t="shared" si="51"/>
        <v>#DIV/0!</v>
      </c>
      <c r="AZ126" s="133" t="e">
        <f t="shared" si="52"/>
        <v>#DIV/0!</v>
      </c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33" t="e">
        <f t="shared" si="53"/>
        <v>#DIV/0!</v>
      </c>
      <c r="BL126" s="18"/>
    </row>
    <row r="127" spans="1:64">
      <c r="A127" s="13" t="s">
        <v>209</v>
      </c>
      <c r="B127" s="14" t="s">
        <v>210</v>
      </c>
      <c r="C127" s="15">
        <f>SUM(C128:C131)</f>
        <v>167480000</v>
      </c>
      <c r="D127" s="15">
        <f t="shared" ref="D127:AF127" si="97">SUM(D128:D131)</f>
        <v>20000000</v>
      </c>
      <c r="E127" s="15">
        <f t="shared" si="97"/>
        <v>0</v>
      </c>
      <c r="F127" s="15">
        <f t="shared" si="97"/>
        <v>30000000</v>
      </c>
      <c r="G127" s="15">
        <f t="shared" si="97"/>
        <v>217480000</v>
      </c>
      <c r="H127" s="15">
        <f t="shared" si="97"/>
        <v>95195925</v>
      </c>
      <c r="I127" s="15">
        <f t="shared" si="97"/>
        <v>108855033</v>
      </c>
      <c r="J127" s="15">
        <f t="shared" si="97"/>
        <v>108624967</v>
      </c>
      <c r="K127" s="15">
        <f t="shared" si="97"/>
        <v>8553000</v>
      </c>
      <c r="L127" s="15">
        <f t="shared" si="97"/>
        <v>9723520</v>
      </c>
      <c r="M127" s="15">
        <f t="shared" si="97"/>
        <v>12488588</v>
      </c>
      <c r="N127" s="15">
        <f t="shared" si="97"/>
        <v>103659108</v>
      </c>
      <c r="O127" s="15">
        <f t="shared" si="97"/>
        <v>115213093</v>
      </c>
      <c r="P127" s="15">
        <f t="shared" si="97"/>
        <v>6358060</v>
      </c>
      <c r="Q127" s="15">
        <f t="shared" si="97"/>
        <v>102266907</v>
      </c>
      <c r="R127" s="15">
        <f t="shared" si="97"/>
        <v>9723520</v>
      </c>
      <c r="S127" s="124"/>
      <c r="T127" s="15">
        <f t="shared" si="97"/>
        <v>217480000</v>
      </c>
      <c r="U127" s="15">
        <f t="shared" si="97"/>
        <v>0</v>
      </c>
      <c r="V127" s="15">
        <f t="shared" si="97"/>
        <v>19770909.09090909</v>
      </c>
      <c r="W127" s="15">
        <f t="shared" si="97"/>
        <v>19770909.09090909</v>
      </c>
      <c r="X127" s="15">
        <f t="shared" si="97"/>
        <v>19770909.09090909</v>
      </c>
      <c r="Y127" s="15">
        <f t="shared" si="97"/>
        <v>19770909.09090909</v>
      </c>
      <c r="Z127" s="15">
        <f t="shared" si="97"/>
        <v>19770909.09090909</v>
      </c>
      <c r="AA127" s="15">
        <f t="shared" si="97"/>
        <v>19770909.09090909</v>
      </c>
      <c r="AB127" s="15">
        <f t="shared" si="97"/>
        <v>19770909.09090909</v>
      </c>
      <c r="AC127" s="15">
        <f t="shared" si="97"/>
        <v>19770909.09090909</v>
      </c>
      <c r="AD127" s="15">
        <f t="shared" si="97"/>
        <v>19770909.09090909</v>
      </c>
      <c r="AE127" s="15">
        <f t="shared" si="97"/>
        <v>19770909.09090909</v>
      </c>
      <c r="AF127" s="15">
        <f t="shared" si="97"/>
        <v>19770909.09090909</v>
      </c>
      <c r="AG127" s="15">
        <f t="shared" si="49"/>
        <v>19770909.09090909</v>
      </c>
      <c r="AH127" s="15">
        <f t="shared" si="68"/>
        <v>217480000</v>
      </c>
      <c r="AI127" s="124"/>
      <c r="AJ127" s="15">
        <v>1170520</v>
      </c>
      <c r="AK127" s="15">
        <v>8553000</v>
      </c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>
        <f t="shared" si="50"/>
        <v>9723520</v>
      </c>
      <c r="AW127" s="15">
        <f t="shared" si="46"/>
        <v>9723520</v>
      </c>
      <c r="AX127" s="124"/>
      <c r="AY127" s="132" t="e">
        <f t="shared" si="51"/>
        <v>#DIV/0!</v>
      </c>
      <c r="AZ127" s="132">
        <f t="shared" si="52"/>
        <v>-0.56739470296119177</v>
      </c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32">
        <f t="shared" si="53"/>
        <v>-0.50819054625712712</v>
      </c>
      <c r="BL127" s="15"/>
    </row>
    <row r="128" spans="1:64">
      <c r="A128" s="16" t="s">
        <v>211</v>
      </c>
      <c r="B128" s="17" t="s">
        <v>212</v>
      </c>
      <c r="C128" s="18">
        <v>90000000</v>
      </c>
      <c r="D128" s="18">
        <v>0</v>
      </c>
      <c r="E128" s="18">
        <v>0</v>
      </c>
      <c r="F128" s="18">
        <v>0</v>
      </c>
      <c r="G128" s="18">
        <f t="shared" si="63"/>
        <v>90000000</v>
      </c>
      <c r="H128" s="18">
        <v>90000000</v>
      </c>
      <c r="I128" s="18">
        <v>90000000</v>
      </c>
      <c r="J128" s="18">
        <f t="shared" si="64"/>
        <v>0</v>
      </c>
      <c r="K128" s="18">
        <v>0</v>
      </c>
      <c r="L128" s="18">
        <v>0</v>
      </c>
      <c r="M128" s="18">
        <v>0</v>
      </c>
      <c r="N128" s="18">
        <v>90000000</v>
      </c>
      <c r="O128" s="18">
        <v>90000000</v>
      </c>
      <c r="P128" s="18">
        <f t="shared" si="65"/>
        <v>0</v>
      </c>
      <c r="Q128" s="18">
        <f t="shared" si="66"/>
        <v>0</v>
      </c>
      <c r="R128" s="18">
        <f t="shared" si="67"/>
        <v>0</v>
      </c>
      <c r="S128" s="124"/>
      <c r="T128" s="18">
        <v>90000000</v>
      </c>
      <c r="U128" s="18"/>
      <c r="V128" s="18">
        <v>8181818.1818181816</v>
      </c>
      <c r="W128" s="18">
        <v>8181818.1818181816</v>
      </c>
      <c r="X128" s="18">
        <v>8181818.1818181816</v>
      </c>
      <c r="Y128" s="18">
        <v>8181818.1818181816</v>
      </c>
      <c r="Z128" s="18">
        <v>8181818.1818181816</v>
      </c>
      <c r="AA128" s="18">
        <v>8181818.1818181816</v>
      </c>
      <c r="AB128" s="18">
        <v>8181818.1818181816</v>
      </c>
      <c r="AC128" s="18">
        <v>8181818.1818181816</v>
      </c>
      <c r="AD128" s="18">
        <v>8181818.1818181816</v>
      </c>
      <c r="AE128" s="18">
        <v>8181818.1818181816</v>
      </c>
      <c r="AF128" s="18">
        <v>8181818.1818181816</v>
      </c>
      <c r="AG128" s="18">
        <v>8181818.1818181816</v>
      </c>
      <c r="AH128" s="18">
        <f t="shared" si="68"/>
        <v>90000000</v>
      </c>
      <c r="AI128" s="124"/>
      <c r="AJ128" s="18">
        <v>0</v>
      </c>
      <c r="AK128" s="18">
        <v>0</v>
      </c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>
        <f t="shared" si="50"/>
        <v>0</v>
      </c>
      <c r="AW128" s="18">
        <f t="shared" si="46"/>
        <v>0</v>
      </c>
      <c r="AX128" s="124"/>
      <c r="AY128" s="133" t="e">
        <f t="shared" si="51"/>
        <v>#DIV/0!</v>
      </c>
      <c r="AZ128" s="133">
        <f t="shared" si="52"/>
        <v>-1</v>
      </c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33">
        <f t="shared" si="53"/>
        <v>-1</v>
      </c>
      <c r="BL128" s="18"/>
    </row>
    <row r="129" spans="1:64">
      <c r="A129" s="16" t="s">
        <v>213</v>
      </c>
      <c r="B129" s="17" t="s">
        <v>214</v>
      </c>
      <c r="C129" s="18">
        <v>930000</v>
      </c>
      <c r="D129" s="18">
        <v>0</v>
      </c>
      <c r="E129" s="18">
        <v>0</v>
      </c>
      <c r="F129" s="18">
        <v>5000000</v>
      </c>
      <c r="G129" s="18">
        <f t="shared" si="63"/>
        <v>5930000</v>
      </c>
      <c r="H129" s="18">
        <v>0</v>
      </c>
      <c r="I129" s="18">
        <v>0</v>
      </c>
      <c r="J129" s="18">
        <f t="shared" si="64"/>
        <v>5930000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f t="shared" si="65"/>
        <v>0</v>
      </c>
      <c r="Q129" s="18">
        <f t="shared" si="66"/>
        <v>5930000</v>
      </c>
      <c r="R129" s="18">
        <f t="shared" si="67"/>
        <v>0</v>
      </c>
      <c r="S129" s="124"/>
      <c r="T129" s="18">
        <v>5930000</v>
      </c>
      <c r="U129" s="18"/>
      <c r="V129" s="18">
        <v>539090.90909090906</v>
      </c>
      <c r="W129" s="18">
        <v>539090.90909090906</v>
      </c>
      <c r="X129" s="18">
        <v>539090.90909090906</v>
      </c>
      <c r="Y129" s="18">
        <v>539090.90909090906</v>
      </c>
      <c r="Z129" s="18">
        <v>539090.90909090906</v>
      </c>
      <c r="AA129" s="18">
        <v>539090.90909090906</v>
      </c>
      <c r="AB129" s="18">
        <v>539090.90909090906</v>
      </c>
      <c r="AC129" s="18">
        <v>539090.90909090906</v>
      </c>
      <c r="AD129" s="18">
        <v>539090.90909090906</v>
      </c>
      <c r="AE129" s="18">
        <v>539090.90909090906</v>
      </c>
      <c r="AF129" s="18">
        <v>539090.90909090906</v>
      </c>
      <c r="AG129" s="18">
        <v>539090.90909090906</v>
      </c>
      <c r="AH129" s="18">
        <f t="shared" si="68"/>
        <v>5930000</v>
      </c>
      <c r="AI129" s="124"/>
      <c r="AJ129" s="18">
        <v>0</v>
      </c>
      <c r="AK129" s="18">
        <v>0</v>
      </c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>
        <f t="shared" si="50"/>
        <v>0</v>
      </c>
      <c r="AW129" s="18">
        <f t="shared" si="46"/>
        <v>0</v>
      </c>
      <c r="AX129" s="124"/>
      <c r="AY129" s="133" t="e">
        <f t="shared" si="51"/>
        <v>#DIV/0!</v>
      </c>
      <c r="AZ129" s="133">
        <f t="shared" si="52"/>
        <v>-1</v>
      </c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33">
        <f t="shared" si="53"/>
        <v>-1</v>
      </c>
      <c r="BL129" s="18"/>
    </row>
    <row r="130" spans="1:64">
      <c r="A130" s="16" t="s">
        <v>215</v>
      </c>
      <c r="B130" s="17" t="s">
        <v>216</v>
      </c>
      <c r="C130" s="18">
        <v>1200000</v>
      </c>
      <c r="D130" s="18">
        <v>0</v>
      </c>
      <c r="E130" s="18">
        <v>0</v>
      </c>
      <c r="F130" s="18">
        <v>5000000</v>
      </c>
      <c r="G130" s="18">
        <f t="shared" si="63"/>
        <v>6200000</v>
      </c>
      <c r="H130" s="18">
        <v>0</v>
      </c>
      <c r="I130" s="18">
        <v>0</v>
      </c>
      <c r="J130" s="18">
        <f t="shared" si="64"/>
        <v>6200000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f t="shared" si="65"/>
        <v>0</v>
      </c>
      <c r="Q130" s="18">
        <f t="shared" si="66"/>
        <v>6200000</v>
      </c>
      <c r="R130" s="18">
        <f t="shared" si="67"/>
        <v>0</v>
      </c>
      <c r="S130" s="124"/>
      <c r="T130" s="18">
        <v>6200000</v>
      </c>
      <c r="U130" s="18"/>
      <c r="V130" s="18">
        <v>563636.36363636365</v>
      </c>
      <c r="W130" s="18">
        <v>563636.36363636365</v>
      </c>
      <c r="X130" s="18">
        <v>563636.36363636365</v>
      </c>
      <c r="Y130" s="18">
        <v>563636.36363636365</v>
      </c>
      <c r="Z130" s="18">
        <v>563636.36363636365</v>
      </c>
      <c r="AA130" s="18">
        <v>563636.36363636365</v>
      </c>
      <c r="AB130" s="18">
        <v>563636.36363636365</v>
      </c>
      <c r="AC130" s="18">
        <v>563636.36363636365</v>
      </c>
      <c r="AD130" s="18">
        <v>563636.36363636365</v>
      </c>
      <c r="AE130" s="18">
        <v>563636.36363636365</v>
      </c>
      <c r="AF130" s="18">
        <v>563636.36363636365</v>
      </c>
      <c r="AG130" s="18">
        <v>563636.36363636365</v>
      </c>
      <c r="AH130" s="18">
        <f t="shared" si="68"/>
        <v>6199999.9999999991</v>
      </c>
      <c r="AI130" s="124"/>
      <c r="AJ130" s="18">
        <v>0</v>
      </c>
      <c r="AK130" s="18">
        <v>0</v>
      </c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>
        <f t="shared" si="50"/>
        <v>0</v>
      </c>
      <c r="AW130" s="18">
        <f t="shared" si="46"/>
        <v>0</v>
      </c>
      <c r="AX130" s="124"/>
      <c r="AY130" s="133" t="e">
        <f t="shared" si="51"/>
        <v>#DIV/0!</v>
      </c>
      <c r="AZ130" s="133">
        <f t="shared" si="52"/>
        <v>-1</v>
      </c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33">
        <f t="shared" si="53"/>
        <v>-1</v>
      </c>
      <c r="BL130" s="18"/>
    </row>
    <row r="131" spans="1:64">
      <c r="A131" s="16" t="s">
        <v>217</v>
      </c>
      <c r="B131" s="17" t="s">
        <v>218</v>
      </c>
      <c r="C131" s="18">
        <v>75350000</v>
      </c>
      <c r="D131" s="18">
        <v>20000000</v>
      </c>
      <c r="E131" s="18">
        <v>0</v>
      </c>
      <c r="F131" s="18">
        <v>20000000</v>
      </c>
      <c r="G131" s="18">
        <f t="shared" si="63"/>
        <v>115350000</v>
      </c>
      <c r="H131" s="18">
        <v>5195925</v>
      </c>
      <c r="I131" s="18">
        <v>18855033</v>
      </c>
      <c r="J131" s="18">
        <f t="shared" si="64"/>
        <v>96494967</v>
      </c>
      <c r="K131" s="18">
        <v>8553000</v>
      </c>
      <c r="L131" s="18">
        <v>9723520</v>
      </c>
      <c r="M131" s="18">
        <v>12488588</v>
      </c>
      <c r="N131" s="18">
        <v>13659108</v>
      </c>
      <c r="O131" s="18">
        <v>25213093</v>
      </c>
      <c r="P131" s="18">
        <f t="shared" si="65"/>
        <v>6358060</v>
      </c>
      <c r="Q131" s="18">
        <f t="shared" si="66"/>
        <v>90136907</v>
      </c>
      <c r="R131" s="18">
        <f t="shared" si="67"/>
        <v>9723520</v>
      </c>
      <c r="S131" s="124"/>
      <c r="T131" s="18">
        <v>115350000</v>
      </c>
      <c r="U131" s="18"/>
      <c r="V131" s="18">
        <v>10486363.636363637</v>
      </c>
      <c r="W131" s="18">
        <v>10486363.636363637</v>
      </c>
      <c r="X131" s="18">
        <v>10486363.636363637</v>
      </c>
      <c r="Y131" s="18">
        <v>10486363.636363637</v>
      </c>
      <c r="Z131" s="18">
        <v>10486363.636363637</v>
      </c>
      <c r="AA131" s="18">
        <v>10486363.636363637</v>
      </c>
      <c r="AB131" s="18">
        <v>10486363.636363637</v>
      </c>
      <c r="AC131" s="18">
        <v>10486363.636363637</v>
      </c>
      <c r="AD131" s="18">
        <v>10486363.636363637</v>
      </c>
      <c r="AE131" s="18">
        <v>10486363.636363637</v>
      </c>
      <c r="AF131" s="18">
        <v>10486363.636363637</v>
      </c>
      <c r="AG131" s="18">
        <v>10486363.636363637</v>
      </c>
      <c r="AH131" s="18">
        <f t="shared" si="68"/>
        <v>115350000.00000003</v>
      </c>
      <c r="AI131" s="124"/>
      <c r="AJ131" s="18">
        <v>1170520</v>
      </c>
      <c r="AK131" s="18">
        <v>8553000</v>
      </c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>
        <f t="shared" si="50"/>
        <v>9723520</v>
      </c>
      <c r="AW131" s="18">
        <f t="shared" si="46"/>
        <v>9723520</v>
      </c>
      <c r="AX131" s="124"/>
      <c r="AY131" s="133" t="e">
        <f t="shared" si="51"/>
        <v>#DIV/0!</v>
      </c>
      <c r="AZ131" s="133">
        <f t="shared" si="52"/>
        <v>-0.18436931079323801</v>
      </c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33">
        <f t="shared" si="53"/>
        <v>-7.2746250541829247E-2</v>
      </c>
      <c r="BL131" s="18"/>
    </row>
    <row r="132" spans="1:64">
      <c r="A132" s="13" t="s">
        <v>219</v>
      </c>
      <c r="B132" s="14" t="s">
        <v>220</v>
      </c>
      <c r="C132" s="15">
        <f>+C133</f>
        <v>50000</v>
      </c>
      <c r="D132" s="15">
        <f t="shared" ref="D132:AF132" si="98">+D133</f>
        <v>0</v>
      </c>
      <c r="E132" s="15">
        <f t="shared" si="98"/>
        <v>0</v>
      </c>
      <c r="F132" s="15">
        <f t="shared" si="98"/>
        <v>0</v>
      </c>
      <c r="G132" s="15">
        <f t="shared" si="98"/>
        <v>50000</v>
      </c>
      <c r="H132" s="15">
        <f t="shared" si="98"/>
        <v>0</v>
      </c>
      <c r="I132" s="15">
        <f t="shared" si="98"/>
        <v>0</v>
      </c>
      <c r="J132" s="15">
        <f t="shared" si="98"/>
        <v>50000</v>
      </c>
      <c r="K132" s="15">
        <f t="shared" si="98"/>
        <v>0</v>
      </c>
      <c r="L132" s="15">
        <f t="shared" si="98"/>
        <v>0</v>
      </c>
      <c r="M132" s="15">
        <f t="shared" si="98"/>
        <v>0</v>
      </c>
      <c r="N132" s="15">
        <f t="shared" si="98"/>
        <v>0</v>
      </c>
      <c r="O132" s="15">
        <f t="shared" si="98"/>
        <v>0</v>
      </c>
      <c r="P132" s="15">
        <f t="shared" si="98"/>
        <v>0</v>
      </c>
      <c r="Q132" s="15">
        <f t="shared" si="98"/>
        <v>50000</v>
      </c>
      <c r="R132" s="15">
        <f t="shared" si="98"/>
        <v>0</v>
      </c>
      <c r="S132" s="124"/>
      <c r="T132" s="15">
        <f t="shared" si="98"/>
        <v>50000</v>
      </c>
      <c r="U132" s="15">
        <f t="shared" si="98"/>
        <v>0</v>
      </c>
      <c r="V132" s="15">
        <f t="shared" si="98"/>
        <v>0</v>
      </c>
      <c r="W132" s="15">
        <f t="shared" si="98"/>
        <v>0</v>
      </c>
      <c r="X132" s="15">
        <f t="shared" si="98"/>
        <v>50000</v>
      </c>
      <c r="Y132" s="15">
        <f t="shared" si="98"/>
        <v>0</v>
      </c>
      <c r="Z132" s="15">
        <f t="shared" si="98"/>
        <v>0</v>
      </c>
      <c r="AA132" s="15">
        <f t="shared" si="98"/>
        <v>0</v>
      </c>
      <c r="AB132" s="15">
        <f t="shared" si="98"/>
        <v>0</v>
      </c>
      <c r="AC132" s="15">
        <f t="shared" si="98"/>
        <v>0</v>
      </c>
      <c r="AD132" s="15">
        <f t="shared" si="98"/>
        <v>0</v>
      </c>
      <c r="AE132" s="15">
        <f t="shared" si="98"/>
        <v>0</v>
      </c>
      <c r="AF132" s="15">
        <f t="shared" si="98"/>
        <v>0</v>
      </c>
      <c r="AG132" s="15">
        <f t="shared" si="49"/>
        <v>0</v>
      </c>
      <c r="AH132" s="15">
        <f t="shared" si="68"/>
        <v>50000</v>
      </c>
      <c r="AI132" s="124"/>
      <c r="AJ132" s="15">
        <v>0</v>
      </c>
      <c r="AK132" s="15">
        <v>0</v>
      </c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>
        <f t="shared" si="50"/>
        <v>0</v>
      </c>
      <c r="AW132" s="15">
        <f t="shared" si="46"/>
        <v>0</v>
      </c>
      <c r="AX132" s="124"/>
      <c r="AY132" s="132" t="e">
        <f t="shared" si="51"/>
        <v>#DIV/0!</v>
      </c>
      <c r="AZ132" s="132" t="e">
        <f t="shared" si="52"/>
        <v>#DIV/0!</v>
      </c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32" t="e">
        <f t="shared" si="53"/>
        <v>#DIV/0!</v>
      </c>
      <c r="BL132" s="15"/>
    </row>
    <row r="133" spans="1:64">
      <c r="A133" s="16" t="s">
        <v>221</v>
      </c>
      <c r="B133" s="17" t="s">
        <v>222</v>
      </c>
      <c r="C133" s="18">
        <v>50000</v>
      </c>
      <c r="D133" s="18">
        <v>0</v>
      </c>
      <c r="E133" s="18">
        <v>0</v>
      </c>
      <c r="F133" s="18">
        <v>0</v>
      </c>
      <c r="G133" s="18">
        <f t="shared" si="63"/>
        <v>50000</v>
      </c>
      <c r="H133" s="18">
        <v>0</v>
      </c>
      <c r="I133" s="18">
        <v>0</v>
      </c>
      <c r="J133" s="18">
        <f t="shared" si="64"/>
        <v>50000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f t="shared" si="65"/>
        <v>0</v>
      </c>
      <c r="Q133" s="18">
        <f t="shared" si="66"/>
        <v>50000</v>
      </c>
      <c r="R133" s="18">
        <f t="shared" si="67"/>
        <v>0</v>
      </c>
      <c r="S133" s="124"/>
      <c r="T133" s="18">
        <v>50000</v>
      </c>
      <c r="U133" s="18">
        <v>0</v>
      </c>
      <c r="V133" s="18">
        <v>0</v>
      </c>
      <c r="W133" s="18">
        <v>0</v>
      </c>
      <c r="X133" s="18">
        <v>50000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f t="shared" si="49"/>
        <v>0</v>
      </c>
      <c r="AH133" s="18">
        <f t="shared" si="68"/>
        <v>50000</v>
      </c>
      <c r="AI133" s="124"/>
      <c r="AJ133" s="18">
        <v>0</v>
      </c>
      <c r="AK133" s="18">
        <v>0</v>
      </c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>
        <f t="shared" si="50"/>
        <v>0</v>
      </c>
      <c r="AW133" s="18">
        <f t="shared" si="46"/>
        <v>0</v>
      </c>
      <c r="AX133" s="124"/>
      <c r="AY133" s="133" t="e">
        <f t="shared" si="51"/>
        <v>#DIV/0!</v>
      </c>
      <c r="AZ133" s="133" t="e">
        <f t="shared" si="52"/>
        <v>#DIV/0!</v>
      </c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33" t="e">
        <f t="shared" si="53"/>
        <v>#DIV/0!</v>
      </c>
      <c r="BL133" s="18"/>
    </row>
    <row r="134" spans="1:64">
      <c r="A134" s="13" t="s">
        <v>223</v>
      </c>
      <c r="B134" s="14" t="s">
        <v>224</v>
      </c>
      <c r="C134" s="15">
        <v>282769400</v>
      </c>
      <c r="D134" s="15">
        <v>282769400</v>
      </c>
      <c r="E134" s="15">
        <v>282769400</v>
      </c>
      <c r="F134" s="15">
        <v>0</v>
      </c>
      <c r="G134" s="15">
        <v>282769400</v>
      </c>
      <c r="H134" s="15">
        <v>282769400</v>
      </c>
      <c r="I134" s="15">
        <v>282769400</v>
      </c>
      <c r="J134" s="15">
        <v>282769400</v>
      </c>
      <c r="K134" s="15">
        <v>282769400</v>
      </c>
      <c r="L134" s="15">
        <v>282769400</v>
      </c>
      <c r="M134" s="15">
        <v>282769400</v>
      </c>
      <c r="N134" s="15">
        <v>282769400</v>
      </c>
      <c r="O134" s="15">
        <v>282769400</v>
      </c>
      <c r="P134" s="15">
        <v>282769400</v>
      </c>
      <c r="Q134" s="15">
        <v>282769400</v>
      </c>
      <c r="R134" s="15">
        <v>282769400</v>
      </c>
      <c r="S134" s="124"/>
      <c r="T134" s="15">
        <v>282769400</v>
      </c>
      <c r="U134" s="15"/>
      <c r="V134" s="15"/>
      <c r="W134" s="15"/>
      <c r="X134" s="15"/>
      <c r="Y134" s="15"/>
      <c r="Z134" s="15">
        <v>282769400</v>
      </c>
      <c r="AA134" s="15"/>
      <c r="AB134" s="15"/>
      <c r="AC134" s="15"/>
      <c r="AD134" s="15"/>
      <c r="AE134" s="15"/>
      <c r="AF134" s="15"/>
      <c r="AG134" s="15">
        <f t="shared" si="49"/>
        <v>0</v>
      </c>
      <c r="AH134" s="15">
        <f t="shared" si="68"/>
        <v>282769400</v>
      </c>
      <c r="AI134" s="124"/>
      <c r="AJ134" s="15">
        <v>0</v>
      </c>
      <c r="AK134" s="15">
        <v>282769400</v>
      </c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>
        <f t="shared" si="50"/>
        <v>282769400</v>
      </c>
      <c r="AW134" s="15">
        <f t="shared" ref="AW134:AW197" si="99">SUM(AJ134:AU134)</f>
        <v>282769400</v>
      </c>
      <c r="AX134" s="124"/>
      <c r="AY134" s="132" t="e">
        <f t="shared" si="51"/>
        <v>#DIV/0!</v>
      </c>
      <c r="AZ134" s="132" t="e">
        <f t="shared" si="52"/>
        <v>#DIV/0!</v>
      </c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32" t="e">
        <f t="shared" si="53"/>
        <v>#DIV/0!</v>
      </c>
      <c r="BL134" s="15"/>
    </row>
    <row r="135" spans="1:64">
      <c r="A135" s="13" t="s">
        <v>225</v>
      </c>
      <c r="B135" s="14" t="s">
        <v>226</v>
      </c>
      <c r="C135" s="15">
        <f>+C136+C137+C143+C146+C151+C157+C162+C165</f>
        <v>811667342</v>
      </c>
      <c r="D135" s="15">
        <f t="shared" ref="D135:AF135" si="100">+D136+D137+D143+D146+D151+D157+D162+D165</f>
        <v>0</v>
      </c>
      <c r="E135" s="15">
        <f t="shared" si="100"/>
        <v>0</v>
      </c>
      <c r="F135" s="15">
        <f t="shared" si="100"/>
        <v>455000000</v>
      </c>
      <c r="G135" s="15">
        <f t="shared" si="100"/>
        <v>1266667342</v>
      </c>
      <c r="H135" s="15">
        <f t="shared" si="100"/>
        <v>189719660</v>
      </c>
      <c r="I135" s="15">
        <f t="shared" si="100"/>
        <v>189719660</v>
      </c>
      <c r="J135" s="15">
        <f t="shared" si="100"/>
        <v>1076947682</v>
      </c>
      <c r="K135" s="15">
        <f t="shared" si="100"/>
        <v>11600000</v>
      </c>
      <c r="L135" s="15">
        <f t="shared" si="100"/>
        <v>11600000</v>
      </c>
      <c r="M135" s="15">
        <f t="shared" si="100"/>
        <v>0</v>
      </c>
      <c r="N135" s="15">
        <f t="shared" si="100"/>
        <v>185000000</v>
      </c>
      <c r="O135" s="15">
        <f t="shared" si="100"/>
        <v>258905000</v>
      </c>
      <c r="P135" s="15">
        <f t="shared" si="100"/>
        <v>69185340</v>
      </c>
      <c r="Q135" s="15">
        <f t="shared" si="100"/>
        <v>1007762342</v>
      </c>
      <c r="R135" s="15">
        <f t="shared" si="100"/>
        <v>11600000</v>
      </c>
      <c r="S135" s="124"/>
      <c r="T135" s="15">
        <f t="shared" si="100"/>
        <v>1266667342</v>
      </c>
      <c r="U135" s="15">
        <f t="shared" si="100"/>
        <v>15833333.33</v>
      </c>
      <c r="V135" s="15">
        <f t="shared" si="100"/>
        <v>92923987.693636358</v>
      </c>
      <c r="W135" s="15">
        <f t="shared" si="100"/>
        <v>115967956.69363636</v>
      </c>
      <c r="X135" s="15">
        <f t="shared" si="100"/>
        <v>223226504.69363636</v>
      </c>
      <c r="Y135" s="15">
        <f t="shared" si="100"/>
        <v>136123987.69363636</v>
      </c>
      <c r="Z135" s="15">
        <f t="shared" si="100"/>
        <v>95123987.693636358</v>
      </c>
      <c r="AA135" s="15">
        <f t="shared" si="100"/>
        <v>208423987.69363636</v>
      </c>
      <c r="AB135" s="15">
        <f t="shared" si="100"/>
        <v>141123987.69363636</v>
      </c>
      <c r="AC135" s="15">
        <f t="shared" si="100"/>
        <v>96623987.693636358</v>
      </c>
      <c r="AD135" s="15">
        <f t="shared" si="100"/>
        <v>61547645.693636358</v>
      </c>
      <c r="AE135" s="15">
        <f t="shared" si="100"/>
        <v>40123987.693636358</v>
      </c>
      <c r="AF135" s="15">
        <f t="shared" si="100"/>
        <v>39623987.733636364</v>
      </c>
      <c r="AG135" s="15">
        <f t="shared" ref="AG135:AG198" si="101">+U135+V135</f>
        <v>108757321.02363636</v>
      </c>
      <c r="AH135" s="15">
        <f t="shared" si="68"/>
        <v>1266667342.0000002</v>
      </c>
      <c r="AI135" s="124"/>
      <c r="AJ135" s="15">
        <v>0</v>
      </c>
      <c r="AK135" s="15">
        <v>11600000</v>
      </c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>
        <f t="shared" ref="AV135:AV198" si="102">+AJ135+AK135</f>
        <v>11600000</v>
      </c>
      <c r="AW135" s="15">
        <f t="shared" si="99"/>
        <v>11600000</v>
      </c>
      <c r="AX135" s="124"/>
      <c r="AY135" s="132">
        <f t="shared" ref="AY135:AY198" si="103">(AJ135-U135)/U135</f>
        <v>-1</v>
      </c>
      <c r="AZ135" s="132">
        <f t="shared" ref="AZ135:AZ198" si="104">(AK135-V135)/V135</f>
        <v>-0.87516678644652701</v>
      </c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32">
        <f t="shared" ref="BK135:BK198" si="105">(AV135-AG135)/AG135</f>
        <v>-0.89334051362409927</v>
      </c>
      <c r="BL135" s="15"/>
    </row>
    <row r="136" spans="1:64">
      <c r="A136" s="16" t="s">
        <v>227</v>
      </c>
      <c r="B136" s="17" t="s">
        <v>228</v>
      </c>
      <c r="C136" s="18">
        <v>5000000</v>
      </c>
      <c r="D136" s="18">
        <v>0</v>
      </c>
      <c r="E136" s="18">
        <v>0</v>
      </c>
      <c r="F136" s="18">
        <v>0</v>
      </c>
      <c r="G136" s="18">
        <f t="shared" si="63"/>
        <v>5000000</v>
      </c>
      <c r="H136" s="18">
        <v>0</v>
      </c>
      <c r="I136" s="18">
        <v>0</v>
      </c>
      <c r="J136" s="18">
        <f t="shared" si="64"/>
        <v>5000000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f t="shared" si="65"/>
        <v>0</v>
      </c>
      <c r="Q136" s="18">
        <f t="shared" si="66"/>
        <v>5000000</v>
      </c>
      <c r="R136" s="18">
        <f t="shared" si="67"/>
        <v>0</v>
      </c>
      <c r="S136" s="124"/>
      <c r="T136" s="18">
        <v>5000000</v>
      </c>
      <c r="U136" s="18">
        <v>0</v>
      </c>
      <c r="V136" s="18">
        <v>2500000</v>
      </c>
      <c r="W136" s="18">
        <v>0</v>
      </c>
      <c r="X136" s="18">
        <v>0</v>
      </c>
      <c r="Y136" s="18">
        <v>0</v>
      </c>
      <c r="Z136" s="18">
        <v>0</v>
      </c>
      <c r="AA136" s="18">
        <v>2500000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f t="shared" si="101"/>
        <v>2500000</v>
      </c>
      <c r="AH136" s="18">
        <f t="shared" si="68"/>
        <v>5000000</v>
      </c>
      <c r="AI136" s="124"/>
      <c r="AJ136" s="18">
        <v>0</v>
      </c>
      <c r="AK136" s="18">
        <v>0</v>
      </c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>
        <f t="shared" si="102"/>
        <v>0</v>
      </c>
      <c r="AW136" s="18">
        <f t="shared" si="99"/>
        <v>0</v>
      </c>
      <c r="AX136" s="124"/>
      <c r="AY136" s="133" t="e">
        <f t="shared" si="103"/>
        <v>#DIV/0!</v>
      </c>
      <c r="AZ136" s="133">
        <f t="shared" si="104"/>
        <v>-1</v>
      </c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33">
        <f t="shared" si="105"/>
        <v>-1</v>
      </c>
      <c r="BL136" s="18"/>
    </row>
    <row r="137" spans="1:64">
      <c r="A137" s="13" t="s">
        <v>229</v>
      </c>
      <c r="B137" s="14" t="s">
        <v>230</v>
      </c>
      <c r="C137" s="15">
        <f>+C138+C139+C140+C141+C142</f>
        <v>77197198</v>
      </c>
      <c r="D137" s="15">
        <f t="shared" ref="D137:AF137" si="106">+D138+D139+D140+D141+D142</f>
        <v>0</v>
      </c>
      <c r="E137" s="15">
        <f t="shared" si="106"/>
        <v>0</v>
      </c>
      <c r="F137" s="15">
        <f t="shared" si="106"/>
        <v>75000000</v>
      </c>
      <c r="G137" s="15">
        <f t="shared" si="106"/>
        <v>152197198</v>
      </c>
      <c r="H137" s="15">
        <f t="shared" si="106"/>
        <v>14745260</v>
      </c>
      <c r="I137" s="15">
        <f t="shared" si="106"/>
        <v>14745260</v>
      </c>
      <c r="J137" s="15">
        <f t="shared" si="106"/>
        <v>137451938</v>
      </c>
      <c r="K137" s="15">
        <f t="shared" si="106"/>
        <v>2900000</v>
      </c>
      <c r="L137" s="15">
        <f t="shared" si="106"/>
        <v>2900000</v>
      </c>
      <c r="M137" s="15">
        <f t="shared" si="106"/>
        <v>0</v>
      </c>
      <c r="N137" s="15">
        <f t="shared" si="106"/>
        <v>0</v>
      </c>
      <c r="O137" s="15">
        <f t="shared" si="106"/>
        <v>55710000</v>
      </c>
      <c r="P137" s="15">
        <f t="shared" si="106"/>
        <v>40964740</v>
      </c>
      <c r="Q137" s="15">
        <f t="shared" si="106"/>
        <v>96487198</v>
      </c>
      <c r="R137" s="15">
        <f t="shared" si="106"/>
        <v>2900000</v>
      </c>
      <c r="S137" s="124"/>
      <c r="T137" s="15">
        <f t="shared" si="106"/>
        <v>152197198</v>
      </c>
      <c r="U137" s="15">
        <f t="shared" si="106"/>
        <v>0</v>
      </c>
      <c r="V137" s="15">
        <f t="shared" si="106"/>
        <v>13836108.90909091</v>
      </c>
      <c r="W137" s="15">
        <f t="shared" si="106"/>
        <v>13836108.90909091</v>
      </c>
      <c r="X137" s="15">
        <f t="shared" si="106"/>
        <v>13836108.90909091</v>
      </c>
      <c r="Y137" s="15">
        <f t="shared" si="106"/>
        <v>13836108.90909091</v>
      </c>
      <c r="Z137" s="15">
        <f t="shared" si="106"/>
        <v>13836108.90909091</v>
      </c>
      <c r="AA137" s="15">
        <f t="shared" si="106"/>
        <v>13836108.90909091</v>
      </c>
      <c r="AB137" s="15">
        <f t="shared" si="106"/>
        <v>13836108.90909091</v>
      </c>
      <c r="AC137" s="15">
        <f t="shared" si="106"/>
        <v>13836108.90909091</v>
      </c>
      <c r="AD137" s="15">
        <f t="shared" si="106"/>
        <v>13836108.90909091</v>
      </c>
      <c r="AE137" s="15">
        <f t="shared" si="106"/>
        <v>13836108.90909091</v>
      </c>
      <c r="AF137" s="15">
        <f t="shared" si="106"/>
        <v>13836108.90909091</v>
      </c>
      <c r="AG137" s="15">
        <f t="shared" si="101"/>
        <v>13836108.90909091</v>
      </c>
      <c r="AH137" s="15">
        <f t="shared" si="68"/>
        <v>152197198</v>
      </c>
      <c r="AI137" s="124"/>
      <c r="AJ137" s="15">
        <v>0</v>
      </c>
      <c r="AK137" s="15">
        <v>2900000</v>
      </c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>
        <f t="shared" si="102"/>
        <v>2900000</v>
      </c>
      <c r="AW137" s="15">
        <f t="shared" si="99"/>
        <v>2900000</v>
      </c>
      <c r="AX137" s="124"/>
      <c r="AY137" s="132" t="e">
        <f t="shared" si="103"/>
        <v>#DIV/0!</v>
      </c>
      <c r="AZ137" s="132">
        <f t="shared" si="104"/>
        <v>-0.79040350006969251</v>
      </c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32">
        <f t="shared" si="105"/>
        <v>-0.79040350006969251</v>
      </c>
      <c r="BL137" s="15"/>
    </row>
    <row r="138" spans="1:64">
      <c r="A138" s="16" t="s">
        <v>231</v>
      </c>
      <c r="B138" s="17" t="s">
        <v>232</v>
      </c>
      <c r="C138" s="18">
        <v>43651366</v>
      </c>
      <c r="D138" s="18">
        <v>0</v>
      </c>
      <c r="E138" s="18">
        <v>0</v>
      </c>
      <c r="F138" s="18">
        <v>20000000</v>
      </c>
      <c r="G138" s="18">
        <f t="shared" si="63"/>
        <v>63651366</v>
      </c>
      <c r="H138" s="18">
        <v>13145260</v>
      </c>
      <c r="I138" s="18">
        <v>13145260</v>
      </c>
      <c r="J138" s="18">
        <f t="shared" si="64"/>
        <v>50506106</v>
      </c>
      <c r="K138" s="18">
        <v>1300000</v>
      </c>
      <c r="L138" s="18">
        <v>1300000</v>
      </c>
      <c r="M138" s="18">
        <v>0</v>
      </c>
      <c r="N138" s="18">
        <v>0</v>
      </c>
      <c r="O138" s="18">
        <v>19110000</v>
      </c>
      <c r="P138" s="18">
        <f t="shared" si="65"/>
        <v>5964740</v>
      </c>
      <c r="Q138" s="18">
        <f t="shared" si="66"/>
        <v>44541366</v>
      </c>
      <c r="R138" s="18">
        <f t="shared" si="67"/>
        <v>1300000</v>
      </c>
      <c r="S138" s="124"/>
      <c r="T138" s="18">
        <v>63651366</v>
      </c>
      <c r="U138" s="18"/>
      <c r="V138" s="18">
        <v>5786487.8181818184</v>
      </c>
      <c r="W138" s="18">
        <v>5786487.8181818184</v>
      </c>
      <c r="X138" s="18">
        <v>5786487.8181818184</v>
      </c>
      <c r="Y138" s="18">
        <v>5786487.8181818184</v>
      </c>
      <c r="Z138" s="18">
        <v>5786487.8181818184</v>
      </c>
      <c r="AA138" s="18">
        <v>5786487.8181818184</v>
      </c>
      <c r="AB138" s="18">
        <v>5786487.8181818184</v>
      </c>
      <c r="AC138" s="18">
        <v>5786487.8181818184</v>
      </c>
      <c r="AD138" s="18">
        <v>5786487.8181818184</v>
      </c>
      <c r="AE138" s="18">
        <v>5786487.8181818184</v>
      </c>
      <c r="AF138" s="18">
        <v>5786487.8181818184</v>
      </c>
      <c r="AG138" s="18">
        <v>5786487.8181818184</v>
      </c>
      <c r="AH138" s="18">
        <f t="shared" si="68"/>
        <v>63651366.000000015</v>
      </c>
      <c r="AI138" s="124"/>
      <c r="AJ138" s="18">
        <v>0</v>
      </c>
      <c r="AK138" s="18">
        <v>1300000</v>
      </c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>
        <f t="shared" si="102"/>
        <v>1300000</v>
      </c>
      <c r="AW138" s="18">
        <f t="shared" si="99"/>
        <v>1300000</v>
      </c>
      <c r="AX138" s="124"/>
      <c r="AY138" s="133" t="e">
        <f t="shared" si="103"/>
        <v>#DIV/0!</v>
      </c>
      <c r="AZ138" s="133">
        <f t="shared" si="104"/>
        <v>-0.7753386785131996</v>
      </c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33">
        <f t="shared" si="105"/>
        <v>-0.7753386785131996</v>
      </c>
      <c r="BL138" s="18"/>
    </row>
    <row r="139" spans="1:64">
      <c r="A139" s="16" t="s">
        <v>233</v>
      </c>
      <c r="B139" s="17" t="s">
        <v>234</v>
      </c>
      <c r="C139" s="18">
        <v>10000000</v>
      </c>
      <c r="D139" s="18">
        <v>0</v>
      </c>
      <c r="E139" s="18">
        <v>0</v>
      </c>
      <c r="F139" s="18">
        <v>35000000</v>
      </c>
      <c r="G139" s="18">
        <f t="shared" si="63"/>
        <v>45000000</v>
      </c>
      <c r="H139" s="18">
        <v>0</v>
      </c>
      <c r="I139" s="18">
        <v>0</v>
      </c>
      <c r="J139" s="18">
        <f t="shared" si="64"/>
        <v>45000000</v>
      </c>
      <c r="K139" s="18">
        <v>0</v>
      </c>
      <c r="L139" s="18">
        <v>0</v>
      </c>
      <c r="M139" s="18">
        <v>0</v>
      </c>
      <c r="N139" s="18">
        <v>0</v>
      </c>
      <c r="O139" s="18">
        <v>35000000</v>
      </c>
      <c r="P139" s="18">
        <f t="shared" si="65"/>
        <v>35000000</v>
      </c>
      <c r="Q139" s="18">
        <f t="shared" si="66"/>
        <v>10000000</v>
      </c>
      <c r="R139" s="18">
        <f t="shared" si="67"/>
        <v>0</v>
      </c>
      <c r="S139" s="124"/>
      <c r="T139" s="18">
        <v>45000000</v>
      </c>
      <c r="U139" s="18"/>
      <c r="V139" s="18">
        <v>4090909.0909090908</v>
      </c>
      <c r="W139" s="18">
        <v>4090909.0909090908</v>
      </c>
      <c r="X139" s="18">
        <v>4090909.0909090908</v>
      </c>
      <c r="Y139" s="18">
        <v>4090909.0909090908</v>
      </c>
      <c r="Z139" s="18">
        <v>4090909.0909090908</v>
      </c>
      <c r="AA139" s="18">
        <v>4090909.0909090908</v>
      </c>
      <c r="AB139" s="18">
        <v>4090909.0909090908</v>
      </c>
      <c r="AC139" s="18">
        <v>4090909.0909090908</v>
      </c>
      <c r="AD139" s="18">
        <v>4090909.0909090908</v>
      </c>
      <c r="AE139" s="18">
        <v>4090909.0909090908</v>
      </c>
      <c r="AF139" s="18">
        <v>4090909.0909090908</v>
      </c>
      <c r="AG139" s="18">
        <v>4090909.0909090908</v>
      </c>
      <c r="AH139" s="18">
        <f t="shared" si="68"/>
        <v>45000000</v>
      </c>
      <c r="AI139" s="124"/>
      <c r="AJ139" s="18">
        <v>0</v>
      </c>
      <c r="AK139" s="18">
        <v>0</v>
      </c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>
        <f t="shared" si="102"/>
        <v>0</v>
      </c>
      <c r="AW139" s="18">
        <f t="shared" si="99"/>
        <v>0</v>
      </c>
      <c r="AX139" s="124"/>
      <c r="AY139" s="133" t="e">
        <f t="shared" si="103"/>
        <v>#DIV/0!</v>
      </c>
      <c r="AZ139" s="133">
        <f t="shared" si="104"/>
        <v>-1</v>
      </c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33">
        <f t="shared" si="105"/>
        <v>-1</v>
      </c>
      <c r="BL139" s="18"/>
    </row>
    <row r="140" spans="1:64">
      <c r="A140" s="16" t="s">
        <v>235</v>
      </c>
      <c r="B140" s="17" t="s">
        <v>236</v>
      </c>
      <c r="C140" s="18">
        <v>16545832</v>
      </c>
      <c r="D140" s="18">
        <v>0</v>
      </c>
      <c r="E140" s="18">
        <v>0</v>
      </c>
      <c r="F140" s="18">
        <v>10000000</v>
      </c>
      <c r="G140" s="18">
        <f t="shared" si="63"/>
        <v>26545832</v>
      </c>
      <c r="H140" s="18">
        <v>1600000</v>
      </c>
      <c r="I140" s="18">
        <v>1600000</v>
      </c>
      <c r="J140" s="18">
        <f t="shared" si="64"/>
        <v>24945832</v>
      </c>
      <c r="K140" s="18">
        <v>1600000</v>
      </c>
      <c r="L140" s="18">
        <v>1600000</v>
      </c>
      <c r="M140" s="18">
        <v>0</v>
      </c>
      <c r="N140" s="18">
        <v>0</v>
      </c>
      <c r="O140" s="18">
        <v>1600000</v>
      </c>
      <c r="P140" s="18">
        <f t="shared" si="65"/>
        <v>0</v>
      </c>
      <c r="Q140" s="18">
        <f t="shared" si="66"/>
        <v>24945832</v>
      </c>
      <c r="R140" s="18">
        <f t="shared" si="67"/>
        <v>1600000</v>
      </c>
      <c r="S140" s="124"/>
      <c r="T140" s="18">
        <v>26545832</v>
      </c>
      <c r="U140" s="18"/>
      <c r="V140" s="18">
        <v>2413257.4545454546</v>
      </c>
      <c r="W140" s="18">
        <v>2413257.4545454546</v>
      </c>
      <c r="X140" s="18">
        <v>2413257.4545454546</v>
      </c>
      <c r="Y140" s="18">
        <v>2413257.4545454546</v>
      </c>
      <c r="Z140" s="18">
        <v>2413257.4545454546</v>
      </c>
      <c r="AA140" s="18">
        <v>2413257.4545454546</v>
      </c>
      <c r="AB140" s="18">
        <v>2413257.4545454546</v>
      </c>
      <c r="AC140" s="18">
        <v>2413257.4545454546</v>
      </c>
      <c r="AD140" s="18">
        <v>2413257.4545454546</v>
      </c>
      <c r="AE140" s="18">
        <v>2413257.4545454546</v>
      </c>
      <c r="AF140" s="18">
        <v>2413257.4545454546</v>
      </c>
      <c r="AG140" s="18">
        <v>2413257.4545454546</v>
      </c>
      <c r="AH140" s="18">
        <f t="shared" ref="AH140:AH203" si="107">SUM(U140:AF140)</f>
        <v>26545831.999999996</v>
      </c>
      <c r="AI140" s="124"/>
      <c r="AJ140" s="18">
        <v>0</v>
      </c>
      <c r="AK140" s="18">
        <v>1600000</v>
      </c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>
        <f t="shared" si="102"/>
        <v>1600000</v>
      </c>
      <c r="AW140" s="18">
        <f t="shared" si="99"/>
        <v>1600000</v>
      </c>
      <c r="AX140" s="124"/>
      <c r="AY140" s="133" t="e">
        <f t="shared" si="103"/>
        <v>#DIV/0!</v>
      </c>
      <c r="AZ140" s="133">
        <f t="shared" si="104"/>
        <v>-0.33699572874566525</v>
      </c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33">
        <f t="shared" si="105"/>
        <v>-0.33699572874566525</v>
      </c>
      <c r="BL140" s="18"/>
    </row>
    <row r="141" spans="1:64">
      <c r="A141" s="16" t="s">
        <v>237</v>
      </c>
      <c r="B141" s="17" t="s">
        <v>238</v>
      </c>
      <c r="C141" s="18">
        <v>7000000</v>
      </c>
      <c r="D141" s="18">
        <v>0</v>
      </c>
      <c r="E141" s="18">
        <v>0</v>
      </c>
      <c r="F141" s="18">
        <v>0</v>
      </c>
      <c r="G141" s="18">
        <f t="shared" si="63"/>
        <v>7000000</v>
      </c>
      <c r="H141" s="18">
        <v>0</v>
      </c>
      <c r="I141" s="18">
        <v>0</v>
      </c>
      <c r="J141" s="18">
        <f t="shared" ref="J141:J204" si="108">+G141-I141</f>
        <v>7000000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f t="shared" si="65"/>
        <v>0</v>
      </c>
      <c r="Q141" s="18">
        <f t="shared" ref="Q141:Q204" si="109">+G141-O141</f>
        <v>7000000</v>
      </c>
      <c r="R141" s="18">
        <f t="shared" si="67"/>
        <v>0</v>
      </c>
      <c r="S141" s="124"/>
      <c r="T141" s="18">
        <v>7000000</v>
      </c>
      <c r="U141" s="18">
        <v>0</v>
      </c>
      <c r="V141" s="18">
        <v>636363.63636363635</v>
      </c>
      <c r="W141" s="18">
        <v>636363.63636363635</v>
      </c>
      <c r="X141" s="18">
        <v>636363.63636363635</v>
      </c>
      <c r="Y141" s="18">
        <v>636363.63636363635</v>
      </c>
      <c r="Z141" s="18">
        <v>636363.63636363635</v>
      </c>
      <c r="AA141" s="18">
        <v>636363.63636363635</v>
      </c>
      <c r="AB141" s="18">
        <v>636363.63636363635</v>
      </c>
      <c r="AC141" s="18">
        <v>636363.63636363635</v>
      </c>
      <c r="AD141" s="18">
        <v>636363.63636363635</v>
      </c>
      <c r="AE141" s="18">
        <v>636363.63636363635</v>
      </c>
      <c r="AF141" s="18">
        <v>636363.63636363635</v>
      </c>
      <c r="AG141" s="18">
        <v>636363.63636363635</v>
      </c>
      <c r="AH141" s="18">
        <f t="shared" si="107"/>
        <v>7000000.0000000009</v>
      </c>
      <c r="AI141" s="124"/>
      <c r="AJ141" s="18">
        <v>0</v>
      </c>
      <c r="AK141" s="18">
        <v>0</v>
      </c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>
        <f t="shared" si="102"/>
        <v>0</v>
      </c>
      <c r="AW141" s="18">
        <f t="shared" si="99"/>
        <v>0</v>
      </c>
      <c r="AX141" s="124"/>
      <c r="AY141" s="133" t="e">
        <f t="shared" si="103"/>
        <v>#DIV/0!</v>
      </c>
      <c r="AZ141" s="133">
        <f t="shared" si="104"/>
        <v>-1</v>
      </c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33">
        <f t="shared" si="105"/>
        <v>-1</v>
      </c>
      <c r="BL141" s="18"/>
    </row>
    <row r="142" spans="1:64">
      <c r="A142" s="16" t="s">
        <v>856</v>
      </c>
      <c r="B142" s="17" t="s">
        <v>857</v>
      </c>
      <c r="C142" s="18"/>
      <c r="D142" s="18"/>
      <c r="E142" s="18"/>
      <c r="F142" s="18">
        <v>10000000</v>
      </c>
      <c r="G142" s="18">
        <f t="shared" ref="G142:G205" si="110">+C142+D142-E142+F142</f>
        <v>10000000</v>
      </c>
      <c r="H142" s="18">
        <v>0</v>
      </c>
      <c r="I142" s="18">
        <v>0</v>
      </c>
      <c r="J142" s="18">
        <f t="shared" si="108"/>
        <v>10000000</v>
      </c>
      <c r="K142" s="18">
        <v>0</v>
      </c>
      <c r="L142" s="18">
        <v>0</v>
      </c>
      <c r="M142" s="18"/>
      <c r="N142" s="18"/>
      <c r="O142" s="18">
        <v>0</v>
      </c>
      <c r="P142" s="18">
        <f t="shared" ref="P142:P205" si="111">+O142-I142</f>
        <v>0</v>
      </c>
      <c r="Q142" s="18">
        <f t="shared" si="109"/>
        <v>10000000</v>
      </c>
      <c r="R142" s="18">
        <f t="shared" ref="R142:R205" si="112">+L142</f>
        <v>0</v>
      </c>
      <c r="S142" s="124"/>
      <c r="T142" s="18">
        <v>10000000</v>
      </c>
      <c r="U142" s="18"/>
      <c r="V142" s="18">
        <v>909090.90909090906</v>
      </c>
      <c r="W142" s="18">
        <v>909090.90909090906</v>
      </c>
      <c r="X142" s="18">
        <v>909090.90909090906</v>
      </c>
      <c r="Y142" s="18">
        <v>909090.90909090906</v>
      </c>
      <c r="Z142" s="18">
        <v>909090.90909090906</v>
      </c>
      <c r="AA142" s="18">
        <v>909090.90909090906</v>
      </c>
      <c r="AB142" s="18">
        <v>909090.90909090906</v>
      </c>
      <c r="AC142" s="18">
        <v>909090.90909090906</v>
      </c>
      <c r="AD142" s="18">
        <v>909090.90909090906</v>
      </c>
      <c r="AE142" s="18">
        <v>909090.90909090906</v>
      </c>
      <c r="AF142" s="18">
        <v>909090.90909090906</v>
      </c>
      <c r="AG142" s="18">
        <v>909090.90909090906</v>
      </c>
      <c r="AH142" s="18">
        <f t="shared" si="107"/>
        <v>9999999.9999999981</v>
      </c>
      <c r="AI142" s="124"/>
      <c r="AJ142" s="18"/>
      <c r="AK142" s="18">
        <v>0</v>
      </c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>
        <f t="shared" si="102"/>
        <v>0</v>
      </c>
      <c r="AW142" s="18">
        <f t="shared" si="99"/>
        <v>0</v>
      </c>
      <c r="AX142" s="124"/>
      <c r="AY142" s="133" t="e">
        <f t="shared" si="103"/>
        <v>#DIV/0!</v>
      </c>
      <c r="AZ142" s="133">
        <f t="shared" si="104"/>
        <v>-1</v>
      </c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33">
        <f t="shared" si="105"/>
        <v>-1</v>
      </c>
      <c r="BL142" s="18"/>
    </row>
    <row r="143" spans="1:64">
      <c r="A143" s="13" t="s">
        <v>239</v>
      </c>
      <c r="B143" s="14" t="s">
        <v>240</v>
      </c>
      <c r="C143" s="15">
        <f>+C144+C145</f>
        <v>62600000</v>
      </c>
      <c r="D143" s="15">
        <f t="shared" ref="D143:AF143" si="113">+D144+D145</f>
        <v>0</v>
      </c>
      <c r="E143" s="15">
        <f t="shared" si="113"/>
        <v>0</v>
      </c>
      <c r="F143" s="15">
        <f t="shared" si="113"/>
        <v>20000000</v>
      </c>
      <c r="G143" s="15">
        <f t="shared" si="113"/>
        <v>82600000</v>
      </c>
      <c r="H143" s="15">
        <f t="shared" si="113"/>
        <v>45200000</v>
      </c>
      <c r="I143" s="15">
        <f t="shared" si="113"/>
        <v>45200000</v>
      </c>
      <c r="J143" s="15">
        <f t="shared" si="113"/>
        <v>37400000</v>
      </c>
      <c r="K143" s="15">
        <f t="shared" si="113"/>
        <v>200000</v>
      </c>
      <c r="L143" s="15">
        <f t="shared" si="113"/>
        <v>200000</v>
      </c>
      <c r="M143" s="15">
        <f t="shared" si="113"/>
        <v>0</v>
      </c>
      <c r="N143" s="15">
        <f t="shared" si="113"/>
        <v>45000000</v>
      </c>
      <c r="O143" s="15">
        <f t="shared" si="113"/>
        <v>45200000</v>
      </c>
      <c r="P143" s="15">
        <f t="shared" si="113"/>
        <v>0</v>
      </c>
      <c r="Q143" s="15">
        <f t="shared" si="113"/>
        <v>37400000</v>
      </c>
      <c r="R143" s="15">
        <f t="shared" si="113"/>
        <v>200000</v>
      </c>
      <c r="S143" s="124"/>
      <c r="T143" s="15">
        <f t="shared" si="113"/>
        <v>82600000</v>
      </c>
      <c r="U143" s="15">
        <f t="shared" si="113"/>
        <v>0</v>
      </c>
      <c r="V143" s="15">
        <f t="shared" si="113"/>
        <v>12390909.09090909</v>
      </c>
      <c r="W143" s="15">
        <f t="shared" si="113"/>
        <v>9590909.0909090899</v>
      </c>
      <c r="X143" s="15">
        <f t="shared" si="113"/>
        <v>6090909.0909090908</v>
      </c>
      <c r="Y143" s="15">
        <f t="shared" si="113"/>
        <v>6090909.0909090908</v>
      </c>
      <c r="Z143" s="15">
        <f t="shared" si="113"/>
        <v>6090909.0909090908</v>
      </c>
      <c r="AA143" s="15">
        <f t="shared" si="113"/>
        <v>12390909.09090909</v>
      </c>
      <c r="AB143" s="15">
        <f t="shared" si="113"/>
        <v>6090909.0909090908</v>
      </c>
      <c r="AC143" s="15">
        <f t="shared" si="113"/>
        <v>6090909.0909090908</v>
      </c>
      <c r="AD143" s="15">
        <f t="shared" si="113"/>
        <v>6090909.0909090908</v>
      </c>
      <c r="AE143" s="15">
        <f t="shared" si="113"/>
        <v>6090909.0909090908</v>
      </c>
      <c r="AF143" s="15">
        <f t="shared" si="113"/>
        <v>5590909.0909090908</v>
      </c>
      <c r="AG143" s="15">
        <f t="shared" si="101"/>
        <v>12390909.09090909</v>
      </c>
      <c r="AH143" s="15">
        <f t="shared" si="107"/>
        <v>82600000.000000015</v>
      </c>
      <c r="AI143" s="124"/>
      <c r="AJ143" s="15">
        <v>0</v>
      </c>
      <c r="AK143" s="15">
        <v>200000</v>
      </c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>
        <f t="shared" si="102"/>
        <v>200000</v>
      </c>
      <c r="AW143" s="15">
        <f t="shared" si="99"/>
        <v>200000</v>
      </c>
      <c r="AX143" s="124"/>
      <c r="AY143" s="132" t="e">
        <f t="shared" si="103"/>
        <v>#DIV/0!</v>
      </c>
      <c r="AZ143" s="132">
        <f t="shared" si="104"/>
        <v>-0.98385913426265592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32">
        <f t="shared" si="105"/>
        <v>-0.98385913426265592</v>
      </c>
      <c r="BL143" s="15"/>
    </row>
    <row r="144" spans="1:64">
      <c r="A144" s="16" t="s">
        <v>241</v>
      </c>
      <c r="B144" s="17" t="s">
        <v>242</v>
      </c>
      <c r="C144" s="18">
        <v>21100000</v>
      </c>
      <c r="D144" s="18">
        <v>0</v>
      </c>
      <c r="E144" s="18">
        <v>0</v>
      </c>
      <c r="F144" s="18">
        <v>0</v>
      </c>
      <c r="G144" s="18">
        <f t="shared" si="110"/>
        <v>21100000</v>
      </c>
      <c r="H144" s="18">
        <v>12200000</v>
      </c>
      <c r="I144" s="18">
        <v>12200000</v>
      </c>
      <c r="J144" s="18">
        <f t="shared" si="108"/>
        <v>8900000</v>
      </c>
      <c r="K144" s="18">
        <v>200000</v>
      </c>
      <c r="L144" s="18">
        <v>200000</v>
      </c>
      <c r="M144" s="18">
        <v>0</v>
      </c>
      <c r="N144" s="18">
        <v>12000000</v>
      </c>
      <c r="O144" s="18">
        <v>12200000</v>
      </c>
      <c r="P144" s="18">
        <f t="shared" si="111"/>
        <v>0</v>
      </c>
      <c r="Q144" s="18">
        <f t="shared" si="109"/>
        <v>8900000</v>
      </c>
      <c r="R144" s="18">
        <f t="shared" si="112"/>
        <v>200000</v>
      </c>
      <c r="S144" s="124"/>
      <c r="T144" s="18">
        <v>21100000</v>
      </c>
      <c r="U144" s="18">
        <v>0</v>
      </c>
      <c r="V144" s="18">
        <v>6800000</v>
      </c>
      <c r="W144" s="18">
        <v>4000000</v>
      </c>
      <c r="X144" s="18">
        <v>500000</v>
      </c>
      <c r="Y144" s="18">
        <v>500000</v>
      </c>
      <c r="Z144" s="18">
        <v>500000</v>
      </c>
      <c r="AA144" s="18">
        <v>6800000</v>
      </c>
      <c r="AB144" s="18">
        <v>500000</v>
      </c>
      <c r="AC144" s="18">
        <v>500000</v>
      </c>
      <c r="AD144" s="18">
        <v>500000</v>
      </c>
      <c r="AE144" s="18">
        <v>500000</v>
      </c>
      <c r="AF144" s="18">
        <v>0</v>
      </c>
      <c r="AG144" s="18">
        <f t="shared" si="101"/>
        <v>6800000</v>
      </c>
      <c r="AH144" s="18">
        <f t="shared" si="107"/>
        <v>21100000</v>
      </c>
      <c r="AI144" s="124"/>
      <c r="AJ144" s="18">
        <v>0</v>
      </c>
      <c r="AK144" s="18">
        <v>200000</v>
      </c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>
        <f t="shared" si="102"/>
        <v>200000</v>
      </c>
      <c r="AW144" s="18">
        <f t="shared" si="99"/>
        <v>200000</v>
      </c>
      <c r="AX144" s="124"/>
      <c r="AY144" s="133" t="e">
        <f t="shared" si="103"/>
        <v>#DIV/0!</v>
      </c>
      <c r="AZ144" s="133">
        <f t="shared" si="104"/>
        <v>-0.97058823529411764</v>
      </c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33">
        <f t="shared" si="105"/>
        <v>-0.97058823529411764</v>
      </c>
      <c r="BL144" s="18"/>
    </row>
    <row r="145" spans="1:64">
      <c r="A145" s="16" t="s">
        <v>243</v>
      </c>
      <c r="B145" s="17" t="s">
        <v>244</v>
      </c>
      <c r="C145" s="18">
        <v>41500000</v>
      </c>
      <c r="D145" s="18">
        <v>0</v>
      </c>
      <c r="E145" s="18">
        <v>0</v>
      </c>
      <c r="F145" s="18">
        <v>20000000</v>
      </c>
      <c r="G145" s="18">
        <f t="shared" si="110"/>
        <v>61500000</v>
      </c>
      <c r="H145" s="18">
        <v>33000000</v>
      </c>
      <c r="I145" s="18">
        <v>33000000</v>
      </c>
      <c r="J145" s="18">
        <f t="shared" si="108"/>
        <v>28500000</v>
      </c>
      <c r="K145" s="18">
        <v>0</v>
      </c>
      <c r="L145" s="18">
        <v>0</v>
      </c>
      <c r="M145" s="18">
        <v>0</v>
      </c>
      <c r="N145" s="18">
        <v>33000000</v>
      </c>
      <c r="O145" s="18">
        <v>33000000</v>
      </c>
      <c r="P145" s="18">
        <f t="shared" si="111"/>
        <v>0</v>
      </c>
      <c r="Q145" s="18">
        <f t="shared" si="109"/>
        <v>28500000</v>
      </c>
      <c r="R145" s="18">
        <f t="shared" si="112"/>
        <v>0</v>
      </c>
      <c r="S145" s="124"/>
      <c r="T145" s="18">
        <v>61500000</v>
      </c>
      <c r="U145" s="18"/>
      <c r="V145" s="18">
        <v>5590909.0909090908</v>
      </c>
      <c r="W145" s="18">
        <v>5590909.0909090908</v>
      </c>
      <c r="X145" s="18">
        <v>5590909.0909090908</v>
      </c>
      <c r="Y145" s="18">
        <v>5590909.0909090908</v>
      </c>
      <c r="Z145" s="18">
        <v>5590909.0909090908</v>
      </c>
      <c r="AA145" s="18">
        <v>5590909.0909090908</v>
      </c>
      <c r="AB145" s="18">
        <v>5590909.0909090908</v>
      </c>
      <c r="AC145" s="18">
        <v>5590909.0909090908</v>
      </c>
      <c r="AD145" s="18">
        <v>5590909.0909090908</v>
      </c>
      <c r="AE145" s="18">
        <v>5590909.0909090908</v>
      </c>
      <c r="AF145" s="18">
        <v>5590909.0909090908</v>
      </c>
      <c r="AG145" s="18">
        <v>5590909.0909090908</v>
      </c>
      <c r="AH145" s="18">
        <f t="shared" si="107"/>
        <v>61500000.000000007</v>
      </c>
      <c r="AI145" s="124"/>
      <c r="AJ145" s="18">
        <v>0</v>
      </c>
      <c r="AK145" s="18">
        <v>0</v>
      </c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>
        <f t="shared" si="102"/>
        <v>0</v>
      </c>
      <c r="AW145" s="18">
        <f t="shared" si="99"/>
        <v>0</v>
      </c>
      <c r="AX145" s="124"/>
      <c r="AY145" s="133" t="e">
        <f t="shared" si="103"/>
        <v>#DIV/0!</v>
      </c>
      <c r="AZ145" s="133">
        <f t="shared" si="104"/>
        <v>-1</v>
      </c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33">
        <f t="shared" si="105"/>
        <v>-1</v>
      </c>
      <c r="BL145" s="18"/>
    </row>
    <row r="146" spans="1:64">
      <c r="A146" s="13" t="s">
        <v>245</v>
      </c>
      <c r="B146" s="14" t="s">
        <v>246</v>
      </c>
      <c r="C146" s="15">
        <f>+C147+C148+C149+C150</f>
        <v>228388493</v>
      </c>
      <c r="D146" s="15">
        <f t="shared" ref="D146:AF146" si="114">+D147+D148+D149+D150</f>
        <v>0</v>
      </c>
      <c r="E146" s="15">
        <f t="shared" si="114"/>
        <v>0</v>
      </c>
      <c r="F146" s="15">
        <f t="shared" si="114"/>
        <v>0</v>
      </c>
      <c r="G146" s="15">
        <f t="shared" si="114"/>
        <v>228388493</v>
      </c>
      <c r="H146" s="15">
        <f t="shared" si="114"/>
        <v>105000000</v>
      </c>
      <c r="I146" s="15">
        <f t="shared" si="114"/>
        <v>105000000</v>
      </c>
      <c r="J146" s="15">
        <f t="shared" si="114"/>
        <v>123388493</v>
      </c>
      <c r="K146" s="15">
        <f t="shared" si="114"/>
        <v>0</v>
      </c>
      <c r="L146" s="15">
        <f t="shared" si="114"/>
        <v>0</v>
      </c>
      <c r="M146" s="15">
        <f t="shared" si="114"/>
        <v>0</v>
      </c>
      <c r="N146" s="15">
        <f t="shared" si="114"/>
        <v>130000000</v>
      </c>
      <c r="O146" s="15">
        <f t="shared" si="114"/>
        <v>130000000</v>
      </c>
      <c r="P146" s="15">
        <f t="shared" si="114"/>
        <v>25000000</v>
      </c>
      <c r="Q146" s="15">
        <f t="shared" si="114"/>
        <v>98388493</v>
      </c>
      <c r="R146" s="15">
        <f t="shared" si="114"/>
        <v>0</v>
      </c>
      <c r="S146" s="124"/>
      <c r="T146" s="15">
        <f t="shared" si="114"/>
        <v>228388493</v>
      </c>
      <c r="U146" s="15">
        <f t="shared" si="114"/>
        <v>15000000</v>
      </c>
      <c r="V146" s="15">
        <f t="shared" si="114"/>
        <v>11000000</v>
      </c>
      <c r="W146" s="15">
        <f t="shared" si="114"/>
        <v>10607740</v>
      </c>
      <c r="X146" s="15">
        <f t="shared" si="114"/>
        <v>33628749</v>
      </c>
      <c r="Y146" s="15">
        <f t="shared" si="114"/>
        <v>63413634</v>
      </c>
      <c r="Z146" s="15">
        <f t="shared" si="114"/>
        <v>22000000</v>
      </c>
      <c r="AA146" s="15">
        <f t="shared" si="114"/>
        <v>18738370</v>
      </c>
      <c r="AB146" s="15">
        <f t="shared" si="114"/>
        <v>14000000</v>
      </c>
      <c r="AC146" s="15">
        <f t="shared" si="114"/>
        <v>10000000</v>
      </c>
      <c r="AD146" s="15">
        <f t="shared" si="114"/>
        <v>10000000</v>
      </c>
      <c r="AE146" s="15">
        <f t="shared" si="114"/>
        <v>10000000</v>
      </c>
      <c r="AF146" s="15">
        <f t="shared" si="114"/>
        <v>10000000</v>
      </c>
      <c r="AG146" s="15">
        <f t="shared" si="101"/>
        <v>26000000</v>
      </c>
      <c r="AH146" s="15">
        <f t="shared" si="107"/>
        <v>228388493</v>
      </c>
      <c r="AI146" s="124"/>
      <c r="AJ146" s="15">
        <v>0</v>
      </c>
      <c r="AK146" s="15">
        <v>0</v>
      </c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>
        <f t="shared" si="102"/>
        <v>0</v>
      </c>
      <c r="AW146" s="15">
        <f t="shared" si="99"/>
        <v>0</v>
      </c>
      <c r="AX146" s="124"/>
      <c r="AY146" s="132">
        <f t="shared" si="103"/>
        <v>-1</v>
      </c>
      <c r="AZ146" s="132">
        <f t="shared" si="104"/>
        <v>-1</v>
      </c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32">
        <f t="shared" si="105"/>
        <v>-1</v>
      </c>
      <c r="BL146" s="15"/>
    </row>
    <row r="147" spans="1:64">
      <c r="A147" s="16" t="s">
        <v>247</v>
      </c>
      <c r="B147" s="17" t="s">
        <v>248</v>
      </c>
      <c r="C147" s="18">
        <v>64759744</v>
      </c>
      <c r="D147" s="18">
        <v>0</v>
      </c>
      <c r="E147" s="18">
        <v>0</v>
      </c>
      <c r="F147" s="18">
        <v>0</v>
      </c>
      <c r="G147" s="18">
        <f t="shared" si="110"/>
        <v>64759744</v>
      </c>
      <c r="H147" s="18">
        <v>0</v>
      </c>
      <c r="I147" s="18">
        <v>0</v>
      </c>
      <c r="J147" s="18">
        <f t="shared" si="108"/>
        <v>64759744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f t="shared" si="111"/>
        <v>0</v>
      </c>
      <c r="Q147" s="18">
        <f t="shared" si="109"/>
        <v>64759744</v>
      </c>
      <c r="R147" s="18">
        <f t="shared" si="112"/>
        <v>0</v>
      </c>
      <c r="S147" s="124"/>
      <c r="T147" s="18">
        <v>64759744</v>
      </c>
      <c r="U147" s="18">
        <v>0</v>
      </c>
      <c r="V147" s="18">
        <v>0</v>
      </c>
      <c r="W147" s="18">
        <v>607740</v>
      </c>
      <c r="X147" s="18">
        <v>0</v>
      </c>
      <c r="Y147" s="18">
        <v>52413634</v>
      </c>
      <c r="Z147" s="18">
        <v>0</v>
      </c>
      <c r="AA147" s="18">
        <v>7738370</v>
      </c>
      <c r="AB147" s="18">
        <v>4000000</v>
      </c>
      <c r="AC147" s="18">
        <v>0</v>
      </c>
      <c r="AD147" s="18">
        <v>0</v>
      </c>
      <c r="AE147" s="18">
        <v>0</v>
      </c>
      <c r="AF147" s="18">
        <v>0</v>
      </c>
      <c r="AG147" s="18">
        <f t="shared" si="101"/>
        <v>0</v>
      </c>
      <c r="AH147" s="18">
        <f t="shared" si="107"/>
        <v>64759744</v>
      </c>
      <c r="AI147" s="124"/>
      <c r="AJ147" s="18">
        <v>0</v>
      </c>
      <c r="AK147" s="18">
        <v>0</v>
      </c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>
        <f t="shared" si="102"/>
        <v>0</v>
      </c>
      <c r="AW147" s="18">
        <f t="shared" si="99"/>
        <v>0</v>
      </c>
      <c r="AX147" s="124"/>
      <c r="AY147" s="133" t="e">
        <f t="shared" si="103"/>
        <v>#DIV/0!</v>
      </c>
      <c r="AZ147" s="133" t="e">
        <f t="shared" si="104"/>
        <v>#DIV/0!</v>
      </c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33" t="e">
        <f t="shared" si="105"/>
        <v>#DIV/0!</v>
      </c>
      <c r="BL147" s="18"/>
    </row>
    <row r="148" spans="1:64">
      <c r="A148" s="16" t="s">
        <v>249</v>
      </c>
      <c r="B148" s="17" t="s">
        <v>250</v>
      </c>
      <c r="C148" s="18">
        <v>40628749</v>
      </c>
      <c r="D148" s="18">
        <v>0</v>
      </c>
      <c r="E148" s="18">
        <v>0</v>
      </c>
      <c r="F148" s="18">
        <v>0</v>
      </c>
      <c r="G148" s="18">
        <f t="shared" si="110"/>
        <v>40628749</v>
      </c>
      <c r="H148" s="18">
        <v>0</v>
      </c>
      <c r="I148" s="18">
        <v>0</v>
      </c>
      <c r="J148" s="18">
        <f t="shared" si="108"/>
        <v>40628749</v>
      </c>
      <c r="K148" s="18">
        <v>0</v>
      </c>
      <c r="L148" s="18">
        <v>0</v>
      </c>
      <c r="M148" s="18">
        <v>0</v>
      </c>
      <c r="N148" s="18">
        <v>10000000</v>
      </c>
      <c r="O148" s="18">
        <v>10000000</v>
      </c>
      <c r="P148" s="18">
        <f t="shared" si="111"/>
        <v>10000000</v>
      </c>
      <c r="Q148" s="18">
        <f t="shared" si="109"/>
        <v>30628749</v>
      </c>
      <c r="R148" s="18">
        <f t="shared" si="112"/>
        <v>0</v>
      </c>
      <c r="S148" s="124"/>
      <c r="T148" s="18">
        <v>40628749</v>
      </c>
      <c r="U148" s="18">
        <v>5000000</v>
      </c>
      <c r="V148" s="18">
        <v>0</v>
      </c>
      <c r="W148" s="18">
        <v>0</v>
      </c>
      <c r="X148" s="18">
        <v>23628749</v>
      </c>
      <c r="Y148" s="18">
        <v>0</v>
      </c>
      <c r="Z148" s="18">
        <v>12000000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f t="shared" si="101"/>
        <v>5000000</v>
      </c>
      <c r="AH148" s="18">
        <f t="shared" si="107"/>
        <v>40628749</v>
      </c>
      <c r="AI148" s="124"/>
      <c r="AJ148" s="18">
        <v>0</v>
      </c>
      <c r="AK148" s="18">
        <v>0</v>
      </c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>
        <f t="shared" si="102"/>
        <v>0</v>
      </c>
      <c r="AW148" s="18">
        <f t="shared" si="99"/>
        <v>0</v>
      </c>
      <c r="AX148" s="124"/>
      <c r="AY148" s="133">
        <f t="shared" si="103"/>
        <v>-1</v>
      </c>
      <c r="AZ148" s="133" t="e">
        <f t="shared" si="104"/>
        <v>#DIV/0!</v>
      </c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33">
        <f t="shared" si="105"/>
        <v>-1</v>
      </c>
      <c r="BL148" s="18"/>
    </row>
    <row r="149" spans="1:64">
      <c r="A149" s="16" t="s">
        <v>251</v>
      </c>
      <c r="B149" s="17" t="s">
        <v>252</v>
      </c>
      <c r="C149" s="18">
        <v>3000000</v>
      </c>
      <c r="D149" s="18">
        <v>0</v>
      </c>
      <c r="E149" s="18">
        <v>0</v>
      </c>
      <c r="F149" s="18">
        <v>0</v>
      </c>
      <c r="G149" s="18">
        <f t="shared" si="110"/>
        <v>3000000</v>
      </c>
      <c r="H149" s="18">
        <v>0</v>
      </c>
      <c r="I149" s="18">
        <v>0</v>
      </c>
      <c r="J149" s="18">
        <f t="shared" si="108"/>
        <v>3000000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f t="shared" si="111"/>
        <v>0</v>
      </c>
      <c r="Q149" s="18">
        <f t="shared" si="109"/>
        <v>3000000</v>
      </c>
      <c r="R149" s="18">
        <f t="shared" si="112"/>
        <v>0</v>
      </c>
      <c r="S149" s="124"/>
      <c r="T149" s="18">
        <v>3000000</v>
      </c>
      <c r="U149" s="18">
        <v>0</v>
      </c>
      <c r="V149" s="18">
        <v>1000000</v>
      </c>
      <c r="W149" s="18">
        <v>0</v>
      </c>
      <c r="X149" s="18">
        <v>0</v>
      </c>
      <c r="Y149" s="18">
        <v>1000000</v>
      </c>
      <c r="Z149" s="18">
        <v>0</v>
      </c>
      <c r="AA149" s="18">
        <v>1000000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f t="shared" si="101"/>
        <v>1000000</v>
      </c>
      <c r="AH149" s="18">
        <f t="shared" si="107"/>
        <v>3000000</v>
      </c>
      <c r="AI149" s="124"/>
      <c r="AJ149" s="18">
        <v>0</v>
      </c>
      <c r="AK149" s="18">
        <v>0</v>
      </c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>
        <f t="shared" si="102"/>
        <v>0</v>
      </c>
      <c r="AW149" s="18">
        <f t="shared" si="99"/>
        <v>0</v>
      </c>
      <c r="AX149" s="124"/>
      <c r="AY149" s="133" t="e">
        <f t="shared" si="103"/>
        <v>#DIV/0!</v>
      </c>
      <c r="AZ149" s="133">
        <f t="shared" si="104"/>
        <v>-1</v>
      </c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33">
        <f t="shared" si="105"/>
        <v>-1</v>
      </c>
      <c r="BL149" s="18"/>
    </row>
    <row r="150" spans="1:64">
      <c r="A150" s="16" t="s">
        <v>253</v>
      </c>
      <c r="B150" s="17" t="s">
        <v>254</v>
      </c>
      <c r="C150" s="18">
        <v>120000000</v>
      </c>
      <c r="D150" s="18">
        <v>0</v>
      </c>
      <c r="E150" s="18">
        <v>0</v>
      </c>
      <c r="F150" s="18">
        <v>0</v>
      </c>
      <c r="G150" s="18">
        <f t="shared" si="110"/>
        <v>120000000</v>
      </c>
      <c r="H150" s="18">
        <v>105000000</v>
      </c>
      <c r="I150" s="18">
        <v>105000000</v>
      </c>
      <c r="J150" s="18">
        <f t="shared" si="108"/>
        <v>15000000</v>
      </c>
      <c r="K150" s="18">
        <v>0</v>
      </c>
      <c r="L150" s="18">
        <v>0</v>
      </c>
      <c r="M150" s="18">
        <v>0</v>
      </c>
      <c r="N150" s="18">
        <v>120000000</v>
      </c>
      <c r="O150" s="18">
        <v>120000000</v>
      </c>
      <c r="P150" s="18">
        <f t="shared" si="111"/>
        <v>15000000</v>
      </c>
      <c r="Q150" s="18">
        <f t="shared" si="109"/>
        <v>0</v>
      </c>
      <c r="R150" s="18">
        <f t="shared" si="112"/>
        <v>0</v>
      </c>
      <c r="S150" s="124"/>
      <c r="T150" s="18">
        <v>120000000</v>
      </c>
      <c r="U150" s="18">
        <v>10000000</v>
      </c>
      <c r="V150" s="18">
        <v>10000000</v>
      </c>
      <c r="W150" s="18">
        <v>10000000</v>
      </c>
      <c r="X150" s="18">
        <v>10000000</v>
      </c>
      <c r="Y150" s="18">
        <v>10000000</v>
      </c>
      <c r="Z150" s="18">
        <v>10000000</v>
      </c>
      <c r="AA150" s="18">
        <v>10000000</v>
      </c>
      <c r="AB150" s="18">
        <v>10000000</v>
      </c>
      <c r="AC150" s="18">
        <v>10000000</v>
      </c>
      <c r="AD150" s="18">
        <v>10000000</v>
      </c>
      <c r="AE150" s="18">
        <v>10000000</v>
      </c>
      <c r="AF150" s="18">
        <v>10000000</v>
      </c>
      <c r="AG150" s="18">
        <f t="shared" si="101"/>
        <v>20000000</v>
      </c>
      <c r="AH150" s="18">
        <f t="shared" si="107"/>
        <v>120000000</v>
      </c>
      <c r="AI150" s="124"/>
      <c r="AJ150" s="18">
        <v>0</v>
      </c>
      <c r="AK150" s="18">
        <v>0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>
        <f t="shared" si="102"/>
        <v>0</v>
      </c>
      <c r="AW150" s="18">
        <f t="shared" si="99"/>
        <v>0</v>
      </c>
      <c r="AX150" s="124"/>
      <c r="AY150" s="133">
        <f t="shared" si="103"/>
        <v>-1</v>
      </c>
      <c r="AZ150" s="133">
        <f t="shared" si="104"/>
        <v>-1</v>
      </c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33">
        <f t="shared" si="105"/>
        <v>-1</v>
      </c>
      <c r="BL150" s="18"/>
    </row>
    <row r="151" spans="1:64">
      <c r="A151" s="13" t="s">
        <v>255</v>
      </c>
      <c r="B151" s="14" t="s">
        <v>256</v>
      </c>
      <c r="C151" s="15">
        <f>+C152+C153+C154+C155+C156</f>
        <v>321107883</v>
      </c>
      <c r="D151" s="15">
        <f t="shared" ref="D151:AF151" si="115">+D152+D153+D154+D155+D156</f>
        <v>0</v>
      </c>
      <c r="E151" s="15">
        <f t="shared" si="115"/>
        <v>0</v>
      </c>
      <c r="F151" s="15">
        <f t="shared" si="115"/>
        <v>177500000</v>
      </c>
      <c r="G151" s="15">
        <f t="shared" si="115"/>
        <v>498607883</v>
      </c>
      <c r="H151" s="15">
        <f t="shared" si="115"/>
        <v>23694400</v>
      </c>
      <c r="I151" s="15">
        <f t="shared" si="115"/>
        <v>23694400</v>
      </c>
      <c r="J151" s="15">
        <f t="shared" si="115"/>
        <v>474913483</v>
      </c>
      <c r="K151" s="15">
        <f t="shared" si="115"/>
        <v>8500000</v>
      </c>
      <c r="L151" s="15">
        <f t="shared" si="115"/>
        <v>8500000</v>
      </c>
      <c r="M151" s="15">
        <f t="shared" si="115"/>
        <v>0</v>
      </c>
      <c r="N151" s="15">
        <f t="shared" si="115"/>
        <v>10000000</v>
      </c>
      <c r="O151" s="15">
        <f t="shared" si="115"/>
        <v>24415000</v>
      </c>
      <c r="P151" s="15">
        <f t="shared" si="115"/>
        <v>720600</v>
      </c>
      <c r="Q151" s="15">
        <f t="shared" si="115"/>
        <v>474192883</v>
      </c>
      <c r="R151" s="15">
        <f t="shared" si="115"/>
        <v>8500000</v>
      </c>
      <c r="S151" s="124"/>
      <c r="T151" s="15">
        <f t="shared" si="115"/>
        <v>498607883</v>
      </c>
      <c r="U151" s="15">
        <f t="shared" si="115"/>
        <v>833333.33</v>
      </c>
      <c r="V151" s="15">
        <f t="shared" si="115"/>
        <v>38333333.329999998</v>
      </c>
      <c r="W151" s="15">
        <f t="shared" si="115"/>
        <v>55069562.329999998</v>
      </c>
      <c r="X151" s="15">
        <f t="shared" si="115"/>
        <v>122933333.33</v>
      </c>
      <c r="Y151" s="15">
        <f t="shared" si="115"/>
        <v>12419699.33</v>
      </c>
      <c r="Z151" s="15">
        <f t="shared" si="115"/>
        <v>12833333.33</v>
      </c>
      <c r="AA151" s="15">
        <f t="shared" si="115"/>
        <v>120094963.33</v>
      </c>
      <c r="AB151" s="15">
        <f t="shared" si="115"/>
        <v>61333333.329999998</v>
      </c>
      <c r="AC151" s="15">
        <f t="shared" si="115"/>
        <v>52833333.329999998</v>
      </c>
      <c r="AD151" s="15">
        <f t="shared" si="115"/>
        <v>20256991.329999998</v>
      </c>
      <c r="AE151" s="15">
        <f t="shared" si="115"/>
        <v>833333.33</v>
      </c>
      <c r="AF151" s="15">
        <f t="shared" si="115"/>
        <v>833333.37</v>
      </c>
      <c r="AG151" s="15">
        <f t="shared" si="101"/>
        <v>39166666.659999996</v>
      </c>
      <c r="AH151" s="15">
        <f t="shared" si="107"/>
        <v>498607882.99999994</v>
      </c>
      <c r="AI151" s="124"/>
      <c r="AJ151" s="15">
        <v>0</v>
      </c>
      <c r="AK151" s="15">
        <v>8500000</v>
      </c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>
        <f t="shared" si="102"/>
        <v>8500000</v>
      </c>
      <c r="AW151" s="15">
        <f t="shared" si="99"/>
        <v>8500000</v>
      </c>
      <c r="AX151" s="124"/>
      <c r="AY151" s="132">
        <f t="shared" si="103"/>
        <v>-1</v>
      </c>
      <c r="AZ151" s="132">
        <f t="shared" si="104"/>
        <v>-0.77826086954593576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32">
        <f t="shared" si="105"/>
        <v>-0.78297872336731555</v>
      </c>
      <c r="BL151" s="15"/>
    </row>
    <row r="152" spans="1:64">
      <c r="A152" s="16" t="s">
        <v>257</v>
      </c>
      <c r="B152" s="17" t="s">
        <v>258</v>
      </c>
      <c r="C152" s="18">
        <v>24223458</v>
      </c>
      <c r="D152" s="18">
        <v>0</v>
      </c>
      <c r="E152" s="18">
        <v>0</v>
      </c>
      <c r="F152" s="18">
        <v>137500000</v>
      </c>
      <c r="G152" s="18">
        <f t="shared" si="110"/>
        <v>161723458</v>
      </c>
      <c r="H152" s="18">
        <v>5079400</v>
      </c>
      <c r="I152" s="18">
        <v>5079400</v>
      </c>
      <c r="J152" s="18">
        <f t="shared" si="108"/>
        <v>156644058</v>
      </c>
      <c r="K152" s="18">
        <v>1200000</v>
      </c>
      <c r="L152" s="18">
        <v>1200000</v>
      </c>
      <c r="M152" s="18">
        <v>0</v>
      </c>
      <c r="N152" s="18">
        <v>0</v>
      </c>
      <c r="O152" s="18">
        <v>5800000</v>
      </c>
      <c r="P152" s="18">
        <f t="shared" si="111"/>
        <v>720600</v>
      </c>
      <c r="Q152" s="18">
        <f t="shared" si="109"/>
        <v>155923458</v>
      </c>
      <c r="R152" s="18">
        <f t="shared" si="112"/>
        <v>1200000</v>
      </c>
      <c r="S152" s="124"/>
      <c r="T152" s="18">
        <v>161723458</v>
      </c>
      <c r="U152" s="18">
        <v>0</v>
      </c>
      <c r="V152" s="18">
        <v>17000000</v>
      </c>
      <c r="W152" s="18">
        <v>1299800</v>
      </c>
      <c r="X152" s="18">
        <v>60000000</v>
      </c>
      <c r="Y152" s="18">
        <v>0</v>
      </c>
      <c r="Z152" s="18">
        <v>2000000</v>
      </c>
      <c r="AA152" s="18">
        <v>60000000</v>
      </c>
      <c r="AB152" s="18">
        <v>0</v>
      </c>
      <c r="AC152" s="18">
        <v>2000000</v>
      </c>
      <c r="AD152" s="18">
        <v>19423658</v>
      </c>
      <c r="AE152" s="18">
        <v>0</v>
      </c>
      <c r="AF152" s="18">
        <v>0</v>
      </c>
      <c r="AG152" s="18">
        <f t="shared" si="101"/>
        <v>17000000</v>
      </c>
      <c r="AH152" s="18">
        <f t="shared" si="107"/>
        <v>161723458</v>
      </c>
      <c r="AI152" s="124"/>
      <c r="AJ152" s="18">
        <v>0</v>
      </c>
      <c r="AK152" s="18">
        <v>1200000</v>
      </c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>
        <f t="shared" si="102"/>
        <v>1200000</v>
      </c>
      <c r="AW152" s="18">
        <f t="shared" si="99"/>
        <v>1200000</v>
      </c>
      <c r="AX152" s="124"/>
      <c r="AY152" s="133" t="e">
        <f t="shared" si="103"/>
        <v>#DIV/0!</v>
      </c>
      <c r="AZ152" s="133">
        <f t="shared" si="104"/>
        <v>-0.92941176470588238</v>
      </c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33">
        <f t="shared" si="105"/>
        <v>-0.92941176470588238</v>
      </c>
      <c r="BL152" s="18"/>
    </row>
    <row r="153" spans="1:64">
      <c r="A153" s="16" t="s">
        <v>259</v>
      </c>
      <c r="B153" s="17" t="s">
        <v>260</v>
      </c>
      <c r="C153" s="18">
        <v>258947996</v>
      </c>
      <c r="D153" s="18">
        <v>0</v>
      </c>
      <c r="E153" s="18">
        <v>0</v>
      </c>
      <c r="F153" s="18">
        <v>0</v>
      </c>
      <c r="G153" s="18">
        <f t="shared" si="110"/>
        <v>258947996</v>
      </c>
      <c r="H153" s="18">
        <v>17915000</v>
      </c>
      <c r="I153" s="18">
        <v>17915000</v>
      </c>
      <c r="J153" s="18">
        <f t="shared" si="108"/>
        <v>241032996</v>
      </c>
      <c r="K153" s="18">
        <v>6600000</v>
      </c>
      <c r="L153" s="18">
        <v>6600000</v>
      </c>
      <c r="M153" s="18">
        <v>0</v>
      </c>
      <c r="N153" s="18">
        <v>10000000</v>
      </c>
      <c r="O153" s="18">
        <v>17915000</v>
      </c>
      <c r="P153" s="18">
        <f t="shared" si="111"/>
        <v>0</v>
      </c>
      <c r="Q153" s="18">
        <f t="shared" si="109"/>
        <v>241032996</v>
      </c>
      <c r="R153" s="18">
        <f t="shared" si="112"/>
        <v>6600000</v>
      </c>
      <c r="S153" s="124"/>
      <c r="T153" s="18">
        <v>258947996</v>
      </c>
      <c r="U153" s="18">
        <v>833333.33</v>
      </c>
      <c r="V153" s="18">
        <v>5333333.33</v>
      </c>
      <c r="W153" s="18">
        <v>50833333.329999998</v>
      </c>
      <c r="X153" s="18">
        <v>50933333.329999998</v>
      </c>
      <c r="Y153" s="18">
        <v>2419699.33</v>
      </c>
      <c r="Z153" s="18">
        <v>833333.33</v>
      </c>
      <c r="AA153" s="18">
        <v>43594963.329999998</v>
      </c>
      <c r="AB153" s="18">
        <v>50833333.329999998</v>
      </c>
      <c r="AC153" s="18">
        <v>50833333.329999998</v>
      </c>
      <c r="AD153" s="18">
        <v>833333.33</v>
      </c>
      <c r="AE153" s="18">
        <v>833333.33</v>
      </c>
      <c r="AF153" s="18">
        <v>833333.37</v>
      </c>
      <c r="AG153" s="18">
        <f t="shared" si="101"/>
        <v>6166666.6600000001</v>
      </c>
      <c r="AH153" s="18">
        <f t="shared" si="107"/>
        <v>258947996</v>
      </c>
      <c r="AI153" s="124"/>
      <c r="AJ153" s="18">
        <v>0</v>
      </c>
      <c r="AK153" s="18">
        <v>6600000</v>
      </c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>
        <f t="shared" si="102"/>
        <v>6600000</v>
      </c>
      <c r="AW153" s="18">
        <f t="shared" si="99"/>
        <v>6600000</v>
      </c>
      <c r="AX153" s="124"/>
      <c r="AY153" s="133">
        <f t="shared" si="103"/>
        <v>-1</v>
      </c>
      <c r="AZ153" s="133">
        <f t="shared" si="104"/>
        <v>0.23750000077343747</v>
      </c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33">
        <f t="shared" si="105"/>
        <v>7.0270271427319189E-2</v>
      </c>
      <c r="BL153" s="18"/>
    </row>
    <row r="154" spans="1:64">
      <c r="A154" s="16" t="s">
        <v>261</v>
      </c>
      <c r="B154" s="17" t="s">
        <v>262</v>
      </c>
      <c r="C154" s="18">
        <v>33436429</v>
      </c>
      <c r="D154" s="18">
        <v>0</v>
      </c>
      <c r="E154" s="18">
        <v>0</v>
      </c>
      <c r="F154" s="18">
        <v>40000000</v>
      </c>
      <c r="G154" s="18">
        <f t="shared" si="110"/>
        <v>73436429</v>
      </c>
      <c r="H154" s="18">
        <v>700000</v>
      </c>
      <c r="I154" s="18">
        <v>700000</v>
      </c>
      <c r="J154" s="18">
        <f t="shared" si="108"/>
        <v>72736429</v>
      </c>
      <c r="K154" s="18">
        <v>700000</v>
      </c>
      <c r="L154" s="18">
        <v>700000</v>
      </c>
      <c r="M154" s="18">
        <v>0</v>
      </c>
      <c r="N154" s="18">
        <v>0</v>
      </c>
      <c r="O154" s="18">
        <v>700000</v>
      </c>
      <c r="P154" s="18">
        <f t="shared" si="111"/>
        <v>0</v>
      </c>
      <c r="Q154" s="18">
        <f t="shared" si="109"/>
        <v>72736429</v>
      </c>
      <c r="R154" s="18">
        <f t="shared" si="112"/>
        <v>700000</v>
      </c>
      <c r="S154" s="124"/>
      <c r="T154" s="18">
        <v>73436429</v>
      </c>
      <c r="U154" s="18">
        <v>0</v>
      </c>
      <c r="V154" s="18">
        <v>15500000</v>
      </c>
      <c r="W154" s="18">
        <v>2436429</v>
      </c>
      <c r="X154" s="18">
        <v>10000000</v>
      </c>
      <c r="Y154" s="18">
        <v>10000000</v>
      </c>
      <c r="Z154" s="18">
        <v>10000000</v>
      </c>
      <c r="AA154" s="18">
        <v>15500000</v>
      </c>
      <c r="AB154" s="18">
        <v>10000000</v>
      </c>
      <c r="AC154" s="18">
        <v>0</v>
      </c>
      <c r="AD154" s="18">
        <v>0</v>
      </c>
      <c r="AE154" s="18">
        <v>0</v>
      </c>
      <c r="AF154" s="18">
        <v>0</v>
      </c>
      <c r="AG154" s="18">
        <f t="shared" si="101"/>
        <v>15500000</v>
      </c>
      <c r="AH154" s="18">
        <f t="shared" si="107"/>
        <v>73436429</v>
      </c>
      <c r="AI154" s="124"/>
      <c r="AJ154" s="18">
        <v>0</v>
      </c>
      <c r="AK154" s="18">
        <v>700000</v>
      </c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>
        <f t="shared" si="102"/>
        <v>700000</v>
      </c>
      <c r="AW154" s="18">
        <f t="shared" si="99"/>
        <v>700000</v>
      </c>
      <c r="AX154" s="124"/>
      <c r="AY154" s="133" t="e">
        <f t="shared" si="103"/>
        <v>#DIV/0!</v>
      </c>
      <c r="AZ154" s="133">
        <f t="shared" si="104"/>
        <v>-0.95483870967741935</v>
      </c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33">
        <f t="shared" si="105"/>
        <v>-0.95483870967741935</v>
      </c>
      <c r="BL154" s="18"/>
    </row>
    <row r="155" spans="1:64">
      <c r="A155" s="16" t="s">
        <v>263</v>
      </c>
      <c r="B155" s="17" t="s">
        <v>264</v>
      </c>
      <c r="C155" s="18">
        <v>3500000</v>
      </c>
      <c r="D155" s="18">
        <v>0</v>
      </c>
      <c r="E155" s="18">
        <v>0</v>
      </c>
      <c r="F155" s="18">
        <v>0</v>
      </c>
      <c r="G155" s="18">
        <f t="shared" si="110"/>
        <v>3500000</v>
      </c>
      <c r="H155" s="18">
        <v>0</v>
      </c>
      <c r="I155" s="18">
        <v>0</v>
      </c>
      <c r="J155" s="18">
        <f t="shared" si="108"/>
        <v>3500000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f t="shared" si="111"/>
        <v>0</v>
      </c>
      <c r="Q155" s="18">
        <f t="shared" si="109"/>
        <v>3500000</v>
      </c>
      <c r="R155" s="18">
        <f t="shared" si="112"/>
        <v>0</v>
      </c>
      <c r="S155" s="124"/>
      <c r="T155" s="18">
        <v>3500000</v>
      </c>
      <c r="U155" s="18">
        <v>0</v>
      </c>
      <c r="V155" s="18">
        <v>0</v>
      </c>
      <c r="W155" s="18">
        <v>500000</v>
      </c>
      <c r="X155" s="18">
        <v>2000000</v>
      </c>
      <c r="Y155" s="18">
        <v>0</v>
      </c>
      <c r="Z155" s="18">
        <v>0</v>
      </c>
      <c r="AA155" s="18">
        <v>1000000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f t="shared" si="101"/>
        <v>0</v>
      </c>
      <c r="AH155" s="18">
        <f t="shared" si="107"/>
        <v>3500000</v>
      </c>
      <c r="AI155" s="124"/>
      <c r="AJ155" s="18">
        <v>0</v>
      </c>
      <c r="AK155" s="18">
        <v>0</v>
      </c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>
        <f t="shared" si="102"/>
        <v>0</v>
      </c>
      <c r="AW155" s="18">
        <f t="shared" si="99"/>
        <v>0</v>
      </c>
      <c r="AX155" s="124"/>
      <c r="AY155" s="133" t="e">
        <f t="shared" si="103"/>
        <v>#DIV/0!</v>
      </c>
      <c r="AZ155" s="133" t="e">
        <f t="shared" si="104"/>
        <v>#DIV/0!</v>
      </c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33" t="e">
        <f t="shared" si="105"/>
        <v>#DIV/0!</v>
      </c>
      <c r="BL155" s="18"/>
    </row>
    <row r="156" spans="1:64">
      <c r="A156" s="16" t="s">
        <v>265</v>
      </c>
      <c r="B156" s="17" t="s">
        <v>266</v>
      </c>
      <c r="C156" s="18">
        <v>1000000</v>
      </c>
      <c r="D156" s="18">
        <v>0</v>
      </c>
      <c r="E156" s="18">
        <v>0</v>
      </c>
      <c r="F156" s="18">
        <v>0</v>
      </c>
      <c r="G156" s="18">
        <f t="shared" si="110"/>
        <v>1000000</v>
      </c>
      <c r="H156" s="18">
        <v>0</v>
      </c>
      <c r="I156" s="18">
        <v>0</v>
      </c>
      <c r="J156" s="18">
        <f t="shared" si="108"/>
        <v>1000000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f t="shared" si="111"/>
        <v>0</v>
      </c>
      <c r="Q156" s="18">
        <f t="shared" si="109"/>
        <v>1000000</v>
      </c>
      <c r="R156" s="18">
        <f t="shared" si="112"/>
        <v>0</v>
      </c>
      <c r="S156" s="124"/>
      <c r="T156" s="18">
        <v>1000000</v>
      </c>
      <c r="U156" s="18">
        <v>0</v>
      </c>
      <c r="V156" s="18">
        <v>500000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500000</v>
      </c>
      <c r="AC156" s="18">
        <v>0</v>
      </c>
      <c r="AD156" s="18">
        <v>0</v>
      </c>
      <c r="AE156" s="18">
        <v>0</v>
      </c>
      <c r="AF156" s="18">
        <v>0</v>
      </c>
      <c r="AG156" s="18">
        <f t="shared" si="101"/>
        <v>500000</v>
      </c>
      <c r="AH156" s="18">
        <f t="shared" si="107"/>
        <v>1000000</v>
      </c>
      <c r="AI156" s="124"/>
      <c r="AJ156" s="18">
        <v>0</v>
      </c>
      <c r="AK156" s="18">
        <v>0</v>
      </c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>
        <f t="shared" si="102"/>
        <v>0</v>
      </c>
      <c r="AW156" s="18">
        <f t="shared" si="99"/>
        <v>0</v>
      </c>
      <c r="AX156" s="124"/>
      <c r="AY156" s="133" t="e">
        <f t="shared" si="103"/>
        <v>#DIV/0!</v>
      </c>
      <c r="AZ156" s="133">
        <f t="shared" si="104"/>
        <v>-1</v>
      </c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33">
        <f t="shared" si="105"/>
        <v>-1</v>
      </c>
      <c r="BL156" s="18"/>
    </row>
    <row r="157" spans="1:64">
      <c r="A157" s="13" t="s">
        <v>267</v>
      </c>
      <c r="B157" s="14" t="s">
        <v>268</v>
      </c>
      <c r="C157" s="15">
        <f>+C158+C159+C160+C161</f>
        <v>74000000</v>
      </c>
      <c r="D157" s="15">
        <f t="shared" ref="D157:AF157" si="116">+D158+D159+D160+D161</f>
        <v>0</v>
      </c>
      <c r="E157" s="15">
        <f t="shared" si="116"/>
        <v>0</v>
      </c>
      <c r="F157" s="15">
        <f t="shared" si="116"/>
        <v>35000000</v>
      </c>
      <c r="G157" s="15">
        <f t="shared" si="116"/>
        <v>109000000</v>
      </c>
      <c r="H157" s="15">
        <f t="shared" si="116"/>
        <v>0</v>
      </c>
      <c r="I157" s="15">
        <f t="shared" si="116"/>
        <v>0</v>
      </c>
      <c r="J157" s="15">
        <f t="shared" si="116"/>
        <v>109000000</v>
      </c>
      <c r="K157" s="15">
        <f t="shared" si="116"/>
        <v>0</v>
      </c>
      <c r="L157" s="15">
        <f t="shared" si="116"/>
        <v>0</v>
      </c>
      <c r="M157" s="15">
        <f t="shared" si="116"/>
        <v>0</v>
      </c>
      <c r="N157" s="15">
        <f t="shared" si="116"/>
        <v>0</v>
      </c>
      <c r="O157" s="15">
        <f t="shared" si="116"/>
        <v>0</v>
      </c>
      <c r="P157" s="15">
        <f t="shared" si="116"/>
        <v>0</v>
      </c>
      <c r="Q157" s="15">
        <f t="shared" si="116"/>
        <v>109000000</v>
      </c>
      <c r="R157" s="15">
        <f t="shared" si="116"/>
        <v>0</v>
      </c>
      <c r="S157" s="124"/>
      <c r="T157" s="15">
        <f t="shared" si="116"/>
        <v>109000000</v>
      </c>
      <c r="U157" s="15">
        <f t="shared" si="116"/>
        <v>0</v>
      </c>
      <c r="V157" s="15">
        <f t="shared" si="116"/>
        <v>14863636.363636363</v>
      </c>
      <c r="W157" s="15">
        <f t="shared" si="116"/>
        <v>9363636.3636363633</v>
      </c>
      <c r="X157" s="15">
        <f t="shared" si="116"/>
        <v>9363636.3636363633</v>
      </c>
      <c r="Y157" s="15">
        <f t="shared" si="116"/>
        <v>9363636.3636363633</v>
      </c>
      <c r="Z157" s="15">
        <f t="shared" si="116"/>
        <v>9363636.3636363633</v>
      </c>
      <c r="AA157" s="15">
        <f t="shared" si="116"/>
        <v>9363636.3636363633</v>
      </c>
      <c r="AB157" s="15">
        <f t="shared" si="116"/>
        <v>9863636.3636363633</v>
      </c>
      <c r="AC157" s="15">
        <f t="shared" si="116"/>
        <v>9363636.3636363633</v>
      </c>
      <c r="AD157" s="15">
        <f t="shared" si="116"/>
        <v>9363636.3636363633</v>
      </c>
      <c r="AE157" s="15">
        <f t="shared" si="116"/>
        <v>9363636.3636363633</v>
      </c>
      <c r="AF157" s="15">
        <f t="shared" si="116"/>
        <v>9363636.3636363633</v>
      </c>
      <c r="AG157" s="15">
        <f t="shared" si="101"/>
        <v>14863636.363636363</v>
      </c>
      <c r="AH157" s="15">
        <f t="shared" si="107"/>
        <v>108999999.99999997</v>
      </c>
      <c r="AI157" s="124"/>
      <c r="AJ157" s="15">
        <v>0</v>
      </c>
      <c r="AK157" s="15">
        <v>0</v>
      </c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>
        <f t="shared" si="102"/>
        <v>0</v>
      </c>
      <c r="AW157" s="15">
        <f t="shared" si="99"/>
        <v>0</v>
      </c>
      <c r="AX157" s="124"/>
      <c r="AY157" s="132" t="e">
        <f t="shared" si="103"/>
        <v>#DIV/0!</v>
      </c>
      <c r="AZ157" s="132">
        <f t="shared" si="104"/>
        <v>-1</v>
      </c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32">
        <f t="shared" si="105"/>
        <v>-1</v>
      </c>
      <c r="BL157" s="15"/>
    </row>
    <row r="158" spans="1:64">
      <c r="A158" s="16" t="s">
        <v>269</v>
      </c>
      <c r="B158" s="17" t="s">
        <v>270</v>
      </c>
      <c r="C158" s="18">
        <v>5000000</v>
      </c>
      <c r="D158" s="18">
        <v>0</v>
      </c>
      <c r="E158" s="18">
        <v>0</v>
      </c>
      <c r="F158" s="18">
        <v>0</v>
      </c>
      <c r="G158" s="18">
        <f t="shared" si="110"/>
        <v>5000000</v>
      </c>
      <c r="H158" s="18">
        <v>0</v>
      </c>
      <c r="I158" s="18">
        <v>0</v>
      </c>
      <c r="J158" s="18">
        <f t="shared" si="108"/>
        <v>5000000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f t="shared" si="111"/>
        <v>0</v>
      </c>
      <c r="Q158" s="18">
        <f t="shared" si="109"/>
        <v>5000000</v>
      </c>
      <c r="R158" s="18">
        <f t="shared" si="112"/>
        <v>0</v>
      </c>
      <c r="S158" s="124"/>
      <c r="T158" s="18">
        <v>5000000</v>
      </c>
      <c r="U158" s="18">
        <v>0</v>
      </c>
      <c r="V158" s="18">
        <v>5000000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f t="shared" si="101"/>
        <v>5000000</v>
      </c>
      <c r="AH158" s="18">
        <f t="shared" si="107"/>
        <v>5000000</v>
      </c>
      <c r="AI158" s="124"/>
      <c r="AJ158" s="18">
        <v>0</v>
      </c>
      <c r="AK158" s="18">
        <v>0</v>
      </c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>
        <f t="shared" si="102"/>
        <v>0</v>
      </c>
      <c r="AW158" s="18">
        <f t="shared" si="99"/>
        <v>0</v>
      </c>
      <c r="AX158" s="124"/>
      <c r="AY158" s="133" t="e">
        <f t="shared" si="103"/>
        <v>#DIV/0!</v>
      </c>
      <c r="AZ158" s="133">
        <f t="shared" si="104"/>
        <v>-1</v>
      </c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33">
        <f t="shared" si="105"/>
        <v>-1</v>
      </c>
      <c r="BL158" s="18"/>
    </row>
    <row r="159" spans="1:64">
      <c r="A159" s="16" t="s">
        <v>271</v>
      </c>
      <c r="B159" s="17" t="s">
        <v>272</v>
      </c>
      <c r="C159" s="18">
        <v>1000000</v>
      </c>
      <c r="D159" s="18">
        <v>0</v>
      </c>
      <c r="E159" s="18">
        <v>0</v>
      </c>
      <c r="F159" s="18">
        <v>0</v>
      </c>
      <c r="G159" s="18">
        <f t="shared" si="110"/>
        <v>1000000</v>
      </c>
      <c r="H159" s="18">
        <v>0</v>
      </c>
      <c r="I159" s="18">
        <v>0</v>
      </c>
      <c r="J159" s="18">
        <f t="shared" si="108"/>
        <v>1000000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f t="shared" si="111"/>
        <v>0</v>
      </c>
      <c r="Q159" s="18">
        <f t="shared" si="109"/>
        <v>1000000</v>
      </c>
      <c r="R159" s="18">
        <f t="shared" si="112"/>
        <v>0</v>
      </c>
      <c r="S159" s="124"/>
      <c r="T159" s="18">
        <v>1000000</v>
      </c>
      <c r="U159" s="18">
        <v>0</v>
      </c>
      <c r="V159" s="18">
        <v>500000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500000</v>
      </c>
      <c r="AC159" s="18">
        <v>0</v>
      </c>
      <c r="AD159" s="18">
        <v>0</v>
      </c>
      <c r="AE159" s="18">
        <v>0</v>
      </c>
      <c r="AF159" s="18">
        <v>0</v>
      </c>
      <c r="AG159" s="18">
        <f t="shared" si="101"/>
        <v>500000</v>
      </c>
      <c r="AH159" s="18">
        <f t="shared" si="107"/>
        <v>1000000</v>
      </c>
      <c r="AI159" s="124"/>
      <c r="AJ159" s="18">
        <v>0</v>
      </c>
      <c r="AK159" s="18">
        <v>0</v>
      </c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>
        <f t="shared" si="102"/>
        <v>0</v>
      </c>
      <c r="AW159" s="18">
        <f t="shared" si="99"/>
        <v>0</v>
      </c>
      <c r="AX159" s="124"/>
      <c r="AY159" s="133" t="e">
        <f t="shared" si="103"/>
        <v>#DIV/0!</v>
      </c>
      <c r="AZ159" s="133">
        <f t="shared" si="104"/>
        <v>-1</v>
      </c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33">
        <f t="shared" si="105"/>
        <v>-1</v>
      </c>
      <c r="BL159" s="18"/>
    </row>
    <row r="160" spans="1:64">
      <c r="A160" s="16" t="s">
        <v>273</v>
      </c>
      <c r="B160" s="17" t="s">
        <v>274</v>
      </c>
      <c r="C160" s="18">
        <v>18000000</v>
      </c>
      <c r="D160" s="18">
        <v>0</v>
      </c>
      <c r="E160" s="18">
        <v>0</v>
      </c>
      <c r="F160" s="18">
        <v>15000000</v>
      </c>
      <c r="G160" s="18">
        <f t="shared" si="110"/>
        <v>33000000</v>
      </c>
      <c r="H160" s="18">
        <v>0</v>
      </c>
      <c r="I160" s="18">
        <v>0</v>
      </c>
      <c r="J160" s="18">
        <f t="shared" si="108"/>
        <v>33000000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f t="shared" si="111"/>
        <v>0</v>
      </c>
      <c r="Q160" s="18">
        <f t="shared" si="109"/>
        <v>33000000</v>
      </c>
      <c r="R160" s="18">
        <f t="shared" si="112"/>
        <v>0</v>
      </c>
      <c r="S160" s="124"/>
      <c r="T160" s="18">
        <v>33000000</v>
      </c>
      <c r="U160" s="18">
        <v>0</v>
      </c>
      <c r="V160" s="18">
        <v>3000000</v>
      </c>
      <c r="W160" s="18">
        <v>3000000</v>
      </c>
      <c r="X160" s="18">
        <v>3000000</v>
      </c>
      <c r="Y160" s="18">
        <v>3000000</v>
      </c>
      <c r="Z160" s="18">
        <v>3000000</v>
      </c>
      <c r="AA160" s="18">
        <v>3000000</v>
      </c>
      <c r="AB160" s="18">
        <v>3000000</v>
      </c>
      <c r="AC160" s="18">
        <v>3000000</v>
      </c>
      <c r="AD160" s="18">
        <v>3000000</v>
      </c>
      <c r="AE160" s="18">
        <v>3000000</v>
      </c>
      <c r="AF160" s="18">
        <v>3000000</v>
      </c>
      <c r="AG160" s="18">
        <f t="shared" si="101"/>
        <v>3000000</v>
      </c>
      <c r="AH160" s="18">
        <f t="shared" si="107"/>
        <v>33000000</v>
      </c>
      <c r="AI160" s="124"/>
      <c r="AJ160" s="18">
        <v>0</v>
      </c>
      <c r="AK160" s="18">
        <v>0</v>
      </c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>
        <f t="shared" si="102"/>
        <v>0</v>
      </c>
      <c r="AW160" s="18">
        <f t="shared" si="99"/>
        <v>0</v>
      </c>
      <c r="AX160" s="124"/>
      <c r="AY160" s="133" t="e">
        <f t="shared" si="103"/>
        <v>#DIV/0!</v>
      </c>
      <c r="AZ160" s="133">
        <f t="shared" si="104"/>
        <v>-1</v>
      </c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33">
        <f t="shared" si="105"/>
        <v>-1</v>
      </c>
      <c r="BL160" s="18"/>
    </row>
    <row r="161" spans="1:64">
      <c r="A161" s="16" t="s">
        <v>275</v>
      </c>
      <c r="B161" s="17" t="s">
        <v>276</v>
      </c>
      <c r="C161" s="18">
        <v>50000000</v>
      </c>
      <c r="D161" s="18">
        <v>0</v>
      </c>
      <c r="E161" s="18">
        <v>0</v>
      </c>
      <c r="F161" s="18">
        <v>20000000</v>
      </c>
      <c r="G161" s="18">
        <f t="shared" si="110"/>
        <v>70000000</v>
      </c>
      <c r="H161" s="18">
        <v>0</v>
      </c>
      <c r="I161" s="18">
        <v>0</v>
      </c>
      <c r="J161" s="18">
        <f t="shared" si="108"/>
        <v>70000000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f t="shared" si="111"/>
        <v>0</v>
      </c>
      <c r="Q161" s="18">
        <f t="shared" si="109"/>
        <v>70000000</v>
      </c>
      <c r="R161" s="18">
        <f t="shared" si="112"/>
        <v>0</v>
      </c>
      <c r="S161" s="124"/>
      <c r="T161" s="18">
        <v>70000000</v>
      </c>
      <c r="U161" s="18">
        <v>0</v>
      </c>
      <c r="V161" s="18">
        <v>6363636.3636363633</v>
      </c>
      <c r="W161" s="18">
        <v>6363636.3636363633</v>
      </c>
      <c r="X161" s="18">
        <v>6363636.3636363633</v>
      </c>
      <c r="Y161" s="18">
        <v>6363636.3636363633</v>
      </c>
      <c r="Z161" s="18">
        <v>6363636.3636363633</v>
      </c>
      <c r="AA161" s="18">
        <v>6363636.3636363633</v>
      </c>
      <c r="AB161" s="18">
        <v>6363636.3636363633</v>
      </c>
      <c r="AC161" s="18">
        <v>6363636.3636363633</v>
      </c>
      <c r="AD161" s="18">
        <v>6363636.3636363633</v>
      </c>
      <c r="AE161" s="18">
        <v>6363636.3636363633</v>
      </c>
      <c r="AF161" s="18">
        <v>6363636.3636363633</v>
      </c>
      <c r="AG161" s="18">
        <f t="shared" si="101"/>
        <v>6363636.3636363633</v>
      </c>
      <c r="AH161" s="18">
        <f t="shared" si="107"/>
        <v>69999999.999999985</v>
      </c>
      <c r="AI161" s="124"/>
      <c r="AJ161" s="18">
        <v>0</v>
      </c>
      <c r="AK161" s="18">
        <v>0</v>
      </c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>
        <f t="shared" si="102"/>
        <v>0</v>
      </c>
      <c r="AW161" s="18">
        <f t="shared" si="99"/>
        <v>0</v>
      </c>
      <c r="AX161" s="124"/>
      <c r="AY161" s="133" t="e">
        <f t="shared" si="103"/>
        <v>#DIV/0!</v>
      </c>
      <c r="AZ161" s="133">
        <f t="shared" si="104"/>
        <v>-1</v>
      </c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33">
        <f t="shared" si="105"/>
        <v>-1</v>
      </c>
      <c r="BL161" s="18"/>
    </row>
    <row r="162" spans="1:64">
      <c r="A162" s="13" t="s">
        <v>277</v>
      </c>
      <c r="B162" s="14" t="s">
        <v>278</v>
      </c>
      <c r="C162" s="15">
        <f>+C163+C164</f>
        <v>8373768</v>
      </c>
      <c r="D162" s="15">
        <f t="shared" ref="D162:AF162" si="117">+D163+D164</f>
        <v>0</v>
      </c>
      <c r="E162" s="15">
        <f t="shared" si="117"/>
        <v>0</v>
      </c>
      <c r="F162" s="15">
        <f t="shared" si="117"/>
        <v>137500000</v>
      </c>
      <c r="G162" s="15">
        <f t="shared" si="117"/>
        <v>145873768</v>
      </c>
      <c r="H162" s="15">
        <f t="shared" si="117"/>
        <v>0</v>
      </c>
      <c r="I162" s="15">
        <f t="shared" si="117"/>
        <v>0</v>
      </c>
      <c r="J162" s="15">
        <f t="shared" si="117"/>
        <v>145873768</v>
      </c>
      <c r="K162" s="15">
        <f t="shared" si="117"/>
        <v>0</v>
      </c>
      <c r="L162" s="15">
        <f t="shared" si="117"/>
        <v>0</v>
      </c>
      <c r="M162" s="15">
        <f t="shared" si="117"/>
        <v>0</v>
      </c>
      <c r="N162" s="15">
        <f t="shared" si="117"/>
        <v>0</v>
      </c>
      <c r="O162" s="15">
        <f t="shared" si="117"/>
        <v>0</v>
      </c>
      <c r="P162" s="15">
        <f t="shared" si="117"/>
        <v>0</v>
      </c>
      <c r="Q162" s="15">
        <f t="shared" si="117"/>
        <v>145873768</v>
      </c>
      <c r="R162" s="15">
        <f t="shared" si="117"/>
        <v>0</v>
      </c>
      <c r="S162" s="124"/>
      <c r="T162" s="15">
        <f t="shared" si="117"/>
        <v>145873768</v>
      </c>
      <c r="U162" s="15">
        <f t="shared" si="117"/>
        <v>0</v>
      </c>
      <c r="V162" s="15">
        <f t="shared" si="117"/>
        <v>0</v>
      </c>
      <c r="W162" s="15">
        <f t="shared" si="117"/>
        <v>5000000</v>
      </c>
      <c r="X162" s="15">
        <f t="shared" si="117"/>
        <v>34873768</v>
      </c>
      <c r="Y162" s="15">
        <f t="shared" si="117"/>
        <v>26500000</v>
      </c>
      <c r="Z162" s="15">
        <f t="shared" si="117"/>
        <v>26500000</v>
      </c>
      <c r="AA162" s="15">
        <f t="shared" si="117"/>
        <v>26500000</v>
      </c>
      <c r="AB162" s="15">
        <f t="shared" si="117"/>
        <v>26500000</v>
      </c>
      <c r="AC162" s="15">
        <f t="shared" si="117"/>
        <v>0</v>
      </c>
      <c r="AD162" s="15">
        <f t="shared" si="117"/>
        <v>0</v>
      </c>
      <c r="AE162" s="15">
        <f t="shared" si="117"/>
        <v>0</v>
      </c>
      <c r="AF162" s="15">
        <f t="shared" si="117"/>
        <v>0</v>
      </c>
      <c r="AG162" s="15">
        <f t="shared" si="101"/>
        <v>0</v>
      </c>
      <c r="AH162" s="15">
        <f t="shared" si="107"/>
        <v>145873768</v>
      </c>
      <c r="AI162" s="124"/>
      <c r="AJ162" s="15">
        <v>0</v>
      </c>
      <c r="AK162" s="15">
        <v>0</v>
      </c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>
        <f t="shared" si="102"/>
        <v>0</v>
      </c>
      <c r="AW162" s="15">
        <f t="shared" si="99"/>
        <v>0</v>
      </c>
      <c r="AX162" s="124"/>
      <c r="AY162" s="132" t="e">
        <f t="shared" si="103"/>
        <v>#DIV/0!</v>
      </c>
      <c r="AZ162" s="132" t="e">
        <f t="shared" si="104"/>
        <v>#DIV/0!</v>
      </c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32" t="e">
        <f t="shared" si="105"/>
        <v>#DIV/0!</v>
      </c>
      <c r="BL162" s="15"/>
    </row>
    <row r="163" spans="1:64">
      <c r="A163" s="16" t="s">
        <v>279</v>
      </c>
      <c r="B163" s="17" t="s">
        <v>280</v>
      </c>
      <c r="C163" s="18">
        <v>8373768</v>
      </c>
      <c r="D163" s="18">
        <v>0</v>
      </c>
      <c r="E163" s="18">
        <v>0</v>
      </c>
      <c r="F163" s="18">
        <v>0</v>
      </c>
      <c r="G163" s="18">
        <f t="shared" si="110"/>
        <v>8373768</v>
      </c>
      <c r="H163" s="18">
        <v>0</v>
      </c>
      <c r="I163" s="18">
        <v>0</v>
      </c>
      <c r="J163" s="18">
        <f t="shared" si="108"/>
        <v>8373768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f t="shared" si="111"/>
        <v>0</v>
      </c>
      <c r="Q163" s="18">
        <f t="shared" si="109"/>
        <v>8373768</v>
      </c>
      <c r="R163" s="18">
        <f t="shared" si="112"/>
        <v>0</v>
      </c>
      <c r="S163" s="124"/>
      <c r="T163" s="18">
        <v>8373768</v>
      </c>
      <c r="U163" s="18">
        <v>0</v>
      </c>
      <c r="V163" s="18">
        <v>0</v>
      </c>
      <c r="W163" s="18">
        <v>0</v>
      </c>
      <c r="X163" s="18">
        <v>8373768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f t="shared" si="101"/>
        <v>0</v>
      </c>
      <c r="AH163" s="18">
        <f t="shared" si="107"/>
        <v>8373768</v>
      </c>
      <c r="AI163" s="124"/>
      <c r="AJ163" s="18">
        <v>0</v>
      </c>
      <c r="AK163" s="18">
        <v>0</v>
      </c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>
        <f t="shared" si="102"/>
        <v>0</v>
      </c>
      <c r="AW163" s="18">
        <f t="shared" si="99"/>
        <v>0</v>
      </c>
      <c r="AX163" s="124"/>
      <c r="AY163" s="133" t="e">
        <f t="shared" si="103"/>
        <v>#DIV/0!</v>
      </c>
      <c r="AZ163" s="133" t="e">
        <f t="shared" si="104"/>
        <v>#DIV/0!</v>
      </c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33" t="e">
        <f t="shared" si="105"/>
        <v>#DIV/0!</v>
      </c>
      <c r="BL163" s="18"/>
    </row>
    <row r="164" spans="1:64">
      <c r="A164" s="16" t="s">
        <v>858</v>
      </c>
      <c r="B164" s="17" t="s">
        <v>859</v>
      </c>
      <c r="C164" s="18"/>
      <c r="D164" s="18"/>
      <c r="E164" s="18"/>
      <c r="F164" s="18">
        <v>137500000</v>
      </c>
      <c r="G164" s="18">
        <f t="shared" si="110"/>
        <v>137500000</v>
      </c>
      <c r="H164" s="18">
        <v>0</v>
      </c>
      <c r="I164" s="18">
        <v>0</v>
      </c>
      <c r="J164" s="18">
        <f t="shared" si="108"/>
        <v>137500000</v>
      </c>
      <c r="K164" s="18">
        <v>0</v>
      </c>
      <c r="L164" s="18">
        <v>0</v>
      </c>
      <c r="M164" s="18"/>
      <c r="N164" s="18"/>
      <c r="O164" s="18">
        <v>0</v>
      </c>
      <c r="P164" s="18">
        <f t="shared" si="111"/>
        <v>0</v>
      </c>
      <c r="Q164" s="18">
        <f t="shared" si="109"/>
        <v>137500000</v>
      </c>
      <c r="R164" s="18">
        <f t="shared" si="112"/>
        <v>0</v>
      </c>
      <c r="S164" s="124"/>
      <c r="T164" s="18">
        <v>137500000</v>
      </c>
      <c r="U164" s="18"/>
      <c r="V164" s="18"/>
      <c r="W164" s="18">
        <v>5000000</v>
      </c>
      <c r="X164" s="18">
        <v>26500000</v>
      </c>
      <c r="Y164" s="18">
        <v>26500000</v>
      </c>
      <c r="Z164" s="18">
        <v>26500000</v>
      </c>
      <c r="AA164" s="18">
        <v>26500000</v>
      </c>
      <c r="AB164" s="18">
        <v>26500000</v>
      </c>
      <c r="AC164" s="18"/>
      <c r="AD164" s="18"/>
      <c r="AE164" s="18"/>
      <c r="AF164" s="18"/>
      <c r="AG164" s="18">
        <f t="shared" si="101"/>
        <v>0</v>
      </c>
      <c r="AH164" s="18">
        <f t="shared" si="107"/>
        <v>137500000</v>
      </c>
      <c r="AI164" s="124"/>
      <c r="AJ164" s="18"/>
      <c r="AK164" s="18">
        <v>0</v>
      </c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>
        <f t="shared" si="102"/>
        <v>0</v>
      </c>
      <c r="AW164" s="18">
        <f t="shared" si="99"/>
        <v>0</v>
      </c>
      <c r="AX164" s="124"/>
      <c r="AY164" s="133" t="e">
        <f t="shared" si="103"/>
        <v>#DIV/0!</v>
      </c>
      <c r="AZ164" s="133" t="e">
        <f t="shared" si="104"/>
        <v>#DIV/0!</v>
      </c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33" t="e">
        <f t="shared" si="105"/>
        <v>#DIV/0!</v>
      </c>
      <c r="BL164" s="18"/>
    </row>
    <row r="165" spans="1:64">
      <c r="A165" s="13" t="s">
        <v>281</v>
      </c>
      <c r="B165" s="14" t="s">
        <v>282</v>
      </c>
      <c r="C165" s="15">
        <f>+C166+C168</f>
        <v>35000000</v>
      </c>
      <c r="D165" s="15">
        <f t="shared" ref="D165:AF165" si="118">+D166+D168</f>
        <v>0</v>
      </c>
      <c r="E165" s="15">
        <f t="shared" si="118"/>
        <v>0</v>
      </c>
      <c r="F165" s="15">
        <f t="shared" si="118"/>
        <v>10000000</v>
      </c>
      <c r="G165" s="15">
        <f t="shared" si="118"/>
        <v>45000000</v>
      </c>
      <c r="H165" s="15">
        <f t="shared" si="118"/>
        <v>1080000</v>
      </c>
      <c r="I165" s="15">
        <f t="shared" si="118"/>
        <v>1080000</v>
      </c>
      <c r="J165" s="15">
        <f t="shared" si="118"/>
        <v>43920000</v>
      </c>
      <c r="K165" s="15">
        <f t="shared" si="118"/>
        <v>0</v>
      </c>
      <c r="L165" s="15">
        <f t="shared" si="118"/>
        <v>0</v>
      </c>
      <c r="M165" s="15">
        <f t="shared" si="118"/>
        <v>0</v>
      </c>
      <c r="N165" s="15">
        <f t="shared" si="118"/>
        <v>0</v>
      </c>
      <c r="O165" s="15">
        <f t="shared" si="118"/>
        <v>3580000</v>
      </c>
      <c r="P165" s="15">
        <f t="shared" si="118"/>
        <v>2500000</v>
      </c>
      <c r="Q165" s="15">
        <f t="shared" si="118"/>
        <v>41420000</v>
      </c>
      <c r="R165" s="15">
        <f t="shared" si="118"/>
        <v>0</v>
      </c>
      <c r="S165" s="124"/>
      <c r="T165" s="15">
        <f t="shared" si="118"/>
        <v>45000000</v>
      </c>
      <c r="U165" s="15">
        <f t="shared" si="118"/>
        <v>0</v>
      </c>
      <c r="V165" s="15">
        <f t="shared" si="118"/>
        <v>0</v>
      </c>
      <c r="W165" s="15">
        <f t="shared" si="118"/>
        <v>12500000</v>
      </c>
      <c r="X165" s="15">
        <f t="shared" si="118"/>
        <v>2500000</v>
      </c>
      <c r="Y165" s="15">
        <f t="shared" si="118"/>
        <v>4500000</v>
      </c>
      <c r="Z165" s="15">
        <f t="shared" si="118"/>
        <v>4500000</v>
      </c>
      <c r="AA165" s="15">
        <f t="shared" si="118"/>
        <v>5000000</v>
      </c>
      <c r="AB165" s="15">
        <f t="shared" si="118"/>
        <v>9500000</v>
      </c>
      <c r="AC165" s="15">
        <f t="shared" si="118"/>
        <v>4500000</v>
      </c>
      <c r="AD165" s="15">
        <f t="shared" si="118"/>
        <v>2000000</v>
      </c>
      <c r="AE165" s="15">
        <f t="shared" si="118"/>
        <v>0</v>
      </c>
      <c r="AF165" s="15">
        <f t="shared" si="118"/>
        <v>0</v>
      </c>
      <c r="AG165" s="15">
        <f t="shared" si="101"/>
        <v>0</v>
      </c>
      <c r="AH165" s="15">
        <f t="shared" si="107"/>
        <v>45000000</v>
      </c>
      <c r="AI165" s="124"/>
      <c r="AJ165" s="15">
        <v>0</v>
      </c>
      <c r="AK165" s="15">
        <v>0</v>
      </c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>
        <f t="shared" si="102"/>
        <v>0</v>
      </c>
      <c r="AW165" s="15">
        <f t="shared" si="99"/>
        <v>0</v>
      </c>
      <c r="AX165" s="124"/>
      <c r="AY165" s="132" t="e">
        <f t="shared" si="103"/>
        <v>#DIV/0!</v>
      </c>
      <c r="AZ165" s="132" t="e">
        <f t="shared" si="104"/>
        <v>#DIV/0!</v>
      </c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32" t="e">
        <f t="shared" si="105"/>
        <v>#DIV/0!</v>
      </c>
      <c r="BL165" s="15"/>
    </row>
    <row r="166" spans="1:64">
      <c r="A166" s="13" t="s">
        <v>283</v>
      </c>
      <c r="B166" s="14" t="s">
        <v>284</v>
      </c>
      <c r="C166" s="15">
        <f>+C167</f>
        <v>18000000</v>
      </c>
      <c r="D166" s="15">
        <f t="shared" ref="D166:AF166" si="119">+D167</f>
        <v>0</v>
      </c>
      <c r="E166" s="15">
        <f t="shared" si="119"/>
        <v>0</v>
      </c>
      <c r="F166" s="15">
        <f t="shared" si="119"/>
        <v>10000000</v>
      </c>
      <c r="G166" s="15">
        <f t="shared" si="119"/>
        <v>28000000</v>
      </c>
      <c r="H166" s="15">
        <f t="shared" si="119"/>
        <v>0</v>
      </c>
      <c r="I166" s="15">
        <f t="shared" si="119"/>
        <v>0</v>
      </c>
      <c r="J166" s="15">
        <f t="shared" si="119"/>
        <v>28000000</v>
      </c>
      <c r="K166" s="15">
        <f t="shared" si="119"/>
        <v>0</v>
      </c>
      <c r="L166" s="15">
        <f t="shared" si="119"/>
        <v>0</v>
      </c>
      <c r="M166" s="15">
        <f t="shared" si="119"/>
        <v>0</v>
      </c>
      <c r="N166" s="15">
        <f t="shared" si="119"/>
        <v>0</v>
      </c>
      <c r="O166" s="15">
        <f t="shared" si="119"/>
        <v>2500000</v>
      </c>
      <c r="P166" s="15">
        <f t="shared" si="119"/>
        <v>2500000</v>
      </c>
      <c r="Q166" s="15">
        <f t="shared" si="119"/>
        <v>25500000</v>
      </c>
      <c r="R166" s="15">
        <f t="shared" si="119"/>
        <v>0</v>
      </c>
      <c r="S166" s="124"/>
      <c r="T166" s="15">
        <f t="shared" si="119"/>
        <v>28000000</v>
      </c>
      <c r="U166" s="15">
        <f t="shared" si="119"/>
        <v>0</v>
      </c>
      <c r="V166" s="15">
        <f t="shared" si="119"/>
        <v>0</v>
      </c>
      <c r="W166" s="15">
        <f t="shared" si="119"/>
        <v>7500000</v>
      </c>
      <c r="X166" s="15">
        <f t="shared" si="119"/>
        <v>2500000</v>
      </c>
      <c r="Y166" s="15">
        <f t="shared" si="119"/>
        <v>2500000</v>
      </c>
      <c r="Z166" s="15">
        <f t="shared" si="119"/>
        <v>2500000</v>
      </c>
      <c r="AA166" s="15">
        <f t="shared" si="119"/>
        <v>3000000</v>
      </c>
      <c r="AB166" s="15">
        <f t="shared" si="119"/>
        <v>7500000</v>
      </c>
      <c r="AC166" s="15">
        <f t="shared" si="119"/>
        <v>2500000</v>
      </c>
      <c r="AD166" s="15">
        <f t="shared" si="119"/>
        <v>0</v>
      </c>
      <c r="AE166" s="15">
        <f t="shared" si="119"/>
        <v>0</v>
      </c>
      <c r="AF166" s="15">
        <f t="shared" si="119"/>
        <v>0</v>
      </c>
      <c r="AG166" s="15">
        <f t="shared" si="101"/>
        <v>0</v>
      </c>
      <c r="AH166" s="15">
        <f t="shared" si="107"/>
        <v>28000000</v>
      </c>
      <c r="AI166" s="124"/>
      <c r="AJ166" s="15">
        <v>0</v>
      </c>
      <c r="AK166" s="15">
        <v>0</v>
      </c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>
        <f t="shared" si="102"/>
        <v>0</v>
      </c>
      <c r="AW166" s="15">
        <f t="shared" si="99"/>
        <v>0</v>
      </c>
      <c r="AX166" s="124"/>
      <c r="AY166" s="132" t="e">
        <f t="shared" si="103"/>
        <v>#DIV/0!</v>
      </c>
      <c r="AZ166" s="132" t="e">
        <f t="shared" si="104"/>
        <v>#DIV/0!</v>
      </c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32" t="e">
        <f t="shared" si="105"/>
        <v>#DIV/0!</v>
      </c>
      <c r="BL166" s="15"/>
    </row>
    <row r="167" spans="1:64">
      <c r="A167" s="16" t="s">
        <v>285</v>
      </c>
      <c r="B167" s="17" t="s">
        <v>286</v>
      </c>
      <c r="C167" s="18">
        <v>18000000</v>
      </c>
      <c r="D167" s="18">
        <v>0</v>
      </c>
      <c r="E167" s="18">
        <v>0</v>
      </c>
      <c r="F167" s="18">
        <v>10000000</v>
      </c>
      <c r="G167" s="18">
        <f t="shared" si="110"/>
        <v>28000000</v>
      </c>
      <c r="H167" s="18">
        <v>0</v>
      </c>
      <c r="I167" s="18">
        <v>0</v>
      </c>
      <c r="J167" s="18">
        <f t="shared" si="108"/>
        <v>28000000</v>
      </c>
      <c r="K167" s="18">
        <v>0</v>
      </c>
      <c r="L167" s="18">
        <v>0</v>
      </c>
      <c r="M167" s="18">
        <v>0</v>
      </c>
      <c r="N167" s="18">
        <v>0</v>
      </c>
      <c r="O167" s="18">
        <v>2500000</v>
      </c>
      <c r="P167" s="18">
        <f t="shared" si="111"/>
        <v>2500000</v>
      </c>
      <c r="Q167" s="18">
        <f t="shared" si="109"/>
        <v>25500000</v>
      </c>
      <c r="R167" s="18">
        <f t="shared" si="112"/>
        <v>0</v>
      </c>
      <c r="S167" s="124"/>
      <c r="T167" s="18">
        <v>28000000</v>
      </c>
      <c r="U167" s="18">
        <v>0</v>
      </c>
      <c r="V167" s="18">
        <v>0</v>
      </c>
      <c r="W167" s="18">
        <v>7500000</v>
      </c>
      <c r="X167" s="18">
        <v>2500000</v>
      </c>
      <c r="Y167" s="18">
        <v>2500000</v>
      </c>
      <c r="Z167" s="18">
        <v>2500000</v>
      </c>
      <c r="AA167" s="18">
        <v>3000000</v>
      </c>
      <c r="AB167" s="18">
        <v>7500000</v>
      </c>
      <c r="AC167" s="18">
        <v>2500000</v>
      </c>
      <c r="AD167" s="18">
        <v>0</v>
      </c>
      <c r="AE167" s="18">
        <v>0</v>
      </c>
      <c r="AF167" s="18">
        <v>0</v>
      </c>
      <c r="AG167" s="18">
        <f t="shared" si="101"/>
        <v>0</v>
      </c>
      <c r="AH167" s="18">
        <f t="shared" si="107"/>
        <v>28000000</v>
      </c>
      <c r="AI167" s="124"/>
      <c r="AJ167" s="18">
        <v>0</v>
      </c>
      <c r="AK167" s="18">
        <v>0</v>
      </c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>
        <f t="shared" si="102"/>
        <v>0</v>
      </c>
      <c r="AW167" s="18">
        <f t="shared" si="99"/>
        <v>0</v>
      </c>
      <c r="AX167" s="124"/>
      <c r="AY167" s="133" t="e">
        <f t="shared" si="103"/>
        <v>#DIV/0!</v>
      </c>
      <c r="AZ167" s="133" t="e">
        <f t="shared" si="104"/>
        <v>#DIV/0!</v>
      </c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33" t="e">
        <f t="shared" si="105"/>
        <v>#DIV/0!</v>
      </c>
      <c r="BL167" s="18"/>
    </row>
    <row r="168" spans="1:64">
      <c r="A168" s="16" t="s">
        <v>287</v>
      </c>
      <c r="B168" s="17" t="s">
        <v>288</v>
      </c>
      <c r="C168" s="18">
        <v>17000000</v>
      </c>
      <c r="D168" s="18">
        <v>0</v>
      </c>
      <c r="E168" s="18">
        <v>0</v>
      </c>
      <c r="F168" s="18">
        <v>0</v>
      </c>
      <c r="G168" s="18">
        <f t="shared" si="110"/>
        <v>17000000</v>
      </c>
      <c r="H168" s="18">
        <v>1080000</v>
      </c>
      <c r="I168" s="18">
        <v>1080000</v>
      </c>
      <c r="J168" s="18">
        <f t="shared" si="108"/>
        <v>15920000</v>
      </c>
      <c r="K168" s="18">
        <v>0</v>
      </c>
      <c r="L168" s="18">
        <v>0</v>
      </c>
      <c r="M168" s="18">
        <v>0</v>
      </c>
      <c r="N168" s="18">
        <v>0</v>
      </c>
      <c r="O168" s="18">
        <v>1080000</v>
      </c>
      <c r="P168" s="18">
        <f t="shared" si="111"/>
        <v>0</v>
      </c>
      <c r="Q168" s="18">
        <f t="shared" si="109"/>
        <v>15920000</v>
      </c>
      <c r="R168" s="18">
        <f t="shared" si="112"/>
        <v>0</v>
      </c>
      <c r="S168" s="124"/>
      <c r="T168" s="18">
        <v>17000000</v>
      </c>
      <c r="U168" s="18">
        <v>0</v>
      </c>
      <c r="V168" s="18">
        <v>0</v>
      </c>
      <c r="W168" s="18">
        <v>5000000</v>
      </c>
      <c r="X168" s="18">
        <v>0</v>
      </c>
      <c r="Y168" s="18">
        <v>2000000</v>
      </c>
      <c r="Z168" s="18">
        <v>2000000</v>
      </c>
      <c r="AA168" s="18">
        <v>2000000</v>
      </c>
      <c r="AB168" s="18">
        <v>2000000</v>
      </c>
      <c r="AC168" s="18">
        <v>2000000</v>
      </c>
      <c r="AD168" s="18">
        <v>2000000</v>
      </c>
      <c r="AE168" s="18">
        <v>0</v>
      </c>
      <c r="AF168" s="18">
        <v>0</v>
      </c>
      <c r="AG168" s="18">
        <f t="shared" si="101"/>
        <v>0</v>
      </c>
      <c r="AH168" s="18">
        <f t="shared" si="107"/>
        <v>17000000</v>
      </c>
      <c r="AI168" s="124"/>
      <c r="AJ168" s="18">
        <v>0</v>
      </c>
      <c r="AK168" s="18">
        <v>0</v>
      </c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>
        <f t="shared" si="102"/>
        <v>0</v>
      </c>
      <c r="AW168" s="18">
        <f t="shared" si="99"/>
        <v>0</v>
      </c>
      <c r="AX168" s="124"/>
      <c r="AY168" s="133" t="e">
        <f t="shared" si="103"/>
        <v>#DIV/0!</v>
      </c>
      <c r="AZ168" s="133" t="e">
        <f t="shared" si="104"/>
        <v>#DIV/0!</v>
      </c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33" t="e">
        <f t="shared" si="105"/>
        <v>#DIV/0!</v>
      </c>
      <c r="BL168" s="18"/>
    </row>
    <row r="169" spans="1:64">
      <c r="A169" s="13" t="s">
        <v>289</v>
      </c>
      <c r="B169" s="14" t="s">
        <v>290</v>
      </c>
      <c r="C169" s="15">
        <f>+C170+C172+C175+C177</f>
        <v>98200000</v>
      </c>
      <c r="D169" s="15">
        <f t="shared" ref="D169:AF169" si="120">+D170+D172+D175+D177</f>
        <v>0</v>
      </c>
      <c r="E169" s="15">
        <f t="shared" si="120"/>
        <v>0</v>
      </c>
      <c r="F169" s="15">
        <f t="shared" si="120"/>
        <v>0</v>
      </c>
      <c r="G169" s="15">
        <f t="shared" si="120"/>
        <v>98200000</v>
      </c>
      <c r="H169" s="15">
        <f t="shared" si="120"/>
        <v>0</v>
      </c>
      <c r="I169" s="15">
        <f t="shared" si="120"/>
        <v>0</v>
      </c>
      <c r="J169" s="15">
        <f t="shared" si="120"/>
        <v>98200000</v>
      </c>
      <c r="K169" s="15">
        <f t="shared" si="120"/>
        <v>0</v>
      </c>
      <c r="L169" s="15">
        <f t="shared" si="120"/>
        <v>0</v>
      </c>
      <c r="M169" s="15">
        <f t="shared" si="120"/>
        <v>0</v>
      </c>
      <c r="N169" s="15">
        <f t="shared" si="120"/>
        <v>0</v>
      </c>
      <c r="O169" s="15">
        <f t="shared" si="120"/>
        <v>0</v>
      </c>
      <c r="P169" s="15">
        <f t="shared" si="120"/>
        <v>0</v>
      </c>
      <c r="Q169" s="15">
        <f t="shared" si="120"/>
        <v>98200000</v>
      </c>
      <c r="R169" s="15">
        <f t="shared" si="120"/>
        <v>0</v>
      </c>
      <c r="S169" s="124"/>
      <c r="T169" s="15">
        <f t="shared" si="120"/>
        <v>98200000</v>
      </c>
      <c r="U169" s="15">
        <f t="shared" si="120"/>
        <v>0</v>
      </c>
      <c r="V169" s="15">
        <f t="shared" si="120"/>
        <v>18000000</v>
      </c>
      <c r="W169" s="15">
        <f t="shared" si="120"/>
        <v>15200000</v>
      </c>
      <c r="X169" s="15">
        <f t="shared" si="120"/>
        <v>40000000</v>
      </c>
      <c r="Y169" s="15">
        <f t="shared" si="120"/>
        <v>10000000</v>
      </c>
      <c r="Z169" s="15">
        <f t="shared" si="120"/>
        <v>10000000</v>
      </c>
      <c r="AA169" s="15">
        <f t="shared" si="120"/>
        <v>0</v>
      </c>
      <c r="AB169" s="15">
        <f t="shared" si="120"/>
        <v>5000000</v>
      </c>
      <c r="AC169" s="15">
        <f t="shared" si="120"/>
        <v>0</v>
      </c>
      <c r="AD169" s="15">
        <f t="shared" si="120"/>
        <v>0</v>
      </c>
      <c r="AE169" s="15">
        <f t="shared" si="120"/>
        <v>0</v>
      </c>
      <c r="AF169" s="15">
        <f t="shared" si="120"/>
        <v>0</v>
      </c>
      <c r="AG169" s="15">
        <f t="shared" si="101"/>
        <v>18000000</v>
      </c>
      <c r="AH169" s="15">
        <f t="shared" si="107"/>
        <v>98200000</v>
      </c>
      <c r="AI169" s="124"/>
      <c r="AJ169" s="15">
        <v>0</v>
      </c>
      <c r="AK169" s="15">
        <v>0</v>
      </c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>
        <f t="shared" si="102"/>
        <v>0</v>
      </c>
      <c r="AW169" s="15">
        <f t="shared" si="99"/>
        <v>0</v>
      </c>
      <c r="AX169" s="124"/>
      <c r="AY169" s="132" t="e">
        <f t="shared" si="103"/>
        <v>#DIV/0!</v>
      </c>
      <c r="AZ169" s="132">
        <f t="shared" si="104"/>
        <v>-1</v>
      </c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32">
        <f t="shared" si="105"/>
        <v>-1</v>
      </c>
      <c r="BL169" s="15"/>
    </row>
    <row r="170" spans="1:64">
      <c r="A170" s="13" t="s">
        <v>291</v>
      </c>
      <c r="B170" s="14" t="s">
        <v>119</v>
      </c>
      <c r="C170" s="15">
        <f>+C171</f>
        <v>15000000</v>
      </c>
      <c r="D170" s="15">
        <f t="shared" ref="D170:AF170" si="121">+D171</f>
        <v>0</v>
      </c>
      <c r="E170" s="15">
        <f t="shared" si="121"/>
        <v>0</v>
      </c>
      <c r="F170" s="15">
        <f t="shared" si="121"/>
        <v>0</v>
      </c>
      <c r="G170" s="15">
        <f t="shared" si="121"/>
        <v>15000000</v>
      </c>
      <c r="H170" s="15">
        <f t="shared" si="121"/>
        <v>0</v>
      </c>
      <c r="I170" s="15">
        <f t="shared" si="121"/>
        <v>0</v>
      </c>
      <c r="J170" s="15">
        <f t="shared" si="121"/>
        <v>15000000</v>
      </c>
      <c r="K170" s="15">
        <f t="shared" si="121"/>
        <v>0</v>
      </c>
      <c r="L170" s="15">
        <f t="shared" si="121"/>
        <v>0</v>
      </c>
      <c r="M170" s="15">
        <f t="shared" si="121"/>
        <v>0</v>
      </c>
      <c r="N170" s="15">
        <f t="shared" si="121"/>
        <v>0</v>
      </c>
      <c r="O170" s="15">
        <f t="shared" si="121"/>
        <v>0</v>
      </c>
      <c r="P170" s="15">
        <f t="shared" si="121"/>
        <v>0</v>
      </c>
      <c r="Q170" s="15">
        <f t="shared" si="121"/>
        <v>15000000</v>
      </c>
      <c r="R170" s="15">
        <f t="shared" si="121"/>
        <v>0</v>
      </c>
      <c r="S170" s="124"/>
      <c r="T170" s="15">
        <f t="shared" si="121"/>
        <v>15000000</v>
      </c>
      <c r="U170" s="15">
        <f t="shared" si="121"/>
        <v>0</v>
      </c>
      <c r="V170" s="15">
        <f t="shared" si="121"/>
        <v>0</v>
      </c>
      <c r="W170" s="15">
        <f t="shared" si="121"/>
        <v>0</v>
      </c>
      <c r="X170" s="15">
        <f t="shared" si="121"/>
        <v>10000000</v>
      </c>
      <c r="Y170" s="15">
        <f t="shared" si="121"/>
        <v>0</v>
      </c>
      <c r="Z170" s="15">
        <f t="shared" si="121"/>
        <v>0</v>
      </c>
      <c r="AA170" s="15">
        <f t="shared" si="121"/>
        <v>0</v>
      </c>
      <c r="AB170" s="15">
        <f t="shared" si="121"/>
        <v>5000000</v>
      </c>
      <c r="AC170" s="15">
        <f t="shared" si="121"/>
        <v>0</v>
      </c>
      <c r="AD170" s="15">
        <f t="shared" si="121"/>
        <v>0</v>
      </c>
      <c r="AE170" s="15">
        <f t="shared" si="121"/>
        <v>0</v>
      </c>
      <c r="AF170" s="15">
        <f t="shared" si="121"/>
        <v>0</v>
      </c>
      <c r="AG170" s="15">
        <f t="shared" si="101"/>
        <v>0</v>
      </c>
      <c r="AH170" s="15">
        <f t="shared" si="107"/>
        <v>15000000</v>
      </c>
      <c r="AI170" s="124"/>
      <c r="AJ170" s="15">
        <v>0</v>
      </c>
      <c r="AK170" s="15">
        <v>0</v>
      </c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>
        <f t="shared" si="102"/>
        <v>0</v>
      </c>
      <c r="AW170" s="15">
        <f t="shared" si="99"/>
        <v>0</v>
      </c>
      <c r="AX170" s="124"/>
      <c r="AY170" s="132" t="e">
        <f t="shared" si="103"/>
        <v>#DIV/0!</v>
      </c>
      <c r="AZ170" s="132" t="e">
        <f t="shared" si="104"/>
        <v>#DIV/0!</v>
      </c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32" t="e">
        <f t="shared" si="105"/>
        <v>#DIV/0!</v>
      </c>
      <c r="BL170" s="15"/>
    </row>
    <row r="171" spans="1:64">
      <c r="A171" s="16" t="s">
        <v>292</v>
      </c>
      <c r="B171" s="17" t="s">
        <v>293</v>
      </c>
      <c r="C171" s="18">
        <v>15000000</v>
      </c>
      <c r="D171" s="18">
        <v>0</v>
      </c>
      <c r="E171" s="18">
        <v>0</v>
      </c>
      <c r="F171" s="18">
        <v>0</v>
      </c>
      <c r="G171" s="18">
        <f t="shared" si="110"/>
        <v>15000000</v>
      </c>
      <c r="H171" s="18">
        <v>0</v>
      </c>
      <c r="I171" s="18">
        <v>0</v>
      </c>
      <c r="J171" s="18">
        <f t="shared" si="108"/>
        <v>15000000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f t="shared" si="111"/>
        <v>0</v>
      </c>
      <c r="Q171" s="18">
        <f t="shared" si="109"/>
        <v>15000000</v>
      </c>
      <c r="R171" s="18">
        <f t="shared" si="112"/>
        <v>0</v>
      </c>
      <c r="S171" s="124"/>
      <c r="T171" s="18">
        <v>15000000</v>
      </c>
      <c r="U171" s="18">
        <v>0</v>
      </c>
      <c r="V171" s="18">
        <v>0</v>
      </c>
      <c r="W171" s="18">
        <v>0</v>
      </c>
      <c r="X171" s="18">
        <v>10000000</v>
      </c>
      <c r="Y171" s="18">
        <v>0</v>
      </c>
      <c r="Z171" s="18">
        <v>0</v>
      </c>
      <c r="AA171" s="18">
        <v>0</v>
      </c>
      <c r="AB171" s="18">
        <v>5000000</v>
      </c>
      <c r="AC171" s="18">
        <v>0</v>
      </c>
      <c r="AD171" s="18">
        <v>0</v>
      </c>
      <c r="AE171" s="18">
        <v>0</v>
      </c>
      <c r="AF171" s="18">
        <v>0</v>
      </c>
      <c r="AG171" s="18">
        <f t="shared" si="101"/>
        <v>0</v>
      </c>
      <c r="AH171" s="18">
        <f t="shared" si="107"/>
        <v>15000000</v>
      </c>
      <c r="AI171" s="124"/>
      <c r="AJ171" s="18">
        <v>0</v>
      </c>
      <c r="AK171" s="18">
        <v>0</v>
      </c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>
        <f t="shared" si="102"/>
        <v>0</v>
      </c>
      <c r="AW171" s="18">
        <f t="shared" si="99"/>
        <v>0</v>
      </c>
      <c r="AX171" s="124"/>
      <c r="AY171" s="133" t="e">
        <f t="shared" si="103"/>
        <v>#DIV/0!</v>
      </c>
      <c r="AZ171" s="133" t="e">
        <f t="shared" si="104"/>
        <v>#DIV/0!</v>
      </c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33" t="e">
        <f t="shared" si="105"/>
        <v>#DIV/0!</v>
      </c>
      <c r="BL171" s="18"/>
    </row>
    <row r="172" spans="1:64">
      <c r="A172" s="13" t="s">
        <v>294</v>
      </c>
      <c r="B172" s="14" t="s">
        <v>126</v>
      </c>
      <c r="C172" s="15">
        <f>+C173+C174</f>
        <v>74200000</v>
      </c>
      <c r="D172" s="15">
        <f t="shared" ref="D172:AF172" si="122">+D173+D174</f>
        <v>0</v>
      </c>
      <c r="E172" s="15">
        <f t="shared" si="122"/>
        <v>0</v>
      </c>
      <c r="F172" s="15">
        <f t="shared" si="122"/>
        <v>0</v>
      </c>
      <c r="G172" s="15">
        <f t="shared" si="122"/>
        <v>74200000</v>
      </c>
      <c r="H172" s="15">
        <f t="shared" si="122"/>
        <v>0</v>
      </c>
      <c r="I172" s="15">
        <f t="shared" si="122"/>
        <v>0</v>
      </c>
      <c r="J172" s="15">
        <f t="shared" si="122"/>
        <v>74200000</v>
      </c>
      <c r="K172" s="15">
        <f t="shared" si="122"/>
        <v>0</v>
      </c>
      <c r="L172" s="15">
        <f t="shared" si="122"/>
        <v>0</v>
      </c>
      <c r="M172" s="15">
        <f t="shared" si="122"/>
        <v>0</v>
      </c>
      <c r="N172" s="15">
        <f t="shared" si="122"/>
        <v>0</v>
      </c>
      <c r="O172" s="15">
        <f t="shared" si="122"/>
        <v>0</v>
      </c>
      <c r="P172" s="15">
        <f t="shared" si="122"/>
        <v>0</v>
      </c>
      <c r="Q172" s="15">
        <f t="shared" si="122"/>
        <v>74200000</v>
      </c>
      <c r="R172" s="15">
        <f t="shared" si="122"/>
        <v>0</v>
      </c>
      <c r="S172" s="124"/>
      <c r="T172" s="15">
        <f t="shared" si="122"/>
        <v>74200000</v>
      </c>
      <c r="U172" s="15">
        <f t="shared" si="122"/>
        <v>0</v>
      </c>
      <c r="V172" s="15">
        <f t="shared" si="122"/>
        <v>18000000</v>
      </c>
      <c r="W172" s="15">
        <f t="shared" si="122"/>
        <v>15200000</v>
      </c>
      <c r="X172" s="15">
        <f t="shared" si="122"/>
        <v>21000000</v>
      </c>
      <c r="Y172" s="15">
        <f t="shared" si="122"/>
        <v>10000000</v>
      </c>
      <c r="Z172" s="15">
        <f t="shared" si="122"/>
        <v>10000000</v>
      </c>
      <c r="AA172" s="15">
        <f t="shared" si="122"/>
        <v>0</v>
      </c>
      <c r="AB172" s="15">
        <f t="shared" si="122"/>
        <v>0</v>
      </c>
      <c r="AC172" s="15">
        <f t="shared" si="122"/>
        <v>0</v>
      </c>
      <c r="AD172" s="15">
        <f t="shared" si="122"/>
        <v>0</v>
      </c>
      <c r="AE172" s="15">
        <f t="shared" si="122"/>
        <v>0</v>
      </c>
      <c r="AF172" s="15">
        <f t="shared" si="122"/>
        <v>0</v>
      </c>
      <c r="AG172" s="15">
        <f t="shared" si="101"/>
        <v>18000000</v>
      </c>
      <c r="AH172" s="15">
        <f t="shared" si="107"/>
        <v>74200000</v>
      </c>
      <c r="AI172" s="124"/>
      <c r="AJ172" s="15">
        <v>0</v>
      </c>
      <c r="AK172" s="15">
        <v>0</v>
      </c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>
        <f t="shared" si="102"/>
        <v>0</v>
      </c>
      <c r="AW172" s="15">
        <f t="shared" si="99"/>
        <v>0</v>
      </c>
      <c r="AX172" s="124"/>
      <c r="AY172" s="132" t="e">
        <f t="shared" si="103"/>
        <v>#DIV/0!</v>
      </c>
      <c r="AZ172" s="132">
        <f t="shared" si="104"/>
        <v>-1</v>
      </c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32">
        <f t="shared" si="105"/>
        <v>-1</v>
      </c>
      <c r="BL172" s="15"/>
    </row>
    <row r="173" spans="1:64">
      <c r="A173" s="16" t="s">
        <v>295</v>
      </c>
      <c r="B173" s="17" t="s">
        <v>128</v>
      </c>
      <c r="C173" s="18">
        <v>24200000</v>
      </c>
      <c r="D173" s="18">
        <v>0</v>
      </c>
      <c r="E173" s="18">
        <v>0</v>
      </c>
      <c r="F173" s="18">
        <v>0</v>
      </c>
      <c r="G173" s="18">
        <f t="shared" si="110"/>
        <v>24200000</v>
      </c>
      <c r="H173" s="18">
        <v>0</v>
      </c>
      <c r="I173" s="18">
        <v>0</v>
      </c>
      <c r="J173" s="18">
        <f t="shared" si="108"/>
        <v>24200000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f t="shared" si="111"/>
        <v>0</v>
      </c>
      <c r="Q173" s="18">
        <f t="shared" si="109"/>
        <v>24200000</v>
      </c>
      <c r="R173" s="18">
        <f t="shared" si="112"/>
        <v>0</v>
      </c>
      <c r="S173" s="124"/>
      <c r="T173" s="18">
        <v>24200000</v>
      </c>
      <c r="U173" s="18">
        <v>0</v>
      </c>
      <c r="V173" s="18">
        <v>8000000</v>
      </c>
      <c r="W173" s="18">
        <v>5200000</v>
      </c>
      <c r="X173" s="18">
        <v>11000000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f t="shared" si="101"/>
        <v>8000000</v>
      </c>
      <c r="AH173" s="18">
        <f t="shared" si="107"/>
        <v>24200000</v>
      </c>
      <c r="AI173" s="124"/>
      <c r="AJ173" s="18">
        <v>0</v>
      </c>
      <c r="AK173" s="18">
        <v>0</v>
      </c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>
        <f t="shared" si="102"/>
        <v>0</v>
      </c>
      <c r="AW173" s="18">
        <f t="shared" si="99"/>
        <v>0</v>
      </c>
      <c r="AX173" s="124"/>
      <c r="AY173" s="133" t="e">
        <f t="shared" si="103"/>
        <v>#DIV/0!</v>
      </c>
      <c r="AZ173" s="133">
        <f t="shared" si="104"/>
        <v>-1</v>
      </c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33">
        <f t="shared" si="105"/>
        <v>-1</v>
      </c>
      <c r="BL173" s="18"/>
    </row>
    <row r="174" spans="1:64">
      <c r="A174" s="16" t="s">
        <v>296</v>
      </c>
      <c r="B174" s="17" t="s">
        <v>130</v>
      </c>
      <c r="C174" s="18">
        <v>50000000</v>
      </c>
      <c r="D174" s="18">
        <v>0</v>
      </c>
      <c r="E174" s="18">
        <v>0</v>
      </c>
      <c r="F174" s="18">
        <v>0</v>
      </c>
      <c r="G174" s="18">
        <f t="shared" si="110"/>
        <v>50000000</v>
      </c>
      <c r="H174" s="18">
        <v>0</v>
      </c>
      <c r="I174" s="18">
        <v>0</v>
      </c>
      <c r="J174" s="18">
        <f t="shared" si="108"/>
        <v>50000000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f t="shared" si="111"/>
        <v>0</v>
      </c>
      <c r="Q174" s="18">
        <f t="shared" si="109"/>
        <v>50000000</v>
      </c>
      <c r="R174" s="18">
        <f t="shared" si="112"/>
        <v>0</v>
      </c>
      <c r="S174" s="124"/>
      <c r="T174" s="18">
        <v>50000000</v>
      </c>
      <c r="U174" s="18">
        <v>0</v>
      </c>
      <c r="V174" s="18">
        <v>10000000</v>
      </c>
      <c r="W174" s="18">
        <v>10000000</v>
      </c>
      <c r="X174" s="18">
        <v>10000000</v>
      </c>
      <c r="Y174" s="18">
        <v>10000000</v>
      </c>
      <c r="Z174" s="18">
        <v>10000000</v>
      </c>
      <c r="AA174" s="18"/>
      <c r="AB174" s="18"/>
      <c r="AC174" s="18"/>
      <c r="AD174" s="18"/>
      <c r="AE174" s="18"/>
      <c r="AF174" s="18">
        <v>0</v>
      </c>
      <c r="AG174" s="18">
        <f t="shared" si="101"/>
        <v>10000000</v>
      </c>
      <c r="AH174" s="18">
        <f t="shared" si="107"/>
        <v>50000000</v>
      </c>
      <c r="AI174" s="124"/>
      <c r="AJ174" s="18">
        <v>0</v>
      </c>
      <c r="AK174" s="18">
        <v>0</v>
      </c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>
        <f t="shared" si="102"/>
        <v>0</v>
      </c>
      <c r="AW174" s="18">
        <f t="shared" si="99"/>
        <v>0</v>
      </c>
      <c r="AX174" s="124"/>
      <c r="AY174" s="133" t="e">
        <f t="shared" si="103"/>
        <v>#DIV/0!</v>
      </c>
      <c r="AZ174" s="133">
        <f t="shared" si="104"/>
        <v>-1</v>
      </c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33">
        <f t="shared" si="105"/>
        <v>-1</v>
      </c>
      <c r="BL174" s="18"/>
    </row>
    <row r="175" spans="1:64">
      <c r="A175" s="13" t="s">
        <v>297</v>
      </c>
      <c r="B175" s="14" t="s">
        <v>132</v>
      </c>
      <c r="C175" s="15">
        <f>+C176</f>
        <v>2000000</v>
      </c>
      <c r="D175" s="15">
        <f t="shared" ref="D175:AF175" si="123">+D176</f>
        <v>0</v>
      </c>
      <c r="E175" s="15">
        <f t="shared" si="123"/>
        <v>0</v>
      </c>
      <c r="F175" s="15">
        <f t="shared" si="123"/>
        <v>0</v>
      </c>
      <c r="G175" s="15">
        <f t="shared" si="123"/>
        <v>2000000</v>
      </c>
      <c r="H175" s="15">
        <f t="shared" si="123"/>
        <v>0</v>
      </c>
      <c r="I175" s="15">
        <f t="shared" si="123"/>
        <v>0</v>
      </c>
      <c r="J175" s="15">
        <f t="shared" si="123"/>
        <v>2000000</v>
      </c>
      <c r="K175" s="15">
        <f t="shared" si="123"/>
        <v>0</v>
      </c>
      <c r="L175" s="15">
        <f t="shared" si="123"/>
        <v>0</v>
      </c>
      <c r="M175" s="15">
        <f t="shared" si="123"/>
        <v>0</v>
      </c>
      <c r="N175" s="15">
        <f t="shared" si="123"/>
        <v>0</v>
      </c>
      <c r="O175" s="15">
        <f t="shared" si="123"/>
        <v>0</v>
      </c>
      <c r="P175" s="15">
        <f t="shared" si="123"/>
        <v>0</v>
      </c>
      <c r="Q175" s="15">
        <f t="shared" si="123"/>
        <v>2000000</v>
      </c>
      <c r="R175" s="15">
        <f t="shared" si="123"/>
        <v>0</v>
      </c>
      <c r="S175" s="124"/>
      <c r="T175" s="15">
        <f t="shared" si="123"/>
        <v>2000000</v>
      </c>
      <c r="U175" s="15">
        <f t="shared" si="123"/>
        <v>0</v>
      </c>
      <c r="V175" s="15">
        <f t="shared" si="123"/>
        <v>0</v>
      </c>
      <c r="W175" s="15">
        <f t="shared" si="123"/>
        <v>0</v>
      </c>
      <c r="X175" s="15">
        <f t="shared" si="123"/>
        <v>2000000</v>
      </c>
      <c r="Y175" s="15">
        <f t="shared" si="123"/>
        <v>0</v>
      </c>
      <c r="Z175" s="15">
        <f t="shared" si="123"/>
        <v>0</v>
      </c>
      <c r="AA175" s="15">
        <f t="shared" si="123"/>
        <v>0</v>
      </c>
      <c r="AB175" s="15">
        <f t="shared" si="123"/>
        <v>0</v>
      </c>
      <c r="AC175" s="15">
        <f t="shared" si="123"/>
        <v>0</v>
      </c>
      <c r="AD175" s="15">
        <f t="shared" si="123"/>
        <v>0</v>
      </c>
      <c r="AE175" s="15">
        <f t="shared" si="123"/>
        <v>0</v>
      </c>
      <c r="AF175" s="15">
        <f t="shared" si="123"/>
        <v>0</v>
      </c>
      <c r="AG175" s="15">
        <f t="shared" si="101"/>
        <v>0</v>
      </c>
      <c r="AH175" s="15">
        <f t="shared" si="107"/>
        <v>2000000</v>
      </c>
      <c r="AI175" s="124"/>
      <c r="AJ175" s="15">
        <v>0</v>
      </c>
      <c r="AK175" s="15">
        <v>0</v>
      </c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>
        <f t="shared" si="102"/>
        <v>0</v>
      </c>
      <c r="AW175" s="15">
        <f t="shared" si="99"/>
        <v>0</v>
      </c>
      <c r="AX175" s="124"/>
      <c r="AY175" s="132" t="e">
        <f t="shared" si="103"/>
        <v>#DIV/0!</v>
      </c>
      <c r="AZ175" s="132" t="e">
        <f t="shared" si="104"/>
        <v>#DIV/0!</v>
      </c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32" t="e">
        <f t="shared" si="105"/>
        <v>#DIV/0!</v>
      </c>
      <c r="BL175" s="15"/>
    </row>
    <row r="176" spans="1:64">
      <c r="A176" s="16" t="s">
        <v>298</v>
      </c>
      <c r="B176" s="17" t="s">
        <v>138</v>
      </c>
      <c r="C176" s="18">
        <v>2000000</v>
      </c>
      <c r="D176" s="18">
        <v>0</v>
      </c>
      <c r="E176" s="18">
        <v>0</v>
      </c>
      <c r="F176" s="18">
        <v>0</v>
      </c>
      <c r="G176" s="18">
        <f t="shared" si="110"/>
        <v>2000000</v>
      </c>
      <c r="H176" s="18">
        <v>0</v>
      </c>
      <c r="I176" s="18">
        <v>0</v>
      </c>
      <c r="J176" s="18">
        <f t="shared" si="108"/>
        <v>2000000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f t="shared" si="111"/>
        <v>0</v>
      </c>
      <c r="Q176" s="18">
        <f t="shared" si="109"/>
        <v>2000000</v>
      </c>
      <c r="R176" s="18">
        <f t="shared" si="112"/>
        <v>0</v>
      </c>
      <c r="S176" s="124"/>
      <c r="T176" s="18">
        <v>2000000</v>
      </c>
      <c r="U176" s="18">
        <v>0</v>
      </c>
      <c r="V176" s="18">
        <v>0</v>
      </c>
      <c r="W176" s="18">
        <v>0</v>
      </c>
      <c r="X176" s="18">
        <v>2000000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f t="shared" si="101"/>
        <v>0</v>
      </c>
      <c r="AH176" s="18">
        <f t="shared" si="107"/>
        <v>2000000</v>
      </c>
      <c r="AI176" s="124"/>
      <c r="AJ176" s="18">
        <v>0</v>
      </c>
      <c r="AK176" s="18">
        <v>0</v>
      </c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>
        <f t="shared" si="102"/>
        <v>0</v>
      </c>
      <c r="AW176" s="18">
        <f t="shared" si="99"/>
        <v>0</v>
      </c>
      <c r="AX176" s="124"/>
      <c r="AY176" s="133" t="e">
        <f t="shared" si="103"/>
        <v>#DIV/0!</v>
      </c>
      <c r="AZ176" s="133" t="e">
        <f t="shared" si="104"/>
        <v>#DIV/0!</v>
      </c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33" t="e">
        <f t="shared" si="105"/>
        <v>#DIV/0!</v>
      </c>
      <c r="BL176" s="18"/>
    </row>
    <row r="177" spans="1:64">
      <c r="A177" s="13" t="s">
        <v>299</v>
      </c>
      <c r="B177" s="14" t="s">
        <v>140</v>
      </c>
      <c r="C177" s="15">
        <f>+C178</f>
        <v>7000000</v>
      </c>
      <c r="D177" s="15">
        <f t="shared" ref="D177:AF177" si="124">+D178</f>
        <v>0</v>
      </c>
      <c r="E177" s="15">
        <f t="shared" si="124"/>
        <v>0</v>
      </c>
      <c r="F177" s="15">
        <f t="shared" si="124"/>
        <v>0</v>
      </c>
      <c r="G177" s="15">
        <f t="shared" si="124"/>
        <v>7000000</v>
      </c>
      <c r="H177" s="15">
        <f t="shared" si="124"/>
        <v>0</v>
      </c>
      <c r="I177" s="15">
        <f t="shared" si="124"/>
        <v>0</v>
      </c>
      <c r="J177" s="15">
        <f t="shared" si="124"/>
        <v>7000000</v>
      </c>
      <c r="K177" s="15">
        <f t="shared" si="124"/>
        <v>0</v>
      </c>
      <c r="L177" s="15">
        <f t="shared" si="124"/>
        <v>0</v>
      </c>
      <c r="M177" s="15">
        <f t="shared" si="124"/>
        <v>0</v>
      </c>
      <c r="N177" s="15">
        <f t="shared" si="124"/>
        <v>0</v>
      </c>
      <c r="O177" s="15">
        <f t="shared" si="124"/>
        <v>0</v>
      </c>
      <c r="P177" s="15">
        <f t="shared" si="124"/>
        <v>0</v>
      </c>
      <c r="Q177" s="15">
        <f t="shared" si="124"/>
        <v>7000000</v>
      </c>
      <c r="R177" s="15">
        <f t="shared" si="124"/>
        <v>0</v>
      </c>
      <c r="S177" s="124"/>
      <c r="T177" s="15">
        <f t="shared" si="124"/>
        <v>7000000</v>
      </c>
      <c r="U177" s="15">
        <f t="shared" si="124"/>
        <v>0</v>
      </c>
      <c r="V177" s="15">
        <f t="shared" si="124"/>
        <v>0</v>
      </c>
      <c r="W177" s="15">
        <f t="shared" si="124"/>
        <v>0</v>
      </c>
      <c r="X177" s="15">
        <f t="shared" si="124"/>
        <v>7000000</v>
      </c>
      <c r="Y177" s="15">
        <f t="shared" si="124"/>
        <v>0</v>
      </c>
      <c r="Z177" s="15">
        <f t="shared" si="124"/>
        <v>0</v>
      </c>
      <c r="AA177" s="15">
        <f t="shared" si="124"/>
        <v>0</v>
      </c>
      <c r="AB177" s="15">
        <f t="shared" si="124"/>
        <v>0</v>
      </c>
      <c r="AC177" s="15">
        <f t="shared" si="124"/>
        <v>0</v>
      </c>
      <c r="AD177" s="15">
        <f t="shared" si="124"/>
        <v>0</v>
      </c>
      <c r="AE177" s="15">
        <f t="shared" si="124"/>
        <v>0</v>
      </c>
      <c r="AF177" s="15">
        <f t="shared" si="124"/>
        <v>0</v>
      </c>
      <c r="AG177" s="15">
        <f t="shared" si="101"/>
        <v>0</v>
      </c>
      <c r="AH177" s="15">
        <f t="shared" si="107"/>
        <v>7000000</v>
      </c>
      <c r="AI177" s="124"/>
      <c r="AJ177" s="15">
        <v>0</v>
      </c>
      <c r="AK177" s="15">
        <v>0</v>
      </c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>
        <f t="shared" si="102"/>
        <v>0</v>
      </c>
      <c r="AW177" s="15">
        <f t="shared" si="99"/>
        <v>0</v>
      </c>
      <c r="AX177" s="124"/>
      <c r="AY177" s="132" t="e">
        <f t="shared" si="103"/>
        <v>#DIV/0!</v>
      </c>
      <c r="AZ177" s="132" t="e">
        <f t="shared" si="104"/>
        <v>#DIV/0!</v>
      </c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32" t="e">
        <f t="shared" si="105"/>
        <v>#DIV/0!</v>
      </c>
      <c r="BL177" s="15"/>
    </row>
    <row r="178" spans="1:64">
      <c r="A178" s="16" t="s">
        <v>300</v>
      </c>
      <c r="B178" s="17" t="s">
        <v>301</v>
      </c>
      <c r="C178" s="18">
        <v>7000000</v>
      </c>
      <c r="D178" s="18">
        <v>0</v>
      </c>
      <c r="E178" s="18">
        <v>0</v>
      </c>
      <c r="F178" s="18">
        <v>0</v>
      </c>
      <c r="G178" s="18">
        <f t="shared" si="110"/>
        <v>7000000</v>
      </c>
      <c r="H178" s="18">
        <v>0</v>
      </c>
      <c r="I178" s="18">
        <v>0</v>
      </c>
      <c r="J178" s="18">
        <f t="shared" si="108"/>
        <v>7000000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f t="shared" si="111"/>
        <v>0</v>
      </c>
      <c r="Q178" s="18">
        <f t="shared" si="109"/>
        <v>7000000</v>
      </c>
      <c r="R178" s="18">
        <f t="shared" si="112"/>
        <v>0</v>
      </c>
      <c r="S178" s="124"/>
      <c r="T178" s="18">
        <v>7000000</v>
      </c>
      <c r="U178" s="18">
        <v>0</v>
      </c>
      <c r="V178" s="18">
        <v>0</v>
      </c>
      <c r="W178" s="18">
        <v>0</v>
      </c>
      <c r="X178" s="18">
        <v>7000000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f t="shared" si="101"/>
        <v>0</v>
      </c>
      <c r="AH178" s="18">
        <f t="shared" si="107"/>
        <v>7000000</v>
      </c>
      <c r="AI178" s="124"/>
      <c r="AJ178" s="18">
        <v>0</v>
      </c>
      <c r="AK178" s="18">
        <v>0</v>
      </c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>
        <f t="shared" si="102"/>
        <v>0</v>
      </c>
      <c r="AW178" s="18">
        <f t="shared" si="99"/>
        <v>0</v>
      </c>
      <c r="AX178" s="124"/>
      <c r="AY178" s="133" t="e">
        <f t="shared" si="103"/>
        <v>#DIV/0!</v>
      </c>
      <c r="AZ178" s="133" t="e">
        <f t="shared" si="104"/>
        <v>#DIV/0!</v>
      </c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33" t="e">
        <f t="shared" si="105"/>
        <v>#DIV/0!</v>
      </c>
      <c r="BL178" s="18"/>
    </row>
    <row r="179" spans="1:64">
      <c r="A179" s="10" t="s">
        <v>302</v>
      </c>
      <c r="B179" s="11" t="s">
        <v>303</v>
      </c>
      <c r="C179" s="12">
        <f>+C180+C195+C213+C246+C255+C256</f>
        <v>7707426090</v>
      </c>
      <c r="D179" s="12">
        <f t="shared" ref="D179:AF179" si="125">+D180+D195+D213+D246+D255+D256</f>
        <v>997800000</v>
      </c>
      <c r="E179" s="12">
        <f t="shared" si="125"/>
        <v>0</v>
      </c>
      <c r="F179" s="12">
        <f t="shared" si="125"/>
        <v>212000000</v>
      </c>
      <c r="G179" s="12">
        <f t="shared" si="125"/>
        <v>8917226090</v>
      </c>
      <c r="H179" s="12">
        <f t="shared" si="125"/>
        <v>1862258323.97</v>
      </c>
      <c r="I179" s="12">
        <f t="shared" si="125"/>
        <v>2057667346</v>
      </c>
      <c r="J179" s="12">
        <f t="shared" si="125"/>
        <v>6859558744</v>
      </c>
      <c r="K179" s="12">
        <f t="shared" si="125"/>
        <v>194661529.50999999</v>
      </c>
      <c r="L179" s="12">
        <f t="shared" si="125"/>
        <v>349706660.49000001</v>
      </c>
      <c r="M179" s="12">
        <f t="shared" si="125"/>
        <v>245032132.01999998</v>
      </c>
      <c r="N179" s="12">
        <f t="shared" si="125"/>
        <v>2338495933</v>
      </c>
      <c r="O179" s="12">
        <f t="shared" si="125"/>
        <v>4835405443.9700003</v>
      </c>
      <c r="P179" s="12">
        <f t="shared" si="125"/>
        <v>2777738097.9700003</v>
      </c>
      <c r="Q179" s="12">
        <f t="shared" si="125"/>
        <v>4081820646.0300002</v>
      </c>
      <c r="R179" s="12">
        <f t="shared" si="125"/>
        <v>349706660.49000001</v>
      </c>
      <c r="S179" s="124"/>
      <c r="T179" s="12">
        <f t="shared" si="125"/>
        <v>8875226090</v>
      </c>
      <c r="U179" s="12">
        <f t="shared" si="125"/>
        <v>1577860659.6800001</v>
      </c>
      <c r="V179" s="12">
        <f t="shared" si="125"/>
        <v>1014752074.1345454</v>
      </c>
      <c r="W179" s="12">
        <f t="shared" si="125"/>
        <v>1889304894.5345459</v>
      </c>
      <c r="X179" s="12">
        <f t="shared" si="125"/>
        <v>493009894.53454548</v>
      </c>
      <c r="Y179" s="12">
        <f t="shared" si="125"/>
        <v>473009894.53454548</v>
      </c>
      <c r="Z179" s="12">
        <f t="shared" si="125"/>
        <v>475499305.53454548</v>
      </c>
      <c r="AA179" s="12">
        <f t="shared" si="125"/>
        <v>596139894.53454542</v>
      </c>
      <c r="AB179" s="12">
        <f t="shared" si="125"/>
        <v>483509894.53454548</v>
      </c>
      <c r="AC179" s="12">
        <f t="shared" si="125"/>
        <v>470509894.53454548</v>
      </c>
      <c r="AD179" s="12">
        <f t="shared" si="125"/>
        <v>473609894.53454548</v>
      </c>
      <c r="AE179" s="12">
        <f t="shared" si="125"/>
        <v>465009894.53454548</v>
      </c>
      <c r="AF179" s="12">
        <f t="shared" si="125"/>
        <v>465009894.37454545</v>
      </c>
      <c r="AG179" s="12">
        <f t="shared" si="101"/>
        <v>2592612733.8145456</v>
      </c>
      <c r="AH179" s="12">
        <f t="shared" si="107"/>
        <v>8877226090.0000038</v>
      </c>
      <c r="AI179" s="124"/>
      <c r="AJ179" s="12">
        <f t="shared" ref="AJ179" si="126">+AJ180+AJ195+AJ213+AJ246+AJ255+AJ256</f>
        <v>154975130.97999999</v>
      </c>
      <c r="AK179" s="12">
        <f t="shared" ref="AK179" si="127">+AK180+AK195+AK213+AK246+AK255+AK256</f>
        <v>194731529.50999999</v>
      </c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>
        <f t="shared" si="102"/>
        <v>349706660.49000001</v>
      </c>
      <c r="AW179" s="12">
        <f t="shared" si="99"/>
        <v>349706660.49000001</v>
      </c>
      <c r="AX179" s="124"/>
      <c r="AY179" s="131">
        <f t="shared" si="103"/>
        <v>-0.90178148493072263</v>
      </c>
      <c r="AZ179" s="131">
        <f t="shared" si="104"/>
        <v>-0.80809940233324362</v>
      </c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31">
        <f t="shared" si="105"/>
        <v>-0.86511419313463311</v>
      </c>
      <c r="BL179" s="12"/>
    </row>
    <row r="180" spans="1:64">
      <c r="A180" s="13" t="s">
        <v>304</v>
      </c>
      <c r="B180" s="14" t="s">
        <v>305</v>
      </c>
      <c r="C180" s="15">
        <f>+C181+C185+C186+C188+C189+C191+C192</f>
        <v>926574399</v>
      </c>
      <c r="D180" s="15">
        <f t="shared" ref="D180:AF180" si="128">+D181+D185+D186+D188+D189+D191+D192</f>
        <v>80000000</v>
      </c>
      <c r="E180" s="15">
        <f t="shared" si="128"/>
        <v>0</v>
      </c>
      <c r="F180" s="15">
        <f t="shared" si="128"/>
        <v>42000000</v>
      </c>
      <c r="G180" s="15">
        <f t="shared" si="128"/>
        <v>1048574399</v>
      </c>
      <c r="H180" s="15">
        <f t="shared" si="128"/>
        <v>116923972.15000001</v>
      </c>
      <c r="I180" s="15">
        <f t="shared" si="128"/>
        <v>148318900.15000001</v>
      </c>
      <c r="J180" s="15">
        <f t="shared" si="128"/>
        <v>900255498.85000002</v>
      </c>
      <c r="K180" s="15">
        <f t="shared" si="128"/>
        <v>60414786.149999999</v>
      </c>
      <c r="L180" s="15">
        <f t="shared" si="128"/>
        <v>127846140.15000001</v>
      </c>
      <c r="M180" s="15">
        <f t="shared" si="128"/>
        <v>9716886</v>
      </c>
      <c r="N180" s="15">
        <f t="shared" si="128"/>
        <v>94987340</v>
      </c>
      <c r="O180" s="15">
        <f t="shared" si="128"/>
        <v>238729104.15000001</v>
      </c>
      <c r="P180" s="15">
        <f t="shared" si="128"/>
        <v>90410204</v>
      </c>
      <c r="Q180" s="15">
        <f t="shared" si="128"/>
        <v>809845294.85000002</v>
      </c>
      <c r="R180" s="15">
        <f t="shared" si="128"/>
        <v>127846140.15000001</v>
      </c>
      <c r="S180" s="124"/>
      <c r="T180" s="15">
        <f t="shared" si="128"/>
        <v>1006574399</v>
      </c>
      <c r="U180" s="15">
        <f t="shared" si="128"/>
        <v>70215481.586666673</v>
      </c>
      <c r="V180" s="15">
        <f t="shared" si="128"/>
        <v>80653754.768484846</v>
      </c>
      <c r="W180" s="15">
        <f t="shared" si="128"/>
        <v>86311575.168484852</v>
      </c>
      <c r="X180" s="15">
        <f t="shared" si="128"/>
        <v>85211575.168484852</v>
      </c>
      <c r="Y180" s="15">
        <f t="shared" si="128"/>
        <v>85211575.168484852</v>
      </c>
      <c r="Z180" s="15">
        <f t="shared" si="128"/>
        <v>88200986.168484852</v>
      </c>
      <c r="AA180" s="15">
        <f t="shared" si="128"/>
        <v>86611575.168484852</v>
      </c>
      <c r="AB180" s="15">
        <f t="shared" si="128"/>
        <v>85211575.168484852</v>
      </c>
      <c r="AC180" s="15">
        <f t="shared" si="128"/>
        <v>85211575.168484852</v>
      </c>
      <c r="AD180" s="15">
        <f t="shared" si="128"/>
        <v>85311575.168484852</v>
      </c>
      <c r="AE180" s="15">
        <f t="shared" si="128"/>
        <v>85211575.168484852</v>
      </c>
      <c r="AF180" s="15">
        <f t="shared" si="128"/>
        <v>85211575.128484845</v>
      </c>
      <c r="AG180" s="15">
        <f t="shared" si="101"/>
        <v>150869236.35515153</v>
      </c>
      <c r="AH180" s="15">
        <f t="shared" si="107"/>
        <v>1008574398.9999999</v>
      </c>
      <c r="AI180" s="124"/>
      <c r="AJ180" s="15">
        <f t="shared" ref="AJ180" si="129">+AJ181+AJ185+AJ186+AJ188+AJ189+AJ191+AJ192</f>
        <v>67361354</v>
      </c>
      <c r="AK180" s="15">
        <f t="shared" ref="AK180" si="130">+AK181+AK185+AK186+AK188+AK189+AK191+AK192</f>
        <v>60484786.149999999</v>
      </c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>
        <f t="shared" si="102"/>
        <v>127846140.15000001</v>
      </c>
      <c r="AW180" s="15">
        <f t="shared" si="99"/>
        <v>127846140.15000001</v>
      </c>
      <c r="AX180" s="124"/>
      <c r="AY180" s="132">
        <f t="shared" si="103"/>
        <v>-4.0648123777999527E-2</v>
      </c>
      <c r="AZ180" s="132">
        <f t="shared" si="104"/>
        <v>-0.25006856378081233</v>
      </c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32">
        <f t="shared" si="105"/>
        <v>-0.15260298760281615</v>
      </c>
      <c r="BL180" s="15"/>
    </row>
    <row r="181" spans="1:64">
      <c r="A181" s="13" t="s">
        <v>306</v>
      </c>
      <c r="B181" s="14" t="s">
        <v>307</v>
      </c>
      <c r="C181" s="15">
        <f>+C182+C183+C184</f>
        <v>50316306</v>
      </c>
      <c r="D181" s="15">
        <f t="shared" ref="D181:AF181" si="131">+D182+D183+D184</f>
        <v>40000000</v>
      </c>
      <c r="E181" s="15">
        <f t="shared" si="131"/>
        <v>0</v>
      </c>
      <c r="F181" s="15">
        <f t="shared" si="131"/>
        <v>0</v>
      </c>
      <c r="G181" s="15">
        <f t="shared" si="131"/>
        <v>90316306</v>
      </c>
      <c r="H181" s="15">
        <f t="shared" si="131"/>
        <v>500996</v>
      </c>
      <c r="I181" s="15">
        <f t="shared" si="131"/>
        <v>11843587</v>
      </c>
      <c r="J181" s="15">
        <f t="shared" si="131"/>
        <v>78472719</v>
      </c>
      <c r="K181" s="15">
        <f t="shared" si="131"/>
        <v>499000</v>
      </c>
      <c r="L181" s="15">
        <f t="shared" si="131"/>
        <v>9223727</v>
      </c>
      <c r="M181" s="15">
        <f t="shared" si="131"/>
        <v>2617864</v>
      </c>
      <c r="N181" s="15">
        <f t="shared" si="131"/>
        <v>11342591</v>
      </c>
      <c r="O181" s="15">
        <f t="shared" si="131"/>
        <v>21843587</v>
      </c>
      <c r="P181" s="15">
        <f t="shared" si="131"/>
        <v>10000000</v>
      </c>
      <c r="Q181" s="15">
        <f t="shared" si="131"/>
        <v>68472719</v>
      </c>
      <c r="R181" s="15">
        <f t="shared" si="131"/>
        <v>9223727</v>
      </c>
      <c r="S181" s="124"/>
      <c r="T181" s="15">
        <f t="shared" si="131"/>
        <v>90316306</v>
      </c>
      <c r="U181" s="15">
        <f t="shared" si="131"/>
        <v>0</v>
      </c>
      <c r="V181" s="15">
        <f t="shared" si="131"/>
        <v>10656455</v>
      </c>
      <c r="W181" s="15">
        <f t="shared" si="131"/>
        <v>7667044</v>
      </c>
      <c r="X181" s="15">
        <f t="shared" si="131"/>
        <v>7667044</v>
      </c>
      <c r="Y181" s="15">
        <f t="shared" si="131"/>
        <v>7667044</v>
      </c>
      <c r="Z181" s="15">
        <f t="shared" si="131"/>
        <v>10656455</v>
      </c>
      <c r="AA181" s="15">
        <f t="shared" si="131"/>
        <v>7667044</v>
      </c>
      <c r="AB181" s="15">
        <f t="shared" si="131"/>
        <v>7667044</v>
      </c>
      <c r="AC181" s="15">
        <f t="shared" si="131"/>
        <v>7667044</v>
      </c>
      <c r="AD181" s="15">
        <f t="shared" si="131"/>
        <v>7667044</v>
      </c>
      <c r="AE181" s="15">
        <f t="shared" si="131"/>
        <v>7667044</v>
      </c>
      <c r="AF181" s="15">
        <f t="shared" si="131"/>
        <v>7667044</v>
      </c>
      <c r="AG181" s="15">
        <f t="shared" si="101"/>
        <v>10656455</v>
      </c>
      <c r="AH181" s="15">
        <f t="shared" si="107"/>
        <v>90316306</v>
      </c>
      <c r="AI181" s="124"/>
      <c r="AJ181" s="15">
        <f t="shared" ref="AJ181" si="132">+AJ182+AJ183+AJ184</f>
        <v>8724727</v>
      </c>
      <c r="AK181" s="15">
        <f t="shared" ref="AK181" si="133">+AK182+AK183+AK184</f>
        <v>499000</v>
      </c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>
        <f t="shared" si="102"/>
        <v>9223727</v>
      </c>
      <c r="AW181" s="15">
        <f t="shared" si="99"/>
        <v>9223727</v>
      </c>
      <c r="AX181" s="124"/>
      <c r="AY181" s="132" t="e">
        <f t="shared" si="103"/>
        <v>#DIV/0!</v>
      </c>
      <c r="AZ181" s="132">
        <f t="shared" si="104"/>
        <v>-0.95317392134626389</v>
      </c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32">
        <f t="shared" si="105"/>
        <v>-0.13444696195873768</v>
      </c>
      <c r="BL181" s="15"/>
    </row>
    <row r="182" spans="1:64">
      <c r="A182" s="16" t="s">
        <v>308</v>
      </c>
      <c r="B182" s="17" t="s">
        <v>309</v>
      </c>
      <c r="C182" s="18">
        <v>5978822</v>
      </c>
      <c r="D182" s="18">
        <v>0</v>
      </c>
      <c r="E182" s="18">
        <v>0</v>
      </c>
      <c r="F182" s="18">
        <v>0</v>
      </c>
      <c r="G182" s="18">
        <f t="shared" si="110"/>
        <v>5978822</v>
      </c>
      <c r="H182" s="18">
        <v>0</v>
      </c>
      <c r="I182" s="18">
        <v>0</v>
      </c>
      <c r="J182" s="18">
        <f t="shared" si="108"/>
        <v>5978822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f t="shared" si="111"/>
        <v>0</v>
      </c>
      <c r="Q182" s="18">
        <f t="shared" si="109"/>
        <v>5978822</v>
      </c>
      <c r="R182" s="18">
        <f t="shared" si="112"/>
        <v>0</v>
      </c>
      <c r="S182" s="124"/>
      <c r="T182" s="18">
        <v>5978822</v>
      </c>
      <c r="U182" s="18">
        <v>0</v>
      </c>
      <c r="V182" s="18">
        <v>2989411</v>
      </c>
      <c r="W182" s="18">
        <v>0</v>
      </c>
      <c r="X182" s="18">
        <v>0</v>
      </c>
      <c r="Y182" s="18">
        <v>0</v>
      </c>
      <c r="Z182" s="18">
        <v>2989411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f t="shared" si="101"/>
        <v>2989411</v>
      </c>
      <c r="AH182" s="18">
        <f t="shared" si="107"/>
        <v>5978822</v>
      </c>
      <c r="AI182" s="124"/>
      <c r="AJ182" s="18">
        <v>0</v>
      </c>
      <c r="AK182" s="18">
        <v>0</v>
      </c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>
        <f t="shared" si="102"/>
        <v>0</v>
      </c>
      <c r="AW182" s="18">
        <f t="shared" si="99"/>
        <v>0</v>
      </c>
      <c r="AX182" s="124"/>
      <c r="AY182" s="133" t="e">
        <f t="shared" si="103"/>
        <v>#DIV/0!</v>
      </c>
      <c r="AZ182" s="133">
        <f t="shared" si="104"/>
        <v>-1</v>
      </c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33">
        <f t="shared" si="105"/>
        <v>-1</v>
      </c>
      <c r="BL182" s="18"/>
    </row>
    <row r="183" spans="1:64">
      <c r="A183" s="16" t="s">
        <v>310</v>
      </c>
      <c r="B183" s="17" t="s">
        <v>311</v>
      </c>
      <c r="C183" s="18">
        <v>38337484</v>
      </c>
      <c r="D183" s="18">
        <v>20000000</v>
      </c>
      <c r="E183" s="18">
        <v>0</v>
      </c>
      <c r="F183" s="18">
        <v>0</v>
      </c>
      <c r="G183" s="18">
        <f t="shared" si="110"/>
        <v>58337484</v>
      </c>
      <c r="H183" s="18">
        <v>0</v>
      </c>
      <c r="I183" s="18">
        <v>8842591</v>
      </c>
      <c r="J183" s="18">
        <f t="shared" si="108"/>
        <v>49494893</v>
      </c>
      <c r="K183" s="18">
        <v>0</v>
      </c>
      <c r="L183" s="18">
        <v>6224727</v>
      </c>
      <c r="M183" s="18">
        <v>2617864</v>
      </c>
      <c r="N183" s="18">
        <v>8842591</v>
      </c>
      <c r="O183" s="18">
        <v>8842591</v>
      </c>
      <c r="P183" s="18">
        <f t="shared" si="111"/>
        <v>0</v>
      </c>
      <c r="Q183" s="18">
        <f t="shared" si="109"/>
        <v>49494893</v>
      </c>
      <c r="R183" s="18">
        <f t="shared" si="112"/>
        <v>6224727</v>
      </c>
      <c r="S183" s="124"/>
      <c r="T183" s="18">
        <v>58337484</v>
      </c>
      <c r="U183" s="18">
        <v>0</v>
      </c>
      <c r="V183" s="18">
        <v>5303407.6363636367</v>
      </c>
      <c r="W183" s="18">
        <v>5303407.6363636367</v>
      </c>
      <c r="X183" s="18">
        <v>5303407.6363636367</v>
      </c>
      <c r="Y183" s="18">
        <v>5303407.6363636367</v>
      </c>
      <c r="Z183" s="18">
        <v>5303407.6363636367</v>
      </c>
      <c r="AA183" s="18">
        <v>5303407.6363636367</v>
      </c>
      <c r="AB183" s="18">
        <v>5303407.6363636367</v>
      </c>
      <c r="AC183" s="18">
        <v>5303407.6363636367</v>
      </c>
      <c r="AD183" s="18">
        <v>5303407.6363636367</v>
      </c>
      <c r="AE183" s="18">
        <v>5303407.6363636367</v>
      </c>
      <c r="AF183" s="18">
        <v>5303407.6363636367</v>
      </c>
      <c r="AG183" s="18">
        <v>5303407.6363636367</v>
      </c>
      <c r="AH183" s="18">
        <f t="shared" si="107"/>
        <v>58337484.000000015</v>
      </c>
      <c r="AI183" s="124"/>
      <c r="AJ183" s="18">
        <v>6224727</v>
      </c>
      <c r="AK183" s="18">
        <v>0</v>
      </c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>
        <f t="shared" si="102"/>
        <v>6224727</v>
      </c>
      <c r="AW183" s="18">
        <f t="shared" si="99"/>
        <v>6224727</v>
      </c>
      <c r="AX183" s="124"/>
      <c r="AY183" s="133" t="e">
        <f t="shared" si="103"/>
        <v>#DIV/0!</v>
      </c>
      <c r="AZ183" s="133">
        <f t="shared" si="104"/>
        <v>-1</v>
      </c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33">
        <f t="shared" si="105"/>
        <v>0.17372214749611065</v>
      </c>
      <c r="BL183" s="18"/>
    </row>
    <row r="184" spans="1:64">
      <c r="A184" s="16" t="s">
        <v>312</v>
      </c>
      <c r="B184" s="17" t="s">
        <v>313</v>
      </c>
      <c r="C184" s="18">
        <v>6000000</v>
      </c>
      <c r="D184" s="18">
        <v>20000000</v>
      </c>
      <c r="E184" s="18">
        <v>0</v>
      </c>
      <c r="F184" s="18">
        <v>0</v>
      </c>
      <c r="G184" s="18">
        <f t="shared" si="110"/>
        <v>26000000</v>
      </c>
      <c r="H184" s="18">
        <v>500996</v>
      </c>
      <c r="I184" s="18">
        <v>3000996</v>
      </c>
      <c r="J184" s="18">
        <f t="shared" si="108"/>
        <v>22999004</v>
      </c>
      <c r="K184" s="18">
        <v>499000</v>
      </c>
      <c r="L184" s="18">
        <v>2999000</v>
      </c>
      <c r="M184" s="18">
        <v>0</v>
      </c>
      <c r="N184" s="18">
        <v>2500000</v>
      </c>
      <c r="O184" s="18">
        <v>13000996</v>
      </c>
      <c r="P184" s="18">
        <f t="shared" si="111"/>
        <v>10000000</v>
      </c>
      <c r="Q184" s="18">
        <f t="shared" si="109"/>
        <v>12999004</v>
      </c>
      <c r="R184" s="18">
        <f t="shared" si="112"/>
        <v>2999000</v>
      </c>
      <c r="S184" s="124"/>
      <c r="T184" s="18">
        <v>26000000</v>
      </c>
      <c r="U184" s="18">
        <v>0</v>
      </c>
      <c r="V184" s="18">
        <v>2363636.3636363638</v>
      </c>
      <c r="W184" s="18">
        <v>2363636.3636363638</v>
      </c>
      <c r="X184" s="18">
        <v>2363636.3636363638</v>
      </c>
      <c r="Y184" s="18">
        <v>2363636.3636363638</v>
      </c>
      <c r="Z184" s="18">
        <v>2363636.3636363638</v>
      </c>
      <c r="AA184" s="18">
        <v>2363636.3636363638</v>
      </c>
      <c r="AB184" s="18">
        <v>2363636.3636363638</v>
      </c>
      <c r="AC184" s="18">
        <v>2363636.3636363638</v>
      </c>
      <c r="AD184" s="18">
        <v>2363636.3636363638</v>
      </c>
      <c r="AE184" s="18">
        <v>2363636.3636363638</v>
      </c>
      <c r="AF184" s="18">
        <v>2363636.3636363638</v>
      </c>
      <c r="AG184" s="18">
        <v>2363636.3636363638</v>
      </c>
      <c r="AH184" s="18">
        <f t="shared" si="107"/>
        <v>26000000</v>
      </c>
      <c r="AI184" s="124"/>
      <c r="AJ184" s="18">
        <v>2500000</v>
      </c>
      <c r="AK184" s="18">
        <v>499000</v>
      </c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>
        <f t="shared" si="102"/>
        <v>2999000</v>
      </c>
      <c r="AW184" s="18">
        <f t="shared" si="99"/>
        <v>2999000</v>
      </c>
      <c r="AX184" s="124"/>
      <c r="AY184" s="133" t="e">
        <f t="shared" si="103"/>
        <v>#DIV/0!</v>
      </c>
      <c r="AZ184" s="133">
        <f t="shared" si="104"/>
        <v>-0.78888461538461541</v>
      </c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33">
        <f t="shared" si="105"/>
        <v>0.26880769230769225</v>
      </c>
      <c r="BL184" s="18"/>
    </row>
    <row r="185" spans="1:64">
      <c r="A185" s="13" t="s">
        <v>860</v>
      </c>
      <c r="B185" s="14" t="s">
        <v>861</v>
      </c>
      <c r="C185" s="15"/>
      <c r="D185" s="15"/>
      <c r="E185" s="15"/>
      <c r="F185" s="15">
        <v>2000000</v>
      </c>
      <c r="G185" s="15">
        <f t="shared" si="110"/>
        <v>2000000</v>
      </c>
      <c r="H185" s="15">
        <v>0</v>
      </c>
      <c r="I185" s="15">
        <v>0</v>
      </c>
      <c r="J185" s="15">
        <f t="shared" si="108"/>
        <v>2000000</v>
      </c>
      <c r="K185" s="15">
        <v>0</v>
      </c>
      <c r="L185" s="15">
        <v>0</v>
      </c>
      <c r="M185" s="15"/>
      <c r="N185" s="15"/>
      <c r="O185" s="15">
        <v>0</v>
      </c>
      <c r="P185" s="15">
        <f t="shared" si="111"/>
        <v>0</v>
      </c>
      <c r="Q185" s="15">
        <f t="shared" si="109"/>
        <v>2000000</v>
      </c>
      <c r="R185" s="15">
        <f t="shared" si="112"/>
        <v>0</v>
      </c>
      <c r="S185" s="124"/>
      <c r="T185" s="15"/>
      <c r="U185" s="15"/>
      <c r="V185" s="15">
        <v>181818.18181818182</v>
      </c>
      <c r="W185" s="15">
        <v>181818.18181818182</v>
      </c>
      <c r="X185" s="15">
        <v>181818.18181818182</v>
      </c>
      <c r="Y185" s="15">
        <v>181818.18181818182</v>
      </c>
      <c r="Z185" s="15">
        <v>181818.18181818182</v>
      </c>
      <c r="AA185" s="15">
        <v>181818.18181818182</v>
      </c>
      <c r="AB185" s="15">
        <v>181818.18181818182</v>
      </c>
      <c r="AC185" s="15">
        <v>181818.18181818182</v>
      </c>
      <c r="AD185" s="15">
        <v>181818.18181818182</v>
      </c>
      <c r="AE185" s="15">
        <v>181818.18181818182</v>
      </c>
      <c r="AF185" s="15">
        <v>181818.18181818182</v>
      </c>
      <c r="AG185" s="15">
        <f t="shared" si="101"/>
        <v>181818.18181818182</v>
      </c>
      <c r="AH185" s="15">
        <f t="shared" si="107"/>
        <v>2000000.0000000005</v>
      </c>
      <c r="AI185" s="124"/>
      <c r="AJ185" s="15"/>
      <c r="AK185" s="15">
        <v>0</v>
      </c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>
        <f t="shared" si="102"/>
        <v>0</v>
      </c>
      <c r="AW185" s="15">
        <f t="shared" si="99"/>
        <v>0</v>
      </c>
      <c r="AX185" s="124"/>
      <c r="AY185" s="132" t="e">
        <f t="shared" si="103"/>
        <v>#DIV/0!</v>
      </c>
      <c r="AZ185" s="132">
        <f t="shared" si="104"/>
        <v>-1</v>
      </c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32">
        <f t="shared" si="105"/>
        <v>-1</v>
      </c>
      <c r="BL185" s="15"/>
    </row>
    <row r="186" spans="1:64">
      <c r="A186" s="13" t="s">
        <v>314</v>
      </c>
      <c r="B186" s="14" t="s">
        <v>315</v>
      </c>
      <c r="C186" s="15">
        <f>+C187</f>
        <v>3000000</v>
      </c>
      <c r="D186" s="15">
        <f t="shared" ref="D186:AF186" si="134">+D187</f>
        <v>0</v>
      </c>
      <c r="E186" s="15">
        <f t="shared" si="134"/>
        <v>0</v>
      </c>
      <c r="F186" s="15">
        <f t="shared" si="134"/>
        <v>0</v>
      </c>
      <c r="G186" s="15">
        <f t="shared" si="134"/>
        <v>3000000</v>
      </c>
      <c r="H186" s="15">
        <f t="shared" si="134"/>
        <v>0</v>
      </c>
      <c r="I186" s="15">
        <f t="shared" si="134"/>
        <v>0</v>
      </c>
      <c r="J186" s="15">
        <f t="shared" si="134"/>
        <v>3000000</v>
      </c>
      <c r="K186" s="15">
        <f t="shared" si="134"/>
        <v>0</v>
      </c>
      <c r="L186" s="15">
        <f t="shared" si="134"/>
        <v>0</v>
      </c>
      <c r="M186" s="15">
        <f t="shared" si="134"/>
        <v>0</v>
      </c>
      <c r="N186" s="15">
        <f t="shared" si="134"/>
        <v>0</v>
      </c>
      <c r="O186" s="15">
        <f t="shared" si="134"/>
        <v>0</v>
      </c>
      <c r="P186" s="15">
        <f t="shared" si="134"/>
        <v>0</v>
      </c>
      <c r="Q186" s="15">
        <f t="shared" si="134"/>
        <v>3000000</v>
      </c>
      <c r="R186" s="15">
        <f t="shared" si="134"/>
        <v>0</v>
      </c>
      <c r="S186" s="124"/>
      <c r="T186" s="15">
        <f t="shared" si="134"/>
        <v>3000000</v>
      </c>
      <c r="U186" s="15">
        <f t="shared" si="134"/>
        <v>400000</v>
      </c>
      <c r="V186" s="15">
        <f t="shared" si="134"/>
        <v>0</v>
      </c>
      <c r="W186" s="15">
        <f t="shared" si="134"/>
        <v>1100000</v>
      </c>
      <c r="X186" s="15">
        <f t="shared" si="134"/>
        <v>0</v>
      </c>
      <c r="Y186" s="15">
        <f t="shared" si="134"/>
        <v>0</v>
      </c>
      <c r="Z186" s="15">
        <f t="shared" si="134"/>
        <v>0</v>
      </c>
      <c r="AA186" s="15">
        <f t="shared" si="134"/>
        <v>1400000</v>
      </c>
      <c r="AB186" s="15">
        <f t="shared" si="134"/>
        <v>0</v>
      </c>
      <c r="AC186" s="15">
        <f t="shared" si="134"/>
        <v>0</v>
      </c>
      <c r="AD186" s="15">
        <f t="shared" si="134"/>
        <v>100000</v>
      </c>
      <c r="AE186" s="15">
        <f t="shared" si="134"/>
        <v>0</v>
      </c>
      <c r="AF186" s="15">
        <f t="shared" si="134"/>
        <v>0</v>
      </c>
      <c r="AG186" s="15">
        <f t="shared" si="101"/>
        <v>400000</v>
      </c>
      <c r="AH186" s="15">
        <f t="shared" si="107"/>
        <v>3000000</v>
      </c>
      <c r="AI186" s="124"/>
      <c r="AJ186" s="15">
        <v>0</v>
      </c>
      <c r="AK186" s="15">
        <v>0</v>
      </c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>
        <f t="shared" si="102"/>
        <v>0</v>
      </c>
      <c r="AW186" s="15">
        <f t="shared" si="99"/>
        <v>0</v>
      </c>
      <c r="AX186" s="124"/>
      <c r="AY186" s="132">
        <f t="shared" si="103"/>
        <v>-1</v>
      </c>
      <c r="AZ186" s="132" t="e">
        <f t="shared" si="104"/>
        <v>#DIV/0!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32">
        <f t="shared" si="105"/>
        <v>-1</v>
      </c>
      <c r="BL186" s="15"/>
    </row>
    <row r="187" spans="1:64">
      <c r="A187" s="16" t="s">
        <v>316</v>
      </c>
      <c r="B187" s="17" t="s">
        <v>317</v>
      </c>
      <c r="C187" s="18">
        <v>3000000</v>
      </c>
      <c r="D187" s="18">
        <v>0</v>
      </c>
      <c r="E187" s="18">
        <v>0</v>
      </c>
      <c r="F187" s="18">
        <v>0</v>
      </c>
      <c r="G187" s="18">
        <f t="shared" si="110"/>
        <v>3000000</v>
      </c>
      <c r="H187" s="18">
        <v>0</v>
      </c>
      <c r="I187" s="18">
        <v>0</v>
      </c>
      <c r="J187" s="18">
        <f t="shared" si="108"/>
        <v>3000000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f t="shared" si="111"/>
        <v>0</v>
      </c>
      <c r="Q187" s="18">
        <f t="shared" si="109"/>
        <v>3000000</v>
      </c>
      <c r="R187" s="18">
        <f t="shared" si="112"/>
        <v>0</v>
      </c>
      <c r="S187" s="124"/>
      <c r="T187" s="18">
        <v>3000000</v>
      </c>
      <c r="U187" s="18">
        <v>400000</v>
      </c>
      <c r="V187" s="18">
        <v>0</v>
      </c>
      <c r="W187" s="18">
        <v>1100000</v>
      </c>
      <c r="X187" s="18">
        <v>0</v>
      </c>
      <c r="Y187" s="18">
        <v>0</v>
      </c>
      <c r="Z187" s="18">
        <v>0</v>
      </c>
      <c r="AA187" s="18">
        <v>1400000</v>
      </c>
      <c r="AB187" s="18">
        <v>0</v>
      </c>
      <c r="AC187" s="18">
        <v>0</v>
      </c>
      <c r="AD187" s="18">
        <v>100000</v>
      </c>
      <c r="AE187" s="18">
        <v>0</v>
      </c>
      <c r="AF187" s="18">
        <v>0</v>
      </c>
      <c r="AG187" s="18">
        <f t="shared" si="101"/>
        <v>400000</v>
      </c>
      <c r="AH187" s="18">
        <f t="shared" si="107"/>
        <v>3000000</v>
      </c>
      <c r="AI187" s="124"/>
      <c r="AJ187" s="18">
        <v>0</v>
      </c>
      <c r="AK187" s="18">
        <v>0</v>
      </c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>
        <f t="shared" si="102"/>
        <v>0</v>
      </c>
      <c r="AW187" s="18">
        <f t="shared" si="99"/>
        <v>0</v>
      </c>
      <c r="AX187" s="124"/>
      <c r="AY187" s="133">
        <f t="shared" si="103"/>
        <v>-1</v>
      </c>
      <c r="AZ187" s="133" t="e">
        <f t="shared" si="104"/>
        <v>#DIV/0!</v>
      </c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33">
        <f t="shared" si="105"/>
        <v>-1</v>
      </c>
      <c r="BL187" s="18"/>
    </row>
    <row r="188" spans="1:64">
      <c r="A188" s="16" t="s">
        <v>318</v>
      </c>
      <c r="B188" s="17" t="s">
        <v>319</v>
      </c>
      <c r="C188" s="18">
        <v>700000</v>
      </c>
      <c r="D188" s="18">
        <v>20000000</v>
      </c>
      <c r="E188" s="18">
        <v>0</v>
      </c>
      <c r="F188" s="18">
        <v>0</v>
      </c>
      <c r="G188" s="18">
        <f t="shared" si="110"/>
        <v>20700000</v>
      </c>
      <c r="H188" s="18">
        <v>1000000</v>
      </c>
      <c r="I188" s="18">
        <v>2000000</v>
      </c>
      <c r="J188" s="18">
        <f t="shared" si="108"/>
        <v>18700000</v>
      </c>
      <c r="K188" s="18">
        <v>1000000</v>
      </c>
      <c r="L188" s="18">
        <v>2000000</v>
      </c>
      <c r="M188" s="18">
        <v>0</v>
      </c>
      <c r="N188" s="18">
        <v>1000000</v>
      </c>
      <c r="O188" s="18">
        <v>2000000</v>
      </c>
      <c r="P188" s="18">
        <f t="shared" si="111"/>
        <v>0</v>
      </c>
      <c r="Q188" s="18">
        <f t="shared" si="109"/>
        <v>18700000</v>
      </c>
      <c r="R188" s="18">
        <f t="shared" si="112"/>
        <v>2000000</v>
      </c>
      <c r="S188" s="124"/>
      <c r="T188" s="18">
        <v>20700000</v>
      </c>
      <c r="U188" s="18">
        <v>0</v>
      </c>
      <c r="V188" s="18">
        <v>0</v>
      </c>
      <c r="W188" s="18">
        <v>2070000</v>
      </c>
      <c r="X188" s="18">
        <v>2070000</v>
      </c>
      <c r="Y188" s="18">
        <v>2070000</v>
      </c>
      <c r="Z188" s="18">
        <v>2070000</v>
      </c>
      <c r="AA188" s="18">
        <v>2070000</v>
      </c>
      <c r="AB188" s="18">
        <v>2070000</v>
      </c>
      <c r="AC188" s="18">
        <v>2070000</v>
      </c>
      <c r="AD188" s="18">
        <v>2070000</v>
      </c>
      <c r="AE188" s="18">
        <v>2070000</v>
      </c>
      <c r="AF188" s="18">
        <v>2070000</v>
      </c>
      <c r="AG188" s="18">
        <f t="shared" si="101"/>
        <v>0</v>
      </c>
      <c r="AH188" s="18">
        <f t="shared" si="107"/>
        <v>20700000</v>
      </c>
      <c r="AI188" s="124"/>
      <c r="AJ188" s="18">
        <v>1000000</v>
      </c>
      <c r="AK188" s="18">
        <v>1000000</v>
      </c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>
        <f t="shared" si="102"/>
        <v>2000000</v>
      </c>
      <c r="AW188" s="18">
        <f t="shared" si="99"/>
        <v>2000000</v>
      </c>
      <c r="AX188" s="124"/>
      <c r="AY188" s="133" t="e">
        <f t="shared" si="103"/>
        <v>#DIV/0!</v>
      </c>
      <c r="AZ188" s="133" t="e">
        <f t="shared" si="104"/>
        <v>#DIV/0!</v>
      </c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33" t="e">
        <f t="shared" si="105"/>
        <v>#DIV/0!</v>
      </c>
      <c r="BL188" s="18"/>
    </row>
    <row r="189" spans="1:64">
      <c r="A189" s="13" t="s">
        <v>320</v>
      </c>
      <c r="B189" s="14" t="s">
        <v>321</v>
      </c>
      <c r="C189" s="15">
        <f>+C190</f>
        <v>34772314</v>
      </c>
      <c r="D189" s="15">
        <f t="shared" ref="D189:U189" si="135">+D190</f>
        <v>20000000</v>
      </c>
      <c r="E189" s="15">
        <f t="shared" si="135"/>
        <v>0</v>
      </c>
      <c r="F189" s="15">
        <f t="shared" si="135"/>
        <v>0</v>
      </c>
      <c r="G189" s="15">
        <f t="shared" si="135"/>
        <v>54772314</v>
      </c>
      <c r="H189" s="15">
        <f t="shared" si="135"/>
        <v>0</v>
      </c>
      <c r="I189" s="15">
        <f t="shared" si="135"/>
        <v>5500000</v>
      </c>
      <c r="J189" s="15">
        <f t="shared" si="135"/>
        <v>49272314</v>
      </c>
      <c r="K189" s="15">
        <f t="shared" si="135"/>
        <v>0</v>
      </c>
      <c r="L189" s="15">
        <f t="shared" si="135"/>
        <v>5500000</v>
      </c>
      <c r="M189" s="15">
        <f t="shared" si="135"/>
        <v>0</v>
      </c>
      <c r="N189" s="15">
        <f t="shared" si="135"/>
        <v>5500000</v>
      </c>
      <c r="O189" s="15">
        <f t="shared" si="135"/>
        <v>5500000</v>
      </c>
      <c r="P189" s="15">
        <f t="shared" si="135"/>
        <v>0</v>
      </c>
      <c r="Q189" s="15">
        <f t="shared" si="135"/>
        <v>49272314</v>
      </c>
      <c r="R189" s="15">
        <f t="shared" si="135"/>
        <v>5500000</v>
      </c>
      <c r="S189" s="124"/>
      <c r="T189" s="15">
        <v>54772314</v>
      </c>
      <c r="U189" s="15">
        <f t="shared" si="135"/>
        <v>0</v>
      </c>
      <c r="V189" s="15">
        <v>0</v>
      </c>
      <c r="W189" s="15">
        <v>5477231.4000000004</v>
      </c>
      <c r="X189" s="15">
        <v>5477231.4000000004</v>
      </c>
      <c r="Y189" s="15">
        <v>5477231.4000000004</v>
      </c>
      <c r="Z189" s="15">
        <v>5477231.4000000004</v>
      </c>
      <c r="AA189" s="15">
        <v>5477231.4000000004</v>
      </c>
      <c r="AB189" s="15">
        <v>5477231.4000000004</v>
      </c>
      <c r="AC189" s="15">
        <v>5477231.4000000004</v>
      </c>
      <c r="AD189" s="15">
        <v>5477231.4000000004</v>
      </c>
      <c r="AE189" s="15">
        <v>5477231.4000000004</v>
      </c>
      <c r="AF189" s="15">
        <v>5477231.4000000004</v>
      </c>
      <c r="AG189" s="15">
        <f t="shared" si="101"/>
        <v>0</v>
      </c>
      <c r="AH189" s="15">
        <f t="shared" si="107"/>
        <v>54772313.999999993</v>
      </c>
      <c r="AI189" s="124"/>
      <c r="AJ189" s="15">
        <v>5500000</v>
      </c>
      <c r="AK189" s="15">
        <v>0</v>
      </c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>
        <f t="shared" si="102"/>
        <v>5500000</v>
      </c>
      <c r="AW189" s="15">
        <f t="shared" si="99"/>
        <v>5500000</v>
      </c>
      <c r="AX189" s="124"/>
      <c r="AY189" s="132" t="e">
        <f t="shared" si="103"/>
        <v>#DIV/0!</v>
      </c>
      <c r="AZ189" s="132" t="e">
        <f t="shared" si="104"/>
        <v>#DIV/0!</v>
      </c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32" t="e">
        <f t="shared" si="105"/>
        <v>#DIV/0!</v>
      </c>
      <c r="BL189" s="15"/>
    </row>
    <row r="190" spans="1:64">
      <c r="A190" s="16" t="s">
        <v>322</v>
      </c>
      <c r="B190" s="17" t="s">
        <v>323</v>
      </c>
      <c r="C190" s="18">
        <v>34772314</v>
      </c>
      <c r="D190" s="18">
        <v>20000000</v>
      </c>
      <c r="E190" s="18">
        <v>0</v>
      </c>
      <c r="F190" s="18">
        <v>0</v>
      </c>
      <c r="G190" s="18">
        <f t="shared" si="110"/>
        <v>54772314</v>
      </c>
      <c r="H190" s="18">
        <v>0</v>
      </c>
      <c r="I190" s="18">
        <v>5500000</v>
      </c>
      <c r="J190" s="18">
        <f t="shared" si="108"/>
        <v>49272314</v>
      </c>
      <c r="K190" s="18">
        <v>0</v>
      </c>
      <c r="L190" s="18">
        <v>5500000</v>
      </c>
      <c r="M190" s="18">
        <v>0</v>
      </c>
      <c r="N190" s="18">
        <v>5500000</v>
      </c>
      <c r="O190" s="18">
        <v>5500000</v>
      </c>
      <c r="P190" s="18">
        <f t="shared" si="111"/>
        <v>0</v>
      </c>
      <c r="Q190" s="18">
        <f t="shared" si="109"/>
        <v>49272314</v>
      </c>
      <c r="R190" s="18">
        <f t="shared" si="112"/>
        <v>5500000</v>
      </c>
      <c r="S190" s="124"/>
      <c r="T190" s="18">
        <v>54772314</v>
      </c>
      <c r="U190" s="18">
        <v>0</v>
      </c>
      <c r="V190" s="18">
        <v>4979301.2727272725</v>
      </c>
      <c r="W190" s="18">
        <v>4979301.2727272725</v>
      </c>
      <c r="X190" s="18">
        <v>4979301.2727272725</v>
      </c>
      <c r="Y190" s="18">
        <v>4979301.2727272725</v>
      </c>
      <c r="Z190" s="18">
        <v>4979301.2727272725</v>
      </c>
      <c r="AA190" s="18">
        <v>4979301.2727272725</v>
      </c>
      <c r="AB190" s="18">
        <v>4979301.2727272725</v>
      </c>
      <c r="AC190" s="18">
        <v>4979301.2727272725</v>
      </c>
      <c r="AD190" s="18">
        <v>4979301.2727272725</v>
      </c>
      <c r="AE190" s="18">
        <v>4979301.2727272725</v>
      </c>
      <c r="AF190" s="18">
        <v>4979301.2727272725</v>
      </c>
      <c r="AG190" s="18">
        <f t="shared" si="101"/>
        <v>4979301.2727272725</v>
      </c>
      <c r="AH190" s="18">
        <f t="shared" si="107"/>
        <v>54772314</v>
      </c>
      <c r="AI190" s="124"/>
      <c r="AJ190" s="18">
        <v>5500000</v>
      </c>
      <c r="AK190" s="18">
        <v>0</v>
      </c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>
        <f t="shared" si="102"/>
        <v>5500000</v>
      </c>
      <c r="AW190" s="18">
        <f t="shared" si="99"/>
        <v>5500000</v>
      </c>
      <c r="AX190" s="124"/>
      <c r="AY190" s="133" t="e">
        <f t="shared" si="103"/>
        <v>#DIV/0!</v>
      </c>
      <c r="AZ190" s="133">
        <f t="shared" si="104"/>
        <v>-1</v>
      </c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33">
        <f t="shared" si="105"/>
        <v>0.10457264960541932</v>
      </c>
      <c r="BL190" s="18"/>
    </row>
    <row r="191" spans="1:64">
      <c r="A191" s="13" t="s">
        <v>324</v>
      </c>
      <c r="B191" s="14" t="s">
        <v>325</v>
      </c>
      <c r="C191" s="15">
        <v>133985780</v>
      </c>
      <c r="D191" s="15">
        <v>0</v>
      </c>
      <c r="E191" s="15">
        <v>0</v>
      </c>
      <c r="F191" s="15">
        <v>40000000</v>
      </c>
      <c r="G191" s="15">
        <v>173985780</v>
      </c>
      <c r="H191" s="15">
        <v>1500000</v>
      </c>
      <c r="I191" s="15">
        <v>1500000</v>
      </c>
      <c r="J191" s="15">
        <v>172485780</v>
      </c>
      <c r="K191" s="15">
        <v>1500000</v>
      </c>
      <c r="L191" s="15">
        <v>1500000</v>
      </c>
      <c r="M191" s="15">
        <v>0</v>
      </c>
      <c r="N191" s="15">
        <v>0</v>
      </c>
      <c r="O191" s="15">
        <v>46500000</v>
      </c>
      <c r="P191" s="15">
        <v>45000000</v>
      </c>
      <c r="Q191" s="15">
        <v>127485780</v>
      </c>
      <c r="R191" s="15">
        <v>1500000</v>
      </c>
      <c r="S191" s="124"/>
      <c r="T191" s="15">
        <v>133985780</v>
      </c>
      <c r="U191" s="15">
        <v>11165481.666666666</v>
      </c>
      <c r="V191" s="15">
        <v>11165481.666666666</v>
      </c>
      <c r="W191" s="15">
        <v>11165481.666666666</v>
      </c>
      <c r="X191" s="15">
        <v>11165481.666666666</v>
      </c>
      <c r="Y191" s="15">
        <v>11165481.666666666</v>
      </c>
      <c r="Z191" s="15">
        <v>11165481.666666666</v>
      </c>
      <c r="AA191" s="15">
        <v>11165481.666666666</v>
      </c>
      <c r="AB191" s="15">
        <v>11165481.666666666</v>
      </c>
      <c r="AC191" s="15">
        <v>11165481.666666666</v>
      </c>
      <c r="AD191" s="15">
        <v>11165481.666666666</v>
      </c>
      <c r="AE191" s="15">
        <v>11165481.666666666</v>
      </c>
      <c r="AF191" s="15">
        <v>11165481.666666666</v>
      </c>
      <c r="AG191" s="15">
        <f t="shared" si="101"/>
        <v>22330963.333333332</v>
      </c>
      <c r="AH191" s="15">
        <f t="shared" si="107"/>
        <v>133985780.00000001</v>
      </c>
      <c r="AI191" s="124"/>
      <c r="AJ191" s="15">
        <v>0</v>
      </c>
      <c r="AK191" s="15">
        <v>1500000</v>
      </c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>
        <f t="shared" si="102"/>
        <v>1500000</v>
      </c>
      <c r="AW191" s="15">
        <f t="shared" si="99"/>
        <v>1500000</v>
      </c>
      <c r="AX191" s="124"/>
      <c r="AY191" s="132">
        <f t="shared" si="103"/>
        <v>-1</v>
      </c>
      <c r="AZ191" s="132">
        <f t="shared" si="104"/>
        <v>-0.86565738543299142</v>
      </c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32">
        <f t="shared" si="105"/>
        <v>-0.93282869271649571</v>
      </c>
      <c r="BL191" s="15"/>
    </row>
    <row r="192" spans="1:64">
      <c r="A192" s="13" t="s">
        <v>326</v>
      </c>
      <c r="B192" s="14" t="s">
        <v>327</v>
      </c>
      <c r="C192" s="15">
        <f>+C193+C194</f>
        <v>703799999</v>
      </c>
      <c r="D192" s="15">
        <f t="shared" ref="D192:AF192" si="136">+D193+D194</f>
        <v>0</v>
      </c>
      <c r="E192" s="15">
        <f t="shared" si="136"/>
        <v>0</v>
      </c>
      <c r="F192" s="15">
        <f t="shared" si="136"/>
        <v>0</v>
      </c>
      <c r="G192" s="15">
        <f t="shared" si="136"/>
        <v>703799999</v>
      </c>
      <c r="H192" s="15">
        <f t="shared" si="136"/>
        <v>113922976.15000001</v>
      </c>
      <c r="I192" s="15">
        <f t="shared" si="136"/>
        <v>127475313.15000001</v>
      </c>
      <c r="J192" s="15">
        <f t="shared" si="136"/>
        <v>576324685.85000002</v>
      </c>
      <c r="K192" s="15">
        <f t="shared" si="136"/>
        <v>57415786.149999999</v>
      </c>
      <c r="L192" s="15">
        <f t="shared" si="136"/>
        <v>109622413.15000001</v>
      </c>
      <c r="M192" s="15">
        <f t="shared" si="136"/>
        <v>7099022</v>
      </c>
      <c r="N192" s="15">
        <f t="shared" si="136"/>
        <v>77144749</v>
      </c>
      <c r="O192" s="15">
        <f t="shared" si="136"/>
        <v>162885517.15000001</v>
      </c>
      <c r="P192" s="15">
        <f t="shared" si="136"/>
        <v>35410204</v>
      </c>
      <c r="Q192" s="15">
        <f t="shared" si="136"/>
        <v>540914481.85000002</v>
      </c>
      <c r="R192" s="15">
        <f t="shared" si="136"/>
        <v>109622413.15000001</v>
      </c>
      <c r="S192" s="124"/>
      <c r="T192" s="15">
        <f t="shared" si="136"/>
        <v>703799999</v>
      </c>
      <c r="U192" s="15">
        <f t="shared" si="136"/>
        <v>58649999.920000002</v>
      </c>
      <c r="V192" s="15">
        <f t="shared" si="136"/>
        <v>58649999.920000002</v>
      </c>
      <c r="W192" s="15">
        <f t="shared" si="136"/>
        <v>58649999.920000002</v>
      </c>
      <c r="X192" s="15">
        <f t="shared" si="136"/>
        <v>58649999.920000002</v>
      </c>
      <c r="Y192" s="15">
        <f t="shared" si="136"/>
        <v>58649999.920000002</v>
      </c>
      <c r="Z192" s="15">
        <f t="shared" si="136"/>
        <v>58649999.920000002</v>
      </c>
      <c r="AA192" s="15">
        <f t="shared" si="136"/>
        <v>58649999.920000002</v>
      </c>
      <c r="AB192" s="15">
        <f t="shared" si="136"/>
        <v>58649999.920000002</v>
      </c>
      <c r="AC192" s="15">
        <f t="shared" si="136"/>
        <v>58649999.920000002</v>
      </c>
      <c r="AD192" s="15">
        <f t="shared" si="136"/>
        <v>58649999.920000002</v>
      </c>
      <c r="AE192" s="15">
        <f t="shared" si="136"/>
        <v>58649999.920000002</v>
      </c>
      <c r="AF192" s="15">
        <f t="shared" si="136"/>
        <v>58649999.879999995</v>
      </c>
      <c r="AG192" s="15">
        <f t="shared" si="101"/>
        <v>117299999.84</v>
      </c>
      <c r="AH192" s="15">
        <f t="shared" si="107"/>
        <v>703799999</v>
      </c>
      <c r="AI192" s="124"/>
      <c r="AJ192" s="15">
        <f>+AJ193+AJ194</f>
        <v>52136627</v>
      </c>
      <c r="AK192" s="15">
        <f t="shared" ref="AK192" si="137">+AK193+AK194</f>
        <v>57485786.149999999</v>
      </c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>
        <f t="shared" si="102"/>
        <v>109622413.15000001</v>
      </c>
      <c r="AW192" s="15">
        <f t="shared" si="99"/>
        <v>109622413.15000001</v>
      </c>
      <c r="AX192" s="124"/>
      <c r="AY192" s="132">
        <f t="shared" si="103"/>
        <v>-0.11105495189913722</v>
      </c>
      <c r="AZ192" s="132">
        <f t="shared" si="104"/>
        <v>-1.9850192183938936E-2</v>
      </c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32">
        <f t="shared" si="105"/>
        <v>-6.545257204153801E-2</v>
      </c>
      <c r="BL192" s="15"/>
    </row>
    <row r="193" spans="1:64">
      <c r="A193" s="16" t="s">
        <v>328</v>
      </c>
      <c r="B193" s="17" t="s">
        <v>329</v>
      </c>
      <c r="C193" s="18">
        <v>545765361</v>
      </c>
      <c r="D193" s="18">
        <v>0</v>
      </c>
      <c r="E193" s="18">
        <v>0</v>
      </c>
      <c r="F193" s="18">
        <v>0</v>
      </c>
      <c r="G193" s="18">
        <f t="shared" si="110"/>
        <v>545765361</v>
      </c>
      <c r="H193" s="18">
        <v>90345376.150000006</v>
      </c>
      <c r="I193" s="18">
        <v>100330263.15000001</v>
      </c>
      <c r="J193" s="18">
        <f t="shared" si="108"/>
        <v>445435097.85000002</v>
      </c>
      <c r="K193" s="18">
        <f>55872886.15-70000</f>
        <v>55802886.149999999</v>
      </c>
      <c r="L193" s="18">
        <f>100330263.15-70000</f>
        <v>100260263.15000001</v>
      </c>
      <c r="M193" s="18">
        <v>7099022</v>
      </c>
      <c r="N193" s="18">
        <v>51486399</v>
      </c>
      <c r="O193" s="18">
        <v>133725067.15000001</v>
      </c>
      <c r="P193" s="18">
        <f t="shared" si="111"/>
        <v>33394804</v>
      </c>
      <c r="Q193" s="18">
        <f t="shared" si="109"/>
        <v>412040293.85000002</v>
      </c>
      <c r="R193" s="18">
        <f t="shared" si="112"/>
        <v>100260263.15000001</v>
      </c>
      <c r="S193" s="124"/>
      <c r="T193" s="18">
        <v>545765361</v>
      </c>
      <c r="U193" s="18">
        <v>45480446.75</v>
      </c>
      <c r="V193" s="18">
        <v>45480446.75</v>
      </c>
      <c r="W193" s="18">
        <v>45480446.75</v>
      </c>
      <c r="X193" s="18">
        <v>45480446.75</v>
      </c>
      <c r="Y193" s="18">
        <v>45480446.75</v>
      </c>
      <c r="Z193" s="18">
        <v>45480446.75</v>
      </c>
      <c r="AA193" s="18">
        <v>45480446.75</v>
      </c>
      <c r="AB193" s="18">
        <v>45480446.75</v>
      </c>
      <c r="AC193" s="18">
        <v>45480446.75</v>
      </c>
      <c r="AD193" s="18">
        <v>45480446.75</v>
      </c>
      <c r="AE193" s="18">
        <v>45480446.75</v>
      </c>
      <c r="AF193" s="18">
        <v>45480446.75</v>
      </c>
      <c r="AG193" s="18">
        <f t="shared" si="101"/>
        <v>90960893.5</v>
      </c>
      <c r="AH193" s="18">
        <f t="shared" si="107"/>
        <v>545765361</v>
      </c>
      <c r="AI193" s="124"/>
      <c r="AJ193" s="18">
        <v>44387377</v>
      </c>
      <c r="AK193" s="18">
        <v>55872886.149999999</v>
      </c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>
        <f t="shared" si="102"/>
        <v>100260263.15000001</v>
      </c>
      <c r="AW193" s="18">
        <f t="shared" si="99"/>
        <v>100260263.15000001</v>
      </c>
      <c r="AX193" s="124"/>
      <c r="AY193" s="133">
        <f t="shared" si="103"/>
        <v>-2.4033839333383416E-2</v>
      </c>
      <c r="AZ193" s="133">
        <f t="shared" si="104"/>
        <v>0.22850345901670366</v>
      </c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33">
        <f t="shared" si="105"/>
        <v>0.10223480984166021</v>
      </c>
      <c r="BL193" s="18"/>
    </row>
    <row r="194" spans="1:64">
      <c r="A194" s="16" t="s">
        <v>330</v>
      </c>
      <c r="B194" s="17" t="s">
        <v>331</v>
      </c>
      <c r="C194" s="18">
        <v>158034638</v>
      </c>
      <c r="D194" s="18">
        <v>0</v>
      </c>
      <c r="E194" s="18">
        <v>0</v>
      </c>
      <c r="F194" s="18">
        <v>0</v>
      </c>
      <c r="G194" s="18">
        <f t="shared" si="110"/>
        <v>158034638</v>
      </c>
      <c r="H194" s="18">
        <v>23577600</v>
      </c>
      <c r="I194" s="18">
        <v>27145050</v>
      </c>
      <c r="J194" s="18">
        <f t="shared" si="108"/>
        <v>130889588</v>
      </c>
      <c r="K194" s="18">
        <v>1612900</v>
      </c>
      <c r="L194" s="18">
        <v>9362150</v>
      </c>
      <c r="M194" s="18">
        <v>0</v>
      </c>
      <c r="N194" s="18">
        <v>25658350</v>
      </c>
      <c r="O194" s="18">
        <v>29160450</v>
      </c>
      <c r="P194" s="18">
        <f t="shared" si="111"/>
        <v>2015400</v>
      </c>
      <c r="Q194" s="18">
        <f t="shared" si="109"/>
        <v>128874188</v>
      </c>
      <c r="R194" s="18">
        <f t="shared" si="112"/>
        <v>9362150</v>
      </c>
      <c r="S194" s="124"/>
      <c r="T194" s="18">
        <v>158034638</v>
      </c>
      <c r="U194" s="18">
        <v>13169553.17</v>
      </c>
      <c r="V194" s="18">
        <v>13169553.17</v>
      </c>
      <c r="W194" s="18">
        <v>13169553.17</v>
      </c>
      <c r="X194" s="18">
        <v>13169553.17</v>
      </c>
      <c r="Y194" s="18">
        <v>13169553.17</v>
      </c>
      <c r="Z194" s="18">
        <v>13169553.17</v>
      </c>
      <c r="AA194" s="18">
        <v>13169553.17</v>
      </c>
      <c r="AB194" s="18">
        <v>13169553.17</v>
      </c>
      <c r="AC194" s="18">
        <v>13169553.17</v>
      </c>
      <c r="AD194" s="18">
        <v>13169553.17</v>
      </c>
      <c r="AE194" s="18">
        <v>13169553.17</v>
      </c>
      <c r="AF194" s="18">
        <v>13169553.129999999</v>
      </c>
      <c r="AG194" s="18">
        <f t="shared" si="101"/>
        <v>26339106.34</v>
      </c>
      <c r="AH194" s="18">
        <f t="shared" si="107"/>
        <v>158034638</v>
      </c>
      <c r="AI194" s="124"/>
      <c r="AJ194" s="18">
        <f>5658350+2090900</f>
        <v>7749250</v>
      </c>
      <c r="AK194" s="18">
        <v>1612900</v>
      </c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>
        <f t="shared" si="102"/>
        <v>9362150</v>
      </c>
      <c r="AW194" s="18">
        <f t="shared" si="99"/>
        <v>9362150</v>
      </c>
      <c r="AX194" s="124"/>
      <c r="AY194" s="133">
        <f t="shared" si="103"/>
        <v>-0.41157836564625072</v>
      </c>
      <c r="AZ194" s="133">
        <f t="shared" si="104"/>
        <v>-0.87752811510156958</v>
      </c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33">
        <f t="shared" si="105"/>
        <v>-0.64455324037391015</v>
      </c>
      <c r="BL194" s="18"/>
    </row>
    <row r="195" spans="1:64">
      <c r="A195" s="13" t="s">
        <v>332</v>
      </c>
      <c r="B195" s="14" t="s">
        <v>333</v>
      </c>
      <c r="C195" s="15">
        <f>+C196+C206+C211</f>
        <v>2347550870</v>
      </c>
      <c r="D195" s="15">
        <f t="shared" ref="D195:AF195" si="138">+D196+D206+D211</f>
        <v>60000000</v>
      </c>
      <c r="E195" s="15">
        <f t="shared" si="138"/>
        <v>0</v>
      </c>
      <c r="F195" s="15">
        <f t="shared" si="138"/>
        <v>0</v>
      </c>
      <c r="G195" s="15">
        <f t="shared" si="138"/>
        <v>2407550870</v>
      </c>
      <c r="H195" s="15">
        <f t="shared" si="138"/>
        <v>425570084.81999999</v>
      </c>
      <c r="I195" s="15">
        <f t="shared" si="138"/>
        <v>428417690.85000002</v>
      </c>
      <c r="J195" s="15">
        <f t="shared" si="138"/>
        <v>1979133179.1500001</v>
      </c>
      <c r="K195" s="15">
        <f t="shared" si="138"/>
        <v>10765288.359999999</v>
      </c>
      <c r="L195" s="15">
        <f t="shared" si="138"/>
        <v>30115579.91</v>
      </c>
      <c r="M195" s="15">
        <f t="shared" si="138"/>
        <v>-17849228.550000001</v>
      </c>
      <c r="N195" s="15">
        <f t="shared" si="138"/>
        <v>758500000</v>
      </c>
      <c r="O195" s="15">
        <f t="shared" si="138"/>
        <v>1257045609.8199999</v>
      </c>
      <c r="P195" s="15">
        <f t="shared" si="138"/>
        <v>828627918.97000003</v>
      </c>
      <c r="Q195" s="15">
        <f t="shared" si="138"/>
        <v>1150505260.1800001</v>
      </c>
      <c r="R195" s="15">
        <f t="shared" si="138"/>
        <v>30115579.91</v>
      </c>
      <c r="S195" s="124"/>
      <c r="T195" s="15">
        <f t="shared" si="138"/>
        <v>2407550870</v>
      </c>
      <c r="U195" s="15">
        <f t="shared" si="138"/>
        <v>24220905.833333336</v>
      </c>
      <c r="V195" s="15">
        <f t="shared" si="138"/>
        <v>36129996.742424242</v>
      </c>
      <c r="W195" s="15">
        <f t="shared" si="138"/>
        <v>1420829996.7424245</v>
      </c>
      <c r="X195" s="15">
        <f t="shared" si="138"/>
        <v>104429996.74242425</v>
      </c>
      <c r="Y195" s="15">
        <f t="shared" si="138"/>
        <v>99929996.742424235</v>
      </c>
      <c r="Z195" s="15">
        <f t="shared" si="138"/>
        <v>104929996.74242425</v>
      </c>
      <c r="AA195" s="15">
        <f t="shared" si="138"/>
        <v>104429996.74242425</v>
      </c>
      <c r="AB195" s="15">
        <f t="shared" si="138"/>
        <v>107929996.74242425</v>
      </c>
      <c r="AC195" s="15">
        <f t="shared" si="138"/>
        <v>104929996.74242425</v>
      </c>
      <c r="AD195" s="15">
        <f t="shared" si="138"/>
        <v>99929996.742424235</v>
      </c>
      <c r="AE195" s="15">
        <f t="shared" si="138"/>
        <v>99929996.742424235</v>
      </c>
      <c r="AF195" s="15">
        <f t="shared" si="138"/>
        <v>99929996.742424235</v>
      </c>
      <c r="AG195" s="15">
        <f t="shared" si="101"/>
        <v>60350902.575757578</v>
      </c>
      <c r="AH195" s="15">
        <f t="shared" si="107"/>
        <v>2407550869.9999995</v>
      </c>
      <c r="AI195" s="124"/>
      <c r="AJ195" s="15">
        <v>19350291.550000001</v>
      </c>
      <c r="AK195" s="15">
        <v>10765288.359999999</v>
      </c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>
        <f t="shared" si="102"/>
        <v>30115579.91</v>
      </c>
      <c r="AW195" s="15">
        <f t="shared" si="99"/>
        <v>30115579.91</v>
      </c>
      <c r="AX195" s="124"/>
      <c r="AY195" s="132">
        <f t="shared" si="103"/>
        <v>-0.20109133476875543</v>
      </c>
      <c r="AZ195" s="132">
        <f t="shared" si="104"/>
        <v>-0.70204015138038256</v>
      </c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32">
        <f t="shared" si="105"/>
        <v>-0.50099205439063044</v>
      </c>
      <c r="BL195" s="15"/>
    </row>
    <row r="196" spans="1:64">
      <c r="A196" s="13" t="s">
        <v>334</v>
      </c>
      <c r="B196" s="14" t="s">
        <v>335</v>
      </c>
      <c r="C196" s="15">
        <f>+C197+C200</f>
        <v>1523550870</v>
      </c>
      <c r="D196" s="15">
        <f t="shared" ref="D196:AF196" si="139">+D197+D200</f>
        <v>0</v>
      </c>
      <c r="E196" s="15">
        <f t="shared" si="139"/>
        <v>0</v>
      </c>
      <c r="F196" s="15">
        <f t="shared" si="139"/>
        <v>0</v>
      </c>
      <c r="G196" s="15">
        <f t="shared" si="139"/>
        <v>1523550870</v>
      </c>
      <c r="H196" s="15">
        <f t="shared" si="139"/>
        <v>423570084.81999999</v>
      </c>
      <c r="I196" s="15">
        <f t="shared" si="139"/>
        <v>424917690.85000002</v>
      </c>
      <c r="J196" s="15">
        <f t="shared" si="139"/>
        <v>1098633179.1500001</v>
      </c>
      <c r="K196" s="15">
        <f t="shared" si="139"/>
        <v>8765288.3599999994</v>
      </c>
      <c r="L196" s="15">
        <f t="shared" si="139"/>
        <v>26615579.91</v>
      </c>
      <c r="M196" s="15">
        <f t="shared" si="139"/>
        <v>-17849228.550000001</v>
      </c>
      <c r="N196" s="15">
        <f t="shared" si="139"/>
        <v>7000000</v>
      </c>
      <c r="O196" s="15">
        <f t="shared" si="139"/>
        <v>442561885.81999999</v>
      </c>
      <c r="P196" s="15">
        <f t="shared" si="139"/>
        <v>17644194.969999999</v>
      </c>
      <c r="Q196" s="15">
        <f t="shared" si="139"/>
        <v>1080988984.1800001</v>
      </c>
      <c r="R196" s="15">
        <f t="shared" si="139"/>
        <v>26615579.91</v>
      </c>
      <c r="S196" s="124"/>
      <c r="T196" s="15">
        <f t="shared" si="139"/>
        <v>1523550870</v>
      </c>
      <c r="U196" s="15">
        <f t="shared" si="139"/>
        <v>24220905.833333336</v>
      </c>
      <c r="V196" s="15">
        <f t="shared" si="139"/>
        <v>23220905.833333336</v>
      </c>
      <c r="W196" s="15">
        <f t="shared" si="139"/>
        <v>1333120905.8333335</v>
      </c>
      <c r="X196" s="15">
        <f t="shared" si="139"/>
        <v>17720905.833333336</v>
      </c>
      <c r="Y196" s="15">
        <f t="shared" si="139"/>
        <v>13220905.833333334</v>
      </c>
      <c r="Z196" s="15">
        <f t="shared" si="139"/>
        <v>18220905.833333336</v>
      </c>
      <c r="AA196" s="15">
        <f t="shared" si="139"/>
        <v>17720905.833333336</v>
      </c>
      <c r="AB196" s="15">
        <f t="shared" si="139"/>
        <v>18220905.833333336</v>
      </c>
      <c r="AC196" s="15">
        <f t="shared" si="139"/>
        <v>18220905.833333336</v>
      </c>
      <c r="AD196" s="15">
        <f t="shared" si="139"/>
        <v>13220905.833333334</v>
      </c>
      <c r="AE196" s="15">
        <f t="shared" si="139"/>
        <v>13220905.833333334</v>
      </c>
      <c r="AF196" s="15">
        <f t="shared" si="139"/>
        <v>13220905.833333334</v>
      </c>
      <c r="AG196" s="15">
        <f t="shared" si="101"/>
        <v>47441811.666666672</v>
      </c>
      <c r="AH196" s="15">
        <f t="shared" si="107"/>
        <v>1523550869.9999995</v>
      </c>
      <c r="AI196" s="124"/>
      <c r="AJ196" s="15">
        <v>17850291.550000001</v>
      </c>
      <c r="AK196" s="15">
        <v>8765288.3599999994</v>
      </c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>
        <f t="shared" si="102"/>
        <v>26615579.91</v>
      </c>
      <c r="AW196" s="15">
        <f t="shared" si="99"/>
        <v>26615579.91</v>
      </c>
      <c r="AX196" s="124"/>
      <c r="AY196" s="132">
        <f t="shared" si="103"/>
        <v>-0.26302130594000978</v>
      </c>
      <c r="AZ196" s="132">
        <f t="shared" si="104"/>
        <v>-0.62252599347707049</v>
      </c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32">
        <f t="shared" si="105"/>
        <v>-0.43898474836911622</v>
      </c>
      <c r="BL196" s="15"/>
    </row>
    <row r="197" spans="1:64">
      <c r="A197" s="13" t="s">
        <v>336</v>
      </c>
      <c r="B197" s="14" t="s">
        <v>337</v>
      </c>
      <c r="C197" s="15">
        <f>+C198+C199</f>
        <v>153650870</v>
      </c>
      <c r="D197" s="15">
        <f t="shared" ref="D197:AF197" si="140">+D198+D199</f>
        <v>0</v>
      </c>
      <c r="E197" s="15">
        <f t="shared" si="140"/>
        <v>0</v>
      </c>
      <c r="F197" s="15">
        <f t="shared" si="140"/>
        <v>0</v>
      </c>
      <c r="G197" s="15">
        <f t="shared" si="140"/>
        <v>153650870</v>
      </c>
      <c r="H197" s="15">
        <f t="shared" si="140"/>
        <v>24783907.82</v>
      </c>
      <c r="I197" s="15">
        <f t="shared" si="140"/>
        <v>26131513.850000001</v>
      </c>
      <c r="J197" s="15">
        <f t="shared" si="140"/>
        <v>127519356.15000001</v>
      </c>
      <c r="K197" s="15">
        <f t="shared" si="140"/>
        <v>8582834.3599999994</v>
      </c>
      <c r="L197" s="15">
        <f t="shared" si="140"/>
        <v>26433125.91</v>
      </c>
      <c r="M197" s="15">
        <f t="shared" si="140"/>
        <v>-17849228.550000001</v>
      </c>
      <c r="N197" s="15">
        <f t="shared" si="140"/>
        <v>2000000</v>
      </c>
      <c r="O197" s="15">
        <f t="shared" si="140"/>
        <v>38775708.82</v>
      </c>
      <c r="P197" s="15">
        <f t="shared" si="140"/>
        <v>12644194.969999999</v>
      </c>
      <c r="Q197" s="15">
        <f t="shared" si="140"/>
        <v>114875161.18000001</v>
      </c>
      <c r="R197" s="15">
        <f t="shared" si="140"/>
        <v>26433125.91</v>
      </c>
      <c r="S197" s="124"/>
      <c r="T197" s="15">
        <f t="shared" si="140"/>
        <v>153650870</v>
      </c>
      <c r="U197" s="15">
        <f t="shared" si="140"/>
        <v>12804239.163333334</v>
      </c>
      <c r="V197" s="15">
        <f t="shared" si="140"/>
        <v>12804239.163333334</v>
      </c>
      <c r="W197" s="15">
        <f t="shared" si="140"/>
        <v>12804239.163333334</v>
      </c>
      <c r="X197" s="15">
        <f t="shared" si="140"/>
        <v>12804239.163333334</v>
      </c>
      <c r="Y197" s="15">
        <f t="shared" si="140"/>
        <v>12804239.163333334</v>
      </c>
      <c r="Z197" s="15">
        <f t="shared" si="140"/>
        <v>12804239.163333334</v>
      </c>
      <c r="AA197" s="15">
        <f t="shared" si="140"/>
        <v>12804239.163333334</v>
      </c>
      <c r="AB197" s="15">
        <f t="shared" si="140"/>
        <v>12804239.163333334</v>
      </c>
      <c r="AC197" s="15">
        <f t="shared" si="140"/>
        <v>12804239.163333334</v>
      </c>
      <c r="AD197" s="15">
        <f t="shared" si="140"/>
        <v>12804239.163333334</v>
      </c>
      <c r="AE197" s="15">
        <f t="shared" si="140"/>
        <v>12804239.163333334</v>
      </c>
      <c r="AF197" s="15">
        <f t="shared" si="140"/>
        <v>12804239.203333333</v>
      </c>
      <c r="AG197" s="15">
        <f t="shared" si="101"/>
        <v>25608478.326666668</v>
      </c>
      <c r="AH197" s="15">
        <f t="shared" si="107"/>
        <v>153650870</v>
      </c>
      <c r="AI197" s="124"/>
      <c r="AJ197" s="15">
        <v>17850291.550000001</v>
      </c>
      <c r="AK197" s="15">
        <v>8582834.3599999994</v>
      </c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>
        <f t="shared" si="102"/>
        <v>26433125.91</v>
      </c>
      <c r="AW197" s="15">
        <f t="shared" si="99"/>
        <v>26433125.91</v>
      </c>
      <c r="AX197" s="124"/>
      <c r="AY197" s="132">
        <f t="shared" si="103"/>
        <v>0.39409232538523009</v>
      </c>
      <c r="AZ197" s="132">
        <f t="shared" si="104"/>
        <v>-0.32968806263959022</v>
      </c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32">
        <f t="shared" si="105"/>
        <v>3.2202131372819937E-2</v>
      </c>
      <c r="BL197" s="15"/>
    </row>
    <row r="198" spans="1:64">
      <c r="A198" s="16" t="s">
        <v>338</v>
      </c>
      <c r="B198" s="17" t="s">
        <v>339</v>
      </c>
      <c r="C198" s="18">
        <v>153103015</v>
      </c>
      <c r="D198" s="18">
        <v>0</v>
      </c>
      <c r="E198" s="18">
        <v>0</v>
      </c>
      <c r="F198" s="18">
        <v>0</v>
      </c>
      <c r="G198" s="18">
        <f t="shared" si="110"/>
        <v>153103015</v>
      </c>
      <c r="H198" s="18">
        <v>24783907.82</v>
      </c>
      <c r="I198" s="18">
        <v>26131513.850000001</v>
      </c>
      <c r="J198" s="18">
        <f t="shared" si="108"/>
        <v>126971501.15000001</v>
      </c>
      <c r="K198" s="18">
        <v>8582834.3599999994</v>
      </c>
      <c r="L198" s="18">
        <v>26433125.91</v>
      </c>
      <c r="M198" s="18">
        <v>-17849228.550000001</v>
      </c>
      <c r="N198" s="18">
        <v>2000000</v>
      </c>
      <c r="O198" s="18">
        <v>38775708.82</v>
      </c>
      <c r="P198" s="18">
        <f t="shared" si="111"/>
        <v>12644194.969999999</v>
      </c>
      <c r="Q198" s="18">
        <f t="shared" si="109"/>
        <v>114327306.18000001</v>
      </c>
      <c r="R198" s="18">
        <f t="shared" si="112"/>
        <v>26433125.91</v>
      </c>
      <c r="S198" s="124"/>
      <c r="T198" s="18">
        <v>153103015</v>
      </c>
      <c r="U198" s="18">
        <v>12758584.583333334</v>
      </c>
      <c r="V198" s="18">
        <v>12758584.583333334</v>
      </c>
      <c r="W198" s="18">
        <v>12758584.583333334</v>
      </c>
      <c r="X198" s="18">
        <v>12758584.583333334</v>
      </c>
      <c r="Y198" s="18">
        <v>12758584.583333334</v>
      </c>
      <c r="Z198" s="18">
        <v>12758584.583333334</v>
      </c>
      <c r="AA198" s="18">
        <v>12758584.583333334</v>
      </c>
      <c r="AB198" s="18">
        <v>12758584.583333334</v>
      </c>
      <c r="AC198" s="18">
        <v>12758584.583333334</v>
      </c>
      <c r="AD198" s="18">
        <v>12758584.583333334</v>
      </c>
      <c r="AE198" s="18">
        <v>12758584.583333334</v>
      </c>
      <c r="AF198" s="18">
        <v>12758584.583333334</v>
      </c>
      <c r="AG198" s="18">
        <f t="shared" si="101"/>
        <v>25517169.166666668</v>
      </c>
      <c r="AH198" s="18">
        <f t="shared" si="107"/>
        <v>153103015</v>
      </c>
      <c r="AI198" s="124"/>
      <c r="AJ198" s="18">
        <v>17850291.550000001</v>
      </c>
      <c r="AK198" s="18">
        <v>8582834.3599999994</v>
      </c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>
        <f t="shared" si="102"/>
        <v>26433125.91</v>
      </c>
      <c r="AW198" s="18">
        <f t="shared" ref="AW198:AW261" si="141">SUM(AJ198:AU198)</f>
        <v>26433125.91</v>
      </c>
      <c r="AX198" s="124"/>
      <c r="AY198" s="133">
        <f t="shared" si="103"/>
        <v>0.39908086460609543</v>
      </c>
      <c r="AZ198" s="133">
        <f t="shared" si="104"/>
        <v>-0.3272894572324393</v>
      </c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33">
        <f t="shared" si="105"/>
        <v>3.5895703686828068E-2</v>
      </c>
      <c r="BL198" s="18"/>
    </row>
    <row r="199" spans="1:64">
      <c r="A199" s="16" t="s">
        <v>340</v>
      </c>
      <c r="B199" s="17" t="s">
        <v>341</v>
      </c>
      <c r="C199" s="18">
        <v>547855</v>
      </c>
      <c r="D199" s="18">
        <v>0</v>
      </c>
      <c r="E199" s="18">
        <v>0</v>
      </c>
      <c r="F199" s="18">
        <v>0</v>
      </c>
      <c r="G199" s="18">
        <f t="shared" si="110"/>
        <v>547855</v>
      </c>
      <c r="H199" s="18">
        <v>0</v>
      </c>
      <c r="I199" s="18">
        <v>0</v>
      </c>
      <c r="J199" s="18">
        <f t="shared" si="108"/>
        <v>547855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f t="shared" si="111"/>
        <v>0</v>
      </c>
      <c r="Q199" s="18">
        <f t="shared" si="109"/>
        <v>547855</v>
      </c>
      <c r="R199" s="18">
        <f t="shared" si="112"/>
        <v>0</v>
      </c>
      <c r="S199" s="124"/>
      <c r="T199" s="18">
        <v>547855</v>
      </c>
      <c r="U199" s="18">
        <v>45654.58</v>
      </c>
      <c r="V199" s="18">
        <v>45654.58</v>
      </c>
      <c r="W199" s="18">
        <v>45654.58</v>
      </c>
      <c r="X199" s="18">
        <v>45654.58</v>
      </c>
      <c r="Y199" s="18">
        <v>45654.58</v>
      </c>
      <c r="Z199" s="18">
        <v>45654.58</v>
      </c>
      <c r="AA199" s="18">
        <v>45654.58</v>
      </c>
      <c r="AB199" s="18">
        <v>45654.58</v>
      </c>
      <c r="AC199" s="18">
        <v>45654.58</v>
      </c>
      <c r="AD199" s="18">
        <v>45654.58</v>
      </c>
      <c r="AE199" s="18">
        <v>45654.58</v>
      </c>
      <c r="AF199" s="18">
        <v>45654.62</v>
      </c>
      <c r="AG199" s="18">
        <f t="shared" ref="AG199:AG262" si="142">+U199+V199</f>
        <v>91309.16</v>
      </c>
      <c r="AH199" s="18">
        <f t="shared" si="107"/>
        <v>547855.00000000012</v>
      </c>
      <c r="AI199" s="124"/>
      <c r="AJ199" s="18">
        <v>0</v>
      </c>
      <c r="AK199" s="18">
        <v>0</v>
      </c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>
        <f t="shared" ref="AV199:AV262" si="143">+AJ199+AK199</f>
        <v>0</v>
      </c>
      <c r="AW199" s="18">
        <f t="shared" si="141"/>
        <v>0</v>
      </c>
      <c r="AX199" s="124"/>
      <c r="AY199" s="133">
        <f t="shared" ref="AY199:AY262" si="144">(AJ199-U199)/U199</f>
        <v>-1</v>
      </c>
      <c r="AZ199" s="133">
        <f t="shared" ref="AZ199:AZ262" si="145">(AK199-V199)/V199</f>
        <v>-1</v>
      </c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33">
        <f t="shared" ref="BK199:BK262" si="146">(AV199-AG199)/AG199</f>
        <v>-1</v>
      </c>
      <c r="BL199" s="18"/>
    </row>
    <row r="200" spans="1:64">
      <c r="A200" s="13" t="s">
        <v>342</v>
      </c>
      <c r="B200" s="14" t="s">
        <v>343</v>
      </c>
      <c r="C200" s="15">
        <f>+C201+C202</f>
        <v>1369900000</v>
      </c>
      <c r="D200" s="15">
        <f t="shared" ref="D200:AF200" si="147">+D201+D202</f>
        <v>0</v>
      </c>
      <c r="E200" s="15">
        <f t="shared" si="147"/>
        <v>0</v>
      </c>
      <c r="F200" s="15">
        <f t="shared" si="147"/>
        <v>0</v>
      </c>
      <c r="G200" s="15">
        <f t="shared" si="147"/>
        <v>1369900000</v>
      </c>
      <c r="H200" s="15">
        <f t="shared" si="147"/>
        <v>398786177</v>
      </c>
      <c r="I200" s="15">
        <f t="shared" si="147"/>
        <v>398786177</v>
      </c>
      <c r="J200" s="15">
        <f t="shared" si="147"/>
        <v>971113823</v>
      </c>
      <c r="K200" s="15">
        <f t="shared" si="147"/>
        <v>182454</v>
      </c>
      <c r="L200" s="15">
        <f t="shared" si="147"/>
        <v>182454</v>
      </c>
      <c r="M200" s="15">
        <f t="shared" si="147"/>
        <v>0</v>
      </c>
      <c r="N200" s="15">
        <f t="shared" si="147"/>
        <v>5000000</v>
      </c>
      <c r="O200" s="15">
        <f t="shared" si="147"/>
        <v>403786177</v>
      </c>
      <c r="P200" s="15">
        <f t="shared" si="147"/>
        <v>5000000</v>
      </c>
      <c r="Q200" s="15">
        <f t="shared" si="147"/>
        <v>966113823</v>
      </c>
      <c r="R200" s="15">
        <f t="shared" si="147"/>
        <v>182454</v>
      </c>
      <c r="S200" s="124"/>
      <c r="T200" s="15">
        <f t="shared" si="147"/>
        <v>1369900000</v>
      </c>
      <c r="U200" s="15">
        <f t="shared" si="147"/>
        <v>11416666.67</v>
      </c>
      <c r="V200" s="15">
        <f t="shared" si="147"/>
        <v>10416666.67</v>
      </c>
      <c r="W200" s="15">
        <f t="shared" si="147"/>
        <v>1320316666.6700001</v>
      </c>
      <c r="X200" s="15">
        <f t="shared" si="147"/>
        <v>4916666.67</v>
      </c>
      <c r="Y200" s="15">
        <f t="shared" si="147"/>
        <v>416666.67</v>
      </c>
      <c r="Z200" s="15">
        <f t="shared" si="147"/>
        <v>5416666.6699999999</v>
      </c>
      <c r="AA200" s="15">
        <f t="shared" si="147"/>
        <v>4916666.67</v>
      </c>
      <c r="AB200" s="15">
        <f t="shared" si="147"/>
        <v>5416666.6699999999</v>
      </c>
      <c r="AC200" s="15">
        <f t="shared" si="147"/>
        <v>5416666.6699999999</v>
      </c>
      <c r="AD200" s="15">
        <f t="shared" si="147"/>
        <v>416666.67</v>
      </c>
      <c r="AE200" s="15">
        <f t="shared" si="147"/>
        <v>416666.67</v>
      </c>
      <c r="AF200" s="15">
        <f t="shared" si="147"/>
        <v>416666.63</v>
      </c>
      <c r="AG200" s="15">
        <f t="shared" si="142"/>
        <v>21833333.34</v>
      </c>
      <c r="AH200" s="15">
        <f t="shared" si="107"/>
        <v>1369900000.0000007</v>
      </c>
      <c r="AI200" s="124"/>
      <c r="AJ200" s="15">
        <v>0</v>
      </c>
      <c r="AK200" s="15">
        <v>182454</v>
      </c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>
        <f t="shared" si="143"/>
        <v>182454</v>
      </c>
      <c r="AW200" s="15">
        <f t="shared" si="141"/>
        <v>182454</v>
      </c>
      <c r="AX200" s="124"/>
      <c r="AY200" s="132">
        <f t="shared" si="144"/>
        <v>-1</v>
      </c>
      <c r="AZ200" s="132">
        <f t="shared" si="145"/>
        <v>-0.98248441600560499</v>
      </c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32">
        <f t="shared" si="146"/>
        <v>-0.99164332824682644</v>
      </c>
      <c r="BL200" s="15"/>
    </row>
    <row r="201" spans="1:64">
      <c r="A201" s="16" t="s">
        <v>344</v>
      </c>
      <c r="B201" s="17" t="s">
        <v>345</v>
      </c>
      <c r="C201" s="18">
        <v>290250000</v>
      </c>
      <c r="D201" s="18">
        <v>0</v>
      </c>
      <c r="E201" s="18">
        <v>0</v>
      </c>
      <c r="F201" s="18">
        <v>0</v>
      </c>
      <c r="G201" s="18">
        <f t="shared" si="110"/>
        <v>290250000</v>
      </c>
      <c r="H201" s="18">
        <v>94830506</v>
      </c>
      <c r="I201" s="18">
        <v>94830506</v>
      </c>
      <c r="J201" s="18">
        <f t="shared" si="108"/>
        <v>195419494</v>
      </c>
      <c r="K201" s="18">
        <v>0</v>
      </c>
      <c r="L201" s="18">
        <v>0</v>
      </c>
      <c r="M201" s="18">
        <v>0</v>
      </c>
      <c r="N201" s="18">
        <v>0</v>
      </c>
      <c r="O201" s="18">
        <v>94830506</v>
      </c>
      <c r="P201" s="18">
        <f t="shared" si="111"/>
        <v>0</v>
      </c>
      <c r="Q201" s="18">
        <f t="shared" si="109"/>
        <v>195419494</v>
      </c>
      <c r="R201" s="18">
        <f t="shared" si="112"/>
        <v>0</v>
      </c>
      <c r="S201" s="124"/>
      <c r="T201" s="18">
        <v>290250000</v>
      </c>
      <c r="U201" s="18">
        <v>0</v>
      </c>
      <c r="V201" s="18">
        <v>0</v>
      </c>
      <c r="W201" s="18">
        <v>290250000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f t="shared" si="142"/>
        <v>0</v>
      </c>
      <c r="AH201" s="18">
        <f t="shared" si="107"/>
        <v>290250000</v>
      </c>
      <c r="AI201" s="124"/>
      <c r="AJ201" s="18">
        <v>0</v>
      </c>
      <c r="AK201" s="18">
        <v>0</v>
      </c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>
        <f t="shared" si="143"/>
        <v>0</v>
      </c>
      <c r="AW201" s="18">
        <f t="shared" si="141"/>
        <v>0</v>
      </c>
      <c r="AX201" s="124"/>
      <c r="AY201" s="133" t="e">
        <f t="shared" si="144"/>
        <v>#DIV/0!</v>
      </c>
      <c r="AZ201" s="133" t="e">
        <f t="shared" si="145"/>
        <v>#DIV/0!</v>
      </c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33" t="e">
        <f t="shared" si="146"/>
        <v>#DIV/0!</v>
      </c>
      <c r="BL201" s="18"/>
    </row>
    <row r="202" spans="1:64">
      <c r="A202" s="13" t="s">
        <v>346</v>
      </c>
      <c r="B202" s="14" t="s">
        <v>347</v>
      </c>
      <c r="C202" s="15">
        <f>+C203+C204+C205</f>
        <v>1079650000</v>
      </c>
      <c r="D202" s="15">
        <f t="shared" ref="D202:AF202" si="148">+D203+D204+D205</f>
        <v>0</v>
      </c>
      <c r="E202" s="15">
        <f t="shared" si="148"/>
        <v>0</v>
      </c>
      <c r="F202" s="15">
        <f t="shared" si="148"/>
        <v>0</v>
      </c>
      <c r="G202" s="15">
        <f t="shared" si="148"/>
        <v>1079650000</v>
      </c>
      <c r="H202" s="15">
        <f t="shared" si="148"/>
        <v>303955671</v>
      </c>
      <c r="I202" s="15">
        <f t="shared" si="148"/>
        <v>303955671</v>
      </c>
      <c r="J202" s="15">
        <f t="shared" si="148"/>
        <v>775694329</v>
      </c>
      <c r="K202" s="15">
        <f t="shared" si="148"/>
        <v>182454</v>
      </c>
      <c r="L202" s="15">
        <f t="shared" si="148"/>
        <v>182454</v>
      </c>
      <c r="M202" s="15">
        <f t="shared" si="148"/>
        <v>0</v>
      </c>
      <c r="N202" s="15">
        <f t="shared" si="148"/>
        <v>5000000</v>
      </c>
      <c r="O202" s="15">
        <f t="shared" si="148"/>
        <v>308955671</v>
      </c>
      <c r="P202" s="15">
        <f t="shared" si="148"/>
        <v>5000000</v>
      </c>
      <c r="Q202" s="15">
        <f t="shared" si="148"/>
        <v>770694329</v>
      </c>
      <c r="R202" s="15">
        <f t="shared" si="148"/>
        <v>182454</v>
      </c>
      <c r="S202" s="124"/>
      <c r="T202" s="15">
        <f t="shared" si="148"/>
        <v>1079650000</v>
      </c>
      <c r="U202" s="15">
        <f t="shared" si="148"/>
        <v>11416666.67</v>
      </c>
      <c r="V202" s="15">
        <f t="shared" si="148"/>
        <v>10416666.67</v>
      </c>
      <c r="W202" s="15">
        <f t="shared" si="148"/>
        <v>1030066666.67</v>
      </c>
      <c r="X202" s="15">
        <f t="shared" si="148"/>
        <v>4916666.67</v>
      </c>
      <c r="Y202" s="15">
        <f t="shared" si="148"/>
        <v>416666.67</v>
      </c>
      <c r="Z202" s="15">
        <f t="shared" si="148"/>
        <v>5416666.6699999999</v>
      </c>
      <c r="AA202" s="15">
        <f t="shared" si="148"/>
        <v>4916666.67</v>
      </c>
      <c r="AB202" s="15">
        <f t="shared" si="148"/>
        <v>5416666.6699999999</v>
      </c>
      <c r="AC202" s="15">
        <f t="shared" si="148"/>
        <v>5416666.6699999999</v>
      </c>
      <c r="AD202" s="15">
        <f t="shared" si="148"/>
        <v>416666.67</v>
      </c>
      <c r="AE202" s="15">
        <f t="shared" si="148"/>
        <v>416666.67</v>
      </c>
      <c r="AF202" s="15">
        <f t="shared" si="148"/>
        <v>416666.63</v>
      </c>
      <c r="AG202" s="15">
        <f t="shared" si="142"/>
        <v>21833333.34</v>
      </c>
      <c r="AH202" s="15">
        <f t="shared" si="107"/>
        <v>1079650000</v>
      </c>
      <c r="AI202" s="124"/>
      <c r="AJ202" s="15">
        <v>0</v>
      </c>
      <c r="AK202" s="15">
        <v>182454</v>
      </c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>
        <f t="shared" si="143"/>
        <v>182454</v>
      </c>
      <c r="AW202" s="15">
        <f t="shared" si="141"/>
        <v>182454</v>
      </c>
      <c r="AX202" s="124"/>
      <c r="AY202" s="132">
        <f t="shared" si="144"/>
        <v>-1</v>
      </c>
      <c r="AZ202" s="132">
        <f t="shared" si="145"/>
        <v>-0.98248441600560499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32">
        <f t="shared" si="146"/>
        <v>-0.99164332824682644</v>
      </c>
      <c r="BL202" s="15"/>
    </row>
    <row r="203" spans="1:64">
      <c r="A203" s="16" t="s">
        <v>348</v>
      </c>
      <c r="B203" s="17" t="s">
        <v>349</v>
      </c>
      <c r="C203" s="18">
        <v>25000000</v>
      </c>
      <c r="D203" s="18">
        <v>0</v>
      </c>
      <c r="E203" s="18">
        <v>0</v>
      </c>
      <c r="F203" s="18">
        <v>0</v>
      </c>
      <c r="G203" s="18">
        <f t="shared" si="110"/>
        <v>25000000</v>
      </c>
      <c r="H203" s="18">
        <v>0</v>
      </c>
      <c r="I203" s="18">
        <v>0</v>
      </c>
      <c r="J203" s="18">
        <f t="shared" si="108"/>
        <v>25000000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f t="shared" si="111"/>
        <v>0</v>
      </c>
      <c r="Q203" s="18">
        <f t="shared" si="109"/>
        <v>25000000</v>
      </c>
      <c r="R203" s="18">
        <f t="shared" si="112"/>
        <v>0</v>
      </c>
      <c r="S203" s="124"/>
      <c r="T203" s="18">
        <v>25000000</v>
      </c>
      <c r="U203" s="18">
        <v>5000000</v>
      </c>
      <c r="V203" s="18">
        <v>5000000</v>
      </c>
      <c r="W203" s="18">
        <v>5000000</v>
      </c>
      <c r="X203" s="18">
        <v>0</v>
      </c>
      <c r="Y203" s="18">
        <v>0</v>
      </c>
      <c r="Z203" s="18">
        <v>5000000</v>
      </c>
      <c r="AA203" s="18">
        <v>0</v>
      </c>
      <c r="AB203" s="18">
        <v>5000000</v>
      </c>
      <c r="AC203" s="18">
        <v>0</v>
      </c>
      <c r="AD203" s="18">
        <v>0</v>
      </c>
      <c r="AE203" s="18">
        <v>0</v>
      </c>
      <c r="AF203" s="18">
        <v>0</v>
      </c>
      <c r="AG203" s="18">
        <f t="shared" si="142"/>
        <v>10000000</v>
      </c>
      <c r="AH203" s="18">
        <f t="shared" si="107"/>
        <v>25000000</v>
      </c>
      <c r="AI203" s="124"/>
      <c r="AJ203" s="18">
        <v>0</v>
      </c>
      <c r="AK203" s="18">
        <v>0</v>
      </c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>
        <f t="shared" si="143"/>
        <v>0</v>
      </c>
      <c r="AW203" s="18">
        <f t="shared" si="141"/>
        <v>0</v>
      </c>
      <c r="AX203" s="124"/>
      <c r="AY203" s="133">
        <f t="shared" si="144"/>
        <v>-1</v>
      </c>
      <c r="AZ203" s="133">
        <f t="shared" si="145"/>
        <v>-1</v>
      </c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33">
        <f t="shared" si="146"/>
        <v>-1</v>
      </c>
      <c r="BL203" s="18"/>
    </row>
    <row r="204" spans="1:64">
      <c r="A204" s="16" t="s">
        <v>350</v>
      </c>
      <c r="B204" s="17" t="s">
        <v>351</v>
      </c>
      <c r="C204" s="18">
        <v>30000000</v>
      </c>
      <c r="D204" s="18">
        <v>0</v>
      </c>
      <c r="E204" s="18">
        <v>0</v>
      </c>
      <c r="F204" s="18">
        <v>0</v>
      </c>
      <c r="G204" s="18">
        <f t="shared" si="110"/>
        <v>30000000</v>
      </c>
      <c r="H204" s="18">
        <v>0</v>
      </c>
      <c r="I204" s="18">
        <v>0</v>
      </c>
      <c r="J204" s="18">
        <f t="shared" si="108"/>
        <v>30000000</v>
      </c>
      <c r="K204" s="18">
        <v>0</v>
      </c>
      <c r="L204" s="18">
        <v>0</v>
      </c>
      <c r="M204" s="18">
        <v>0</v>
      </c>
      <c r="N204" s="18">
        <v>5000000</v>
      </c>
      <c r="O204" s="18">
        <v>5000000</v>
      </c>
      <c r="P204" s="18">
        <f t="shared" si="111"/>
        <v>5000000</v>
      </c>
      <c r="Q204" s="18">
        <f t="shared" si="109"/>
        <v>25000000</v>
      </c>
      <c r="R204" s="18">
        <f t="shared" si="112"/>
        <v>0</v>
      </c>
      <c r="S204" s="124"/>
      <c r="T204" s="18">
        <v>30000000</v>
      </c>
      <c r="U204" s="18">
        <v>6416666.6699999999</v>
      </c>
      <c r="V204" s="18">
        <v>5416666.6699999999</v>
      </c>
      <c r="W204" s="18">
        <v>416666.67</v>
      </c>
      <c r="X204" s="18">
        <v>4916666.67</v>
      </c>
      <c r="Y204" s="18">
        <v>416666.67</v>
      </c>
      <c r="Z204" s="18">
        <v>416666.67</v>
      </c>
      <c r="AA204" s="18">
        <v>4916666.67</v>
      </c>
      <c r="AB204" s="18">
        <v>416666.67</v>
      </c>
      <c r="AC204" s="18">
        <v>5416666.6699999999</v>
      </c>
      <c r="AD204" s="18">
        <v>416666.67</v>
      </c>
      <c r="AE204" s="18">
        <v>416666.67</v>
      </c>
      <c r="AF204" s="18">
        <v>416666.63</v>
      </c>
      <c r="AG204" s="18">
        <f t="shared" si="142"/>
        <v>11833333.34</v>
      </c>
      <c r="AH204" s="18">
        <f t="shared" ref="AH204:AH267" si="149">SUM(U204:AF204)</f>
        <v>30000000.000000011</v>
      </c>
      <c r="AI204" s="124"/>
      <c r="AJ204" s="18">
        <v>0</v>
      </c>
      <c r="AK204" s="18">
        <v>0</v>
      </c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>
        <f t="shared" si="143"/>
        <v>0</v>
      </c>
      <c r="AW204" s="18">
        <f t="shared" si="141"/>
        <v>0</v>
      </c>
      <c r="AX204" s="124"/>
      <c r="AY204" s="133">
        <f t="shared" si="144"/>
        <v>-1</v>
      </c>
      <c r="AZ204" s="133">
        <f t="shared" si="145"/>
        <v>-1</v>
      </c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33">
        <f t="shared" si="146"/>
        <v>-1</v>
      </c>
      <c r="BL204" s="18"/>
    </row>
    <row r="205" spans="1:64">
      <c r="A205" s="16" t="s">
        <v>352</v>
      </c>
      <c r="B205" s="17" t="s">
        <v>353</v>
      </c>
      <c r="C205" s="18">
        <v>1024650000</v>
      </c>
      <c r="D205" s="18">
        <v>0</v>
      </c>
      <c r="E205" s="18">
        <v>0</v>
      </c>
      <c r="F205" s="18">
        <v>0</v>
      </c>
      <c r="G205" s="18">
        <f t="shared" si="110"/>
        <v>1024650000</v>
      </c>
      <c r="H205" s="18">
        <v>303955671</v>
      </c>
      <c r="I205" s="18">
        <v>303955671</v>
      </c>
      <c r="J205" s="18">
        <f t="shared" ref="J205:J267" si="150">+G205-I205</f>
        <v>720694329</v>
      </c>
      <c r="K205" s="18">
        <v>182454</v>
      </c>
      <c r="L205" s="18">
        <v>182454</v>
      </c>
      <c r="M205" s="18">
        <v>0</v>
      </c>
      <c r="N205" s="18">
        <v>0</v>
      </c>
      <c r="O205" s="18">
        <v>303955671</v>
      </c>
      <c r="P205" s="18">
        <f t="shared" si="111"/>
        <v>0</v>
      </c>
      <c r="Q205" s="18">
        <f t="shared" ref="Q205:Q267" si="151">+G205-O205</f>
        <v>720694329</v>
      </c>
      <c r="R205" s="18">
        <f t="shared" si="112"/>
        <v>182454</v>
      </c>
      <c r="S205" s="124"/>
      <c r="T205" s="18">
        <v>1024650000</v>
      </c>
      <c r="U205" s="18">
        <v>0</v>
      </c>
      <c r="V205" s="18">
        <v>0</v>
      </c>
      <c r="W205" s="18">
        <f>+T205</f>
        <v>1024650000</v>
      </c>
      <c r="X205" s="18">
        <v>0</v>
      </c>
      <c r="Y205" s="18">
        <v>0</v>
      </c>
      <c r="Z205" s="18">
        <v>0</v>
      </c>
      <c r="AA205" s="18"/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f t="shared" si="142"/>
        <v>0</v>
      </c>
      <c r="AH205" s="18">
        <f t="shared" si="149"/>
        <v>1024650000</v>
      </c>
      <c r="AI205" s="124"/>
      <c r="AJ205" s="18">
        <v>0</v>
      </c>
      <c r="AK205" s="18">
        <v>182454</v>
      </c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>
        <f t="shared" si="143"/>
        <v>182454</v>
      </c>
      <c r="AW205" s="18">
        <f t="shared" si="141"/>
        <v>182454</v>
      </c>
      <c r="AX205" s="124"/>
      <c r="AY205" s="133" t="e">
        <f t="shared" si="144"/>
        <v>#DIV/0!</v>
      </c>
      <c r="AZ205" s="133" t="e">
        <f t="shared" si="145"/>
        <v>#DIV/0!</v>
      </c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33" t="e">
        <f t="shared" si="146"/>
        <v>#DIV/0!</v>
      </c>
      <c r="BL205" s="18"/>
    </row>
    <row r="206" spans="1:64">
      <c r="A206" s="13" t="s">
        <v>354</v>
      </c>
      <c r="B206" s="14" t="s">
        <v>355</v>
      </c>
      <c r="C206" s="15">
        <f>+C207+C209</f>
        <v>764000000</v>
      </c>
      <c r="D206" s="15">
        <f t="shared" ref="D206:AF206" si="152">+D207+D209</f>
        <v>0</v>
      </c>
      <c r="E206" s="15">
        <f t="shared" si="152"/>
        <v>0</v>
      </c>
      <c r="F206" s="15">
        <f t="shared" si="152"/>
        <v>0</v>
      </c>
      <c r="G206" s="15">
        <f t="shared" si="152"/>
        <v>764000000</v>
      </c>
      <c r="H206" s="15">
        <f t="shared" si="152"/>
        <v>2000000</v>
      </c>
      <c r="I206" s="15">
        <f t="shared" si="152"/>
        <v>3500000</v>
      </c>
      <c r="J206" s="15">
        <f t="shared" si="152"/>
        <v>760500000</v>
      </c>
      <c r="K206" s="15">
        <f t="shared" si="152"/>
        <v>2000000</v>
      </c>
      <c r="L206" s="15">
        <f t="shared" si="152"/>
        <v>3500000</v>
      </c>
      <c r="M206" s="15">
        <f t="shared" si="152"/>
        <v>0</v>
      </c>
      <c r="N206" s="15">
        <f t="shared" si="152"/>
        <v>751500000</v>
      </c>
      <c r="O206" s="15">
        <f t="shared" si="152"/>
        <v>753500000</v>
      </c>
      <c r="P206" s="15">
        <f t="shared" si="152"/>
        <v>750000000</v>
      </c>
      <c r="Q206" s="15">
        <f t="shared" si="152"/>
        <v>10500000</v>
      </c>
      <c r="R206" s="15">
        <f t="shared" si="152"/>
        <v>3500000</v>
      </c>
      <c r="S206" s="124"/>
      <c r="T206" s="15">
        <f t="shared" si="152"/>
        <v>764000000</v>
      </c>
      <c r="U206" s="15">
        <f t="shared" si="152"/>
        <v>0</v>
      </c>
      <c r="V206" s="15">
        <f t="shared" si="152"/>
        <v>2000000</v>
      </c>
      <c r="W206" s="15">
        <f t="shared" si="152"/>
        <v>76800000</v>
      </c>
      <c r="X206" s="15">
        <f t="shared" si="152"/>
        <v>75800000</v>
      </c>
      <c r="Y206" s="15">
        <f t="shared" si="152"/>
        <v>75800000</v>
      </c>
      <c r="Z206" s="15">
        <f t="shared" si="152"/>
        <v>75800000</v>
      </c>
      <c r="AA206" s="15">
        <f t="shared" si="152"/>
        <v>75800000</v>
      </c>
      <c r="AB206" s="15">
        <f t="shared" si="152"/>
        <v>78800000</v>
      </c>
      <c r="AC206" s="15">
        <f t="shared" si="152"/>
        <v>75800000</v>
      </c>
      <c r="AD206" s="15">
        <f t="shared" si="152"/>
        <v>75800000</v>
      </c>
      <c r="AE206" s="15">
        <f t="shared" si="152"/>
        <v>75800000</v>
      </c>
      <c r="AF206" s="15">
        <f t="shared" si="152"/>
        <v>75800000</v>
      </c>
      <c r="AG206" s="15">
        <f t="shared" si="142"/>
        <v>2000000</v>
      </c>
      <c r="AH206" s="15">
        <f t="shared" si="149"/>
        <v>764000000</v>
      </c>
      <c r="AI206" s="124"/>
      <c r="AJ206" s="15">
        <v>1500000</v>
      </c>
      <c r="AK206" s="15">
        <v>2000000</v>
      </c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>
        <f t="shared" si="143"/>
        <v>3500000</v>
      </c>
      <c r="AW206" s="15">
        <f t="shared" si="141"/>
        <v>3500000</v>
      </c>
      <c r="AX206" s="124"/>
      <c r="AY206" s="132" t="e">
        <f t="shared" si="144"/>
        <v>#DIV/0!</v>
      </c>
      <c r="AZ206" s="132">
        <f t="shared" si="145"/>
        <v>0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32">
        <f t="shared" si="146"/>
        <v>0.75</v>
      </c>
      <c r="BL206" s="15"/>
    </row>
    <row r="207" spans="1:64">
      <c r="A207" s="13" t="s">
        <v>356</v>
      </c>
      <c r="B207" s="14" t="s">
        <v>357</v>
      </c>
      <c r="C207" s="15">
        <f>+C208</f>
        <v>6000000</v>
      </c>
      <c r="D207" s="15">
        <f t="shared" ref="D207:AF207" si="153">+D208</f>
        <v>0</v>
      </c>
      <c r="E207" s="15">
        <f t="shared" si="153"/>
        <v>0</v>
      </c>
      <c r="F207" s="15">
        <f t="shared" si="153"/>
        <v>0</v>
      </c>
      <c r="G207" s="15">
        <f t="shared" si="153"/>
        <v>6000000</v>
      </c>
      <c r="H207" s="15">
        <f t="shared" si="153"/>
        <v>2000000</v>
      </c>
      <c r="I207" s="15">
        <f t="shared" si="153"/>
        <v>2000000</v>
      </c>
      <c r="J207" s="15">
        <f t="shared" si="153"/>
        <v>4000000</v>
      </c>
      <c r="K207" s="15">
        <f t="shared" si="153"/>
        <v>2000000</v>
      </c>
      <c r="L207" s="15">
        <f t="shared" si="153"/>
        <v>2000000</v>
      </c>
      <c r="M207" s="15">
        <f t="shared" si="153"/>
        <v>0</v>
      </c>
      <c r="N207" s="15">
        <f t="shared" si="153"/>
        <v>0</v>
      </c>
      <c r="O207" s="15">
        <f t="shared" si="153"/>
        <v>2000000</v>
      </c>
      <c r="P207" s="15">
        <f t="shared" si="153"/>
        <v>0</v>
      </c>
      <c r="Q207" s="15">
        <f t="shared" si="153"/>
        <v>4000000</v>
      </c>
      <c r="R207" s="15">
        <f t="shared" si="153"/>
        <v>2000000</v>
      </c>
      <c r="S207" s="124"/>
      <c r="T207" s="15">
        <f t="shared" si="153"/>
        <v>6000000</v>
      </c>
      <c r="U207" s="15">
        <f t="shared" si="153"/>
        <v>0</v>
      </c>
      <c r="V207" s="15">
        <f t="shared" si="153"/>
        <v>2000000</v>
      </c>
      <c r="W207" s="15">
        <f t="shared" si="153"/>
        <v>1000000</v>
      </c>
      <c r="X207" s="15">
        <f t="shared" si="153"/>
        <v>0</v>
      </c>
      <c r="Y207" s="15">
        <f t="shared" si="153"/>
        <v>0</v>
      </c>
      <c r="Z207" s="15">
        <f t="shared" si="153"/>
        <v>0</v>
      </c>
      <c r="AA207" s="15">
        <f t="shared" si="153"/>
        <v>0</v>
      </c>
      <c r="AB207" s="15">
        <f t="shared" si="153"/>
        <v>3000000</v>
      </c>
      <c r="AC207" s="15">
        <f t="shared" si="153"/>
        <v>0</v>
      </c>
      <c r="AD207" s="15">
        <f t="shared" si="153"/>
        <v>0</v>
      </c>
      <c r="AE207" s="15">
        <f t="shared" si="153"/>
        <v>0</v>
      </c>
      <c r="AF207" s="15">
        <f t="shared" si="153"/>
        <v>0</v>
      </c>
      <c r="AG207" s="15">
        <f t="shared" si="142"/>
        <v>2000000</v>
      </c>
      <c r="AH207" s="15">
        <f t="shared" si="149"/>
        <v>6000000</v>
      </c>
      <c r="AI207" s="124"/>
      <c r="AJ207" s="15">
        <v>0</v>
      </c>
      <c r="AK207" s="15">
        <v>2000000</v>
      </c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>
        <f t="shared" si="143"/>
        <v>2000000</v>
      </c>
      <c r="AW207" s="15">
        <f t="shared" si="141"/>
        <v>2000000</v>
      </c>
      <c r="AX207" s="124"/>
      <c r="AY207" s="132" t="e">
        <f t="shared" si="144"/>
        <v>#DIV/0!</v>
      </c>
      <c r="AZ207" s="132">
        <f t="shared" si="145"/>
        <v>0</v>
      </c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32">
        <f t="shared" si="146"/>
        <v>0</v>
      </c>
      <c r="BL207" s="15"/>
    </row>
    <row r="208" spans="1:64">
      <c r="A208" s="16" t="s">
        <v>358</v>
      </c>
      <c r="B208" s="17" t="s">
        <v>359</v>
      </c>
      <c r="C208" s="18">
        <v>6000000</v>
      </c>
      <c r="D208" s="18">
        <v>0</v>
      </c>
      <c r="E208" s="18">
        <v>0</v>
      </c>
      <c r="F208" s="18">
        <v>0</v>
      </c>
      <c r="G208" s="18">
        <f t="shared" ref="G208:G269" si="154">+C208+D208-E208+F208</f>
        <v>6000000</v>
      </c>
      <c r="H208" s="18">
        <v>2000000</v>
      </c>
      <c r="I208" s="18">
        <v>2000000</v>
      </c>
      <c r="J208" s="18">
        <f t="shared" si="150"/>
        <v>4000000</v>
      </c>
      <c r="K208" s="18">
        <v>2000000</v>
      </c>
      <c r="L208" s="18">
        <v>2000000</v>
      </c>
      <c r="M208" s="18">
        <v>0</v>
      </c>
      <c r="N208" s="18">
        <v>0</v>
      </c>
      <c r="O208" s="18">
        <v>2000000</v>
      </c>
      <c r="P208" s="18">
        <f t="shared" ref="P208:P269" si="155">+O208-I208</f>
        <v>0</v>
      </c>
      <c r="Q208" s="18">
        <f t="shared" si="151"/>
        <v>4000000</v>
      </c>
      <c r="R208" s="18">
        <f t="shared" ref="R208:R269" si="156">+L208</f>
        <v>2000000</v>
      </c>
      <c r="S208" s="124"/>
      <c r="T208" s="18">
        <v>6000000</v>
      </c>
      <c r="U208" s="18">
        <v>0</v>
      </c>
      <c r="V208" s="18">
        <v>2000000</v>
      </c>
      <c r="W208" s="18">
        <v>1000000</v>
      </c>
      <c r="X208" s="18">
        <v>0</v>
      </c>
      <c r="Y208" s="18">
        <v>0</v>
      </c>
      <c r="Z208" s="18">
        <v>0</v>
      </c>
      <c r="AA208" s="18">
        <v>0</v>
      </c>
      <c r="AB208" s="18">
        <v>3000000</v>
      </c>
      <c r="AC208" s="18">
        <v>0</v>
      </c>
      <c r="AD208" s="18">
        <v>0</v>
      </c>
      <c r="AE208" s="18">
        <v>0</v>
      </c>
      <c r="AF208" s="18">
        <v>0</v>
      </c>
      <c r="AG208" s="18">
        <f t="shared" si="142"/>
        <v>2000000</v>
      </c>
      <c r="AH208" s="18">
        <f t="shared" si="149"/>
        <v>6000000</v>
      </c>
      <c r="AI208" s="124"/>
      <c r="AJ208" s="18">
        <v>0</v>
      </c>
      <c r="AK208" s="18">
        <v>2000000</v>
      </c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>
        <f t="shared" si="143"/>
        <v>2000000</v>
      </c>
      <c r="AW208" s="18">
        <f t="shared" si="141"/>
        <v>2000000</v>
      </c>
      <c r="AX208" s="124"/>
      <c r="AY208" s="133" t="e">
        <f t="shared" si="144"/>
        <v>#DIV/0!</v>
      </c>
      <c r="AZ208" s="133">
        <f t="shared" si="145"/>
        <v>0</v>
      </c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33">
        <f t="shared" si="146"/>
        <v>0</v>
      </c>
      <c r="BL208" s="18"/>
    </row>
    <row r="209" spans="1:64">
      <c r="A209" s="13" t="s">
        <v>360</v>
      </c>
      <c r="B209" s="14" t="s">
        <v>361</v>
      </c>
      <c r="C209" s="15">
        <f>+C210</f>
        <v>758000000</v>
      </c>
      <c r="D209" s="15">
        <f t="shared" ref="D209:AF209" si="157">+D210</f>
        <v>0</v>
      </c>
      <c r="E209" s="15">
        <f t="shared" si="157"/>
        <v>0</v>
      </c>
      <c r="F209" s="15">
        <f t="shared" si="157"/>
        <v>0</v>
      </c>
      <c r="G209" s="15">
        <f t="shared" si="157"/>
        <v>758000000</v>
      </c>
      <c r="H209" s="15">
        <f t="shared" si="157"/>
        <v>0</v>
      </c>
      <c r="I209" s="15">
        <f t="shared" si="157"/>
        <v>1500000</v>
      </c>
      <c r="J209" s="15">
        <f t="shared" si="157"/>
        <v>756500000</v>
      </c>
      <c r="K209" s="15">
        <f t="shared" si="157"/>
        <v>0</v>
      </c>
      <c r="L209" s="15">
        <f t="shared" si="157"/>
        <v>1500000</v>
      </c>
      <c r="M209" s="15">
        <f t="shared" si="157"/>
        <v>0</v>
      </c>
      <c r="N209" s="15">
        <f t="shared" si="157"/>
        <v>751500000</v>
      </c>
      <c r="O209" s="15">
        <f t="shared" si="157"/>
        <v>751500000</v>
      </c>
      <c r="P209" s="15">
        <f t="shared" si="157"/>
        <v>750000000</v>
      </c>
      <c r="Q209" s="15">
        <f t="shared" si="157"/>
        <v>6500000</v>
      </c>
      <c r="R209" s="15">
        <f t="shared" si="157"/>
        <v>1500000</v>
      </c>
      <c r="S209" s="124"/>
      <c r="T209" s="15">
        <f t="shared" si="157"/>
        <v>758000000</v>
      </c>
      <c r="U209" s="15">
        <f t="shared" si="157"/>
        <v>0</v>
      </c>
      <c r="V209" s="15">
        <f t="shared" si="157"/>
        <v>0</v>
      </c>
      <c r="W209" s="15">
        <f t="shared" si="157"/>
        <v>75800000</v>
      </c>
      <c r="X209" s="15">
        <f t="shared" si="157"/>
        <v>75800000</v>
      </c>
      <c r="Y209" s="15">
        <f t="shared" si="157"/>
        <v>75800000</v>
      </c>
      <c r="Z209" s="15">
        <f t="shared" si="157"/>
        <v>75800000</v>
      </c>
      <c r="AA209" s="15">
        <f t="shared" si="157"/>
        <v>75800000</v>
      </c>
      <c r="AB209" s="15">
        <f t="shared" si="157"/>
        <v>75800000</v>
      </c>
      <c r="AC209" s="15">
        <f t="shared" si="157"/>
        <v>75800000</v>
      </c>
      <c r="AD209" s="15">
        <f t="shared" si="157"/>
        <v>75800000</v>
      </c>
      <c r="AE209" s="15">
        <f t="shared" si="157"/>
        <v>75800000</v>
      </c>
      <c r="AF209" s="15">
        <f t="shared" si="157"/>
        <v>75800000</v>
      </c>
      <c r="AG209" s="15">
        <f t="shared" si="142"/>
        <v>0</v>
      </c>
      <c r="AH209" s="15">
        <f t="shared" si="149"/>
        <v>758000000</v>
      </c>
      <c r="AI209" s="124"/>
      <c r="AJ209" s="15">
        <v>1500000</v>
      </c>
      <c r="AK209" s="15">
        <v>0</v>
      </c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>
        <f t="shared" si="143"/>
        <v>1500000</v>
      </c>
      <c r="AW209" s="15">
        <f t="shared" si="141"/>
        <v>1500000</v>
      </c>
      <c r="AX209" s="124"/>
      <c r="AY209" s="132" t="e">
        <f t="shared" si="144"/>
        <v>#DIV/0!</v>
      </c>
      <c r="AZ209" s="132" t="e">
        <f t="shared" si="145"/>
        <v>#DIV/0!</v>
      </c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32" t="e">
        <f t="shared" si="146"/>
        <v>#DIV/0!</v>
      </c>
      <c r="BL209" s="15"/>
    </row>
    <row r="210" spans="1:64">
      <c r="A210" s="16" t="s">
        <v>362</v>
      </c>
      <c r="B210" s="17" t="s">
        <v>363</v>
      </c>
      <c r="C210" s="18">
        <v>758000000</v>
      </c>
      <c r="D210" s="18"/>
      <c r="E210" s="18">
        <v>0</v>
      </c>
      <c r="F210" s="18">
        <v>0</v>
      </c>
      <c r="G210" s="18">
        <f t="shared" si="154"/>
        <v>758000000</v>
      </c>
      <c r="H210" s="18">
        <v>0</v>
      </c>
      <c r="I210" s="18">
        <v>1500000</v>
      </c>
      <c r="J210" s="18">
        <f t="shared" si="150"/>
        <v>756500000</v>
      </c>
      <c r="K210" s="18">
        <v>0</v>
      </c>
      <c r="L210" s="18">
        <v>1500000</v>
      </c>
      <c r="M210" s="18">
        <v>0</v>
      </c>
      <c r="N210" s="18">
        <v>751500000</v>
      </c>
      <c r="O210" s="18">
        <v>751500000</v>
      </c>
      <c r="P210" s="18">
        <f t="shared" si="155"/>
        <v>750000000</v>
      </c>
      <c r="Q210" s="18">
        <f t="shared" si="151"/>
        <v>6500000</v>
      </c>
      <c r="R210" s="18">
        <f t="shared" si="156"/>
        <v>1500000</v>
      </c>
      <c r="S210" s="124"/>
      <c r="T210" s="18">
        <v>758000000</v>
      </c>
      <c r="U210" s="18"/>
      <c r="V210" s="18"/>
      <c r="W210" s="18">
        <v>75800000</v>
      </c>
      <c r="X210" s="18">
        <v>75800000</v>
      </c>
      <c r="Y210" s="18">
        <v>75800000</v>
      </c>
      <c r="Z210" s="18">
        <v>75800000</v>
      </c>
      <c r="AA210" s="18">
        <v>75800000</v>
      </c>
      <c r="AB210" s="18">
        <v>75800000</v>
      </c>
      <c r="AC210" s="18">
        <v>75800000</v>
      </c>
      <c r="AD210" s="18">
        <v>75800000</v>
      </c>
      <c r="AE210" s="18">
        <v>75800000</v>
      </c>
      <c r="AF210" s="18">
        <v>75800000</v>
      </c>
      <c r="AG210" s="18">
        <f t="shared" si="142"/>
        <v>0</v>
      </c>
      <c r="AH210" s="18">
        <f t="shared" si="149"/>
        <v>758000000</v>
      </c>
      <c r="AI210" s="124"/>
      <c r="AJ210" s="18">
        <v>1500000</v>
      </c>
      <c r="AK210" s="18">
        <v>0</v>
      </c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>
        <f t="shared" si="143"/>
        <v>1500000</v>
      </c>
      <c r="AW210" s="18">
        <f t="shared" si="141"/>
        <v>1500000</v>
      </c>
      <c r="AX210" s="124"/>
      <c r="AY210" s="133" t="e">
        <f t="shared" si="144"/>
        <v>#DIV/0!</v>
      </c>
      <c r="AZ210" s="133" t="e">
        <f t="shared" si="145"/>
        <v>#DIV/0!</v>
      </c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33" t="e">
        <f t="shared" si="146"/>
        <v>#DIV/0!</v>
      </c>
      <c r="BL210" s="18"/>
    </row>
    <row r="211" spans="1:64">
      <c r="A211" s="13" t="s">
        <v>364</v>
      </c>
      <c r="B211" s="14" t="s">
        <v>365</v>
      </c>
      <c r="C211" s="15">
        <f>+C212</f>
        <v>60000000</v>
      </c>
      <c r="D211" s="15">
        <f t="shared" ref="D211:AF211" si="158">+D212</f>
        <v>60000000</v>
      </c>
      <c r="E211" s="15">
        <f t="shared" si="158"/>
        <v>0</v>
      </c>
      <c r="F211" s="15">
        <f t="shared" si="158"/>
        <v>0</v>
      </c>
      <c r="G211" s="15">
        <f t="shared" si="158"/>
        <v>120000000</v>
      </c>
      <c r="H211" s="15">
        <f t="shared" si="158"/>
        <v>0</v>
      </c>
      <c r="I211" s="15">
        <f t="shared" si="158"/>
        <v>0</v>
      </c>
      <c r="J211" s="15">
        <f t="shared" si="158"/>
        <v>120000000</v>
      </c>
      <c r="K211" s="15">
        <f t="shared" si="158"/>
        <v>0</v>
      </c>
      <c r="L211" s="15">
        <f t="shared" si="158"/>
        <v>0</v>
      </c>
      <c r="M211" s="15">
        <f t="shared" si="158"/>
        <v>0</v>
      </c>
      <c r="N211" s="15">
        <f t="shared" si="158"/>
        <v>0</v>
      </c>
      <c r="O211" s="15">
        <f t="shared" si="158"/>
        <v>60983724</v>
      </c>
      <c r="P211" s="15">
        <f t="shared" si="158"/>
        <v>60983724</v>
      </c>
      <c r="Q211" s="15">
        <f t="shared" si="158"/>
        <v>59016276</v>
      </c>
      <c r="R211" s="15">
        <f t="shared" si="158"/>
        <v>0</v>
      </c>
      <c r="S211" s="124"/>
      <c r="T211" s="15">
        <f t="shared" si="158"/>
        <v>120000000</v>
      </c>
      <c r="U211" s="15">
        <f t="shared" si="158"/>
        <v>0</v>
      </c>
      <c r="V211" s="15">
        <f t="shared" si="158"/>
        <v>10909090.909090908</v>
      </c>
      <c r="W211" s="15">
        <f t="shared" si="158"/>
        <v>10909090.909090908</v>
      </c>
      <c r="X211" s="15">
        <f t="shared" si="158"/>
        <v>10909090.909090908</v>
      </c>
      <c r="Y211" s="15">
        <f t="shared" si="158"/>
        <v>10909090.909090908</v>
      </c>
      <c r="Z211" s="15">
        <f t="shared" si="158"/>
        <v>10909090.909090908</v>
      </c>
      <c r="AA211" s="15">
        <f t="shared" si="158"/>
        <v>10909090.909090908</v>
      </c>
      <c r="AB211" s="15">
        <f t="shared" si="158"/>
        <v>10909090.909090908</v>
      </c>
      <c r="AC211" s="15">
        <f t="shared" si="158"/>
        <v>10909090.909090908</v>
      </c>
      <c r="AD211" s="15">
        <f t="shared" si="158"/>
        <v>10909090.909090908</v>
      </c>
      <c r="AE211" s="15">
        <f t="shared" si="158"/>
        <v>10909090.909090908</v>
      </c>
      <c r="AF211" s="15">
        <f t="shared" si="158"/>
        <v>10909090.909090908</v>
      </c>
      <c r="AG211" s="15">
        <f t="shared" si="142"/>
        <v>10909090.909090908</v>
      </c>
      <c r="AH211" s="15">
        <f t="shared" si="149"/>
        <v>119999999.99999999</v>
      </c>
      <c r="AI211" s="124"/>
      <c r="AJ211" s="15">
        <v>0</v>
      </c>
      <c r="AK211" s="15">
        <v>0</v>
      </c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>
        <f t="shared" si="143"/>
        <v>0</v>
      </c>
      <c r="AW211" s="15">
        <f t="shared" si="141"/>
        <v>0</v>
      </c>
      <c r="AX211" s="124"/>
      <c r="AY211" s="132" t="e">
        <f t="shared" si="144"/>
        <v>#DIV/0!</v>
      </c>
      <c r="AZ211" s="132">
        <f t="shared" si="145"/>
        <v>-1</v>
      </c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32">
        <f t="shared" si="146"/>
        <v>-1</v>
      </c>
      <c r="BL211" s="15"/>
    </row>
    <row r="212" spans="1:64">
      <c r="A212" s="16" t="s">
        <v>366</v>
      </c>
      <c r="B212" s="17" t="s">
        <v>367</v>
      </c>
      <c r="C212" s="18">
        <v>60000000</v>
      </c>
      <c r="D212" s="18">
        <v>60000000</v>
      </c>
      <c r="E212" s="18">
        <v>0</v>
      </c>
      <c r="F212" s="18">
        <v>0</v>
      </c>
      <c r="G212" s="18">
        <f t="shared" si="154"/>
        <v>120000000</v>
      </c>
      <c r="H212" s="18">
        <v>0</v>
      </c>
      <c r="I212" s="18">
        <v>0</v>
      </c>
      <c r="J212" s="18">
        <f t="shared" si="150"/>
        <v>120000000</v>
      </c>
      <c r="K212" s="18">
        <v>0</v>
      </c>
      <c r="L212" s="18">
        <v>0</v>
      </c>
      <c r="M212" s="18">
        <v>0</v>
      </c>
      <c r="N212" s="18">
        <v>0</v>
      </c>
      <c r="O212" s="18">
        <v>60983724</v>
      </c>
      <c r="P212" s="18">
        <f t="shared" si="155"/>
        <v>60983724</v>
      </c>
      <c r="Q212" s="18">
        <f t="shared" si="151"/>
        <v>59016276</v>
      </c>
      <c r="R212" s="18">
        <f t="shared" si="156"/>
        <v>0</v>
      </c>
      <c r="S212" s="124"/>
      <c r="T212" s="18">
        <v>120000000</v>
      </c>
      <c r="U212" s="18"/>
      <c r="V212" s="18">
        <v>10909090.909090908</v>
      </c>
      <c r="W212" s="18">
        <v>10909090.909090908</v>
      </c>
      <c r="X212" s="18">
        <v>10909090.909090908</v>
      </c>
      <c r="Y212" s="18">
        <v>10909090.909090908</v>
      </c>
      <c r="Z212" s="18">
        <v>10909090.909090908</v>
      </c>
      <c r="AA212" s="18">
        <v>10909090.909090908</v>
      </c>
      <c r="AB212" s="18">
        <v>10909090.909090908</v>
      </c>
      <c r="AC212" s="18">
        <v>10909090.909090908</v>
      </c>
      <c r="AD212" s="18">
        <v>10909090.909090908</v>
      </c>
      <c r="AE212" s="18">
        <v>10909090.909090908</v>
      </c>
      <c r="AF212" s="18">
        <v>10909090.909090908</v>
      </c>
      <c r="AG212" s="18">
        <f t="shared" si="142"/>
        <v>10909090.909090908</v>
      </c>
      <c r="AH212" s="18">
        <f t="shared" si="149"/>
        <v>119999999.99999999</v>
      </c>
      <c r="AI212" s="124"/>
      <c r="AJ212" s="18">
        <v>0</v>
      </c>
      <c r="AK212" s="18">
        <v>0</v>
      </c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>
        <f t="shared" si="143"/>
        <v>0</v>
      </c>
      <c r="AW212" s="18">
        <f t="shared" si="141"/>
        <v>0</v>
      </c>
      <c r="AX212" s="124"/>
      <c r="AY212" s="133" t="e">
        <f t="shared" si="144"/>
        <v>#DIV/0!</v>
      </c>
      <c r="AZ212" s="133">
        <f t="shared" si="145"/>
        <v>-1</v>
      </c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33">
        <f t="shared" si="146"/>
        <v>-1</v>
      </c>
      <c r="BL212" s="18"/>
    </row>
    <row r="213" spans="1:64">
      <c r="A213" s="13" t="s">
        <v>368</v>
      </c>
      <c r="B213" s="14" t="s">
        <v>369</v>
      </c>
      <c r="C213" s="15">
        <f>+C214+C216+C223+C226+C229+C232+C244</f>
        <v>3544416261</v>
      </c>
      <c r="D213" s="15">
        <f t="shared" ref="D213:AF213" si="159">+D214+D216+D223+D226+D229+D232+D244</f>
        <v>855000000</v>
      </c>
      <c r="E213" s="15">
        <f t="shared" si="159"/>
        <v>0</v>
      </c>
      <c r="F213" s="15">
        <f t="shared" si="159"/>
        <v>170000000</v>
      </c>
      <c r="G213" s="15">
        <f t="shared" si="159"/>
        <v>4569416261</v>
      </c>
      <c r="H213" s="15">
        <f t="shared" si="159"/>
        <v>1174214538</v>
      </c>
      <c r="I213" s="15">
        <f t="shared" si="159"/>
        <v>1325881719</v>
      </c>
      <c r="J213" s="15">
        <f t="shared" si="159"/>
        <v>3243534542</v>
      </c>
      <c r="K213" s="15">
        <f t="shared" si="159"/>
        <v>65911431</v>
      </c>
      <c r="L213" s="15">
        <f t="shared" si="159"/>
        <v>127828951.43000001</v>
      </c>
      <c r="M213" s="15">
        <f t="shared" si="159"/>
        <v>249017570.56999999</v>
      </c>
      <c r="N213" s="15">
        <f t="shared" si="159"/>
        <v>1346653025</v>
      </c>
      <c r="O213" s="15">
        <f t="shared" si="159"/>
        <v>3051292090</v>
      </c>
      <c r="P213" s="15">
        <f t="shared" si="159"/>
        <v>1725410371</v>
      </c>
      <c r="Q213" s="15">
        <f t="shared" si="159"/>
        <v>1518124171</v>
      </c>
      <c r="R213" s="15">
        <f t="shared" si="159"/>
        <v>127828951.43000001</v>
      </c>
      <c r="S213" s="124"/>
      <c r="T213" s="15">
        <f t="shared" si="159"/>
        <v>4569416261</v>
      </c>
      <c r="U213" s="15">
        <f t="shared" si="159"/>
        <v>1459907605.5899999</v>
      </c>
      <c r="V213" s="15">
        <f t="shared" si="159"/>
        <v>822316695.95363641</v>
      </c>
      <c r="W213" s="15">
        <f t="shared" si="159"/>
        <v>257911695.95363635</v>
      </c>
      <c r="X213" s="15">
        <f t="shared" si="159"/>
        <v>229116695.95363635</v>
      </c>
      <c r="Y213" s="15">
        <f t="shared" si="159"/>
        <v>213616695.95363635</v>
      </c>
      <c r="Z213" s="15">
        <f t="shared" si="159"/>
        <v>208116695.95363635</v>
      </c>
      <c r="AA213" s="15">
        <f t="shared" si="159"/>
        <v>330846695.95363629</v>
      </c>
      <c r="AB213" s="15">
        <f t="shared" si="159"/>
        <v>216116695.95363635</v>
      </c>
      <c r="AC213" s="15">
        <f t="shared" si="159"/>
        <v>206116695.95363635</v>
      </c>
      <c r="AD213" s="15">
        <f t="shared" si="159"/>
        <v>214116695.95363635</v>
      </c>
      <c r="AE213" s="15">
        <f t="shared" si="159"/>
        <v>205616695.95363635</v>
      </c>
      <c r="AF213" s="15">
        <f t="shared" si="159"/>
        <v>205616695.87363636</v>
      </c>
      <c r="AG213" s="15">
        <f t="shared" si="142"/>
        <v>2282224301.5436363</v>
      </c>
      <c r="AH213" s="15">
        <f t="shared" si="149"/>
        <v>4569416260.9999981</v>
      </c>
      <c r="AI213" s="124"/>
      <c r="AJ213" s="15">
        <f t="shared" ref="AJ213" si="160">+AJ214+AJ216+AJ223+AJ226+AJ229+AJ232+AJ244</f>
        <v>61917520.43</v>
      </c>
      <c r="AK213" s="15">
        <f t="shared" ref="AK213" si="161">+AK214+AK216+AK223+AK226+AK229+AK232+AK244</f>
        <v>65911431</v>
      </c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>
        <f t="shared" si="143"/>
        <v>127828951.43000001</v>
      </c>
      <c r="AW213" s="15">
        <f t="shared" si="141"/>
        <v>127828951.43000001</v>
      </c>
      <c r="AX213" s="124"/>
      <c r="AY213" s="132">
        <f t="shared" si="144"/>
        <v>-0.95758805544068859</v>
      </c>
      <c r="AZ213" s="132">
        <f t="shared" si="145"/>
        <v>-0.91984665844153524</v>
      </c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32">
        <f t="shared" si="146"/>
        <v>-0.94398931281927911</v>
      </c>
      <c r="BL213" s="15"/>
    </row>
    <row r="214" spans="1:64">
      <c r="A214" s="13" t="s">
        <v>370</v>
      </c>
      <c r="B214" s="14" t="s">
        <v>371</v>
      </c>
      <c r="C214" s="15">
        <f>+C215</f>
        <v>700000000</v>
      </c>
      <c r="D214" s="15">
        <f t="shared" ref="D214:AF214" si="162">+D215</f>
        <v>0</v>
      </c>
      <c r="E214" s="15">
        <f t="shared" si="162"/>
        <v>0</v>
      </c>
      <c r="F214" s="15">
        <f t="shared" si="162"/>
        <v>0</v>
      </c>
      <c r="G214" s="15">
        <f t="shared" si="162"/>
        <v>700000000</v>
      </c>
      <c r="H214" s="15">
        <f t="shared" si="162"/>
        <v>393048672</v>
      </c>
      <c r="I214" s="15">
        <f t="shared" si="162"/>
        <v>537898665</v>
      </c>
      <c r="J214" s="15">
        <f t="shared" si="162"/>
        <v>162101335</v>
      </c>
      <c r="K214" s="15">
        <f t="shared" si="162"/>
        <v>2200000</v>
      </c>
      <c r="L214" s="15">
        <f t="shared" si="162"/>
        <v>2200000</v>
      </c>
      <c r="M214" s="15">
        <f t="shared" si="162"/>
        <v>144849993</v>
      </c>
      <c r="N214" s="15">
        <f t="shared" si="162"/>
        <v>543248672</v>
      </c>
      <c r="O214" s="15">
        <f t="shared" si="162"/>
        <v>543248672</v>
      </c>
      <c r="P214" s="15">
        <f t="shared" si="162"/>
        <v>5350007</v>
      </c>
      <c r="Q214" s="15">
        <f t="shared" si="162"/>
        <v>156751328</v>
      </c>
      <c r="R214" s="15">
        <f t="shared" si="162"/>
        <v>2200000</v>
      </c>
      <c r="S214" s="124"/>
      <c r="T214" s="15">
        <f t="shared" si="162"/>
        <v>700000000</v>
      </c>
      <c r="U214" s="15">
        <f t="shared" si="162"/>
        <v>700000000</v>
      </c>
      <c r="V214" s="15">
        <f t="shared" si="162"/>
        <v>0</v>
      </c>
      <c r="W214" s="15">
        <f t="shared" si="162"/>
        <v>0</v>
      </c>
      <c r="X214" s="15">
        <f t="shared" si="162"/>
        <v>0</v>
      </c>
      <c r="Y214" s="15">
        <f t="shared" si="162"/>
        <v>0</v>
      </c>
      <c r="Z214" s="15">
        <f t="shared" si="162"/>
        <v>0</v>
      </c>
      <c r="AA214" s="15">
        <f t="shared" si="162"/>
        <v>0</v>
      </c>
      <c r="AB214" s="15">
        <f t="shared" si="162"/>
        <v>0</v>
      </c>
      <c r="AC214" s="15">
        <f t="shared" si="162"/>
        <v>0</v>
      </c>
      <c r="AD214" s="15">
        <f t="shared" si="162"/>
        <v>0</v>
      </c>
      <c r="AE214" s="15">
        <f t="shared" si="162"/>
        <v>0</v>
      </c>
      <c r="AF214" s="15">
        <f t="shared" si="162"/>
        <v>0</v>
      </c>
      <c r="AG214" s="15">
        <f t="shared" si="142"/>
        <v>700000000</v>
      </c>
      <c r="AH214" s="15">
        <f t="shared" si="149"/>
        <v>700000000</v>
      </c>
      <c r="AI214" s="124"/>
      <c r="AJ214" s="15">
        <f t="shared" ref="AJ214" si="163">+AJ215</f>
        <v>0</v>
      </c>
      <c r="AK214" s="15">
        <f t="shared" ref="AK214" si="164">+AK215</f>
        <v>2200000</v>
      </c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>
        <f t="shared" si="143"/>
        <v>2200000</v>
      </c>
      <c r="AW214" s="15">
        <f t="shared" si="141"/>
        <v>2200000</v>
      </c>
      <c r="AX214" s="124"/>
      <c r="AY214" s="132">
        <f t="shared" si="144"/>
        <v>-1</v>
      </c>
      <c r="AZ214" s="132" t="e">
        <f t="shared" si="145"/>
        <v>#DIV/0!</v>
      </c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32">
        <f t="shared" si="146"/>
        <v>-0.99685714285714289</v>
      </c>
      <c r="BL214" s="15"/>
    </row>
    <row r="215" spans="1:64">
      <c r="A215" s="16" t="s">
        <v>372</v>
      </c>
      <c r="B215" s="17" t="s">
        <v>373</v>
      </c>
      <c r="C215" s="18">
        <v>700000000</v>
      </c>
      <c r="D215" s="18">
        <v>0</v>
      </c>
      <c r="E215" s="18">
        <v>0</v>
      </c>
      <c r="F215" s="18">
        <v>0</v>
      </c>
      <c r="G215" s="18">
        <f t="shared" si="154"/>
        <v>700000000</v>
      </c>
      <c r="H215" s="18">
        <v>393048672</v>
      </c>
      <c r="I215" s="18">
        <v>537898665</v>
      </c>
      <c r="J215" s="18">
        <f t="shared" si="150"/>
        <v>162101335</v>
      </c>
      <c r="K215" s="18">
        <v>2200000</v>
      </c>
      <c r="L215" s="18">
        <v>2200000</v>
      </c>
      <c r="M215" s="18">
        <v>144849993</v>
      </c>
      <c r="N215" s="18">
        <v>543248672</v>
      </c>
      <c r="O215" s="18">
        <v>543248672</v>
      </c>
      <c r="P215" s="18">
        <f t="shared" si="155"/>
        <v>5350007</v>
      </c>
      <c r="Q215" s="18">
        <f t="shared" si="151"/>
        <v>156751328</v>
      </c>
      <c r="R215" s="18">
        <f t="shared" si="156"/>
        <v>2200000</v>
      </c>
      <c r="S215" s="124"/>
      <c r="T215" s="18">
        <v>700000000</v>
      </c>
      <c r="U215" s="18">
        <v>700000000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f t="shared" si="142"/>
        <v>700000000</v>
      </c>
      <c r="AH215" s="18">
        <f t="shared" si="149"/>
        <v>700000000</v>
      </c>
      <c r="AI215" s="124"/>
      <c r="AJ215" s="18">
        <v>0</v>
      </c>
      <c r="AK215" s="18">
        <v>2200000</v>
      </c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>
        <f t="shared" si="143"/>
        <v>2200000</v>
      </c>
      <c r="AW215" s="18">
        <f t="shared" si="141"/>
        <v>2200000</v>
      </c>
      <c r="AX215" s="124"/>
      <c r="AY215" s="133">
        <f t="shared" si="144"/>
        <v>-1</v>
      </c>
      <c r="AZ215" s="133" t="e">
        <f t="shared" si="145"/>
        <v>#DIV/0!</v>
      </c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33">
        <f t="shared" si="146"/>
        <v>-0.99685714285714289</v>
      </c>
      <c r="BL215" s="18"/>
    </row>
    <row r="216" spans="1:64">
      <c r="A216" s="13" t="s">
        <v>374</v>
      </c>
      <c r="B216" s="14" t="s">
        <v>375</v>
      </c>
      <c r="C216" s="15">
        <f>+C217+C219+C220+C221+C222</f>
        <v>1100491267</v>
      </c>
      <c r="D216" s="15">
        <f t="shared" ref="D216:AF216" si="165">+D217+D219+D220+D221+D222</f>
        <v>800000000</v>
      </c>
      <c r="E216" s="15">
        <f t="shared" si="165"/>
        <v>0</v>
      </c>
      <c r="F216" s="15">
        <f t="shared" si="165"/>
        <v>110000000</v>
      </c>
      <c r="G216" s="15">
        <f t="shared" si="165"/>
        <v>2010491267</v>
      </c>
      <c r="H216" s="15">
        <f t="shared" si="165"/>
        <v>686506683</v>
      </c>
      <c r="I216" s="15">
        <f t="shared" si="165"/>
        <v>657707279</v>
      </c>
      <c r="J216" s="15">
        <f t="shared" si="165"/>
        <v>1352783988</v>
      </c>
      <c r="K216" s="15">
        <f t="shared" si="165"/>
        <v>29257118</v>
      </c>
      <c r="L216" s="15">
        <f t="shared" si="165"/>
        <v>80667715.430000007</v>
      </c>
      <c r="M216" s="15">
        <f t="shared" si="165"/>
        <v>75289998.569999993</v>
      </c>
      <c r="N216" s="15">
        <f t="shared" si="165"/>
        <v>688403184</v>
      </c>
      <c r="O216" s="15">
        <f t="shared" si="165"/>
        <v>1537199044</v>
      </c>
      <c r="P216" s="15">
        <f t="shared" si="165"/>
        <v>879491765</v>
      </c>
      <c r="Q216" s="15">
        <f t="shared" si="165"/>
        <v>473292223</v>
      </c>
      <c r="R216" s="15">
        <f t="shared" si="165"/>
        <v>80667715.430000007</v>
      </c>
      <c r="S216" s="124"/>
      <c r="T216" s="15">
        <f t="shared" si="165"/>
        <v>2010491267</v>
      </c>
      <c r="U216" s="15">
        <f t="shared" si="165"/>
        <v>130407605.58</v>
      </c>
      <c r="V216" s="15">
        <f t="shared" si="165"/>
        <v>242007605.57999998</v>
      </c>
      <c r="W216" s="15">
        <f t="shared" si="165"/>
        <v>187407605.57999998</v>
      </c>
      <c r="X216" s="15">
        <f t="shared" si="165"/>
        <v>174907605.57999998</v>
      </c>
      <c r="Y216" s="15">
        <f t="shared" si="165"/>
        <v>162407605.57999998</v>
      </c>
      <c r="Z216" s="15">
        <f t="shared" si="165"/>
        <v>154407605.57999998</v>
      </c>
      <c r="AA216" s="15">
        <f t="shared" si="165"/>
        <v>173907605.57999998</v>
      </c>
      <c r="AB216" s="15">
        <f t="shared" si="165"/>
        <v>158907605.57999998</v>
      </c>
      <c r="AC216" s="15">
        <f t="shared" si="165"/>
        <v>154407605.57999998</v>
      </c>
      <c r="AD216" s="15">
        <f t="shared" si="165"/>
        <v>162907605.57999998</v>
      </c>
      <c r="AE216" s="15">
        <f t="shared" si="165"/>
        <v>154407605.57999998</v>
      </c>
      <c r="AF216" s="15">
        <f t="shared" si="165"/>
        <v>154407605.62</v>
      </c>
      <c r="AG216" s="15">
        <f t="shared" si="142"/>
        <v>372415211.15999997</v>
      </c>
      <c r="AH216" s="15">
        <f t="shared" si="149"/>
        <v>2010491266.9999995</v>
      </c>
      <c r="AI216" s="124"/>
      <c r="AJ216" s="15">
        <f t="shared" ref="AJ216" si="166">+AJ217+AJ219+AJ220+AJ221+AJ222</f>
        <v>51410597.43</v>
      </c>
      <c r="AK216" s="15">
        <f t="shared" ref="AK216" si="167">+AK217+AK219+AK220+AK221+AK222</f>
        <v>29257118</v>
      </c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>
        <f t="shared" si="143"/>
        <v>80667715.430000007</v>
      </c>
      <c r="AW216" s="15">
        <f t="shared" si="141"/>
        <v>80667715.430000007</v>
      </c>
      <c r="AX216" s="124"/>
      <c r="AY216" s="132">
        <f t="shared" si="144"/>
        <v>-0.60576994569184395</v>
      </c>
      <c r="AZ216" s="132">
        <f t="shared" si="145"/>
        <v>-0.87910661762103781</v>
      </c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32">
        <f t="shared" si="146"/>
        <v>-0.7833930703884624</v>
      </c>
      <c r="BL216" s="15"/>
    </row>
    <row r="217" spans="1:64">
      <c r="A217" s="13" t="s">
        <v>376</v>
      </c>
      <c r="B217" s="14" t="s">
        <v>377</v>
      </c>
      <c r="C217" s="15">
        <f>+C218</f>
        <v>96681267</v>
      </c>
      <c r="D217" s="15">
        <f t="shared" ref="D217:AF217" si="168">+D218</f>
        <v>0</v>
      </c>
      <c r="E217" s="15">
        <f t="shared" si="168"/>
        <v>0</v>
      </c>
      <c r="F217" s="15">
        <f t="shared" si="168"/>
        <v>0</v>
      </c>
      <c r="G217" s="15">
        <f t="shared" si="168"/>
        <v>96681267</v>
      </c>
      <c r="H217" s="15">
        <f t="shared" si="168"/>
        <v>16113544</v>
      </c>
      <c r="I217" s="15">
        <f t="shared" si="168"/>
        <v>16113544</v>
      </c>
      <c r="J217" s="15">
        <f t="shared" si="168"/>
        <v>80567723</v>
      </c>
      <c r="K217" s="15">
        <f t="shared" si="168"/>
        <v>0</v>
      </c>
      <c r="L217" s="15">
        <f t="shared" si="168"/>
        <v>0</v>
      </c>
      <c r="M217" s="15">
        <f t="shared" si="168"/>
        <v>0</v>
      </c>
      <c r="N217" s="15">
        <f t="shared" si="168"/>
        <v>96681267</v>
      </c>
      <c r="O217" s="15">
        <f t="shared" si="168"/>
        <v>96681267</v>
      </c>
      <c r="P217" s="15">
        <f t="shared" si="168"/>
        <v>80567723</v>
      </c>
      <c r="Q217" s="15">
        <f t="shared" si="168"/>
        <v>0</v>
      </c>
      <c r="R217" s="15">
        <f t="shared" si="168"/>
        <v>0</v>
      </c>
      <c r="S217" s="124"/>
      <c r="T217" s="15">
        <f t="shared" si="168"/>
        <v>96681267</v>
      </c>
      <c r="U217" s="15">
        <f t="shared" si="168"/>
        <v>8056772.25</v>
      </c>
      <c r="V217" s="15">
        <f t="shared" si="168"/>
        <v>8056772.25</v>
      </c>
      <c r="W217" s="15">
        <f t="shared" si="168"/>
        <v>8056772.25</v>
      </c>
      <c r="X217" s="15">
        <f t="shared" si="168"/>
        <v>8056772.25</v>
      </c>
      <c r="Y217" s="15">
        <f t="shared" si="168"/>
        <v>8056772.25</v>
      </c>
      <c r="Z217" s="15">
        <f t="shared" si="168"/>
        <v>8056772.25</v>
      </c>
      <c r="AA217" s="15">
        <f t="shared" si="168"/>
        <v>8056772.25</v>
      </c>
      <c r="AB217" s="15">
        <f t="shared" si="168"/>
        <v>8056772.25</v>
      </c>
      <c r="AC217" s="15">
        <f t="shared" si="168"/>
        <v>8056772.25</v>
      </c>
      <c r="AD217" s="15">
        <f t="shared" si="168"/>
        <v>8056772.25</v>
      </c>
      <c r="AE217" s="15">
        <f t="shared" si="168"/>
        <v>8056772.25</v>
      </c>
      <c r="AF217" s="15">
        <f t="shared" si="168"/>
        <v>8056772.25</v>
      </c>
      <c r="AG217" s="15">
        <f t="shared" si="142"/>
        <v>16113544.5</v>
      </c>
      <c r="AH217" s="15">
        <f t="shared" si="149"/>
        <v>96681267</v>
      </c>
      <c r="AI217" s="124"/>
      <c r="AJ217" s="15">
        <f t="shared" ref="AJ217" si="169">+AJ218</f>
        <v>0</v>
      </c>
      <c r="AK217" s="15">
        <f t="shared" ref="AK217" si="170">+AK218</f>
        <v>0</v>
      </c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>
        <f t="shared" si="143"/>
        <v>0</v>
      </c>
      <c r="AW217" s="15">
        <f t="shared" si="141"/>
        <v>0</v>
      </c>
      <c r="AX217" s="124"/>
      <c r="AY217" s="132">
        <f t="shared" si="144"/>
        <v>-1</v>
      </c>
      <c r="AZ217" s="132">
        <f t="shared" si="145"/>
        <v>-1</v>
      </c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32">
        <f t="shared" si="146"/>
        <v>-1</v>
      </c>
      <c r="BL217" s="15"/>
    </row>
    <row r="218" spans="1:64">
      <c r="A218" s="16" t="s">
        <v>378</v>
      </c>
      <c r="B218" s="17" t="s">
        <v>379</v>
      </c>
      <c r="C218" s="18">
        <v>96681267</v>
      </c>
      <c r="D218" s="18">
        <v>0</v>
      </c>
      <c r="E218" s="18">
        <v>0</v>
      </c>
      <c r="F218" s="18">
        <v>0</v>
      </c>
      <c r="G218" s="18">
        <f t="shared" si="154"/>
        <v>96681267</v>
      </c>
      <c r="H218" s="18">
        <v>16113544</v>
      </c>
      <c r="I218" s="18">
        <v>16113544</v>
      </c>
      <c r="J218" s="18">
        <f t="shared" si="150"/>
        <v>80567723</v>
      </c>
      <c r="K218" s="18">
        <v>0</v>
      </c>
      <c r="L218" s="18">
        <v>0</v>
      </c>
      <c r="M218" s="18">
        <v>0</v>
      </c>
      <c r="N218" s="18">
        <v>96681267</v>
      </c>
      <c r="O218" s="18">
        <v>96681267</v>
      </c>
      <c r="P218" s="18">
        <f t="shared" si="155"/>
        <v>80567723</v>
      </c>
      <c r="Q218" s="18">
        <f t="shared" si="151"/>
        <v>0</v>
      </c>
      <c r="R218" s="18">
        <f t="shared" si="156"/>
        <v>0</v>
      </c>
      <c r="S218" s="124"/>
      <c r="T218" s="18">
        <v>96681267</v>
      </c>
      <c r="U218" s="18">
        <v>8056772.25</v>
      </c>
      <c r="V218" s="18">
        <v>8056772.25</v>
      </c>
      <c r="W218" s="18">
        <v>8056772.25</v>
      </c>
      <c r="X218" s="18">
        <v>8056772.25</v>
      </c>
      <c r="Y218" s="18">
        <v>8056772.25</v>
      </c>
      <c r="Z218" s="18">
        <v>8056772.25</v>
      </c>
      <c r="AA218" s="18">
        <v>8056772.25</v>
      </c>
      <c r="AB218" s="18">
        <v>8056772.25</v>
      </c>
      <c r="AC218" s="18">
        <v>8056772.25</v>
      </c>
      <c r="AD218" s="18">
        <v>8056772.25</v>
      </c>
      <c r="AE218" s="18">
        <v>8056772.25</v>
      </c>
      <c r="AF218" s="18">
        <v>8056772.25</v>
      </c>
      <c r="AG218" s="18">
        <f t="shared" si="142"/>
        <v>16113544.5</v>
      </c>
      <c r="AH218" s="18">
        <f t="shared" si="149"/>
        <v>96681267</v>
      </c>
      <c r="AI218" s="124"/>
      <c r="AJ218" s="18">
        <v>0</v>
      </c>
      <c r="AK218" s="18">
        <v>0</v>
      </c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>
        <f t="shared" si="143"/>
        <v>0</v>
      </c>
      <c r="AW218" s="18">
        <f t="shared" si="141"/>
        <v>0</v>
      </c>
      <c r="AX218" s="124"/>
      <c r="AY218" s="133">
        <f t="shared" si="144"/>
        <v>-1</v>
      </c>
      <c r="AZ218" s="133">
        <f t="shared" si="145"/>
        <v>-1</v>
      </c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33">
        <f t="shared" si="146"/>
        <v>-1</v>
      </c>
      <c r="BL218" s="18"/>
    </row>
    <row r="219" spans="1:64">
      <c r="A219" s="16" t="s">
        <v>380</v>
      </c>
      <c r="B219" s="17" t="s">
        <v>381</v>
      </c>
      <c r="C219" s="18">
        <v>60000000</v>
      </c>
      <c r="D219" s="18">
        <v>0</v>
      </c>
      <c r="E219" s="18">
        <v>0</v>
      </c>
      <c r="F219" s="18">
        <v>0</v>
      </c>
      <c r="G219" s="18">
        <f t="shared" si="154"/>
        <v>60000000</v>
      </c>
      <c r="H219" s="18">
        <v>0</v>
      </c>
      <c r="I219" s="18">
        <v>33000000</v>
      </c>
      <c r="J219" s="18">
        <f t="shared" si="150"/>
        <v>27000000</v>
      </c>
      <c r="K219" s="18">
        <v>0</v>
      </c>
      <c r="L219" s="18">
        <v>5500000</v>
      </c>
      <c r="M219" s="18">
        <v>33000000</v>
      </c>
      <c r="N219" s="18">
        <v>33000000</v>
      </c>
      <c r="O219" s="18">
        <v>33000000</v>
      </c>
      <c r="P219" s="18">
        <f t="shared" si="155"/>
        <v>0</v>
      </c>
      <c r="Q219" s="18">
        <f t="shared" si="151"/>
        <v>27000000</v>
      </c>
      <c r="R219" s="18">
        <f t="shared" si="156"/>
        <v>5500000</v>
      </c>
      <c r="S219" s="124"/>
      <c r="T219" s="18">
        <v>60000000</v>
      </c>
      <c r="U219" s="18">
        <v>5000000</v>
      </c>
      <c r="V219" s="18">
        <v>5000000</v>
      </c>
      <c r="W219" s="18">
        <v>5000000</v>
      </c>
      <c r="X219" s="18">
        <v>5000000</v>
      </c>
      <c r="Y219" s="18">
        <v>5000000</v>
      </c>
      <c r="Z219" s="18">
        <v>5000000</v>
      </c>
      <c r="AA219" s="18">
        <v>5000000</v>
      </c>
      <c r="AB219" s="18">
        <v>5000000</v>
      </c>
      <c r="AC219" s="18">
        <v>5000000</v>
      </c>
      <c r="AD219" s="18">
        <v>5000000</v>
      </c>
      <c r="AE219" s="18">
        <v>5000000</v>
      </c>
      <c r="AF219" s="18">
        <v>5000000</v>
      </c>
      <c r="AG219" s="18">
        <f t="shared" si="142"/>
        <v>10000000</v>
      </c>
      <c r="AH219" s="18">
        <f t="shared" si="149"/>
        <v>60000000</v>
      </c>
      <c r="AI219" s="124"/>
      <c r="AJ219" s="18">
        <v>5500000</v>
      </c>
      <c r="AK219" s="18">
        <v>0</v>
      </c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>
        <f t="shared" si="143"/>
        <v>5500000</v>
      </c>
      <c r="AW219" s="18">
        <f t="shared" si="141"/>
        <v>5500000</v>
      </c>
      <c r="AX219" s="124"/>
      <c r="AY219" s="133">
        <f t="shared" si="144"/>
        <v>0.1</v>
      </c>
      <c r="AZ219" s="133">
        <f t="shared" si="145"/>
        <v>-1</v>
      </c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33">
        <f t="shared" si="146"/>
        <v>-0.45</v>
      </c>
      <c r="BL219" s="18"/>
    </row>
    <row r="220" spans="1:64">
      <c r="A220" s="16" t="s">
        <v>382</v>
      </c>
      <c r="B220" s="17" t="s">
        <v>383</v>
      </c>
      <c r="C220" s="18">
        <v>285210000</v>
      </c>
      <c r="D220" s="18">
        <v>0</v>
      </c>
      <c r="E220" s="18">
        <v>0</v>
      </c>
      <c r="F220" s="18">
        <v>0</v>
      </c>
      <c r="G220" s="18">
        <f t="shared" si="154"/>
        <v>285210000</v>
      </c>
      <c r="H220" s="18">
        <v>1596880</v>
      </c>
      <c r="I220" s="18">
        <v>30116880</v>
      </c>
      <c r="J220" s="18">
        <f t="shared" si="150"/>
        <v>255093120</v>
      </c>
      <c r="K220" s="18">
        <v>4063332</v>
      </c>
      <c r="L220" s="18">
        <v>4063332</v>
      </c>
      <c r="M220" s="18">
        <v>28520000</v>
      </c>
      <c r="N220" s="18">
        <v>282426133</v>
      </c>
      <c r="O220" s="18">
        <v>282426133</v>
      </c>
      <c r="P220" s="18">
        <f t="shared" si="155"/>
        <v>252309253</v>
      </c>
      <c r="Q220" s="18">
        <f t="shared" si="151"/>
        <v>2783867</v>
      </c>
      <c r="R220" s="18">
        <f t="shared" si="156"/>
        <v>4063332</v>
      </c>
      <c r="S220" s="124"/>
      <c r="T220" s="18">
        <v>285210000</v>
      </c>
      <c r="U220" s="18">
        <v>23767500</v>
      </c>
      <c r="V220" s="18">
        <v>23767500</v>
      </c>
      <c r="W220" s="18">
        <v>23767500</v>
      </c>
      <c r="X220" s="18">
        <v>23767500</v>
      </c>
      <c r="Y220" s="18">
        <v>23767500</v>
      </c>
      <c r="Z220" s="18">
        <v>23767500</v>
      </c>
      <c r="AA220" s="18">
        <v>23767500</v>
      </c>
      <c r="AB220" s="18">
        <v>23767500</v>
      </c>
      <c r="AC220" s="18">
        <v>23767500</v>
      </c>
      <c r="AD220" s="18">
        <v>23767500</v>
      </c>
      <c r="AE220" s="18">
        <v>23767500</v>
      </c>
      <c r="AF220" s="18">
        <v>23767500</v>
      </c>
      <c r="AG220" s="18">
        <f t="shared" si="142"/>
        <v>47535000</v>
      </c>
      <c r="AH220" s="18">
        <f t="shared" si="149"/>
        <v>285210000</v>
      </c>
      <c r="AI220" s="124"/>
      <c r="AJ220" s="18">
        <v>0</v>
      </c>
      <c r="AK220" s="18">
        <v>4063332</v>
      </c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>
        <f t="shared" si="143"/>
        <v>4063332</v>
      </c>
      <c r="AW220" s="18">
        <f t="shared" si="141"/>
        <v>4063332</v>
      </c>
      <c r="AX220" s="124"/>
      <c r="AY220" s="133">
        <f t="shared" si="144"/>
        <v>-1</v>
      </c>
      <c r="AZ220" s="133">
        <f t="shared" si="145"/>
        <v>-0.82903830861470496</v>
      </c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33">
        <f t="shared" si="146"/>
        <v>-0.91451915430735242</v>
      </c>
      <c r="BL220" s="18"/>
    </row>
    <row r="221" spans="1:64">
      <c r="A221" s="16" t="s">
        <v>384</v>
      </c>
      <c r="B221" s="17" t="s">
        <v>385</v>
      </c>
      <c r="C221" s="18">
        <v>206600000</v>
      </c>
      <c r="D221" s="18">
        <v>0</v>
      </c>
      <c r="E221" s="18">
        <v>0</v>
      </c>
      <c r="F221" s="18">
        <v>0</v>
      </c>
      <c r="G221" s="18">
        <f t="shared" si="154"/>
        <v>206600000</v>
      </c>
      <c r="H221" s="18">
        <v>1200000</v>
      </c>
      <c r="I221" s="18">
        <v>1200000</v>
      </c>
      <c r="J221" s="18">
        <f t="shared" si="150"/>
        <v>205400000</v>
      </c>
      <c r="K221" s="18">
        <v>1200000</v>
      </c>
      <c r="L221" s="18">
        <v>1200000</v>
      </c>
      <c r="M221" s="18">
        <v>0</v>
      </c>
      <c r="N221" s="18">
        <v>0</v>
      </c>
      <c r="O221" s="18">
        <v>91200000</v>
      </c>
      <c r="P221" s="18">
        <f t="shared" si="155"/>
        <v>90000000</v>
      </c>
      <c r="Q221" s="18">
        <f t="shared" si="151"/>
        <v>115400000</v>
      </c>
      <c r="R221" s="18">
        <f t="shared" si="156"/>
        <v>1200000</v>
      </c>
      <c r="S221" s="124"/>
      <c r="T221" s="18">
        <v>206600000</v>
      </c>
      <c r="U221" s="18">
        <v>2083333.33</v>
      </c>
      <c r="V221" s="18">
        <v>89683333.329999998</v>
      </c>
      <c r="W221" s="18">
        <v>35083333.329999998</v>
      </c>
      <c r="X221" s="18">
        <v>22583333.329999998</v>
      </c>
      <c r="Y221" s="18">
        <v>10083333.33</v>
      </c>
      <c r="Z221" s="18">
        <v>2083333.33</v>
      </c>
      <c r="AA221" s="18">
        <v>21583333.329999998</v>
      </c>
      <c r="AB221" s="18">
        <v>6583333.3300000001</v>
      </c>
      <c r="AC221" s="18">
        <v>2083333.33</v>
      </c>
      <c r="AD221" s="18">
        <v>10583333.33</v>
      </c>
      <c r="AE221" s="18">
        <v>2083333.33</v>
      </c>
      <c r="AF221" s="18">
        <v>2083333.37</v>
      </c>
      <c r="AG221" s="18">
        <f t="shared" si="142"/>
        <v>91766666.659999996</v>
      </c>
      <c r="AH221" s="18">
        <f t="shared" si="149"/>
        <v>206600000.00000006</v>
      </c>
      <c r="AI221" s="124"/>
      <c r="AJ221" s="18">
        <v>0</v>
      </c>
      <c r="AK221" s="18">
        <v>1200000</v>
      </c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>
        <f t="shared" si="143"/>
        <v>1200000</v>
      </c>
      <c r="AW221" s="18">
        <f t="shared" si="141"/>
        <v>1200000</v>
      </c>
      <c r="AX221" s="124"/>
      <c r="AY221" s="133">
        <f t="shared" si="144"/>
        <v>-1</v>
      </c>
      <c r="AZ221" s="133">
        <f t="shared" si="145"/>
        <v>-0.98661958743678202</v>
      </c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33">
        <f t="shared" si="146"/>
        <v>-0.98692335633758976</v>
      </c>
      <c r="BL221" s="18"/>
    </row>
    <row r="222" spans="1:64">
      <c r="A222" s="16" t="s">
        <v>386</v>
      </c>
      <c r="B222" s="17" t="s">
        <v>387</v>
      </c>
      <c r="C222" s="18">
        <v>452000000</v>
      </c>
      <c r="D222" s="18">
        <f>250000000+550000000</f>
        <v>800000000</v>
      </c>
      <c r="E222" s="18">
        <v>0</v>
      </c>
      <c r="F222" s="18">
        <v>110000000</v>
      </c>
      <c r="G222" s="18">
        <f t="shared" si="154"/>
        <v>1362000000</v>
      </c>
      <c r="H222" s="18">
        <v>667596259</v>
      </c>
      <c r="I222" s="18">
        <v>577276855</v>
      </c>
      <c r="J222" s="18">
        <f t="shared" si="150"/>
        <v>784723145</v>
      </c>
      <c r="K222" s="18">
        <v>23993786</v>
      </c>
      <c r="L222" s="18">
        <f>219904383.43-150000000</f>
        <v>69904383.430000007</v>
      </c>
      <c r="M222" s="18">
        <v>13769998.57</v>
      </c>
      <c r="N222" s="18">
        <v>276295784</v>
      </c>
      <c r="O222" s="18">
        <v>1033891644</v>
      </c>
      <c r="P222" s="18">
        <f t="shared" si="155"/>
        <v>456614789</v>
      </c>
      <c r="Q222" s="18">
        <f t="shared" si="151"/>
        <v>328108356</v>
      </c>
      <c r="R222" s="18">
        <f t="shared" si="156"/>
        <v>69904383.430000007</v>
      </c>
      <c r="S222" s="124"/>
      <c r="T222" s="18">
        <v>1362000000</v>
      </c>
      <c r="U222" s="18">
        <v>91500000</v>
      </c>
      <c r="V222" s="18">
        <v>115500000</v>
      </c>
      <c r="W222" s="18">
        <v>115500000</v>
      </c>
      <c r="X222" s="18">
        <v>115500000</v>
      </c>
      <c r="Y222" s="18">
        <v>115500000</v>
      </c>
      <c r="Z222" s="18">
        <v>115500000</v>
      </c>
      <c r="AA222" s="18">
        <v>115500000</v>
      </c>
      <c r="AB222" s="18">
        <v>115500000</v>
      </c>
      <c r="AC222" s="18">
        <v>115500000</v>
      </c>
      <c r="AD222" s="18">
        <v>115500000</v>
      </c>
      <c r="AE222" s="18">
        <v>115500000</v>
      </c>
      <c r="AF222" s="18">
        <v>115500000</v>
      </c>
      <c r="AG222" s="18">
        <f t="shared" si="142"/>
        <v>207000000</v>
      </c>
      <c r="AH222" s="18">
        <f t="shared" si="149"/>
        <v>1362000000</v>
      </c>
      <c r="AI222" s="124"/>
      <c r="AJ222" s="18">
        <v>45910597.43</v>
      </c>
      <c r="AK222" s="18">
        <v>23993786</v>
      </c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>
        <f t="shared" si="143"/>
        <v>69904383.430000007</v>
      </c>
      <c r="AW222" s="18">
        <f t="shared" si="141"/>
        <v>69904383.430000007</v>
      </c>
      <c r="AX222" s="124"/>
      <c r="AY222" s="133">
        <f t="shared" si="144"/>
        <v>-0.49824483683060111</v>
      </c>
      <c r="AZ222" s="133">
        <f t="shared" si="145"/>
        <v>-0.79226159307359312</v>
      </c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33">
        <f t="shared" si="146"/>
        <v>-0.66229766458937189</v>
      </c>
      <c r="BL222" s="18"/>
    </row>
    <row r="223" spans="1:64">
      <c r="A223" s="13" t="s">
        <v>388</v>
      </c>
      <c r="B223" s="14" t="s">
        <v>389</v>
      </c>
      <c r="C223" s="15">
        <f>+C224+C225</f>
        <v>580000000</v>
      </c>
      <c r="D223" s="15">
        <f t="shared" ref="D223:AF223" si="171">+D224+D225</f>
        <v>0</v>
      </c>
      <c r="E223" s="15">
        <f t="shared" si="171"/>
        <v>0</v>
      </c>
      <c r="F223" s="15">
        <f t="shared" si="171"/>
        <v>0</v>
      </c>
      <c r="G223" s="15">
        <f t="shared" si="171"/>
        <v>580000000</v>
      </c>
      <c r="H223" s="15">
        <f t="shared" si="171"/>
        <v>52578997</v>
      </c>
      <c r="I223" s="15">
        <f t="shared" si="171"/>
        <v>60778050</v>
      </c>
      <c r="J223" s="15">
        <f t="shared" si="171"/>
        <v>519221950</v>
      </c>
      <c r="K223" s="15">
        <f t="shared" si="171"/>
        <v>14666127</v>
      </c>
      <c r="L223" s="15">
        <f t="shared" si="171"/>
        <v>23473050</v>
      </c>
      <c r="M223" s="15">
        <f t="shared" si="171"/>
        <v>-339960</v>
      </c>
      <c r="N223" s="15">
        <f t="shared" si="171"/>
        <v>34133630</v>
      </c>
      <c r="O223" s="15">
        <f t="shared" si="171"/>
        <v>259323800</v>
      </c>
      <c r="P223" s="15">
        <f t="shared" si="171"/>
        <v>198545750</v>
      </c>
      <c r="Q223" s="15">
        <f t="shared" si="171"/>
        <v>320676200</v>
      </c>
      <c r="R223" s="15">
        <f t="shared" si="171"/>
        <v>23473050</v>
      </c>
      <c r="S223" s="124"/>
      <c r="T223" s="15">
        <f t="shared" si="171"/>
        <v>580000000</v>
      </c>
      <c r="U223" s="15">
        <f t="shared" si="171"/>
        <v>11666666.67</v>
      </c>
      <c r="V223" s="15">
        <f t="shared" si="171"/>
        <v>451666666.67000002</v>
      </c>
      <c r="W223" s="15">
        <f t="shared" si="171"/>
        <v>11666666.67</v>
      </c>
      <c r="X223" s="15">
        <f t="shared" si="171"/>
        <v>11666666.67</v>
      </c>
      <c r="Y223" s="15">
        <f t="shared" si="171"/>
        <v>11666666.67</v>
      </c>
      <c r="Z223" s="15">
        <f t="shared" si="171"/>
        <v>11666666.67</v>
      </c>
      <c r="AA223" s="15">
        <f t="shared" si="171"/>
        <v>11666666.67</v>
      </c>
      <c r="AB223" s="15">
        <f t="shared" si="171"/>
        <v>11666666.67</v>
      </c>
      <c r="AC223" s="15">
        <f t="shared" si="171"/>
        <v>11666666.67</v>
      </c>
      <c r="AD223" s="15">
        <f t="shared" si="171"/>
        <v>11666666.67</v>
      </c>
      <c r="AE223" s="15">
        <f t="shared" si="171"/>
        <v>11666666.67</v>
      </c>
      <c r="AF223" s="15">
        <f t="shared" si="171"/>
        <v>11666666.629999999</v>
      </c>
      <c r="AG223" s="15">
        <f t="shared" si="142"/>
        <v>463333333.34000003</v>
      </c>
      <c r="AH223" s="15">
        <f t="shared" si="149"/>
        <v>580000000</v>
      </c>
      <c r="AI223" s="124"/>
      <c r="AJ223" s="15">
        <f t="shared" ref="AJ223" si="172">+AJ224+AJ225</f>
        <v>8806923</v>
      </c>
      <c r="AK223" s="15">
        <f t="shared" ref="AK223" si="173">+AK224+AK225</f>
        <v>14666127</v>
      </c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>
        <f t="shared" si="143"/>
        <v>23473050</v>
      </c>
      <c r="AW223" s="15">
        <f t="shared" si="141"/>
        <v>23473050</v>
      </c>
      <c r="AX223" s="124"/>
      <c r="AY223" s="132">
        <f t="shared" si="144"/>
        <v>-0.24512088592996545</v>
      </c>
      <c r="AZ223" s="132">
        <f t="shared" si="145"/>
        <v>-0.9675288701109408</v>
      </c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32">
        <f t="shared" si="146"/>
        <v>-0.94933874100792315</v>
      </c>
      <c r="BL223" s="15"/>
    </row>
    <row r="224" spans="1:64">
      <c r="A224" s="16" t="s">
        <v>390</v>
      </c>
      <c r="B224" s="17" t="s">
        <v>391</v>
      </c>
      <c r="C224" s="18">
        <v>80000000</v>
      </c>
      <c r="D224" s="18">
        <v>0</v>
      </c>
      <c r="E224" s="18">
        <v>0</v>
      </c>
      <c r="F224" s="18">
        <v>0</v>
      </c>
      <c r="G224" s="18">
        <f t="shared" si="154"/>
        <v>80000000</v>
      </c>
      <c r="H224" s="18">
        <v>1500000</v>
      </c>
      <c r="I224" s="18">
        <v>1500000</v>
      </c>
      <c r="J224" s="18">
        <f t="shared" si="150"/>
        <v>78500000</v>
      </c>
      <c r="K224" s="18">
        <v>1500000</v>
      </c>
      <c r="L224" s="18">
        <v>1500000</v>
      </c>
      <c r="M224" s="18">
        <v>0</v>
      </c>
      <c r="N224" s="18">
        <v>21000000</v>
      </c>
      <c r="O224" s="18">
        <v>22500000</v>
      </c>
      <c r="P224" s="18">
        <f t="shared" si="155"/>
        <v>21000000</v>
      </c>
      <c r="Q224" s="18">
        <f t="shared" si="151"/>
        <v>57500000</v>
      </c>
      <c r="R224" s="18">
        <f t="shared" si="156"/>
        <v>1500000</v>
      </c>
      <c r="S224" s="124"/>
      <c r="T224" s="18">
        <v>80000000</v>
      </c>
      <c r="U224" s="18">
        <v>6666666.6699999999</v>
      </c>
      <c r="V224" s="18">
        <v>6666666.6699999999</v>
      </c>
      <c r="W224" s="18">
        <v>6666666.6699999999</v>
      </c>
      <c r="X224" s="18">
        <v>6666666.6699999999</v>
      </c>
      <c r="Y224" s="18">
        <v>6666666.6699999999</v>
      </c>
      <c r="Z224" s="18">
        <v>6666666.6699999999</v>
      </c>
      <c r="AA224" s="18">
        <v>6666666.6699999999</v>
      </c>
      <c r="AB224" s="18">
        <v>6666666.6699999999</v>
      </c>
      <c r="AC224" s="18">
        <v>6666666.6699999999</v>
      </c>
      <c r="AD224" s="18">
        <v>6666666.6699999999</v>
      </c>
      <c r="AE224" s="18">
        <v>6666666.6699999999</v>
      </c>
      <c r="AF224" s="18">
        <v>6666666.6299999999</v>
      </c>
      <c r="AG224" s="18">
        <f t="shared" si="142"/>
        <v>13333333.34</v>
      </c>
      <c r="AH224" s="18">
        <f t="shared" si="149"/>
        <v>80000000</v>
      </c>
      <c r="AI224" s="124"/>
      <c r="AJ224" s="18">
        <v>0</v>
      </c>
      <c r="AK224" s="18">
        <v>1500000</v>
      </c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>
        <f t="shared" si="143"/>
        <v>1500000</v>
      </c>
      <c r="AW224" s="18">
        <f t="shared" si="141"/>
        <v>1500000</v>
      </c>
      <c r="AX224" s="124"/>
      <c r="AY224" s="133">
        <f t="shared" si="144"/>
        <v>-1</v>
      </c>
      <c r="AZ224" s="133">
        <f t="shared" si="145"/>
        <v>-0.77500000011250003</v>
      </c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33">
        <f t="shared" si="146"/>
        <v>-0.88750000005624996</v>
      </c>
      <c r="BL224" s="18"/>
    </row>
    <row r="225" spans="1:64">
      <c r="A225" s="16" t="s">
        <v>392</v>
      </c>
      <c r="B225" s="17" t="s">
        <v>393</v>
      </c>
      <c r="C225" s="18">
        <v>500000000</v>
      </c>
      <c r="D225" s="18">
        <v>0</v>
      </c>
      <c r="E225" s="18">
        <v>0</v>
      </c>
      <c r="F225" s="18">
        <v>0</v>
      </c>
      <c r="G225" s="18">
        <f t="shared" si="154"/>
        <v>500000000</v>
      </c>
      <c r="H225" s="18">
        <v>51078997</v>
      </c>
      <c r="I225" s="18">
        <v>59278050</v>
      </c>
      <c r="J225" s="18">
        <f t="shared" si="150"/>
        <v>440721950</v>
      </c>
      <c r="K225" s="18">
        <v>13166127</v>
      </c>
      <c r="L225" s="18">
        <f>22270960-297910</f>
        <v>21973050</v>
      </c>
      <c r="M225" s="18">
        <v>-339960</v>
      </c>
      <c r="N225" s="18">
        <v>13133630</v>
      </c>
      <c r="O225" s="18">
        <v>236823800</v>
      </c>
      <c r="P225" s="18">
        <f t="shared" si="155"/>
        <v>177545750</v>
      </c>
      <c r="Q225" s="18">
        <f t="shared" si="151"/>
        <v>263176200</v>
      </c>
      <c r="R225" s="18">
        <f t="shared" si="156"/>
        <v>21973050</v>
      </c>
      <c r="S225" s="124"/>
      <c r="T225" s="18">
        <v>500000000</v>
      </c>
      <c r="U225" s="18">
        <v>5000000</v>
      </c>
      <c r="V225" s="18">
        <v>445000000</v>
      </c>
      <c r="W225" s="18">
        <v>5000000</v>
      </c>
      <c r="X225" s="18">
        <v>5000000</v>
      </c>
      <c r="Y225" s="18">
        <v>5000000</v>
      </c>
      <c r="Z225" s="18">
        <v>5000000</v>
      </c>
      <c r="AA225" s="18">
        <v>5000000</v>
      </c>
      <c r="AB225" s="18">
        <v>5000000</v>
      </c>
      <c r="AC225" s="18">
        <v>5000000</v>
      </c>
      <c r="AD225" s="18">
        <v>5000000</v>
      </c>
      <c r="AE225" s="18">
        <v>5000000</v>
      </c>
      <c r="AF225" s="18">
        <v>5000000</v>
      </c>
      <c r="AG225" s="18">
        <f t="shared" si="142"/>
        <v>450000000</v>
      </c>
      <c r="AH225" s="18">
        <f t="shared" si="149"/>
        <v>500000000</v>
      </c>
      <c r="AI225" s="124"/>
      <c r="AJ225" s="18">
        <v>8806923</v>
      </c>
      <c r="AK225" s="18">
        <v>13166127</v>
      </c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>
        <f t="shared" si="143"/>
        <v>21973050</v>
      </c>
      <c r="AW225" s="18">
        <f t="shared" si="141"/>
        <v>21973050</v>
      </c>
      <c r="AX225" s="124"/>
      <c r="AY225" s="133">
        <f t="shared" si="144"/>
        <v>0.76138459999999997</v>
      </c>
      <c r="AZ225" s="133">
        <f t="shared" si="145"/>
        <v>-0.97041319775280899</v>
      </c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33">
        <f t="shared" si="146"/>
        <v>-0.95117099999999999</v>
      </c>
      <c r="BL225" s="18"/>
    </row>
    <row r="226" spans="1:64">
      <c r="A226" s="13" t="s">
        <v>394</v>
      </c>
      <c r="B226" s="14" t="s">
        <v>395</v>
      </c>
      <c r="C226" s="15">
        <f>+C227+C228</f>
        <v>770425000</v>
      </c>
      <c r="D226" s="15">
        <f t="shared" ref="D226:AF226" si="174">+D227+D228</f>
        <v>0</v>
      </c>
      <c r="E226" s="15">
        <f t="shared" si="174"/>
        <v>0</v>
      </c>
      <c r="F226" s="15">
        <f t="shared" si="174"/>
        <v>0</v>
      </c>
      <c r="G226" s="15">
        <f t="shared" si="174"/>
        <v>770425000</v>
      </c>
      <c r="H226" s="15">
        <f t="shared" si="174"/>
        <v>500000</v>
      </c>
      <c r="I226" s="15">
        <f t="shared" si="174"/>
        <v>29717539</v>
      </c>
      <c r="J226" s="15">
        <f t="shared" si="174"/>
        <v>740707461</v>
      </c>
      <c r="K226" s="15">
        <f t="shared" si="174"/>
        <v>500000</v>
      </c>
      <c r="L226" s="15">
        <f t="shared" si="174"/>
        <v>500000</v>
      </c>
      <c r="M226" s="15">
        <f t="shared" si="174"/>
        <v>29217539</v>
      </c>
      <c r="N226" s="15">
        <f t="shared" si="174"/>
        <v>29217539</v>
      </c>
      <c r="O226" s="15">
        <f t="shared" si="174"/>
        <v>626268018</v>
      </c>
      <c r="P226" s="15">
        <f t="shared" si="174"/>
        <v>596550479</v>
      </c>
      <c r="Q226" s="15">
        <f t="shared" si="174"/>
        <v>144156982</v>
      </c>
      <c r="R226" s="15">
        <f t="shared" si="174"/>
        <v>500000</v>
      </c>
      <c r="S226" s="124"/>
      <c r="T226" s="15">
        <f t="shared" si="174"/>
        <v>770425000</v>
      </c>
      <c r="U226" s="15">
        <f t="shared" si="174"/>
        <v>609000000</v>
      </c>
      <c r="V226" s="15">
        <f t="shared" si="174"/>
        <v>50000000</v>
      </c>
      <c r="W226" s="15">
        <f t="shared" si="174"/>
        <v>8295000</v>
      </c>
      <c r="X226" s="15">
        <f t="shared" si="174"/>
        <v>0</v>
      </c>
      <c r="Y226" s="15">
        <f t="shared" si="174"/>
        <v>0</v>
      </c>
      <c r="Z226" s="15">
        <f t="shared" si="174"/>
        <v>0</v>
      </c>
      <c r="AA226" s="15">
        <f t="shared" si="174"/>
        <v>103130000</v>
      </c>
      <c r="AB226" s="15">
        <f t="shared" si="174"/>
        <v>0</v>
      </c>
      <c r="AC226" s="15">
        <f t="shared" si="174"/>
        <v>0</v>
      </c>
      <c r="AD226" s="15">
        <f t="shared" si="174"/>
        <v>0</v>
      </c>
      <c r="AE226" s="15">
        <f t="shared" si="174"/>
        <v>0</v>
      </c>
      <c r="AF226" s="15">
        <f t="shared" si="174"/>
        <v>0</v>
      </c>
      <c r="AG226" s="15">
        <f t="shared" si="142"/>
        <v>659000000</v>
      </c>
      <c r="AH226" s="15">
        <f t="shared" si="149"/>
        <v>770425000</v>
      </c>
      <c r="AI226" s="124"/>
      <c r="AJ226" s="15">
        <v>0</v>
      </c>
      <c r="AK226" s="15">
        <v>500000</v>
      </c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>
        <f t="shared" si="143"/>
        <v>500000</v>
      </c>
      <c r="AW226" s="15">
        <f t="shared" si="141"/>
        <v>500000</v>
      </c>
      <c r="AX226" s="124"/>
      <c r="AY226" s="132">
        <f t="shared" si="144"/>
        <v>-1</v>
      </c>
      <c r="AZ226" s="132">
        <f t="shared" si="145"/>
        <v>-0.99</v>
      </c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32">
        <f t="shared" si="146"/>
        <v>-0.9992412746585736</v>
      </c>
      <c r="BL226" s="15"/>
    </row>
    <row r="227" spans="1:64">
      <c r="A227" s="16" t="s">
        <v>396</v>
      </c>
      <c r="B227" s="17" t="s">
        <v>397</v>
      </c>
      <c r="C227" s="18">
        <v>670425000</v>
      </c>
      <c r="D227" s="18">
        <v>0</v>
      </c>
      <c r="E227" s="18">
        <v>0</v>
      </c>
      <c r="F227" s="18">
        <v>0</v>
      </c>
      <c r="G227" s="18">
        <f t="shared" si="154"/>
        <v>670425000</v>
      </c>
      <c r="H227" s="18">
        <v>0</v>
      </c>
      <c r="I227" s="18">
        <v>29217539</v>
      </c>
      <c r="J227" s="18">
        <f t="shared" si="150"/>
        <v>641207461</v>
      </c>
      <c r="K227" s="18">
        <v>0</v>
      </c>
      <c r="L227" s="18">
        <v>0</v>
      </c>
      <c r="M227" s="18">
        <v>29217539</v>
      </c>
      <c r="N227" s="18">
        <v>29217539</v>
      </c>
      <c r="O227" s="18">
        <v>625768018</v>
      </c>
      <c r="P227" s="18">
        <f t="shared" si="155"/>
        <v>596550479</v>
      </c>
      <c r="Q227" s="18">
        <f t="shared" si="151"/>
        <v>44656982</v>
      </c>
      <c r="R227" s="18">
        <f t="shared" si="156"/>
        <v>0</v>
      </c>
      <c r="S227" s="124"/>
      <c r="T227" s="18">
        <v>670425000</v>
      </c>
      <c r="U227" s="18">
        <v>609000000</v>
      </c>
      <c r="V227" s="18">
        <v>0</v>
      </c>
      <c r="W227" s="18">
        <v>8295000</v>
      </c>
      <c r="X227" s="18">
        <v>0</v>
      </c>
      <c r="Y227" s="18">
        <v>0</v>
      </c>
      <c r="Z227" s="18">
        <v>0</v>
      </c>
      <c r="AA227" s="18">
        <v>53130000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f t="shared" si="142"/>
        <v>609000000</v>
      </c>
      <c r="AH227" s="18">
        <f t="shared" si="149"/>
        <v>670425000</v>
      </c>
      <c r="AI227" s="124"/>
      <c r="AJ227" s="18">
        <v>0</v>
      </c>
      <c r="AK227" s="18">
        <v>0</v>
      </c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>
        <f t="shared" si="143"/>
        <v>0</v>
      </c>
      <c r="AW227" s="18">
        <f t="shared" si="141"/>
        <v>0</v>
      </c>
      <c r="AX227" s="124"/>
      <c r="AY227" s="133">
        <f t="shared" si="144"/>
        <v>-1</v>
      </c>
      <c r="AZ227" s="133" t="e">
        <f t="shared" si="145"/>
        <v>#DIV/0!</v>
      </c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33">
        <f t="shared" si="146"/>
        <v>-1</v>
      </c>
      <c r="BL227" s="18"/>
    </row>
    <row r="228" spans="1:64">
      <c r="A228" s="16" t="s">
        <v>398</v>
      </c>
      <c r="B228" s="17" t="s">
        <v>399</v>
      </c>
      <c r="C228" s="18">
        <v>100000000</v>
      </c>
      <c r="D228" s="18">
        <v>0</v>
      </c>
      <c r="E228" s="18">
        <v>0</v>
      </c>
      <c r="F228" s="18">
        <v>0</v>
      </c>
      <c r="G228" s="18">
        <f t="shared" si="154"/>
        <v>100000000</v>
      </c>
      <c r="H228" s="18">
        <v>500000</v>
      </c>
      <c r="I228" s="18">
        <v>500000</v>
      </c>
      <c r="J228" s="18">
        <f t="shared" si="150"/>
        <v>99500000</v>
      </c>
      <c r="K228" s="18">
        <v>500000</v>
      </c>
      <c r="L228" s="18">
        <v>500000</v>
      </c>
      <c r="M228" s="18">
        <v>0</v>
      </c>
      <c r="N228" s="18">
        <v>0</v>
      </c>
      <c r="O228" s="18">
        <v>500000</v>
      </c>
      <c r="P228" s="18">
        <f t="shared" si="155"/>
        <v>0</v>
      </c>
      <c r="Q228" s="18">
        <f t="shared" si="151"/>
        <v>99500000</v>
      </c>
      <c r="R228" s="18">
        <f t="shared" si="156"/>
        <v>500000</v>
      </c>
      <c r="S228" s="124"/>
      <c r="T228" s="18">
        <v>100000000</v>
      </c>
      <c r="U228" s="18">
        <v>0</v>
      </c>
      <c r="V228" s="18">
        <v>50000000</v>
      </c>
      <c r="W228" s="18">
        <v>0</v>
      </c>
      <c r="X228" s="18">
        <v>0</v>
      </c>
      <c r="Y228" s="18">
        <v>0</v>
      </c>
      <c r="Z228" s="18">
        <v>0</v>
      </c>
      <c r="AA228" s="18">
        <v>50000000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f t="shared" si="142"/>
        <v>50000000</v>
      </c>
      <c r="AH228" s="18">
        <f t="shared" si="149"/>
        <v>100000000</v>
      </c>
      <c r="AI228" s="124"/>
      <c r="AJ228" s="18">
        <v>0</v>
      </c>
      <c r="AK228" s="18">
        <v>500000</v>
      </c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>
        <f t="shared" si="143"/>
        <v>500000</v>
      </c>
      <c r="AW228" s="18">
        <f t="shared" si="141"/>
        <v>500000</v>
      </c>
      <c r="AX228" s="124"/>
      <c r="AY228" s="133" t="e">
        <f t="shared" si="144"/>
        <v>#DIV/0!</v>
      </c>
      <c r="AZ228" s="133">
        <f t="shared" si="145"/>
        <v>-0.99</v>
      </c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33">
        <f t="shared" si="146"/>
        <v>-0.99</v>
      </c>
      <c r="BL228" s="18"/>
    </row>
    <row r="229" spans="1:64">
      <c r="A229" s="13" t="s">
        <v>400</v>
      </c>
      <c r="B229" s="14" t="s">
        <v>401</v>
      </c>
      <c r="C229" s="15">
        <f>+C230+C231</f>
        <v>70000000</v>
      </c>
      <c r="D229" s="15">
        <f t="shared" ref="D229:AF229" si="175">+D230+D231</f>
        <v>0</v>
      </c>
      <c r="E229" s="15">
        <f t="shared" si="175"/>
        <v>0</v>
      </c>
      <c r="F229" s="15">
        <f t="shared" si="175"/>
        <v>0</v>
      </c>
      <c r="G229" s="15">
        <f t="shared" si="175"/>
        <v>70000000</v>
      </c>
      <c r="H229" s="15">
        <f t="shared" si="175"/>
        <v>22000000</v>
      </c>
      <c r="I229" s="15">
        <f t="shared" si="175"/>
        <v>22000000</v>
      </c>
      <c r="J229" s="15">
        <f t="shared" si="175"/>
        <v>48000000</v>
      </c>
      <c r="K229" s="15">
        <f t="shared" si="175"/>
        <v>2000000</v>
      </c>
      <c r="L229" s="15">
        <f t="shared" si="175"/>
        <v>2000000</v>
      </c>
      <c r="M229" s="15">
        <f t="shared" si="175"/>
        <v>0</v>
      </c>
      <c r="N229" s="15">
        <f t="shared" si="175"/>
        <v>20000000</v>
      </c>
      <c r="O229" s="15">
        <f t="shared" si="175"/>
        <v>22000000</v>
      </c>
      <c r="P229" s="15">
        <f t="shared" si="175"/>
        <v>0</v>
      </c>
      <c r="Q229" s="15">
        <f t="shared" si="175"/>
        <v>48000000</v>
      </c>
      <c r="R229" s="15">
        <f t="shared" si="175"/>
        <v>2000000</v>
      </c>
      <c r="S229" s="124"/>
      <c r="T229" s="15">
        <f t="shared" si="175"/>
        <v>70000000</v>
      </c>
      <c r="U229" s="15">
        <f t="shared" si="175"/>
        <v>5833333.3399999999</v>
      </c>
      <c r="V229" s="15">
        <f t="shared" si="175"/>
        <v>5833333.3399999999</v>
      </c>
      <c r="W229" s="15">
        <f t="shared" si="175"/>
        <v>5833333.3399999999</v>
      </c>
      <c r="X229" s="15">
        <f t="shared" si="175"/>
        <v>5833333.3399999999</v>
      </c>
      <c r="Y229" s="15">
        <f t="shared" si="175"/>
        <v>5833333.3399999999</v>
      </c>
      <c r="Z229" s="15">
        <f t="shared" si="175"/>
        <v>5833333.3399999999</v>
      </c>
      <c r="AA229" s="15">
        <f t="shared" si="175"/>
        <v>5833333.3399999999</v>
      </c>
      <c r="AB229" s="15">
        <f t="shared" si="175"/>
        <v>5833333.3399999999</v>
      </c>
      <c r="AC229" s="15">
        <f t="shared" si="175"/>
        <v>5833333.3399999999</v>
      </c>
      <c r="AD229" s="15">
        <f t="shared" si="175"/>
        <v>5833333.3399999999</v>
      </c>
      <c r="AE229" s="15">
        <f t="shared" si="175"/>
        <v>5833333.3399999999</v>
      </c>
      <c r="AF229" s="15">
        <f t="shared" si="175"/>
        <v>5833333.2599999998</v>
      </c>
      <c r="AG229" s="15">
        <f t="shared" si="142"/>
        <v>11666666.68</v>
      </c>
      <c r="AH229" s="15">
        <f t="shared" si="149"/>
        <v>70000000.000000015</v>
      </c>
      <c r="AI229" s="124"/>
      <c r="AJ229" s="15">
        <v>0</v>
      </c>
      <c r="AK229" s="15">
        <v>2000000</v>
      </c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>
        <f t="shared" si="143"/>
        <v>2000000</v>
      </c>
      <c r="AW229" s="15">
        <f t="shared" si="141"/>
        <v>2000000</v>
      </c>
      <c r="AX229" s="124"/>
      <c r="AY229" s="132">
        <f t="shared" si="144"/>
        <v>-1</v>
      </c>
      <c r="AZ229" s="132">
        <f t="shared" si="145"/>
        <v>-0.65714285753469381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32">
        <f t="shared" si="146"/>
        <v>-0.82857142876734691</v>
      </c>
      <c r="BL229" s="15"/>
    </row>
    <row r="230" spans="1:64">
      <c r="A230" s="16" t="s">
        <v>402</v>
      </c>
      <c r="B230" s="17" t="s">
        <v>403</v>
      </c>
      <c r="C230" s="18">
        <v>20000000</v>
      </c>
      <c r="D230" s="18">
        <v>0</v>
      </c>
      <c r="E230" s="18">
        <v>0</v>
      </c>
      <c r="F230" s="18">
        <v>0</v>
      </c>
      <c r="G230" s="18">
        <f t="shared" si="154"/>
        <v>20000000</v>
      </c>
      <c r="H230" s="18">
        <v>20000000</v>
      </c>
      <c r="I230" s="18">
        <v>20000000</v>
      </c>
      <c r="J230" s="18">
        <f t="shared" si="150"/>
        <v>0</v>
      </c>
      <c r="K230" s="18">
        <v>0</v>
      </c>
      <c r="L230" s="18">
        <v>0</v>
      </c>
      <c r="M230" s="18">
        <v>0</v>
      </c>
      <c r="N230" s="18">
        <v>20000000</v>
      </c>
      <c r="O230" s="18">
        <v>20000000</v>
      </c>
      <c r="P230" s="18">
        <f t="shared" si="155"/>
        <v>0</v>
      </c>
      <c r="Q230" s="18">
        <f t="shared" si="151"/>
        <v>0</v>
      </c>
      <c r="R230" s="18">
        <f t="shared" si="156"/>
        <v>0</v>
      </c>
      <c r="S230" s="124"/>
      <c r="T230" s="18">
        <v>20000000</v>
      </c>
      <c r="U230" s="18">
        <v>1666666.67</v>
      </c>
      <c r="V230" s="18">
        <v>1666666.67</v>
      </c>
      <c r="W230" s="18">
        <v>1666666.67</v>
      </c>
      <c r="X230" s="18">
        <v>1666666.67</v>
      </c>
      <c r="Y230" s="18">
        <v>1666666.67</v>
      </c>
      <c r="Z230" s="18">
        <v>1666666.67</v>
      </c>
      <c r="AA230" s="18">
        <v>1666666.67</v>
      </c>
      <c r="AB230" s="18">
        <v>1666666.67</v>
      </c>
      <c r="AC230" s="18">
        <v>1666666.67</v>
      </c>
      <c r="AD230" s="18">
        <v>1666666.67</v>
      </c>
      <c r="AE230" s="18">
        <v>1666666.67</v>
      </c>
      <c r="AF230" s="18">
        <v>1666666.63</v>
      </c>
      <c r="AG230" s="18">
        <f t="shared" si="142"/>
        <v>3333333.34</v>
      </c>
      <c r="AH230" s="18">
        <f t="shared" si="149"/>
        <v>19999999.999999996</v>
      </c>
      <c r="AI230" s="124"/>
      <c r="AJ230" s="18">
        <v>0</v>
      </c>
      <c r="AK230" s="18">
        <v>0</v>
      </c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>
        <f t="shared" si="143"/>
        <v>0</v>
      </c>
      <c r="AW230" s="18">
        <f t="shared" si="141"/>
        <v>0</v>
      </c>
      <c r="AX230" s="124"/>
      <c r="AY230" s="133">
        <f t="shared" si="144"/>
        <v>-1</v>
      </c>
      <c r="AZ230" s="133">
        <f t="shared" si="145"/>
        <v>-1</v>
      </c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33">
        <f t="shared" si="146"/>
        <v>-1</v>
      </c>
      <c r="BL230" s="18"/>
    </row>
    <row r="231" spans="1:64">
      <c r="A231" s="16" t="s">
        <v>404</v>
      </c>
      <c r="B231" s="17" t="s">
        <v>405</v>
      </c>
      <c r="C231" s="18">
        <v>50000000</v>
      </c>
      <c r="D231" s="18">
        <v>0</v>
      </c>
      <c r="E231" s="18">
        <v>0</v>
      </c>
      <c r="F231" s="18">
        <v>0</v>
      </c>
      <c r="G231" s="18">
        <f t="shared" si="154"/>
        <v>50000000</v>
      </c>
      <c r="H231" s="18">
        <v>2000000</v>
      </c>
      <c r="I231" s="18">
        <v>2000000</v>
      </c>
      <c r="J231" s="18">
        <f t="shared" si="150"/>
        <v>48000000</v>
      </c>
      <c r="K231" s="18">
        <v>2000000</v>
      </c>
      <c r="L231" s="18">
        <v>2000000</v>
      </c>
      <c r="M231" s="18">
        <v>0</v>
      </c>
      <c r="N231" s="18">
        <v>0</v>
      </c>
      <c r="O231" s="18">
        <v>2000000</v>
      </c>
      <c r="P231" s="18">
        <f t="shared" si="155"/>
        <v>0</v>
      </c>
      <c r="Q231" s="18">
        <f t="shared" si="151"/>
        <v>48000000</v>
      </c>
      <c r="R231" s="18">
        <f t="shared" si="156"/>
        <v>2000000</v>
      </c>
      <c r="S231" s="124"/>
      <c r="T231" s="18">
        <v>50000000</v>
      </c>
      <c r="U231" s="18">
        <v>4166666.67</v>
      </c>
      <c r="V231" s="18">
        <v>4166666.67</v>
      </c>
      <c r="W231" s="18">
        <v>4166666.67</v>
      </c>
      <c r="X231" s="18">
        <v>4166666.67</v>
      </c>
      <c r="Y231" s="18">
        <v>4166666.67</v>
      </c>
      <c r="Z231" s="18">
        <v>4166666.67</v>
      </c>
      <c r="AA231" s="18">
        <v>4166666.67</v>
      </c>
      <c r="AB231" s="18">
        <v>4166666.67</v>
      </c>
      <c r="AC231" s="18">
        <v>4166666.67</v>
      </c>
      <c r="AD231" s="18">
        <v>4166666.67</v>
      </c>
      <c r="AE231" s="18">
        <v>4166666.67</v>
      </c>
      <c r="AF231" s="18">
        <v>4166666.63</v>
      </c>
      <c r="AG231" s="18">
        <f t="shared" si="142"/>
        <v>8333333.3399999999</v>
      </c>
      <c r="AH231" s="18">
        <f t="shared" si="149"/>
        <v>50000000.000000015</v>
      </c>
      <c r="AI231" s="124"/>
      <c r="AJ231" s="18">
        <v>0</v>
      </c>
      <c r="AK231" s="18">
        <v>2000000</v>
      </c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>
        <f t="shared" si="143"/>
        <v>2000000</v>
      </c>
      <c r="AW231" s="18">
        <f t="shared" si="141"/>
        <v>2000000</v>
      </c>
      <c r="AX231" s="124"/>
      <c r="AY231" s="133">
        <f t="shared" si="144"/>
        <v>-1</v>
      </c>
      <c r="AZ231" s="133">
        <f t="shared" si="145"/>
        <v>-0.52000000038399996</v>
      </c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33">
        <f t="shared" si="146"/>
        <v>-0.76000000019199998</v>
      </c>
      <c r="BL231" s="18"/>
    </row>
    <row r="232" spans="1:64">
      <c r="A232" s="13" t="s">
        <v>406</v>
      </c>
      <c r="B232" s="14" t="s">
        <v>407</v>
      </c>
      <c r="C232" s="15">
        <f>+C233+C239+C242</f>
        <v>297499994</v>
      </c>
      <c r="D232" s="15">
        <f t="shared" ref="D232:AF232" si="176">+D233+D239+D242</f>
        <v>55000000</v>
      </c>
      <c r="E232" s="15">
        <f t="shared" si="176"/>
        <v>0</v>
      </c>
      <c r="F232" s="15">
        <f t="shared" si="176"/>
        <v>30000000</v>
      </c>
      <c r="G232" s="15">
        <f t="shared" si="176"/>
        <v>382499994</v>
      </c>
      <c r="H232" s="15">
        <f t="shared" si="176"/>
        <v>18580186</v>
      </c>
      <c r="I232" s="15">
        <f t="shared" si="176"/>
        <v>16780186</v>
      </c>
      <c r="J232" s="15">
        <f t="shared" si="176"/>
        <v>365719808</v>
      </c>
      <c r="K232" s="15">
        <f t="shared" si="176"/>
        <v>16288186</v>
      </c>
      <c r="L232" s="15">
        <f t="shared" si="176"/>
        <v>17988186</v>
      </c>
      <c r="M232" s="15">
        <f t="shared" si="176"/>
        <v>0</v>
      </c>
      <c r="N232" s="15">
        <f t="shared" si="176"/>
        <v>31650000</v>
      </c>
      <c r="O232" s="15">
        <f t="shared" si="176"/>
        <v>55702556</v>
      </c>
      <c r="P232" s="15">
        <f t="shared" si="176"/>
        <v>38922370</v>
      </c>
      <c r="Q232" s="15">
        <f t="shared" si="176"/>
        <v>326797438</v>
      </c>
      <c r="R232" s="15">
        <f t="shared" si="176"/>
        <v>17988186</v>
      </c>
      <c r="S232" s="124"/>
      <c r="T232" s="15">
        <f t="shared" si="176"/>
        <v>382499994</v>
      </c>
      <c r="U232" s="15">
        <f t="shared" si="176"/>
        <v>3000000</v>
      </c>
      <c r="V232" s="15">
        <f t="shared" si="176"/>
        <v>67718181.272727266</v>
      </c>
      <c r="W232" s="15">
        <f t="shared" si="176"/>
        <v>39618181.272727273</v>
      </c>
      <c r="X232" s="15">
        <f t="shared" si="176"/>
        <v>31618181.272727273</v>
      </c>
      <c r="Y232" s="15">
        <f t="shared" si="176"/>
        <v>28618181.272727273</v>
      </c>
      <c r="Z232" s="15">
        <f t="shared" si="176"/>
        <v>31118181.272727273</v>
      </c>
      <c r="AA232" s="15">
        <f t="shared" si="176"/>
        <v>31218181.272727273</v>
      </c>
      <c r="AB232" s="15">
        <f t="shared" si="176"/>
        <v>34618181.272727273</v>
      </c>
      <c r="AC232" s="15">
        <f t="shared" si="176"/>
        <v>29118181.272727273</v>
      </c>
      <c r="AD232" s="15">
        <f t="shared" si="176"/>
        <v>28618181.272727273</v>
      </c>
      <c r="AE232" s="15">
        <f t="shared" si="176"/>
        <v>28618181.272727273</v>
      </c>
      <c r="AF232" s="15">
        <f t="shared" si="176"/>
        <v>28618181.272727273</v>
      </c>
      <c r="AG232" s="15">
        <f t="shared" si="142"/>
        <v>70718181.272727266</v>
      </c>
      <c r="AH232" s="15">
        <f t="shared" si="149"/>
        <v>382499993.99999994</v>
      </c>
      <c r="AI232" s="124"/>
      <c r="AJ232" s="15">
        <v>1700000</v>
      </c>
      <c r="AK232" s="15">
        <v>16288186</v>
      </c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>
        <f t="shared" si="143"/>
        <v>17988186</v>
      </c>
      <c r="AW232" s="15">
        <f t="shared" si="141"/>
        <v>17988186</v>
      </c>
      <c r="AX232" s="124"/>
      <c r="AY232" s="132">
        <f t="shared" si="144"/>
        <v>-0.43333333333333335</v>
      </c>
      <c r="AZ232" s="132">
        <f t="shared" si="145"/>
        <v>-0.75947100625161235</v>
      </c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32">
        <f t="shared" si="146"/>
        <v>-0.74563562472530365</v>
      </c>
      <c r="BL232" s="15"/>
    </row>
    <row r="233" spans="1:64">
      <c r="A233" s="13" t="s">
        <v>408</v>
      </c>
      <c r="B233" s="14" t="s">
        <v>409</v>
      </c>
      <c r="C233" s="15">
        <f>SUM(C234:C238)</f>
        <v>194199994</v>
      </c>
      <c r="D233" s="15">
        <f t="shared" ref="D233:AF233" si="177">SUM(D234:D238)</f>
        <v>55000000</v>
      </c>
      <c r="E233" s="15">
        <f t="shared" si="177"/>
        <v>0</v>
      </c>
      <c r="F233" s="15">
        <f t="shared" si="177"/>
        <v>0</v>
      </c>
      <c r="G233" s="15">
        <f t="shared" si="177"/>
        <v>249199994</v>
      </c>
      <c r="H233" s="15">
        <f t="shared" si="177"/>
        <v>15480186</v>
      </c>
      <c r="I233" s="15">
        <f t="shared" si="177"/>
        <v>13480186</v>
      </c>
      <c r="J233" s="15">
        <f t="shared" si="177"/>
        <v>235719808</v>
      </c>
      <c r="K233" s="15">
        <f t="shared" si="177"/>
        <v>13188186</v>
      </c>
      <c r="L233" s="15">
        <f t="shared" si="177"/>
        <v>14688186</v>
      </c>
      <c r="M233" s="15">
        <f t="shared" si="177"/>
        <v>0</v>
      </c>
      <c r="N233" s="15">
        <f t="shared" si="177"/>
        <v>31450000</v>
      </c>
      <c r="O233" s="15">
        <f t="shared" si="177"/>
        <v>52402556</v>
      </c>
      <c r="P233" s="15">
        <f t="shared" si="177"/>
        <v>38922370</v>
      </c>
      <c r="Q233" s="15">
        <f t="shared" si="177"/>
        <v>196797438</v>
      </c>
      <c r="R233" s="15">
        <f t="shared" si="177"/>
        <v>14688186</v>
      </c>
      <c r="S233" s="124"/>
      <c r="T233" s="15">
        <f t="shared" si="177"/>
        <v>249199994</v>
      </c>
      <c r="U233" s="15">
        <f t="shared" si="177"/>
        <v>3000000</v>
      </c>
      <c r="V233" s="15">
        <f t="shared" si="177"/>
        <v>56099999.454545453</v>
      </c>
      <c r="W233" s="15">
        <f t="shared" si="177"/>
        <v>23499999.454545453</v>
      </c>
      <c r="X233" s="15">
        <f t="shared" si="177"/>
        <v>19999999.454545453</v>
      </c>
      <c r="Y233" s="15">
        <f t="shared" si="177"/>
        <v>16999999.454545453</v>
      </c>
      <c r="Z233" s="15">
        <f t="shared" si="177"/>
        <v>18499999.454545453</v>
      </c>
      <c r="AA233" s="15">
        <f t="shared" si="177"/>
        <v>19599999.454545453</v>
      </c>
      <c r="AB233" s="15">
        <f t="shared" si="177"/>
        <v>22999999.454545453</v>
      </c>
      <c r="AC233" s="15">
        <f t="shared" si="177"/>
        <v>17499999.454545453</v>
      </c>
      <c r="AD233" s="15">
        <f t="shared" si="177"/>
        <v>16999999.454545453</v>
      </c>
      <c r="AE233" s="15">
        <f t="shared" si="177"/>
        <v>16999999.454545453</v>
      </c>
      <c r="AF233" s="15">
        <f t="shared" si="177"/>
        <v>16999999.454545453</v>
      </c>
      <c r="AG233" s="15">
        <f t="shared" si="142"/>
        <v>59099999.454545453</v>
      </c>
      <c r="AH233" s="15">
        <f t="shared" si="149"/>
        <v>249199993.99999988</v>
      </c>
      <c r="AI233" s="124"/>
      <c r="AJ233" s="15">
        <v>1500000</v>
      </c>
      <c r="AK233" s="15">
        <v>13188186</v>
      </c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>
        <f t="shared" si="143"/>
        <v>14688186</v>
      </c>
      <c r="AW233" s="15">
        <f t="shared" si="141"/>
        <v>14688186</v>
      </c>
      <c r="AX233" s="124"/>
      <c r="AY233" s="132">
        <f t="shared" si="144"/>
        <v>-0.5</v>
      </c>
      <c r="AZ233" s="132">
        <f t="shared" si="145"/>
        <v>-0.76491646830254223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32">
        <f t="shared" si="146"/>
        <v>-0.75146893171637219</v>
      </c>
      <c r="BL233" s="15"/>
    </row>
    <row r="234" spans="1:64">
      <c r="A234" s="16" t="s">
        <v>410</v>
      </c>
      <c r="B234" s="17" t="s">
        <v>409</v>
      </c>
      <c r="C234" s="18">
        <v>3000000</v>
      </c>
      <c r="D234" s="18">
        <v>0</v>
      </c>
      <c r="E234" s="18">
        <v>0</v>
      </c>
      <c r="F234" s="18">
        <v>0</v>
      </c>
      <c r="G234" s="18">
        <f t="shared" si="154"/>
        <v>3000000</v>
      </c>
      <c r="H234" s="18">
        <v>600000</v>
      </c>
      <c r="I234" s="18">
        <v>600000</v>
      </c>
      <c r="J234" s="18">
        <f t="shared" si="150"/>
        <v>2400000</v>
      </c>
      <c r="K234" s="18">
        <v>600000</v>
      </c>
      <c r="L234" s="18">
        <v>600000</v>
      </c>
      <c r="M234" s="18">
        <v>0</v>
      </c>
      <c r="N234" s="18">
        <v>0</v>
      </c>
      <c r="O234" s="18">
        <v>600000</v>
      </c>
      <c r="P234" s="18">
        <f t="shared" si="155"/>
        <v>0</v>
      </c>
      <c r="Q234" s="18">
        <f t="shared" si="151"/>
        <v>2400000</v>
      </c>
      <c r="R234" s="18">
        <f t="shared" si="156"/>
        <v>600000</v>
      </c>
      <c r="S234" s="124"/>
      <c r="T234" s="18">
        <v>3000000</v>
      </c>
      <c r="U234" s="18">
        <v>0</v>
      </c>
      <c r="V234" s="18">
        <v>0</v>
      </c>
      <c r="W234" s="18">
        <v>3000000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f t="shared" si="142"/>
        <v>0</v>
      </c>
      <c r="AH234" s="18">
        <f t="shared" si="149"/>
        <v>3000000</v>
      </c>
      <c r="AI234" s="124"/>
      <c r="AJ234" s="18">
        <v>0</v>
      </c>
      <c r="AK234" s="18">
        <v>600000</v>
      </c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>
        <f t="shared" si="143"/>
        <v>600000</v>
      </c>
      <c r="AW234" s="18">
        <f t="shared" si="141"/>
        <v>600000</v>
      </c>
      <c r="AX234" s="124"/>
      <c r="AY234" s="133" t="e">
        <f t="shared" si="144"/>
        <v>#DIV/0!</v>
      </c>
      <c r="AZ234" s="133" t="e">
        <f t="shared" si="145"/>
        <v>#DIV/0!</v>
      </c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33" t="e">
        <f t="shared" si="146"/>
        <v>#DIV/0!</v>
      </c>
      <c r="BL234" s="18"/>
    </row>
    <row r="235" spans="1:64">
      <c r="A235" s="16" t="s">
        <v>411</v>
      </c>
      <c r="B235" s="17" t="s">
        <v>412</v>
      </c>
      <c r="C235" s="18">
        <v>47100000</v>
      </c>
      <c r="D235" s="18">
        <v>0</v>
      </c>
      <c r="E235" s="18">
        <v>0</v>
      </c>
      <c r="F235" s="18">
        <v>0</v>
      </c>
      <c r="G235" s="18">
        <f t="shared" si="154"/>
        <v>47100000</v>
      </c>
      <c r="H235" s="18">
        <v>1700000</v>
      </c>
      <c r="I235" s="18">
        <v>1500000</v>
      </c>
      <c r="J235" s="18">
        <f t="shared" si="150"/>
        <v>45600000</v>
      </c>
      <c r="K235" s="18">
        <v>1700000</v>
      </c>
      <c r="L235" s="18">
        <v>1700000</v>
      </c>
      <c r="M235" s="18">
        <v>0</v>
      </c>
      <c r="N235" s="18">
        <v>0</v>
      </c>
      <c r="O235" s="18">
        <v>1700000</v>
      </c>
      <c r="P235" s="18">
        <f t="shared" si="155"/>
        <v>200000</v>
      </c>
      <c r="Q235" s="18">
        <f t="shared" si="151"/>
        <v>45400000</v>
      </c>
      <c r="R235" s="18">
        <f t="shared" si="156"/>
        <v>1700000</v>
      </c>
      <c r="S235" s="124"/>
      <c r="T235" s="18">
        <v>47100000</v>
      </c>
      <c r="U235" s="18">
        <v>3000000</v>
      </c>
      <c r="V235" s="18">
        <v>7300000</v>
      </c>
      <c r="W235" s="18">
        <v>3000000</v>
      </c>
      <c r="X235" s="18">
        <v>6000000</v>
      </c>
      <c r="Y235" s="18">
        <v>3000000</v>
      </c>
      <c r="Z235" s="18">
        <v>3000000</v>
      </c>
      <c r="AA235" s="18">
        <v>3800000</v>
      </c>
      <c r="AB235" s="18">
        <v>6000000</v>
      </c>
      <c r="AC235" s="18">
        <v>3000000</v>
      </c>
      <c r="AD235" s="18">
        <v>3000000</v>
      </c>
      <c r="AE235" s="18">
        <v>3000000</v>
      </c>
      <c r="AF235" s="18">
        <v>3000000</v>
      </c>
      <c r="AG235" s="18">
        <f t="shared" si="142"/>
        <v>10300000</v>
      </c>
      <c r="AH235" s="18">
        <f t="shared" si="149"/>
        <v>47100000</v>
      </c>
      <c r="AI235" s="124"/>
      <c r="AJ235" s="18">
        <v>0</v>
      </c>
      <c r="AK235" s="18">
        <v>1700000</v>
      </c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>
        <f t="shared" si="143"/>
        <v>1700000</v>
      </c>
      <c r="AW235" s="18">
        <f t="shared" si="141"/>
        <v>1700000</v>
      </c>
      <c r="AX235" s="124"/>
      <c r="AY235" s="133">
        <f t="shared" si="144"/>
        <v>-1</v>
      </c>
      <c r="AZ235" s="133">
        <f t="shared" si="145"/>
        <v>-0.76712328767123283</v>
      </c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33">
        <f t="shared" si="146"/>
        <v>-0.83495145631067957</v>
      </c>
      <c r="BL235" s="18"/>
    </row>
    <row r="236" spans="1:64">
      <c r="A236" s="16" t="s">
        <v>413</v>
      </c>
      <c r="B236" s="17" t="s">
        <v>414</v>
      </c>
      <c r="C236" s="18">
        <v>11100000</v>
      </c>
      <c r="D236" s="18">
        <v>0</v>
      </c>
      <c r="E236" s="18">
        <v>0</v>
      </c>
      <c r="F236" s="18">
        <v>0</v>
      </c>
      <c r="G236" s="18">
        <f t="shared" si="154"/>
        <v>11100000</v>
      </c>
      <c r="H236" s="18">
        <v>0</v>
      </c>
      <c r="I236" s="18">
        <v>0</v>
      </c>
      <c r="J236" s="18">
        <f t="shared" si="150"/>
        <v>11100000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f t="shared" si="155"/>
        <v>0</v>
      </c>
      <c r="Q236" s="18">
        <f t="shared" si="151"/>
        <v>11100000</v>
      </c>
      <c r="R236" s="18">
        <f t="shared" si="156"/>
        <v>0</v>
      </c>
      <c r="S236" s="124"/>
      <c r="T236" s="18">
        <v>11100000</v>
      </c>
      <c r="U236" s="18">
        <v>0</v>
      </c>
      <c r="V236" s="18">
        <v>4300000</v>
      </c>
      <c r="W236" s="18">
        <v>1500000</v>
      </c>
      <c r="X236" s="18">
        <v>0</v>
      </c>
      <c r="Y236" s="18">
        <v>0</v>
      </c>
      <c r="Z236" s="18">
        <v>1500000</v>
      </c>
      <c r="AA236" s="18">
        <v>800000</v>
      </c>
      <c r="AB236" s="18">
        <v>3000000</v>
      </c>
      <c r="AC236" s="18">
        <v>0</v>
      </c>
      <c r="AD236" s="18">
        <v>0</v>
      </c>
      <c r="AE236" s="18">
        <v>0</v>
      </c>
      <c r="AF236" s="18">
        <v>0</v>
      </c>
      <c r="AG236" s="18">
        <f t="shared" si="142"/>
        <v>4300000</v>
      </c>
      <c r="AH236" s="18">
        <f t="shared" si="149"/>
        <v>11100000</v>
      </c>
      <c r="AI236" s="124"/>
      <c r="AJ236" s="18">
        <v>0</v>
      </c>
      <c r="AK236" s="18">
        <v>0</v>
      </c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>
        <f t="shared" si="143"/>
        <v>0</v>
      </c>
      <c r="AW236" s="18">
        <f t="shared" si="141"/>
        <v>0</v>
      </c>
      <c r="AX236" s="124"/>
      <c r="AY236" s="133" t="e">
        <f t="shared" si="144"/>
        <v>#DIV/0!</v>
      </c>
      <c r="AZ236" s="133">
        <f t="shared" si="145"/>
        <v>-1</v>
      </c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33">
        <f t="shared" si="146"/>
        <v>-1</v>
      </c>
      <c r="BL236" s="18"/>
    </row>
    <row r="237" spans="1:64">
      <c r="A237" s="16" t="s">
        <v>415</v>
      </c>
      <c r="B237" s="17" t="s">
        <v>416</v>
      </c>
      <c r="C237" s="18">
        <v>34000000</v>
      </c>
      <c r="D237" s="18"/>
      <c r="E237" s="18">
        <v>0</v>
      </c>
      <c r="F237" s="18">
        <v>0</v>
      </c>
      <c r="G237" s="18">
        <f t="shared" si="154"/>
        <v>34000000</v>
      </c>
      <c r="H237" s="18">
        <v>8986400</v>
      </c>
      <c r="I237" s="18">
        <v>6986400</v>
      </c>
      <c r="J237" s="18">
        <f t="shared" si="150"/>
        <v>27013600</v>
      </c>
      <c r="K237" s="18">
        <v>6069400</v>
      </c>
      <c r="L237" s="18">
        <v>6069400</v>
      </c>
      <c r="M237" s="18">
        <v>0</v>
      </c>
      <c r="N237" s="18">
        <v>29950000</v>
      </c>
      <c r="O237" s="18">
        <v>34450000</v>
      </c>
      <c r="P237" s="18">
        <f t="shared" si="155"/>
        <v>27463600</v>
      </c>
      <c r="Q237" s="18">
        <f t="shared" si="151"/>
        <v>-450000</v>
      </c>
      <c r="R237" s="18">
        <f t="shared" si="156"/>
        <v>6069400</v>
      </c>
      <c r="S237" s="124"/>
      <c r="T237" s="18">
        <v>34000000</v>
      </c>
      <c r="U237" s="18">
        <v>0</v>
      </c>
      <c r="V237" s="18">
        <v>30500000</v>
      </c>
      <c r="W237" s="18">
        <v>2000000</v>
      </c>
      <c r="X237" s="18">
        <v>0</v>
      </c>
      <c r="Y237" s="18">
        <v>0</v>
      </c>
      <c r="Z237" s="18">
        <v>0</v>
      </c>
      <c r="AA237" s="18">
        <v>1000000</v>
      </c>
      <c r="AB237" s="18">
        <v>0</v>
      </c>
      <c r="AC237" s="18">
        <v>500000</v>
      </c>
      <c r="AD237" s="18">
        <v>0</v>
      </c>
      <c r="AE237" s="18">
        <v>0</v>
      </c>
      <c r="AF237" s="18">
        <v>0</v>
      </c>
      <c r="AG237" s="18">
        <f t="shared" si="142"/>
        <v>30500000</v>
      </c>
      <c r="AH237" s="18">
        <f t="shared" si="149"/>
        <v>34000000</v>
      </c>
      <c r="AI237" s="124"/>
      <c r="AJ237" s="18">
        <v>0</v>
      </c>
      <c r="AK237" s="18">
        <v>6069400</v>
      </c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>
        <f t="shared" si="143"/>
        <v>6069400</v>
      </c>
      <c r="AW237" s="18">
        <f t="shared" si="141"/>
        <v>6069400</v>
      </c>
      <c r="AX237" s="124"/>
      <c r="AY237" s="133" t="e">
        <f t="shared" si="144"/>
        <v>#DIV/0!</v>
      </c>
      <c r="AZ237" s="133">
        <f t="shared" si="145"/>
        <v>-0.80100327868852461</v>
      </c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33">
        <f t="shared" si="146"/>
        <v>-0.80100327868852461</v>
      </c>
      <c r="BL237" s="18"/>
    </row>
    <row r="238" spans="1:64">
      <c r="A238" s="16" t="s">
        <v>417</v>
      </c>
      <c r="B238" s="17" t="s">
        <v>418</v>
      </c>
      <c r="C238" s="18">
        <v>98999994</v>
      </c>
      <c r="D238" s="97">
        <v>55000000</v>
      </c>
      <c r="E238" s="18">
        <v>0</v>
      </c>
      <c r="F238" s="18">
        <v>0</v>
      </c>
      <c r="G238" s="18">
        <f t="shared" si="154"/>
        <v>153999994</v>
      </c>
      <c r="H238" s="18">
        <v>4193786</v>
      </c>
      <c r="I238" s="18">
        <v>4393786</v>
      </c>
      <c r="J238" s="18">
        <f t="shared" si="150"/>
        <v>149606208</v>
      </c>
      <c r="K238" s="18">
        <v>4818786</v>
      </c>
      <c r="L238" s="18">
        <v>6318786</v>
      </c>
      <c r="M238" s="18">
        <v>0</v>
      </c>
      <c r="N238" s="18">
        <v>1500000</v>
      </c>
      <c r="O238" s="18">
        <v>15652556</v>
      </c>
      <c r="P238" s="18">
        <f t="shared" si="155"/>
        <v>11258770</v>
      </c>
      <c r="Q238" s="18">
        <f t="shared" si="151"/>
        <v>138347438</v>
      </c>
      <c r="R238" s="18">
        <f t="shared" si="156"/>
        <v>6318786</v>
      </c>
      <c r="S238" s="124"/>
      <c r="T238" s="18">
        <v>153999994</v>
      </c>
      <c r="U238" s="18"/>
      <c r="V238" s="18">
        <v>13999999.454545455</v>
      </c>
      <c r="W238" s="18">
        <v>13999999.454545455</v>
      </c>
      <c r="X238" s="18">
        <v>13999999.454545455</v>
      </c>
      <c r="Y238" s="18">
        <v>13999999.454545455</v>
      </c>
      <c r="Z238" s="18">
        <v>13999999.454545455</v>
      </c>
      <c r="AA238" s="18">
        <v>13999999.454545455</v>
      </c>
      <c r="AB238" s="18">
        <v>13999999.454545455</v>
      </c>
      <c r="AC238" s="18">
        <v>13999999.454545455</v>
      </c>
      <c r="AD238" s="18">
        <v>13999999.454545455</v>
      </c>
      <c r="AE238" s="18">
        <v>13999999.454545455</v>
      </c>
      <c r="AF238" s="18">
        <v>13999999.454545455</v>
      </c>
      <c r="AG238" s="18">
        <v>13999999.454545455</v>
      </c>
      <c r="AH238" s="18">
        <f t="shared" si="149"/>
        <v>153999994.00000003</v>
      </c>
      <c r="AI238" s="124"/>
      <c r="AJ238" s="18">
        <v>1500000</v>
      </c>
      <c r="AK238" s="18">
        <v>4818786</v>
      </c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>
        <f t="shared" si="143"/>
        <v>6318786</v>
      </c>
      <c r="AW238" s="18">
        <f t="shared" si="141"/>
        <v>6318786</v>
      </c>
      <c r="AX238" s="124"/>
      <c r="AY238" s="133" t="e">
        <f t="shared" si="144"/>
        <v>#DIV/0!</v>
      </c>
      <c r="AZ238" s="133">
        <f t="shared" si="145"/>
        <v>-0.6558009865896488</v>
      </c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33">
        <f t="shared" si="146"/>
        <v>-0.54865812527239455</v>
      </c>
      <c r="BL238" s="18"/>
    </row>
    <row r="239" spans="1:64">
      <c r="A239" s="13" t="s">
        <v>419</v>
      </c>
      <c r="B239" s="14" t="s">
        <v>420</v>
      </c>
      <c r="C239" s="15">
        <f>+C240+C241</f>
        <v>100800000</v>
      </c>
      <c r="D239" s="15">
        <f t="shared" ref="D239:AF239" si="178">+D240+D241</f>
        <v>0</v>
      </c>
      <c r="E239" s="15">
        <f t="shared" si="178"/>
        <v>0</v>
      </c>
      <c r="F239" s="15">
        <f t="shared" si="178"/>
        <v>30000000</v>
      </c>
      <c r="G239" s="15">
        <f t="shared" si="178"/>
        <v>130800000</v>
      </c>
      <c r="H239" s="15">
        <f t="shared" si="178"/>
        <v>3100000</v>
      </c>
      <c r="I239" s="15">
        <f t="shared" si="178"/>
        <v>3300000</v>
      </c>
      <c r="J239" s="15">
        <f t="shared" si="178"/>
        <v>127500000</v>
      </c>
      <c r="K239" s="15">
        <f t="shared" si="178"/>
        <v>3100000</v>
      </c>
      <c r="L239" s="15">
        <f t="shared" si="178"/>
        <v>3300000</v>
      </c>
      <c r="M239" s="15">
        <f t="shared" si="178"/>
        <v>0</v>
      </c>
      <c r="N239" s="15">
        <f t="shared" si="178"/>
        <v>200000</v>
      </c>
      <c r="O239" s="15">
        <f t="shared" si="178"/>
        <v>3300000</v>
      </c>
      <c r="P239" s="15">
        <f t="shared" si="178"/>
        <v>0</v>
      </c>
      <c r="Q239" s="15">
        <f t="shared" si="178"/>
        <v>127500000</v>
      </c>
      <c r="R239" s="15">
        <f t="shared" si="178"/>
        <v>3300000</v>
      </c>
      <c r="S239" s="124"/>
      <c r="T239" s="15">
        <f t="shared" si="178"/>
        <v>130800000</v>
      </c>
      <c r="U239" s="15">
        <f t="shared" si="178"/>
        <v>0</v>
      </c>
      <c r="V239" s="15">
        <f t="shared" si="178"/>
        <v>11618181.818181818</v>
      </c>
      <c r="W239" s="15">
        <f t="shared" si="178"/>
        <v>14618181.818181818</v>
      </c>
      <c r="X239" s="15">
        <f t="shared" si="178"/>
        <v>11618181.818181818</v>
      </c>
      <c r="Y239" s="15">
        <f t="shared" si="178"/>
        <v>11618181.818181818</v>
      </c>
      <c r="Z239" s="15">
        <f t="shared" si="178"/>
        <v>11618181.818181818</v>
      </c>
      <c r="AA239" s="15">
        <f t="shared" si="178"/>
        <v>11618181.818181818</v>
      </c>
      <c r="AB239" s="15">
        <f t="shared" si="178"/>
        <v>11618181.818181818</v>
      </c>
      <c r="AC239" s="15">
        <f t="shared" si="178"/>
        <v>11618181.818181818</v>
      </c>
      <c r="AD239" s="15">
        <f t="shared" si="178"/>
        <v>11618181.818181818</v>
      </c>
      <c r="AE239" s="15">
        <f t="shared" si="178"/>
        <v>11618181.818181818</v>
      </c>
      <c r="AF239" s="15">
        <f t="shared" si="178"/>
        <v>11618181.818181818</v>
      </c>
      <c r="AG239" s="15">
        <f t="shared" si="142"/>
        <v>11618181.818181818</v>
      </c>
      <c r="AH239" s="15">
        <f t="shared" si="149"/>
        <v>130799999.99999997</v>
      </c>
      <c r="AI239" s="124"/>
      <c r="AJ239" s="15">
        <v>200000</v>
      </c>
      <c r="AK239" s="15">
        <v>3100000</v>
      </c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>
        <f t="shared" si="143"/>
        <v>3300000</v>
      </c>
      <c r="AW239" s="15">
        <f t="shared" si="141"/>
        <v>3300000</v>
      </c>
      <c r="AX239" s="124"/>
      <c r="AY239" s="132" t="e">
        <f t="shared" si="144"/>
        <v>#DIV/0!</v>
      </c>
      <c r="AZ239" s="132">
        <f t="shared" si="145"/>
        <v>-0.73317683881064166</v>
      </c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32">
        <f t="shared" si="146"/>
        <v>-0.715962441314554</v>
      </c>
      <c r="BL239" s="15"/>
    </row>
    <row r="240" spans="1:64">
      <c r="A240" s="16" t="s">
        <v>421</v>
      </c>
      <c r="B240" s="17" t="s">
        <v>422</v>
      </c>
      <c r="C240" s="18">
        <v>3000000</v>
      </c>
      <c r="D240" s="18">
        <v>0</v>
      </c>
      <c r="E240" s="18">
        <v>0</v>
      </c>
      <c r="F240" s="18">
        <v>0</v>
      </c>
      <c r="G240" s="18">
        <f t="shared" si="154"/>
        <v>3000000</v>
      </c>
      <c r="H240" s="18">
        <v>0</v>
      </c>
      <c r="I240" s="18">
        <v>0</v>
      </c>
      <c r="J240" s="18">
        <f t="shared" si="150"/>
        <v>3000000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f t="shared" si="155"/>
        <v>0</v>
      </c>
      <c r="Q240" s="18">
        <f t="shared" si="151"/>
        <v>3000000</v>
      </c>
      <c r="R240" s="18">
        <f t="shared" si="156"/>
        <v>0</v>
      </c>
      <c r="S240" s="124"/>
      <c r="T240" s="18">
        <v>3000000</v>
      </c>
      <c r="U240" s="18">
        <v>0</v>
      </c>
      <c r="V240" s="18">
        <v>0</v>
      </c>
      <c r="W240" s="18">
        <v>3000000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f t="shared" si="142"/>
        <v>0</v>
      </c>
      <c r="AH240" s="18">
        <f t="shared" si="149"/>
        <v>3000000</v>
      </c>
      <c r="AI240" s="124"/>
      <c r="AJ240" s="18">
        <v>0</v>
      </c>
      <c r="AK240" s="18">
        <v>0</v>
      </c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>
        <f t="shared" si="143"/>
        <v>0</v>
      </c>
      <c r="AW240" s="18">
        <f t="shared" si="141"/>
        <v>0</v>
      </c>
      <c r="AX240" s="124"/>
      <c r="AY240" s="133" t="e">
        <f t="shared" si="144"/>
        <v>#DIV/0!</v>
      </c>
      <c r="AZ240" s="133" t="e">
        <f t="shared" si="145"/>
        <v>#DIV/0!</v>
      </c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33" t="e">
        <f t="shared" si="146"/>
        <v>#DIV/0!</v>
      </c>
      <c r="BL240" s="18"/>
    </row>
    <row r="241" spans="1:64">
      <c r="A241" s="16" t="s">
        <v>423</v>
      </c>
      <c r="B241" s="17" t="s">
        <v>424</v>
      </c>
      <c r="C241" s="18">
        <v>97800000</v>
      </c>
      <c r="D241" s="18">
        <v>0</v>
      </c>
      <c r="E241" s="18">
        <v>0</v>
      </c>
      <c r="F241" s="18">
        <v>30000000</v>
      </c>
      <c r="G241" s="18">
        <f t="shared" si="154"/>
        <v>127800000</v>
      </c>
      <c r="H241" s="18">
        <v>3100000</v>
      </c>
      <c r="I241" s="18">
        <v>3300000</v>
      </c>
      <c r="J241" s="18">
        <f t="shared" si="150"/>
        <v>124500000</v>
      </c>
      <c r="K241" s="18">
        <v>3100000</v>
      </c>
      <c r="L241" s="18">
        <v>3300000</v>
      </c>
      <c r="M241" s="18">
        <v>0</v>
      </c>
      <c r="N241" s="18">
        <v>200000</v>
      </c>
      <c r="O241" s="18">
        <v>3300000</v>
      </c>
      <c r="P241" s="18">
        <f t="shared" si="155"/>
        <v>0</v>
      </c>
      <c r="Q241" s="18">
        <f t="shared" si="151"/>
        <v>124500000</v>
      </c>
      <c r="R241" s="18">
        <f t="shared" si="156"/>
        <v>3300000</v>
      </c>
      <c r="S241" s="124"/>
      <c r="T241" s="18">
        <v>127800000</v>
      </c>
      <c r="U241" s="18"/>
      <c r="V241" s="18">
        <v>11618181.818181818</v>
      </c>
      <c r="W241" s="18">
        <v>11618181.818181818</v>
      </c>
      <c r="X241" s="18">
        <v>11618181.818181818</v>
      </c>
      <c r="Y241" s="18">
        <v>11618181.818181818</v>
      </c>
      <c r="Z241" s="18">
        <v>11618181.818181818</v>
      </c>
      <c r="AA241" s="18">
        <v>11618181.818181818</v>
      </c>
      <c r="AB241" s="18">
        <v>11618181.818181818</v>
      </c>
      <c r="AC241" s="18">
        <v>11618181.818181818</v>
      </c>
      <c r="AD241" s="18">
        <v>11618181.818181818</v>
      </c>
      <c r="AE241" s="18">
        <v>11618181.818181818</v>
      </c>
      <c r="AF241" s="18">
        <v>11618181.818181818</v>
      </c>
      <c r="AG241" s="18">
        <f t="shared" si="142"/>
        <v>11618181.818181818</v>
      </c>
      <c r="AH241" s="18">
        <f t="shared" si="149"/>
        <v>127799999.99999997</v>
      </c>
      <c r="AI241" s="124"/>
      <c r="AJ241" s="18">
        <v>200000</v>
      </c>
      <c r="AK241" s="18">
        <v>3100000</v>
      </c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>
        <f t="shared" si="143"/>
        <v>3300000</v>
      </c>
      <c r="AW241" s="18">
        <f t="shared" si="141"/>
        <v>3300000</v>
      </c>
      <c r="AX241" s="124"/>
      <c r="AY241" s="133" t="e">
        <f t="shared" si="144"/>
        <v>#DIV/0!</v>
      </c>
      <c r="AZ241" s="133">
        <f t="shared" si="145"/>
        <v>-0.73317683881064166</v>
      </c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33">
        <f t="shared" si="146"/>
        <v>-0.715962441314554</v>
      </c>
      <c r="BL241" s="18"/>
    </row>
    <row r="242" spans="1:64">
      <c r="A242" s="13" t="s">
        <v>425</v>
      </c>
      <c r="B242" s="14" t="s">
        <v>426</v>
      </c>
      <c r="C242" s="15">
        <f>+C243</f>
        <v>2500000</v>
      </c>
      <c r="D242" s="15">
        <f t="shared" ref="D242:AF242" si="179">+D243</f>
        <v>0</v>
      </c>
      <c r="E242" s="15">
        <f t="shared" si="179"/>
        <v>0</v>
      </c>
      <c r="F242" s="15">
        <f t="shared" si="179"/>
        <v>0</v>
      </c>
      <c r="G242" s="15">
        <f t="shared" si="179"/>
        <v>2500000</v>
      </c>
      <c r="H242" s="15">
        <f t="shared" si="179"/>
        <v>0</v>
      </c>
      <c r="I242" s="15">
        <f t="shared" si="179"/>
        <v>0</v>
      </c>
      <c r="J242" s="15">
        <f t="shared" si="179"/>
        <v>2500000</v>
      </c>
      <c r="K242" s="15">
        <f t="shared" si="179"/>
        <v>0</v>
      </c>
      <c r="L242" s="15">
        <f t="shared" si="179"/>
        <v>0</v>
      </c>
      <c r="M242" s="15">
        <f t="shared" si="179"/>
        <v>0</v>
      </c>
      <c r="N242" s="15">
        <f t="shared" si="179"/>
        <v>0</v>
      </c>
      <c r="O242" s="15">
        <f t="shared" si="179"/>
        <v>0</v>
      </c>
      <c r="P242" s="15">
        <f t="shared" si="179"/>
        <v>0</v>
      </c>
      <c r="Q242" s="15">
        <f t="shared" si="179"/>
        <v>2500000</v>
      </c>
      <c r="R242" s="15">
        <f t="shared" si="179"/>
        <v>0</v>
      </c>
      <c r="S242" s="124"/>
      <c r="T242" s="15">
        <f t="shared" si="179"/>
        <v>2500000</v>
      </c>
      <c r="U242" s="15">
        <f t="shared" si="179"/>
        <v>0</v>
      </c>
      <c r="V242" s="15">
        <f t="shared" si="179"/>
        <v>0</v>
      </c>
      <c r="W242" s="15">
        <f t="shared" si="179"/>
        <v>1500000</v>
      </c>
      <c r="X242" s="15">
        <f t="shared" si="179"/>
        <v>0</v>
      </c>
      <c r="Y242" s="15">
        <f t="shared" si="179"/>
        <v>0</v>
      </c>
      <c r="Z242" s="15">
        <f t="shared" si="179"/>
        <v>1000000</v>
      </c>
      <c r="AA242" s="15">
        <f t="shared" si="179"/>
        <v>0</v>
      </c>
      <c r="AB242" s="15">
        <f t="shared" si="179"/>
        <v>0</v>
      </c>
      <c r="AC242" s="15">
        <f t="shared" si="179"/>
        <v>0</v>
      </c>
      <c r="AD242" s="15">
        <f t="shared" si="179"/>
        <v>0</v>
      </c>
      <c r="AE242" s="15">
        <f t="shared" si="179"/>
        <v>0</v>
      </c>
      <c r="AF242" s="15">
        <f t="shared" si="179"/>
        <v>0</v>
      </c>
      <c r="AG242" s="15">
        <f t="shared" si="142"/>
        <v>0</v>
      </c>
      <c r="AH242" s="15">
        <f t="shared" si="149"/>
        <v>2500000</v>
      </c>
      <c r="AI242" s="124"/>
      <c r="AJ242" s="15">
        <v>0</v>
      </c>
      <c r="AK242" s="15">
        <v>0</v>
      </c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>
        <f t="shared" si="143"/>
        <v>0</v>
      </c>
      <c r="AW242" s="15">
        <f t="shared" si="141"/>
        <v>0</v>
      </c>
      <c r="AX242" s="124"/>
      <c r="AY242" s="132" t="e">
        <f t="shared" si="144"/>
        <v>#DIV/0!</v>
      </c>
      <c r="AZ242" s="132" t="e">
        <f t="shared" si="145"/>
        <v>#DIV/0!</v>
      </c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32" t="e">
        <f t="shared" si="146"/>
        <v>#DIV/0!</v>
      </c>
      <c r="BL242" s="15"/>
    </row>
    <row r="243" spans="1:64">
      <c r="A243" s="16" t="s">
        <v>427</v>
      </c>
      <c r="B243" s="17" t="s">
        <v>428</v>
      </c>
      <c r="C243" s="18">
        <v>2500000</v>
      </c>
      <c r="D243" s="18">
        <v>0</v>
      </c>
      <c r="E243" s="18">
        <v>0</v>
      </c>
      <c r="F243" s="18">
        <v>0</v>
      </c>
      <c r="G243" s="18">
        <f t="shared" si="154"/>
        <v>2500000</v>
      </c>
      <c r="H243" s="18">
        <v>0</v>
      </c>
      <c r="I243" s="18">
        <v>0</v>
      </c>
      <c r="J243" s="18">
        <f t="shared" si="150"/>
        <v>2500000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f t="shared" si="155"/>
        <v>0</v>
      </c>
      <c r="Q243" s="18">
        <f t="shared" si="151"/>
        <v>2500000</v>
      </c>
      <c r="R243" s="18">
        <f t="shared" si="156"/>
        <v>0</v>
      </c>
      <c r="S243" s="124"/>
      <c r="T243" s="18">
        <v>2500000</v>
      </c>
      <c r="U243" s="18">
        <v>0</v>
      </c>
      <c r="V243" s="18">
        <v>0</v>
      </c>
      <c r="W243" s="18">
        <v>1500000</v>
      </c>
      <c r="X243" s="18">
        <v>0</v>
      </c>
      <c r="Y243" s="18">
        <v>0</v>
      </c>
      <c r="Z243" s="18">
        <v>1000000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f t="shared" si="142"/>
        <v>0</v>
      </c>
      <c r="AH243" s="18">
        <f t="shared" si="149"/>
        <v>2500000</v>
      </c>
      <c r="AI243" s="124"/>
      <c r="AJ243" s="18">
        <v>0</v>
      </c>
      <c r="AK243" s="18">
        <v>0</v>
      </c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>
        <f t="shared" si="143"/>
        <v>0</v>
      </c>
      <c r="AW243" s="18">
        <f t="shared" si="141"/>
        <v>0</v>
      </c>
      <c r="AX243" s="124"/>
      <c r="AY243" s="133" t="e">
        <f t="shared" si="144"/>
        <v>#DIV/0!</v>
      </c>
      <c r="AZ243" s="133" t="e">
        <f t="shared" si="145"/>
        <v>#DIV/0!</v>
      </c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33" t="e">
        <f t="shared" si="146"/>
        <v>#DIV/0!</v>
      </c>
      <c r="BL243" s="18"/>
    </row>
    <row r="244" spans="1:64">
      <c r="A244" s="13" t="s">
        <v>429</v>
      </c>
      <c r="B244" s="14" t="s">
        <v>430</v>
      </c>
      <c r="C244" s="15">
        <f>+C245</f>
        <v>26000000</v>
      </c>
      <c r="D244" s="15">
        <f t="shared" ref="D244:AF244" si="180">+D245</f>
        <v>0</v>
      </c>
      <c r="E244" s="15">
        <f t="shared" si="180"/>
        <v>0</v>
      </c>
      <c r="F244" s="15">
        <f t="shared" si="180"/>
        <v>30000000</v>
      </c>
      <c r="G244" s="15">
        <f t="shared" si="180"/>
        <v>56000000</v>
      </c>
      <c r="H244" s="15">
        <f t="shared" si="180"/>
        <v>1000000</v>
      </c>
      <c r="I244" s="15">
        <f t="shared" si="180"/>
        <v>1000000</v>
      </c>
      <c r="J244" s="15">
        <f t="shared" si="180"/>
        <v>55000000</v>
      </c>
      <c r="K244" s="15">
        <f t="shared" si="180"/>
        <v>1000000</v>
      </c>
      <c r="L244" s="15">
        <f t="shared" si="180"/>
        <v>1000000</v>
      </c>
      <c r="M244" s="15">
        <f t="shared" si="180"/>
        <v>0</v>
      </c>
      <c r="N244" s="15">
        <f t="shared" si="180"/>
        <v>0</v>
      </c>
      <c r="O244" s="15">
        <f t="shared" si="180"/>
        <v>7550000</v>
      </c>
      <c r="P244" s="15">
        <f t="shared" si="180"/>
        <v>6550000</v>
      </c>
      <c r="Q244" s="15">
        <f t="shared" si="180"/>
        <v>48450000</v>
      </c>
      <c r="R244" s="15">
        <f t="shared" si="180"/>
        <v>1000000</v>
      </c>
      <c r="S244" s="124"/>
      <c r="T244" s="15">
        <f t="shared" si="180"/>
        <v>56000000</v>
      </c>
      <c r="U244" s="15">
        <f t="shared" si="180"/>
        <v>0</v>
      </c>
      <c r="V244" s="15">
        <f t="shared" si="180"/>
        <v>5090909.0909090908</v>
      </c>
      <c r="W244" s="15">
        <f t="shared" si="180"/>
        <v>5090909.0909090908</v>
      </c>
      <c r="X244" s="15">
        <f t="shared" si="180"/>
        <v>5090909.0909090908</v>
      </c>
      <c r="Y244" s="15">
        <f t="shared" si="180"/>
        <v>5090909.0909090908</v>
      </c>
      <c r="Z244" s="15">
        <f t="shared" si="180"/>
        <v>5090909.0909090908</v>
      </c>
      <c r="AA244" s="15">
        <f t="shared" si="180"/>
        <v>5090909.0909090908</v>
      </c>
      <c r="AB244" s="15">
        <f t="shared" si="180"/>
        <v>5090909.0909090908</v>
      </c>
      <c r="AC244" s="15">
        <f t="shared" si="180"/>
        <v>5090909.0909090908</v>
      </c>
      <c r="AD244" s="15">
        <f t="shared" si="180"/>
        <v>5090909.0909090908</v>
      </c>
      <c r="AE244" s="15">
        <f t="shared" si="180"/>
        <v>5090909.0909090908</v>
      </c>
      <c r="AF244" s="15">
        <f t="shared" si="180"/>
        <v>5090909.0909090908</v>
      </c>
      <c r="AG244" s="15">
        <f t="shared" si="142"/>
        <v>5090909.0909090908</v>
      </c>
      <c r="AH244" s="15">
        <f t="shared" si="149"/>
        <v>56000000.000000007</v>
      </c>
      <c r="AI244" s="124"/>
      <c r="AJ244" s="15">
        <v>0</v>
      </c>
      <c r="AK244" s="15">
        <v>1000000</v>
      </c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>
        <f t="shared" si="143"/>
        <v>1000000</v>
      </c>
      <c r="AW244" s="15">
        <f t="shared" si="141"/>
        <v>1000000</v>
      </c>
      <c r="AX244" s="124"/>
      <c r="AY244" s="132" t="e">
        <f t="shared" si="144"/>
        <v>#DIV/0!</v>
      </c>
      <c r="AZ244" s="132">
        <f t="shared" si="145"/>
        <v>-0.8035714285714286</v>
      </c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32">
        <f t="shared" si="146"/>
        <v>-0.8035714285714286</v>
      </c>
      <c r="BL244" s="15"/>
    </row>
    <row r="245" spans="1:64">
      <c r="A245" s="16" t="s">
        <v>431</v>
      </c>
      <c r="B245" s="17" t="s">
        <v>432</v>
      </c>
      <c r="C245" s="18">
        <v>26000000</v>
      </c>
      <c r="D245" s="18">
        <v>0</v>
      </c>
      <c r="E245" s="18">
        <v>0</v>
      </c>
      <c r="F245" s="18">
        <v>30000000</v>
      </c>
      <c r="G245" s="18">
        <f t="shared" si="154"/>
        <v>56000000</v>
      </c>
      <c r="H245" s="18">
        <v>1000000</v>
      </c>
      <c r="I245" s="18">
        <v>1000000</v>
      </c>
      <c r="J245" s="18">
        <f t="shared" si="150"/>
        <v>55000000</v>
      </c>
      <c r="K245" s="18">
        <v>1000000</v>
      </c>
      <c r="L245" s="18">
        <v>1000000</v>
      </c>
      <c r="M245" s="18">
        <v>0</v>
      </c>
      <c r="N245" s="18">
        <v>0</v>
      </c>
      <c r="O245" s="18">
        <v>7550000</v>
      </c>
      <c r="P245" s="18">
        <f t="shared" si="155"/>
        <v>6550000</v>
      </c>
      <c r="Q245" s="18">
        <f t="shared" si="151"/>
        <v>48450000</v>
      </c>
      <c r="R245" s="18">
        <f t="shared" si="156"/>
        <v>1000000</v>
      </c>
      <c r="S245" s="124"/>
      <c r="T245" s="18">
        <v>56000000</v>
      </c>
      <c r="U245" s="18">
        <v>0</v>
      </c>
      <c r="V245" s="18">
        <v>5090909.0909090908</v>
      </c>
      <c r="W245" s="18">
        <v>5090909.0909090908</v>
      </c>
      <c r="X245" s="18">
        <v>5090909.0909090908</v>
      </c>
      <c r="Y245" s="18">
        <v>5090909.0909090908</v>
      </c>
      <c r="Z245" s="18">
        <v>5090909.0909090908</v>
      </c>
      <c r="AA245" s="18">
        <v>5090909.0909090908</v>
      </c>
      <c r="AB245" s="18">
        <v>5090909.0909090908</v>
      </c>
      <c r="AC245" s="18">
        <v>5090909.0909090908</v>
      </c>
      <c r="AD245" s="18">
        <v>5090909.0909090908</v>
      </c>
      <c r="AE245" s="18">
        <v>5090909.0909090908</v>
      </c>
      <c r="AF245" s="18">
        <v>5090909.0909090908</v>
      </c>
      <c r="AG245" s="18">
        <f t="shared" si="142"/>
        <v>5090909.0909090908</v>
      </c>
      <c r="AH245" s="18">
        <f t="shared" si="149"/>
        <v>56000000.000000007</v>
      </c>
      <c r="AI245" s="124"/>
      <c r="AJ245" s="18">
        <v>0</v>
      </c>
      <c r="AK245" s="18">
        <v>1000000</v>
      </c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>
        <f t="shared" si="143"/>
        <v>1000000</v>
      </c>
      <c r="AW245" s="18">
        <f t="shared" si="141"/>
        <v>1000000</v>
      </c>
      <c r="AX245" s="124"/>
      <c r="AY245" s="133" t="e">
        <f t="shared" si="144"/>
        <v>#DIV/0!</v>
      </c>
      <c r="AZ245" s="133">
        <f t="shared" si="145"/>
        <v>-0.8035714285714286</v>
      </c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33">
        <f t="shared" si="146"/>
        <v>-0.8035714285714286</v>
      </c>
      <c r="BL245" s="18"/>
    </row>
    <row r="246" spans="1:64">
      <c r="A246" s="13" t="s">
        <v>433</v>
      </c>
      <c r="B246" s="14" t="s">
        <v>434</v>
      </c>
      <c r="C246" s="15">
        <f>+C247+C250+C253</f>
        <v>703484560</v>
      </c>
      <c r="D246" s="15">
        <f t="shared" ref="D246:AF246" si="181">+D247+D250+D253</f>
        <v>0</v>
      </c>
      <c r="E246" s="15">
        <f t="shared" si="181"/>
        <v>0</v>
      </c>
      <c r="F246" s="15">
        <f t="shared" si="181"/>
        <v>0</v>
      </c>
      <c r="G246" s="15">
        <f t="shared" si="181"/>
        <v>703484560</v>
      </c>
      <c r="H246" s="15">
        <f t="shared" si="181"/>
        <v>133325162</v>
      </c>
      <c r="I246" s="15">
        <f t="shared" si="181"/>
        <v>134416062</v>
      </c>
      <c r="J246" s="15">
        <f t="shared" si="181"/>
        <v>569068498</v>
      </c>
      <c r="K246" s="15">
        <f t="shared" si="181"/>
        <v>43474803</v>
      </c>
      <c r="L246" s="15">
        <f t="shared" si="181"/>
        <v>44565703</v>
      </c>
      <c r="M246" s="15">
        <f t="shared" si="181"/>
        <v>0</v>
      </c>
      <c r="N246" s="15">
        <f t="shared" si="181"/>
        <v>118303142</v>
      </c>
      <c r="O246" s="15">
        <f t="shared" si="181"/>
        <v>258511394</v>
      </c>
      <c r="P246" s="15">
        <f t="shared" si="181"/>
        <v>124095332</v>
      </c>
      <c r="Q246" s="15">
        <f t="shared" si="181"/>
        <v>444973166</v>
      </c>
      <c r="R246" s="15">
        <f t="shared" si="181"/>
        <v>44565703</v>
      </c>
      <c r="S246" s="124"/>
      <c r="T246" s="15">
        <f t="shared" si="181"/>
        <v>703484560</v>
      </c>
      <c r="U246" s="15">
        <f t="shared" si="181"/>
        <v>6666666.6699999999</v>
      </c>
      <c r="V246" s="15">
        <f t="shared" si="181"/>
        <v>58801626.670000002</v>
      </c>
      <c r="W246" s="15">
        <f t="shared" si="181"/>
        <v>108801626.67</v>
      </c>
      <c r="X246" s="15">
        <f t="shared" si="181"/>
        <v>58801626.670000002</v>
      </c>
      <c r="Y246" s="15">
        <f t="shared" si="181"/>
        <v>58801626.670000002</v>
      </c>
      <c r="Z246" s="15">
        <f t="shared" si="181"/>
        <v>58801626.670000002</v>
      </c>
      <c r="AA246" s="15">
        <f t="shared" si="181"/>
        <v>58801626.670000002</v>
      </c>
      <c r="AB246" s="15">
        <f t="shared" si="181"/>
        <v>58801626.670000002</v>
      </c>
      <c r="AC246" s="15">
        <f t="shared" si="181"/>
        <v>58801626.670000002</v>
      </c>
      <c r="AD246" s="15">
        <f t="shared" si="181"/>
        <v>58801626.670000002</v>
      </c>
      <c r="AE246" s="15">
        <f t="shared" si="181"/>
        <v>58801626.670000002</v>
      </c>
      <c r="AF246" s="15">
        <f t="shared" si="181"/>
        <v>58801626.630000003</v>
      </c>
      <c r="AG246" s="15">
        <f t="shared" si="142"/>
        <v>65468293.340000004</v>
      </c>
      <c r="AH246" s="15">
        <f t="shared" si="149"/>
        <v>703484560</v>
      </c>
      <c r="AI246" s="124"/>
      <c r="AJ246" s="15">
        <v>1090900</v>
      </c>
      <c r="AK246" s="15">
        <v>43474803</v>
      </c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>
        <f t="shared" si="143"/>
        <v>44565703</v>
      </c>
      <c r="AW246" s="15">
        <f t="shared" si="141"/>
        <v>44565703</v>
      </c>
      <c r="AX246" s="124"/>
      <c r="AY246" s="132">
        <f t="shared" si="144"/>
        <v>-0.83636500008181747</v>
      </c>
      <c r="AZ246" s="132">
        <f t="shared" si="145"/>
        <v>-0.26065305567166552</v>
      </c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32">
        <f t="shared" si="146"/>
        <v>-0.31927806994212388</v>
      </c>
      <c r="BL246" s="15"/>
    </row>
    <row r="247" spans="1:64">
      <c r="A247" s="13" t="s">
        <v>435</v>
      </c>
      <c r="B247" s="14" t="s">
        <v>436</v>
      </c>
      <c r="C247" s="15">
        <f>+C248+C249</f>
        <v>406284560</v>
      </c>
      <c r="D247" s="15">
        <f t="shared" ref="D247:AF247" si="182">+D248+D249</f>
        <v>0</v>
      </c>
      <c r="E247" s="15">
        <f t="shared" si="182"/>
        <v>0</v>
      </c>
      <c r="F247" s="15">
        <f t="shared" si="182"/>
        <v>0</v>
      </c>
      <c r="G247" s="15">
        <f t="shared" si="182"/>
        <v>406284560</v>
      </c>
      <c r="H247" s="15">
        <f t="shared" si="182"/>
        <v>109187334</v>
      </c>
      <c r="I247" s="15">
        <f t="shared" si="182"/>
        <v>109187334</v>
      </c>
      <c r="J247" s="15">
        <f t="shared" si="182"/>
        <v>297097226</v>
      </c>
      <c r="K247" s="15">
        <f t="shared" si="182"/>
        <v>37541775</v>
      </c>
      <c r="L247" s="15">
        <f t="shared" si="182"/>
        <v>37541775</v>
      </c>
      <c r="M247" s="15">
        <f t="shared" si="182"/>
        <v>0</v>
      </c>
      <c r="N247" s="15">
        <f t="shared" si="182"/>
        <v>117212242</v>
      </c>
      <c r="O247" s="15">
        <f t="shared" si="182"/>
        <v>215459576</v>
      </c>
      <c r="P247" s="15">
        <f t="shared" si="182"/>
        <v>106272242</v>
      </c>
      <c r="Q247" s="15">
        <f t="shared" si="182"/>
        <v>190824984</v>
      </c>
      <c r="R247" s="15">
        <f t="shared" si="182"/>
        <v>37541775</v>
      </c>
      <c r="S247" s="124"/>
      <c r="T247" s="15">
        <f t="shared" si="182"/>
        <v>406284560</v>
      </c>
      <c r="U247" s="15">
        <f t="shared" si="182"/>
        <v>0</v>
      </c>
      <c r="V247" s="15">
        <f t="shared" si="182"/>
        <v>36934960</v>
      </c>
      <c r="W247" s="15">
        <f t="shared" si="182"/>
        <v>36934960</v>
      </c>
      <c r="X247" s="15">
        <f t="shared" si="182"/>
        <v>36934960</v>
      </c>
      <c r="Y247" s="15">
        <f t="shared" si="182"/>
        <v>36934960</v>
      </c>
      <c r="Z247" s="15">
        <f t="shared" si="182"/>
        <v>36934960</v>
      </c>
      <c r="AA247" s="15">
        <f t="shared" si="182"/>
        <v>36934960</v>
      </c>
      <c r="AB247" s="15">
        <f t="shared" si="182"/>
        <v>36934960</v>
      </c>
      <c r="AC247" s="15">
        <f t="shared" si="182"/>
        <v>36934960</v>
      </c>
      <c r="AD247" s="15">
        <f t="shared" si="182"/>
        <v>36934960</v>
      </c>
      <c r="AE247" s="15">
        <f t="shared" si="182"/>
        <v>36934960</v>
      </c>
      <c r="AF247" s="15">
        <f t="shared" si="182"/>
        <v>36934960</v>
      </c>
      <c r="AG247" s="15">
        <f t="shared" si="142"/>
        <v>36934960</v>
      </c>
      <c r="AH247" s="15">
        <f t="shared" si="149"/>
        <v>406284560</v>
      </c>
      <c r="AI247" s="124"/>
      <c r="AJ247" s="15">
        <v>0</v>
      </c>
      <c r="AK247" s="15">
        <v>37541775</v>
      </c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>
        <f t="shared" si="143"/>
        <v>37541775</v>
      </c>
      <c r="AW247" s="15">
        <f t="shared" si="141"/>
        <v>37541775</v>
      </c>
      <c r="AX247" s="124"/>
      <c r="AY247" s="132" t="e">
        <f t="shared" si="144"/>
        <v>#DIV/0!</v>
      </c>
      <c r="AZ247" s="132">
        <f t="shared" si="145"/>
        <v>1.6429285424974061E-2</v>
      </c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32">
        <f t="shared" si="146"/>
        <v>1.6429285424974061E-2</v>
      </c>
      <c r="BL247" s="15"/>
    </row>
    <row r="248" spans="1:64">
      <c r="A248" s="16" t="s">
        <v>437</v>
      </c>
      <c r="B248" s="17" t="s">
        <v>438</v>
      </c>
      <c r="C248" s="18">
        <v>159250803</v>
      </c>
      <c r="D248" s="18">
        <v>0</v>
      </c>
      <c r="E248" s="18">
        <v>0</v>
      </c>
      <c r="F248" s="18">
        <v>0</v>
      </c>
      <c r="G248" s="18">
        <f t="shared" si="154"/>
        <v>159250803</v>
      </c>
      <c r="H248" s="18">
        <v>21301500</v>
      </c>
      <c r="I248" s="18">
        <v>21301500</v>
      </c>
      <c r="J248" s="18">
        <f t="shared" si="150"/>
        <v>137949303</v>
      </c>
      <c r="K248" s="18">
        <v>30243287</v>
      </c>
      <c r="L248" s="18">
        <v>30243287</v>
      </c>
      <c r="M248" s="18">
        <v>0</v>
      </c>
      <c r="N248" s="18">
        <v>21301500</v>
      </c>
      <c r="O248" s="18">
        <v>90901500</v>
      </c>
      <c r="P248" s="18">
        <f t="shared" si="155"/>
        <v>69600000</v>
      </c>
      <c r="Q248" s="18">
        <f t="shared" si="151"/>
        <v>68349303</v>
      </c>
      <c r="R248" s="18">
        <f t="shared" si="156"/>
        <v>30243287</v>
      </c>
      <c r="S248" s="124"/>
      <c r="T248" s="18">
        <v>159250803</v>
      </c>
      <c r="U248" s="18"/>
      <c r="V248" s="18">
        <v>14477345.727272727</v>
      </c>
      <c r="W248" s="18">
        <v>14477345.727272727</v>
      </c>
      <c r="X248" s="18">
        <v>14477345.727272727</v>
      </c>
      <c r="Y248" s="18">
        <v>14477345.727272727</v>
      </c>
      <c r="Z248" s="18">
        <v>14477345.727272727</v>
      </c>
      <c r="AA248" s="18">
        <v>14477345.727272727</v>
      </c>
      <c r="AB248" s="18">
        <v>14477345.727272727</v>
      </c>
      <c r="AC248" s="18">
        <v>14477345.727272727</v>
      </c>
      <c r="AD248" s="18">
        <v>14477345.727272727</v>
      </c>
      <c r="AE248" s="18">
        <v>14477345.727272727</v>
      </c>
      <c r="AF248" s="18">
        <v>14477345.727272727</v>
      </c>
      <c r="AG248" s="18">
        <f t="shared" si="142"/>
        <v>14477345.727272727</v>
      </c>
      <c r="AH248" s="18">
        <f t="shared" si="149"/>
        <v>159250802.99999994</v>
      </c>
      <c r="AI248" s="124"/>
      <c r="AJ248" s="18">
        <v>0</v>
      </c>
      <c r="AK248" s="18">
        <v>30243287</v>
      </c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>
        <f t="shared" si="143"/>
        <v>30243287</v>
      </c>
      <c r="AW248" s="18">
        <f t="shared" si="141"/>
        <v>30243287</v>
      </c>
      <c r="AX248" s="124"/>
      <c r="AY248" s="133" t="e">
        <f t="shared" si="144"/>
        <v>#DIV/0!</v>
      </c>
      <c r="AZ248" s="133">
        <f t="shared" si="145"/>
        <v>1.0890077207334397</v>
      </c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33">
        <f t="shared" si="146"/>
        <v>1.0890077207334397</v>
      </c>
      <c r="BL248" s="18"/>
    </row>
    <row r="249" spans="1:64">
      <c r="A249" s="16" t="s">
        <v>439</v>
      </c>
      <c r="B249" s="17" t="s">
        <v>440</v>
      </c>
      <c r="C249" s="18">
        <v>247033757</v>
      </c>
      <c r="D249" s="18">
        <v>0</v>
      </c>
      <c r="E249" s="18">
        <v>0</v>
      </c>
      <c r="F249" s="18">
        <v>0</v>
      </c>
      <c r="G249" s="18">
        <f t="shared" si="154"/>
        <v>247033757</v>
      </c>
      <c r="H249" s="18">
        <v>87885834</v>
      </c>
      <c r="I249" s="18">
        <v>87885834</v>
      </c>
      <c r="J249" s="18">
        <f t="shared" si="150"/>
        <v>159147923</v>
      </c>
      <c r="K249" s="18">
        <v>7298488</v>
      </c>
      <c r="L249" s="18">
        <v>7298488</v>
      </c>
      <c r="M249" s="18">
        <v>0</v>
      </c>
      <c r="N249" s="18">
        <v>95910742</v>
      </c>
      <c r="O249" s="18">
        <v>124558076</v>
      </c>
      <c r="P249" s="18">
        <f t="shared" si="155"/>
        <v>36672242</v>
      </c>
      <c r="Q249" s="18">
        <f t="shared" si="151"/>
        <v>122475681</v>
      </c>
      <c r="R249" s="18">
        <f t="shared" si="156"/>
        <v>7298488</v>
      </c>
      <c r="S249" s="124"/>
      <c r="T249" s="18">
        <v>247033757</v>
      </c>
      <c r="U249" s="18"/>
      <c r="V249" s="18">
        <v>22457614.272727273</v>
      </c>
      <c r="W249" s="18">
        <v>22457614.272727273</v>
      </c>
      <c r="X249" s="18">
        <v>22457614.272727273</v>
      </c>
      <c r="Y249" s="18">
        <v>22457614.272727273</v>
      </c>
      <c r="Z249" s="18">
        <v>22457614.272727273</v>
      </c>
      <c r="AA249" s="18">
        <v>22457614.272727273</v>
      </c>
      <c r="AB249" s="18">
        <v>22457614.272727273</v>
      </c>
      <c r="AC249" s="18">
        <v>22457614.272727273</v>
      </c>
      <c r="AD249" s="18">
        <v>22457614.272727273</v>
      </c>
      <c r="AE249" s="18">
        <v>22457614.272727273</v>
      </c>
      <c r="AF249" s="18">
        <v>22457614.272727273</v>
      </c>
      <c r="AG249" s="18">
        <f t="shared" si="142"/>
        <v>22457614.272727273</v>
      </c>
      <c r="AH249" s="18">
        <f t="shared" si="149"/>
        <v>247033757.00000006</v>
      </c>
      <c r="AI249" s="124"/>
      <c r="AJ249" s="18">
        <v>0</v>
      </c>
      <c r="AK249" s="18">
        <v>7298488</v>
      </c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>
        <f t="shared" si="143"/>
        <v>7298488</v>
      </c>
      <c r="AW249" s="18">
        <f t="shared" si="141"/>
        <v>7298488</v>
      </c>
      <c r="AX249" s="124"/>
      <c r="AY249" s="133" t="e">
        <f t="shared" si="144"/>
        <v>#DIV/0!</v>
      </c>
      <c r="AZ249" s="133">
        <f t="shared" si="145"/>
        <v>-0.67501053712266534</v>
      </c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33">
        <f t="shared" si="146"/>
        <v>-0.67501053712266534</v>
      </c>
      <c r="BL249" s="18"/>
    </row>
    <row r="250" spans="1:64">
      <c r="A250" s="13" t="s">
        <v>441</v>
      </c>
      <c r="B250" s="14" t="s">
        <v>442</v>
      </c>
      <c r="C250" s="15">
        <f>+C251+C252</f>
        <v>130000000</v>
      </c>
      <c r="D250" s="15">
        <f t="shared" ref="D250:AF250" si="183">+D251+D252</f>
        <v>0</v>
      </c>
      <c r="E250" s="15">
        <f t="shared" si="183"/>
        <v>0</v>
      </c>
      <c r="F250" s="15">
        <f t="shared" si="183"/>
        <v>0</v>
      </c>
      <c r="G250" s="15">
        <f t="shared" si="183"/>
        <v>130000000</v>
      </c>
      <c r="H250" s="15">
        <f t="shared" si="183"/>
        <v>22795880</v>
      </c>
      <c r="I250" s="15">
        <f t="shared" si="183"/>
        <v>23886780</v>
      </c>
      <c r="J250" s="15">
        <f t="shared" si="183"/>
        <v>106113220</v>
      </c>
      <c r="K250" s="15">
        <f t="shared" si="183"/>
        <v>4591080</v>
      </c>
      <c r="L250" s="15">
        <f t="shared" si="183"/>
        <v>5681980</v>
      </c>
      <c r="M250" s="15">
        <f t="shared" si="183"/>
        <v>0</v>
      </c>
      <c r="N250" s="15">
        <f t="shared" si="183"/>
        <v>1090900</v>
      </c>
      <c r="O250" s="15">
        <f t="shared" si="183"/>
        <v>23886780</v>
      </c>
      <c r="P250" s="15">
        <f t="shared" si="183"/>
        <v>0</v>
      </c>
      <c r="Q250" s="15">
        <f t="shared" si="183"/>
        <v>106113220</v>
      </c>
      <c r="R250" s="15">
        <f t="shared" si="183"/>
        <v>5681980</v>
      </c>
      <c r="S250" s="124"/>
      <c r="T250" s="15">
        <f t="shared" si="183"/>
        <v>130000000</v>
      </c>
      <c r="U250" s="15">
        <f t="shared" si="183"/>
        <v>6666666.6699999999</v>
      </c>
      <c r="V250" s="15">
        <f t="shared" si="183"/>
        <v>6666666.6699999999</v>
      </c>
      <c r="W250" s="15">
        <f t="shared" si="183"/>
        <v>56666666.670000002</v>
      </c>
      <c r="X250" s="15">
        <f t="shared" si="183"/>
        <v>6666666.6699999999</v>
      </c>
      <c r="Y250" s="15">
        <f t="shared" si="183"/>
        <v>6666666.6699999999</v>
      </c>
      <c r="Z250" s="15">
        <f t="shared" si="183"/>
        <v>6666666.6699999999</v>
      </c>
      <c r="AA250" s="15">
        <f t="shared" si="183"/>
        <v>6666666.6699999999</v>
      </c>
      <c r="AB250" s="15">
        <f t="shared" si="183"/>
        <v>6666666.6699999999</v>
      </c>
      <c r="AC250" s="15">
        <f t="shared" si="183"/>
        <v>6666666.6699999999</v>
      </c>
      <c r="AD250" s="15">
        <f t="shared" si="183"/>
        <v>6666666.6699999999</v>
      </c>
      <c r="AE250" s="15">
        <f t="shared" si="183"/>
        <v>6666666.6699999999</v>
      </c>
      <c r="AF250" s="15">
        <f t="shared" si="183"/>
        <v>6666666.6299999999</v>
      </c>
      <c r="AG250" s="15">
        <f t="shared" si="142"/>
        <v>13333333.34</v>
      </c>
      <c r="AH250" s="15">
        <f t="shared" si="149"/>
        <v>130000000.00000001</v>
      </c>
      <c r="AI250" s="124"/>
      <c r="AJ250" s="15">
        <v>1090900</v>
      </c>
      <c r="AK250" s="15">
        <v>4591080</v>
      </c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>
        <f t="shared" si="143"/>
        <v>5681980</v>
      </c>
      <c r="AW250" s="15">
        <f t="shared" si="141"/>
        <v>5681980</v>
      </c>
      <c r="AX250" s="124"/>
      <c r="AY250" s="132">
        <f t="shared" si="144"/>
        <v>-0.83636500008181747</v>
      </c>
      <c r="AZ250" s="132">
        <f t="shared" si="145"/>
        <v>-0.31133800034433101</v>
      </c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32">
        <f t="shared" si="146"/>
        <v>-0.57385150021307429</v>
      </c>
      <c r="BL250" s="15"/>
    </row>
    <row r="251" spans="1:64">
      <c r="A251" s="16" t="s">
        <v>443</v>
      </c>
      <c r="B251" s="17" t="s">
        <v>444</v>
      </c>
      <c r="C251" s="18">
        <v>80000000</v>
      </c>
      <c r="D251" s="18">
        <v>0</v>
      </c>
      <c r="E251" s="18">
        <v>0</v>
      </c>
      <c r="F251" s="18">
        <v>0</v>
      </c>
      <c r="G251" s="18">
        <f t="shared" si="154"/>
        <v>80000000</v>
      </c>
      <c r="H251" s="18">
        <v>1995880</v>
      </c>
      <c r="I251" s="18">
        <v>3086780</v>
      </c>
      <c r="J251" s="18">
        <f t="shared" si="150"/>
        <v>76913220</v>
      </c>
      <c r="K251" s="18">
        <v>1995880</v>
      </c>
      <c r="L251" s="18">
        <v>3086780</v>
      </c>
      <c r="M251" s="18">
        <v>0</v>
      </c>
      <c r="N251" s="18">
        <v>1090900</v>
      </c>
      <c r="O251" s="18">
        <v>3086780</v>
      </c>
      <c r="P251" s="18">
        <f t="shared" si="155"/>
        <v>0</v>
      </c>
      <c r="Q251" s="18">
        <f t="shared" si="151"/>
        <v>76913220</v>
      </c>
      <c r="R251" s="18">
        <f t="shared" si="156"/>
        <v>3086780</v>
      </c>
      <c r="S251" s="124"/>
      <c r="T251" s="18">
        <v>80000000</v>
      </c>
      <c r="U251" s="18">
        <v>6666666.6699999999</v>
      </c>
      <c r="V251" s="18">
        <v>6666666.6699999999</v>
      </c>
      <c r="W251" s="18">
        <v>6666666.6699999999</v>
      </c>
      <c r="X251" s="18">
        <v>6666666.6699999999</v>
      </c>
      <c r="Y251" s="18">
        <v>6666666.6699999999</v>
      </c>
      <c r="Z251" s="18">
        <v>6666666.6699999999</v>
      </c>
      <c r="AA251" s="18">
        <v>6666666.6699999999</v>
      </c>
      <c r="AB251" s="18">
        <v>6666666.6699999999</v>
      </c>
      <c r="AC251" s="18">
        <v>6666666.6699999999</v>
      </c>
      <c r="AD251" s="18">
        <v>6666666.6699999999</v>
      </c>
      <c r="AE251" s="18">
        <v>6666666.6699999999</v>
      </c>
      <c r="AF251" s="18">
        <v>6666666.6299999999</v>
      </c>
      <c r="AG251" s="18">
        <f t="shared" si="142"/>
        <v>13333333.34</v>
      </c>
      <c r="AH251" s="18">
        <f t="shared" si="149"/>
        <v>80000000</v>
      </c>
      <c r="AI251" s="124"/>
      <c r="AJ251" s="18">
        <v>1090900</v>
      </c>
      <c r="AK251" s="18">
        <v>1995880</v>
      </c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>
        <f t="shared" si="143"/>
        <v>3086780</v>
      </c>
      <c r="AW251" s="18">
        <f t="shared" si="141"/>
        <v>3086780</v>
      </c>
      <c r="AX251" s="124"/>
      <c r="AY251" s="133">
        <f t="shared" si="144"/>
        <v>-0.83636500008181747</v>
      </c>
      <c r="AZ251" s="133">
        <f t="shared" si="145"/>
        <v>-0.700618000149691</v>
      </c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33">
        <f t="shared" si="146"/>
        <v>-0.76849150011575429</v>
      </c>
      <c r="BL251" s="18"/>
    </row>
    <row r="252" spans="1:64">
      <c r="A252" s="16" t="s">
        <v>445</v>
      </c>
      <c r="B252" s="17" t="s">
        <v>446</v>
      </c>
      <c r="C252" s="18">
        <v>50000000</v>
      </c>
      <c r="D252" s="18">
        <v>0</v>
      </c>
      <c r="E252" s="18">
        <v>0</v>
      </c>
      <c r="F252" s="18">
        <v>0</v>
      </c>
      <c r="G252" s="18">
        <f t="shared" si="154"/>
        <v>50000000</v>
      </c>
      <c r="H252" s="18">
        <v>20800000</v>
      </c>
      <c r="I252" s="18">
        <v>20800000</v>
      </c>
      <c r="J252" s="18">
        <f t="shared" si="150"/>
        <v>29200000</v>
      </c>
      <c r="K252" s="18">
        <v>2595200</v>
      </c>
      <c r="L252" s="18">
        <v>2595200</v>
      </c>
      <c r="M252" s="18">
        <v>0</v>
      </c>
      <c r="N252" s="18">
        <v>0</v>
      </c>
      <c r="O252" s="18">
        <v>20800000</v>
      </c>
      <c r="P252" s="18">
        <f t="shared" si="155"/>
        <v>0</v>
      </c>
      <c r="Q252" s="18">
        <f t="shared" si="151"/>
        <v>29200000</v>
      </c>
      <c r="R252" s="18">
        <f t="shared" si="156"/>
        <v>2595200</v>
      </c>
      <c r="S252" s="124"/>
      <c r="T252" s="18">
        <v>50000000</v>
      </c>
      <c r="U252" s="18">
        <v>0</v>
      </c>
      <c r="V252" s="18">
        <v>0</v>
      </c>
      <c r="W252" s="18">
        <v>50000000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f t="shared" si="142"/>
        <v>0</v>
      </c>
      <c r="AH252" s="18">
        <f t="shared" si="149"/>
        <v>50000000</v>
      </c>
      <c r="AI252" s="124"/>
      <c r="AJ252" s="18">
        <v>0</v>
      </c>
      <c r="AK252" s="18">
        <v>2595200</v>
      </c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>
        <f t="shared" si="143"/>
        <v>2595200</v>
      </c>
      <c r="AW252" s="18">
        <f t="shared" si="141"/>
        <v>2595200</v>
      </c>
      <c r="AX252" s="124"/>
      <c r="AY252" s="133" t="e">
        <f t="shared" si="144"/>
        <v>#DIV/0!</v>
      </c>
      <c r="AZ252" s="133" t="e">
        <f t="shared" si="145"/>
        <v>#DIV/0!</v>
      </c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33" t="e">
        <f t="shared" si="146"/>
        <v>#DIV/0!</v>
      </c>
      <c r="BL252" s="18"/>
    </row>
    <row r="253" spans="1:64">
      <c r="A253" s="13" t="s">
        <v>447</v>
      </c>
      <c r="B253" s="14" t="s">
        <v>448</v>
      </c>
      <c r="C253" s="15">
        <f>+C254</f>
        <v>167200000</v>
      </c>
      <c r="D253" s="15">
        <f t="shared" ref="D253:AF253" si="184">+D254</f>
        <v>0</v>
      </c>
      <c r="E253" s="15">
        <f t="shared" si="184"/>
        <v>0</v>
      </c>
      <c r="F253" s="15">
        <f t="shared" si="184"/>
        <v>0</v>
      </c>
      <c r="G253" s="15">
        <f t="shared" si="184"/>
        <v>167200000</v>
      </c>
      <c r="H253" s="15">
        <f t="shared" si="184"/>
        <v>1341948</v>
      </c>
      <c r="I253" s="15">
        <f t="shared" si="184"/>
        <v>1341948</v>
      </c>
      <c r="J253" s="15">
        <f t="shared" si="184"/>
        <v>165858052</v>
      </c>
      <c r="K253" s="15">
        <f t="shared" si="184"/>
        <v>1341948</v>
      </c>
      <c r="L253" s="15">
        <f t="shared" si="184"/>
        <v>1341948</v>
      </c>
      <c r="M253" s="15">
        <f t="shared" si="184"/>
        <v>0</v>
      </c>
      <c r="N253" s="15">
        <f t="shared" si="184"/>
        <v>0</v>
      </c>
      <c r="O253" s="15">
        <f t="shared" si="184"/>
        <v>19165038</v>
      </c>
      <c r="P253" s="15">
        <f t="shared" si="184"/>
        <v>17823090</v>
      </c>
      <c r="Q253" s="15">
        <f t="shared" si="184"/>
        <v>148034962</v>
      </c>
      <c r="R253" s="15">
        <f t="shared" si="184"/>
        <v>1341948</v>
      </c>
      <c r="S253" s="124"/>
      <c r="T253" s="15">
        <f t="shared" si="184"/>
        <v>167200000</v>
      </c>
      <c r="U253" s="15">
        <f t="shared" si="184"/>
        <v>0</v>
      </c>
      <c r="V253" s="15">
        <f t="shared" si="184"/>
        <v>15200000</v>
      </c>
      <c r="W253" s="15">
        <f t="shared" si="184"/>
        <v>15200000</v>
      </c>
      <c r="X253" s="15">
        <f t="shared" si="184"/>
        <v>15200000</v>
      </c>
      <c r="Y253" s="15">
        <f t="shared" si="184"/>
        <v>15200000</v>
      </c>
      <c r="Z253" s="15">
        <f t="shared" si="184"/>
        <v>15200000</v>
      </c>
      <c r="AA253" s="15">
        <f t="shared" si="184"/>
        <v>15200000</v>
      </c>
      <c r="AB253" s="15">
        <f t="shared" si="184"/>
        <v>15200000</v>
      </c>
      <c r="AC253" s="15">
        <f t="shared" si="184"/>
        <v>15200000</v>
      </c>
      <c r="AD253" s="15">
        <f t="shared" si="184"/>
        <v>15200000</v>
      </c>
      <c r="AE253" s="15">
        <f t="shared" si="184"/>
        <v>15200000</v>
      </c>
      <c r="AF253" s="15">
        <f t="shared" si="184"/>
        <v>15200000</v>
      </c>
      <c r="AG253" s="15">
        <f t="shared" si="142"/>
        <v>15200000</v>
      </c>
      <c r="AH253" s="15">
        <f t="shared" si="149"/>
        <v>167200000</v>
      </c>
      <c r="AI253" s="124"/>
      <c r="AJ253" s="15">
        <v>0</v>
      </c>
      <c r="AK253" s="15">
        <v>1341948</v>
      </c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>
        <f t="shared" si="143"/>
        <v>1341948</v>
      </c>
      <c r="AW253" s="15">
        <f t="shared" si="141"/>
        <v>1341948</v>
      </c>
      <c r="AX253" s="124"/>
      <c r="AY253" s="132" t="e">
        <f t="shared" si="144"/>
        <v>#DIV/0!</v>
      </c>
      <c r="AZ253" s="132">
        <f t="shared" si="145"/>
        <v>-0.91171394736842104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32">
        <f t="shared" si="146"/>
        <v>-0.91171394736842104</v>
      </c>
      <c r="BL253" s="15"/>
    </row>
    <row r="254" spans="1:64">
      <c r="A254" s="16" t="s">
        <v>449</v>
      </c>
      <c r="B254" s="17" t="s">
        <v>450</v>
      </c>
      <c r="C254" s="18">
        <v>167200000</v>
      </c>
      <c r="D254" s="18">
        <v>0</v>
      </c>
      <c r="E254" s="18">
        <v>0</v>
      </c>
      <c r="F254" s="18">
        <v>0</v>
      </c>
      <c r="G254" s="18">
        <f t="shared" si="154"/>
        <v>167200000</v>
      </c>
      <c r="H254" s="18">
        <v>1341948</v>
      </c>
      <c r="I254" s="18">
        <v>1341948</v>
      </c>
      <c r="J254" s="18">
        <f t="shared" si="150"/>
        <v>165858052</v>
      </c>
      <c r="K254" s="18">
        <v>1341948</v>
      </c>
      <c r="L254" s="18">
        <v>1341948</v>
      </c>
      <c r="M254" s="18">
        <v>0</v>
      </c>
      <c r="N254" s="18">
        <v>0</v>
      </c>
      <c r="O254" s="18">
        <v>19165038</v>
      </c>
      <c r="P254" s="18">
        <f t="shared" si="155"/>
        <v>17823090</v>
      </c>
      <c r="Q254" s="18">
        <f t="shared" si="151"/>
        <v>148034962</v>
      </c>
      <c r="R254" s="18">
        <f t="shared" si="156"/>
        <v>1341948</v>
      </c>
      <c r="S254" s="124"/>
      <c r="T254" s="18">
        <v>167200000</v>
      </c>
      <c r="U254" s="18"/>
      <c r="V254" s="18">
        <v>15200000</v>
      </c>
      <c r="W254" s="18">
        <v>15200000</v>
      </c>
      <c r="X254" s="18">
        <v>15200000</v>
      </c>
      <c r="Y254" s="18">
        <v>15200000</v>
      </c>
      <c r="Z254" s="18">
        <v>15200000</v>
      </c>
      <c r="AA254" s="18">
        <v>15200000</v>
      </c>
      <c r="AB254" s="18">
        <v>15200000</v>
      </c>
      <c r="AC254" s="18">
        <v>15200000</v>
      </c>
      <c r="AD254" s="18">
        <v>15200000</v>
      </c>
      <c r="AE254" s="18">
        <v>15200000</v>
      </c>
      <c r="AF254" s="18">
        <v>15200000</v>
      </c>
      <c r="AG254" s="18">
        <f t="shared" si="142"/>
        <v>15200000</v>
      </c>
      <c r="AH254" s="18">
        <f t="shared" si="149"/>
        <v>167200000</v>
      </c>
      <c r="AI254" s="124"/>
      <c r="AJ254" s="18">
        <v>0</v>
      </c>
      <c r="AK254" s="18">
        <v>1341948</v>
      </c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>
        <f t="shared" si="143"/>
        <v>1341948</v>
      </c>
      <c r="AW254" s="18">
        <f t="shared" si="141"/>
        <v>1341948</v>
      </c>
      <c r="AX254" s="124"/>
      <c r="AY254" s="133" t="e">
        <f t="shared" si="144"/>
        <v>#DIV/0!</v>
      </c>
      <c r="AZ254" s="133">
        <f t="shared" si="145"/>
        <v>-0.91171394736842104</v>
      </c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33">
        <f t="shared" si="146"/>
        <v>-0.91171394736842104</v>
      </c>
      <c r="BL254" s="18"/>
    </row>
    <row r="255" spans="1:64">
      <c r="A255" s="13" t="s">
        <v>451</v>
      </c>
      <c r="B255" s="14" t="s">
        <v>89</v>
      </c>
      <c r="C255" s="15">
        <v>185400000</v>
      </c>
      <c r="D255" s="15">
        <v>0</v>
      </c>
      <c r="E255" s="15">
        <v>0</v>
      </c>
      <c r="F255" s="15">
        <v>0</v>
      </c>
      <c r="G255" s="15">
        <f t="shared" si="154"/>
        <v>185400000</v>
      </c>
      <c r="H255" s="15">
        <v>12224567</v>
      </c>
      <c r="I255" s="15">
        <v>20632974</v>
      </c>
      <c r="J255" s="15">
        <f t="shared" si="150"/>
        <v>164767026</v>
      </c>
      <c r="K255" s="15">
        <v>14095221</v>
      </c>
      <c r="L255" s="15">
        <f>21160235-1809949</f>
        <v>19350286</v>
      </c>
      <c r="M255" s="15">
        <v>4146904</v>
      </c>
      <c r="N255" s="15">
        <v>20052426</v>
      </c>
      <c r="O255" s="15">
        <v>29827246</v>
      </c>
      <c r="P255" s="15">
        <f t="shared" si="155"/>
        <v>9194272</v>
      </c>
      <c r="Q255" s="15">
        <f t="shared" si="151"/>
        <v>155572754</v>
      </c>
      <c r="R255" s="15">
        <f t="shared" si="156"/>
        <v>19350286</v>
      </c>
      <c r="S255" s="124"/>
      <c r="T255" s="15">
        <v>185400000</v>
      </c>
      <c r="U255" s="15">
        <v>15450000</v>
      </c>
      <c r="V255" s="15">
        <v>15450000</v>
      </c>
      <c r="W255" s="15">
        <v>15450000</v>
      </c>
      <c r="X255" s="15">
        <v>15450000</v>
      </c>
      <c r="Y255" s="15">
        <v>15450000</v>
      </c>
      <c r="Z255" s="15">
        <v>15450000</v>
      </c>
      <c r="AA255" s="15">
        <v>15450000</v>
      </c>
      <c r="AB255" s="15">
        <v>15450000</v>
      </c>
      <c r="AC255" s="15">
        <v>15450000</v>
      </c>
      <c r="AD255" s="15">
        <v>15450000</v>
      </c>
      <c r="AE255" s="15">
        <v>15450000</v>
      </c>
      <c r="AF255" s="15">
        <v>15450000</v>
      </c>
      <c r="AG255" s="15">
        <f t="shared" si="142"/>
        <v>30900000</v>
      </c>
      <c r="AH255" s="15">
        <f t="shared" si="149"/>
        <v>185400000</v>
      </c>
      <c r="AI255" s="124"/>
      <c r="AJ255" s="15">
        <v>5255065</v>
      </c>
      <c r="AK255" s="15">
        <v>14095221</v>
      </c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>
        <f t="shared" si="143"/>
        <v>19350286</v>
      </c>
      <c r="AW255" s="15">
        <f t="shared" si="141"/>
        <v>19350286</v>
      </c>
      <c r="AX255" s="124"/>
      <c r="AY255" s="132">
        <f t="shared" si="144"/>
        <v>-0.65986634304207115</v>
      </c>
      <c r="AZ255" s="132">
        <f t="shared" si="145"/>
        <v>-8.7687961165048539E-2</v>
      </c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32">
        <f t="shared" si="146"/>
        <v>-0.37377715210355988</v>
      </c>
      <c r="BL255" s="15"/>
    </row>
    <row r="256" spans="1:64">
      <c r="A256" s="13" t="s">
        <v>862</v>
      </c>
      <c r="B256" s="14" t="s">
        <v>863</v>
      </c>
      <c r="C256" s="15">
        <f>+C257</f>
        <v>0</v>
      </c>
      <c r="D256" s="15">
        <f t="shared" ref="D256:AF256" si="185">+D257</f>
        <v>2800000</v>
      </c>
      <c r="E256" s="15">
        <f t="shared" si="185"/>
        <v>0</v>
      </c>
      <c r="F256" s="15">
        <f t="shared" si="185"/>
        <v>0</v>
      </c>
      <c r="G256" s="15">
        <f t="shared" si="185"/>
        <v>2800000</v>
      </c>
      <c r="H256" s="15">
        <f t="shared" si="185"/>
        <v>0</v>
      </c>
      <c r="I256" s="15">
        <f t="shared" si="185"/>
        <v>0</v>
      </c>
      <c r="J256" s="15">
        <f t="shared" si="185"/>
        <v>2800000</v>
      </c>
      <c r="K256" s="15">
        <f t="shared" si="185"/>
        <v>0</v>
      </c>
      <c r="L256" s="15">
        <f t="shared" si="185"/>
        <v>0</v>
      </c>
      <c r="M256" s="15">
        <f t="shared" si="185"/>
        <v>0</v>
      </c>
      <c r="N256" s="15">
        <f t="shared" si="185"/>
        <v>0</v>
      </c>
      <c r="O256" s="15">
        <f t="shared" si="185"/>
        <v>0</v>
      </c>
      <c r="P256" s="15">
        <f t="shared" si="185"/>
        <v>0</v>
      </c>
      <c r="Q256" s="15">
        <f t="shared" si="185"/>
        <v>2800000</v>
      </c>
      <c r="R256" s="15">
        <f t="shared" si="185"/>
        <v>0</v>
      </c>
      <c r="S256" s="124"/>
      <c r="T256" s="15">
        <f t="shared" si="185"/>
        <v>2800000</v>
      </c>
      <c r="U256" s="15">
        <f t="shared" si="185"/>
        <v>1400000</v>
      </c>
      <c r="V256" s="15">
        <f t="shared" si="185"/>
        <v>1400000</v>
      </c>
      <c r="W256" s="15">
        <f t="shared" si="185"/>
        <v>0</v>
      </c>
      <c r="X256" s="15">
        <f t="shared" si="185"/>
        <v>0</v>
      </c>
      <c r="Y256" s="15">
        <f t="shared" si="185"/>
        <v>0</v>
      </c>
      <c r="Z256" s="15">
        <f t="shared" si="185"/>
        <v>0</v>
      </c>
      <c r="AA256" s="15">
        <f t="shared" si="185"/>
        <v>0</v>
      </c>
      <c r="AB256" s="15">
        <f t="shared" si="185"/>
        <v>0</v>
      </c>
      <c r="AC256" s="15">
        <f t="shared" si="185"/>
        <v>0</v>
      </c>
      <c r="AD256" s="15">
        <f t="shared" si="185"/>
        <v>0</v>
      </c>
      <c r="AE256" s="15">
        <f t="shared" si="185"/>
        <v>0</v>
      </c>
      <c r="AF256" s="15">
        <f t="shared" si="185"/>
        <v>0</v>
      </c>
      <c r="AG256" s="15">
        <f t="shared" si="142"/>
        <v>2800000</v>
      </c>
      <c r="AH256" s="15">
        <f t="shared" si="149"/>
        <v>2800000</v>
      </c>
      <c r="AI256" s="124"/>
      <c r="AJ256" s="15"/>
      <c r="AK256" s="15">
        <v>0</v>
      </c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>
        <f t="shared" si="143"/>
        <v>0</v>
      </c>
      <c r="AW256" s="15">
        <f t="shared" si="141"/>
        <v>0</v>
      </c>
      <c r="AX256" s="124"/>
      <c r="AY256" s="132">
        <f t="shared" si="144"/>
        <v>-1</v>
      </c>
      <c r="AZ256" s="132">
        <f t="shared" si="145"/>
        <v>-1</v>
      </c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32">
        <f t="shared" si="146"/>
        <v>-1</v>
      </c>
      <c r="BL256" s="15"/>
    </row>
    <row r="257" spans="1:64">
      <c r="A257" s="16" t="s">
        <v>864</v>
      </c>
      <c r="B257" s="17" t="s">
        <v>863</v>
      </c>
      <c r="C257" s="18"/>
      <c r="D257" s="18">
        <v>2800000</v>
      </c>
      <c r="E257" s="18"/>
      <c r="F257" s="18">
        <v>0</v>
      </c>
      <c r="G257" s="18">
        <f t="shared" si="154"/>
        <v>2800000</v>
      </c>
      <c r="H257" s="18">
        <v>0</v>
      </c>
      <c r="I257" s="18">
        <v>0</v>
      </c>
      <c r="J257" s="18">
        <f t="shared" si="150"/>
        <v>2800000</v>
      </c>
      <c r="K257" s="18">
        <v>0</v>
      </c>
      <c r="L257" s="18">
        <v>0</v>
      </c>
      <c r="M257" s="18"/>
      <c r="N257" s="18"/>
      <c r="O257" s="18">
        <v>0</v>
      </c>
      <c r="P257" s="18">
        <f t="shared" si="155"/>
        <v>0</v>
      </c>
      <c r="Q257" s="18">
        <f t="shared" si="151"/>
        <v>2800000</v>
      </c>
      <c r="R257" s="18">
        <f t="shared" si="156"/>
        <v>0</v>
      </c>
      <c r="S257" s="124"/>
      <c r="T257" s="18">
        <v>2800000</v>
      </c>
      <c r="U257" s="18">
        <v>1400000</v>
      </c>
      <c r="V257" s="18">
        <v>1400000</v>
      </c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>
        <f t="shared" si="142"/>
        <v>2800000</v>
      </c>
      <c r="AH257" s="18">
        <f t="shared" si="149"/>
        <v>2800000</v>
      </c>
      <c r="AI257" s="124"/>
      <c r="AJ257" s="18"/>
      <c r="AK257" s="18">
        <v>0</v>
      </c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>
        <f t="shared" si="143"/>
        <v>0</v>
      </c>
      <c r="AW257" s="18">
        <f t="shared" si="141"/>
        <v>0</v>
      </c>
      <c r="AX257" s="124"/>
      <c r="AY257" s="133">
        <f t="shared" si="144"/>
        <v>-1</v>
      </c>
      <c r="AZ257" s="133">
        <f t="shared" si="145"/>
        <v>-1</v>
      </c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33">
        <f t="shared" si="146"/>
        <v>-1</v>
      </c>
      <c r="BL257" s="18"/>
    </row>
    <row r="258" spans="1:64">
      <c r="A258" s="4" t="s">
        <v>865</v>
      </c>
      <c r="B258" s="5" t="s">
        <v>601</v>
      </c>
      <c r="C258" s="6">
        <f>+C259+C261</f>
        <v>0</v>
      </c>
      <c r="D258" s="6">
        <f t="shared" ref="D258:AF258" si="186">+D259+D261</f>
        <v>50000000</v>
      </c>
      <c r="E258" s="6">
        <f t="shared" si="186"/>
        <v>0</v>
      </c>
      <c r="F258" s="6">
        <f t="shared" si="186"/>
        <v>100000000</v>
      </c>
      <c r="G258" s="6">
        <f t="shared" si="186"/>
        <v>150000000</v>
      </c>
      <c r="H258" s="6">
        <f t="shared" si="186"/>
        <v>45406454</v>
      </c>
      <c r="I258" s="6">
        <f t="shared" si="186"/>
        <v>45406454</v>
      </c>
      <c r="J258" s="6">
        <f t="shared" si="186"/>
        <v>104593546</v>
      </c>
      <c r="K258" s="6">
        <f t="shared" si="186"/>
        <v>32418506</v>
      </c>
      <c r="L258" s="6">
        <f t="shared" si="186"/>
        <v>32418506</v>
      </c>
      <c r="M258" s="6">
        <f t="shared" si="186"/>
        <v>0</v>
      </c>
      <c r="N258" s="6">
        <f t="shared" si="186"/>
        <v>0</v>
      </c>
      <c r="O258" s="6">
        <f t="shared" si="186"/>
        <v>45406454</v>
      </c>
      <c r="P258" s="6">
        <f t="shared" si="186"/>
        <v>0</v>
      </c>
      <c r="Q258" s="6">
        <f t="shared" si="186"/>
        <v>104593546</v>
      </c>
      <c r="R258" s="6">
        <f t="shared" si="186"/>
        <v>32418506</v>
      </c>
      <c r="S258" s="124"/>
      <c r="T258" s="6">
        <f t="shared" si="186"/>
        <v>150000000</v>
      </c>
      <c r="U258" s="6">
        <f t="shared" si="186"/>
        <v>0</v>
      </c>
      <c r="V258" s="6">
        <f t="shared" si="186"/>
        <v>21666666.666666668</v>
      </c>
      <c r="W258" s="6">
        <f t="shared" si="186"/>
        <v>41666666.666666672</v>
      </c>
      <c r="X258" s="6">
        <f t="shared" si="186"/>
        <v>21666666.666666668</v>
      </c>
      <c r="Y258" s="6">
        <f t="shared" si="186"/>
        <v>21666666.666666668</v>
      </c>
      <c r="Z258" s="6">
        <f t="shared" si="186"/>
        <v>21666666.666666668</v>
      </c>
      <c r="AA258" s="6">
        <f t="shared" si="186"/>
        <v>21666666.666666668</v>
      </c>
      <c r="AB258" s="6">
        <f t="shared" si="186"/>
        <v>0</v>
      </c>
      <c r="AC258" s="6">
        <f t="shared" si="186"/>
        <v>0</v>
      </c>
      <c r="AD258" s="6">
        <f t="shared" si="186"/>
        <v>0</v>
      </c>
      <c r="AE258" s="6">
        <f t="shared" si="186"/>
        <v>0</v>
      </c>
      <c r="AF258" s="6">
        <f t="shared" si="186"/>
        <v>0</v>
      </c>
      <c r="AG258" s="6">
        <f t="shared" si="142"/>
        <v>21666666.666666668</v>
      </c>
      <c r="AH258" s="6">
        <f t="shared" si="149"/>
        <v>150000000.00000003</v>
      </c>
      <c r="AI258" s="124"/>
      <c r="AJ258" s="6"/>
      <c r="AK258" s="6">
        <v>32418506</v>
      </c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>
        <f t="shared" si="143"/>
        <v>32418506</v>
      </c>
      <c r="AW258" s="6">
        <f t="shared" si="141"/>
        <v>32418506</v>
      </c>
      <c r="AX258" s="124"/>
      <c r="AY258" s="119" t="e">
        <f t="shared" si="144"/>
        <v>#DIV/0!</v>
      </c>
      <c r="AZ258" s="119">
        <f t="shared" si="145"/>
        <v>0.49623873846153838</v>
      </c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119">
        <f t="shared" si="146"/>
        <v>0.49623873846153838</v>
      </c>
      <c r="BL258" s="6"/>
    </row>
    <row r="259" spans="1:64">
      <c r="A259" s="7" t="s">
        <v>866</v>
      </c>
      <c r="B259" s="8" t="s">
        <v>867</v>
      </c>
      <c r="C259" s="9">
        <f>+C260</f>
        <v>0</v>
      </c>
      <c r="D259" s="9">
        <f t="shared" ref="D259:AF259" si="187">+D260</f>
        <v>30000000</v>
      </c>
      <c r="E259" s="9">
        <f t="shared" si="187"/>
        <v>0</v>
      </c>
      <c r="F259" s="9">
        <f t="shared" si="187"/>
        <v>100000000</v>
      </c>
      <c r="G259" s="9">
        <f t="shared" si="187"/>
        <v>130000000</v>
      </c>
      <c r="H259" s="9">
        <f t="shared" si="187"/>
        <v>26058824</v>
      </c>
      <c r="I259" s="9">
        <f t="shared" si="187"/>
        <v>26058824</v>
      </c>
      <c r="J259" s="9">
        <f t="shared" si="187"/>
        <v>103941176</v>
      </c>
      <c r="K259" s="9">
        <f t="shared" si="187"/>
        <v>32418506</v>
      </c>
      <c r="L259" s="9">
        <f t="shared" si="187"/>
        <v>32418506</v>
      </c>
      <c r="M259" s="9">
        <f t="shared" si="187"/>
        <v>0</v>
      </c>
      <c r="N259" s="9">
        <f t="shared" si="187"/>
        <v>0</v>
      </c>
      <c r="O259" s="9">
        <f t="shared" si="187"/>
        <v>26058824</v>
      </c>
      <c r="P259" s="9">
        <f t="shared" si="187"/>
        <v>0</v>
      </c>
      <c r="Q259" s="9">
        <f t="shared" si="187"/>
        <v>103941176</v>
      </c>
      <c r="R259" s="9">
        <f t="shared" si="187"/>
        <v>32418506</v>
      </c>
      <c r="S259" s="124"/>
      <c r="T259" s="9">
        <f t="shared" si="187"/>
        <v>130000000</v>
      </c>
      <c r="U259" s="9">
        <f t="shared" si="187"/>
        <v>0</v>
      </c>
      <c r="V259" s="9">
        <f t="shared" si="187"/>
        <v>21666666.666666668</v>
      </c>
      <c r="W259" s="9">
        <f t="shared" si="187"/>
        <v>21666666.666666668</v>
      </c>
      <c r="X259" s="9">
        <f t="shared" si="187"/>
        <v>21666666.666666668</v>
      </c>
      <c r="Y259" s="9">
        <f t="shared" si="187"/>
        <v>21666666.666666668</v>
      </c>
      <c r="Z259" s="9">
        <f t="shared" si="187"/>
        <v>21666666.666666668</v>
      </c>
      <c r="AA259" s="9">
        <f t="shared" si="187"/>
        <v>21666666.666666668</v>
      </c>
      <c r="AB259" s="9">
        <f t="shared" si="187"/>
        <v>0</v>
      </c>
      <c r="AC259" s="9">
        <f t="shared" si="187"/>
        <v>0</v>
      </c>
      <c r="AD259" s="9">
        <f t="shared" si="187"/>
        <v>0</v>
      </c>
      <c r="AE259" s="9">
        <f t="shared" si="187"/>
        <v>0</v>
      </c>
      <c r="AF259" s="9">
        <f t="shared" si="187"/>
        <v>0</v>
      </c>
      <c r="AG259" s="9">
        <f t="shared" si="142"/>
        <v>21666666.666666668</v>
      </c>
      <c r="AH259" s="9">
        <f t="shared" si="149"/>
        <v>130000000.00000001</v>
      </c>
      <c r="AI259" s="124"/>
      <c r="AJ259" s="9"/>
      <c r="AK259" s="9">
        <v>32418506</v>
      </c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>
        <f t="shared" si="143"/>
        <v>32418506</v>
      </c>
      <c r="AW259" s="9">
        <f t="shared" si="141"/>
        <v>32418506</v>
      </c>
      <c r="AX259" s="124"/>
      <c r="AY259" s="130" t="e">
        <f t="shared" si="144"/>
        <v>#DIV/0!</v>
      </c>
      <c r="AZ259" s="130">
        <f t="shared" si="145"/>
        <v>0.49623873846153838</v>
      </c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130">
        <f t="shared" si="146"/>
        <v>0.49623873846153838</v>
      </c>
      <c r="BL259" s="9"/>
    </row>
    <row r="260" spans="1:64">
      <c r="A260" s="16" t="s">
        <v>868</v>
      </c>
      <c r="B260" s="17" t="s">
        <v>869</v>
      </c>
      <c r="C260" s="18">
        <v>0</v>
      </c>
      <c r="D260" s="18">
        <v>30000000</v>
      </c>
      <c r="E260" s="18"/>
      <c r="F260" s="18">
        <v>100000000</v>
      </c>
      <c r="G260" s="18">
        <f t="shared" si="154"/>
        <v>130000000</v>
      </c>
      <c r="H260" s="18">
        <v>26058824</v>
      </c>
      <c r="I260" s="18">
        <v>26058824</v>
      </c>
      <c r="J260" s="18">
        <f t="shared" si="150"/>
        <v>103941176</v>
      </c>
      <c r="K260" s="18">
        <v>32418506</v>
      </c>
      <c r="L260" s="18">
        <v>32418506</v>
      </c>
      <c r="M260" s="18"/>
      <c r="N260" s="18"/>
      <c r="O260" s="18">
        <v>26058824</v>
      </c>
      <c r="P260" s="18">
        <f t="shared" si="155"/>
        <v>0</v>
      </c>
      <c r="Q260" s="18">
        <f t="shared" si="151"/>
        <v>103941176</v>
      </c>
      <c r="R260" s="18">
        <f t="shared" si="156"/>
        <v>32418506</v>
      </c>
      <c r="S260" s="124"/>
      <c r="T260" s="18">
        <v>130000000</v>
      </c>
      <c r="U260" s="18"/>
      <c r="V260" s="18">
        <v>21666666.666666668</v>
      </c>
      <c r="W260" s="18">
        <v>21666666.666666668</v>
      </c>
      <c r="X260" s="18">
        <v>21666666.666666668</v>
      </c>
      <c r="Y260" s="18">
        <v>21666666.666666668</v>
      </c>
      <c r="Z260" s="18">
        <v>21666666.666666668</v>
      </c>
      <c r="AA260" s="18">
        <v>21666666.666666668</v>
      </c>
      <c r="AB260" s="18"/>
      <c r="AC260" s="18"/>
      <c r="AD260" s="18"/>
      <c r="AE260" s="18"/>
      <c r="AF260" s="18"/>
      <c r="AG260" s="18">
        <f t="shared" si="142"/>
        <v>21666666.666666668</v>
      </c>
      <c r="AH260" s="18">
        <f t="shared" si="149"/>
        <v>130000000.00000001</v>
      </c>
      <c r="AI260" s="124"/>
      <c r="AJ260" s="18"/>
      <c r="AK260" s="18">
        <v>32418506</v>
      </c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>
        <f t="shared" si="143"/>
        <v>32418506</v>
      </c>
      <c r="AW260" s="18">
        <f t="shared" si="141"/>
        <v>32418506</v>
      </c>
      <c r="AX260" s="124"/>
      <c r="AY260" s="133" t="e">
        <f t="shared" si="144"/>
        <v>#DIV/0!</v>
      </c>
      <c r="AZ260" s="133">
        <f t="shared" si="145"/>
        <v>0.49623873846153838</v>
      </c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33">
        <f t="shared" si="146"/>
        <v>0.49623873846153838</v>
      </c>
      <c r="BL260" s="18"/>
    </row>
    <row r="261" spans="1:64">
      <c r="A261" s="7" t="s">
        <v>870</v>
      </c>
      <c r="B261" s="8" t="s">
        <v>871</v>
      </c>
      <c r="C261" s="9">
        <f>+C262</f>
        <v>0</v>
      </c>
      <c r="D261" s="9">
        <f t="shared" ref="D261:AF262" si="188">+D262</f>
        <v>20000000</v>
      </c>
      <c r="E261" s="9">
        <f t="shared" si="188"/>
        <v>0</v>
      </c>
      <c r="F261" s="9">
        <f t="shared" si="188"/>
        <v>0</v>
      </c>
      <c r="G261" s="9">
        <f t="shared" si="188"/>
        <v>20000000</v>
      </c>
      <c r="H261" s="9">
        <f t="shared" si="188"/>
        <v>19347630</v>
      </c>
      <c r="I261" s="9">
        <f t="shared" si="188"/>
        <v>19347630</v>
      </c>
      <c r="J261" s="9">
        <f t="shared" si="188"/>
        <v>652370</v>
      </c>
      <c r="K261" s="9">
        <f t="shared" si="188"/>
        <v>0</v>
      </c>
      <c r="L261" s="9">
        <f t="shared" si="188"/>
        <v>0</v>
      </c>
      <c r="M261" s="9">
        <f t="shared" si="188"/>
        <v>0</v>
      </c>
      <c r="N261" s="9">
        <f t="shared" si="188"/>
        <v>0</v>
      </c>
      <c r="O261" s="9">
        <f t="shared" si="188"/>
        <v>19347630</v>
      </c>
      <c r="P261" s="9">
        <f t="shared" si="188"/>
        <v>0</v>
      </c>
      <c r="Q261" s="9">
        <f t="shared" si="188"/>
        <v>652370</v>
      </c>
      <c r="R261" s="9">
        <f t="shared" si="188"/>
        <v>0</v>
      </c>
      <c r="S261" s="124"/>
      <c r="T261" s="9">
        <f t="shared" si="188"/>
        <v>20000000</v>
      </c>
      <c r="U261" s="9">
        <f t="shared" si="188"/>
        <v>0</v>
      </c>
      <c r="V261" s="9">
        <f t="shared" si="188"/>
        <v>0</v>
      </c>
      <c r="W261" s="9">
        <f t="shared" si="188"/>
        <v>20000000</v>
      </c>
      <c r="X261" s="9">
        <f t="shared" si="188"/>
        <v>0</v>
      </c>
      <c r="Y261" s="9">
        <f t="shared" si="188"/>
        <v>0</v>
      </c>
      <c r="Z261" s="9">
        <f t="shared" si="188"/>
        <v>0</v>
      </c>
      <c r="AA261" s="9">
        <f t="shared" si="188"/>
        <v>0</v>
      </c>
      <c r="AB261" s="9">
        <f t="shared" si="188"/>
        <v>0</v>
      </c>
      <c r="AC261" s="9">
        <f t="shared" si="188"/>
        <v>0</v>
      </c>
      <c r="AD261" s="9">
        <f t="shared" si="188"/>
        <v>0</v>
      </c>
      <c r="AE261" s="9">
        <f t="shared" si="188"/>
        <v>0</v>
      </c>
      <c r="AF261" s="9">
        <f t="shared" si="188"/>
        <v>0</v>
      </c>
      <c r="AG261" s="9">
        <f t="shared" si="142"/>
        <v>0</v>
      </c>
      <c r="AH261" s="9">
        <f t="shared" si="149"/>
        <v>20000000</v>
      </c>
      <c r="AI261" s="124"/>
      <c r="AJ261" s="9"/>
      <c r="AK261" s="9">
        <v>0</v>
      </c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>
        <f t="shared" si="143"/>
        <v>0</v>
      </c>
      <c r="AW261" s="9">
        <f t="shared" si="141"/>
        <v>0</v>
      </c>
      <c r="AX261" s="124"/>
      <c r="AY261" s="130" t="e">
        <f t="shared" si="144"/>
        <v>#DIV/0!</v>
      </c>
      <c r="AZ261" s="130" t="e">
        <f t="shared" si="145"/>
        <v>#DIV/0!</v>
      </c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130" t="e">
        <f t="shared" si="146"/>
        <v>#DIV/0!</v>
      </c>
      <c r="BL261" s="9"/>
    </row>
    <row r="262" spans="1:64">
      <c r="A262" s="7" t="s">
        <v>872</v>
      </c>
      <c r="B262" s="8" t="s">
        <v>873</v>
      </c>
      <c r="C262" s="9">
        <f>+C263</f>
        <v>0</v>
      </c>
      <c r="D262" s="9">
        <f t="shared" si="188"/>
        <v>20000000</v>
      </c>
      <c r="E262" s="9">
        <f t="shared" si="188"/>
        <v>0</v>
      </c>
      <c r="F262" s="9">
        <f t="shared" si="188"/>
        <v>0</v>
      </c>
      <c r="G262" s="9">
        <f t="shared" si="188"/>
        <v>20000000</v>
      </c>
      <c r="H262" s="9">
        <f t="shared" si="188"/>
        <v>19347630</v>
      </c>
      <c r="I262" s="9">
        <f t="shared" si="188"/>
        <v>19347630</v>
      </c>
      <c r="J262" s="9">
        <f t="shared" si="188"/>
        <v>652370</v>
      </c>
      <c r="K262" s="9">
        <f t="shared" si="188"/>
        <v>0</v>
      </c>
      <c r="L262" s="9">
        <f t="shared" si="188"/>
        <v>0</v>
      </c>
      <c r="M262" s="9">
        <f t="shared" si="188"/>
        <v>0</v>
      </c>
      <c r="N262" s="9">
        <f t="shared" si="188"/>
        <v>0</v>
      </c>
      <c r="O262" s="9">
        <f t="shared" si="188"/>
        <v>19347630</v>
      </c>
      <c r="P262" s="9">
        <f t="shared" si="188"/>
        <v>0</v>
      </c>
      <c r="Q262" s="9">
        <f t="shared" si="188"/>
        <v>652370</v>
      </c>
      <c r="R262" s="9">
        <f t="shared" si="188"/>
        <v>0</v>
      </c>
      <c r="S262" s="124"/>
      <c r="T262" s="9">
        <f t="shared" si="188"/>
        <v>20000000</v>
      </c>
      <c r="U262" s="9">
        <f t="shared" si="188"/>
        <v>0</v>
      </c>
      <c r="V262" s="9">
        <f t="shared" si="188"/>
        <v>0</v>
      </c>
      <c r="W262" s="9">
        <f t="shared" si="188"/>
        <v>20000000</v>
      </c>
      <c r="X262" s="9">
        <f t="shared" si="188"/>
        <v>0</v>
      </c>
      <c r="Y262" s="9">
        <f t="shared" si="188"/>
        <v>0</v>
      </c>
      <c r="Z262" s="9">
        <f t="shared" si="188"/>
        <v>0</v>
      </c>
      <c r="AA262" s="9">
        <f t="shared" si="188"/>
        <v>0</v>
      </c>
      <c r="AB262" s="9">
        <f t="shared" si="188"/>
        <v>0</v>
      </c>
      <c r="AC262" s="9">
        <f t="shared" si="188"/>
        <v>0</v>
      </c>
      <c r="AD262" s="9">
        <f t="shared" si="188"/>
        <v>0</v>
      </c>
      <c r="AE262" s="9">
        <f t="shared" si="188"/>
        <v>0</v>
      </c>
      <c r="AF262" s="9">
        <f t="shared" si="188"/>
        <v>0</v>
      </c>
      <c r="AG262" s="9">
        <f t="shared" si="142"/>
        <v>0</v>
      </c>
      <c r="AH262" s="9">
        <f t="shared" si="149"/>
        <v>20000000</v>
      </c>
      <c r="AI262" s="124"/>
      <c r="AJ262" s="9"/>
      <c r="AK262" s="9">
        <v>0</v>
      </c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>
        <f t="shared" si="143"/>
        <v>0</v>
      </c>
      <c r="AW262" s="9">
        <f t="shared" ref="AW262:AW325" si="189">SUM(AJ262:AU262)</f>
        <v>0</v>
      </c>
      <c r="AX262" s="124"/>
      <c r="AY262" s="130" t="e">
        <f t="shared" si="144"/>
        <v>#DIV/0!</v>
      </c>
      <c r="AZ262" s="130" t="e">
        <f t="shared" si="145"/>
        <v>#DIV/0!</v>
      </c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130" t="e">
        <f t="shared" si="146"/>
        <v>#DIV/0!</v>
      </c>
      <c r="BL262" s="9"/>
    </row>
    <row r="263" spans="1:64">
      <c r="A263" s="16" t="s">
        <v>874</v>
      </c>
      <c r="B263" s="17" t="s">
        <v>875</v>
      </c>
      <c r="C263" s="18">
        <v>0</v>
      </c>
      <c r="D263" s="18">
        <v>20000000</v>
      </c>
      <c r="E263" s="18"/>
      <c r="F263" s="18">
        <v>0</v>
      </c>
      <c r="G263" s="18">
        <f t="shared" si="154"/>
        <v>20000000</v>
      </c>
      <c r="H263" s="18">
        <v>19347630</v>
      </c>
      <c r="I263" s="18">
        <v>19347630</v>
      </c>
      <c r="J263" s="18">
        <f t="shared" si="150"/>
        <v>652370</v>
      </c>
      <c r="K263" s="18">
        <v>0</v>
      </c>
      <c r="L263" s="18">
        <v>0</v>
      </c>
      <c r="M263" s="18"/>
      <c r="N263" s="18"/>
      <c r="O263" s="18">
        <v>19347630</v>
      </c>
      <c r="P263" s="18">
        <f t="shared" si="155"/>
        <v>0</v>
      </c>
      <c r="Q263" s="18">
        <f t="shared" si="151"/>
        <v>652370</v>
      </c>
      <c r="R263" s="18">
        <f t="shared" si="156"/>
        <v>0</v>
      </c>
      <c r="S263" s="124"/>
      <c r="T263" s="18">
        <v>20000000</v>
      </c>
      <c r="U263" s="18"/>
      <c r="V263" s="18"/>
      <c r="W263" s="18">
        <f>+T263</f>
        <v>20000000</v>
      </c>
      <c r="X263" s="18"/>
      <c r="Y263" s="18"/>
      <c r="Z263" s="18"/>
      <c r="AA263" s="18"/>
      <c r="AB263" s="18"/>
      <c r="AC263" s="18"/>
      <c r="AD263" s="18"/>
      <c r="AE263" s="18"/>
      <c r="AF263" s="18"/>
      <c r="AG263" s="18">
        <f t="shared" ref="AG263:AG326" si="190">+U263+V263</f>
        <v>0</v>
      </c>
      <c r="AH263" s="18">
        <f t="shared" si="149"/>
        <v>20000000</v>
      </c>
      <c r="AI263" s="124"/>
      <c r="AJ263" s="18"/>
      <c r="AK263" s="18">
        <v>0</v>
      </c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>
        <f t="shared" ref="AV263:AV326" si="191">+AJ263+AK263</f>
        <v>0</v>
      </c>
      <c r="AW263" s="18">
        <f t="shared" si="189"/>
        <v>0</v>
      </c>
      <c r="AX263" s="124"/>
      <c r="AY263" s="133" t="e">
        <f t="shared" ref="AY263:AY326" si="192">(AJ263-U263)/U263</f>
        <v>#DIV/0!</v>
      </c>
      <c r="AZ263" s="133" t="e">
        <f t="shared" ref="AZ263:AZ326" si="193">(AK263-V263)/V263</f>
        <v>#DIV/0!</v>
      </c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33" t="e">
        <f t="shared" ref="BK263:BK326" si="194">(AV263-AG263)/AG263</f>
        <v>#DIV/0!</v>
      </c>
      <c r="BL263" s="18"/>
    </row>
    <row r="264" spans="1:64">
      <c r="A264" s="4" t="s">
        <v>452</v>
      </c>
      <c r="B264" s="5" t="s">
        <v>453</v>
      </c>
      <c r="C264" s="6">
        <f>+C265+C268+C270</f>
        <v>441348635</v>
      </c>
      <c r="D264" s="6">
        <f t="shared" ref="D264:AF264" si="195">+D265+D268+D270</f>
        <v>0</v>
      </c>
      <c r="E264" s="6">
        <f t="shared" si="195"/>
        <v>0</v>
      </c>
      <c r="F264" s="6">
        <f t="shared" si="195"/>
        <v>0</v>
      </c>
      <c r="G264" s="6">
        <f t="shared" si="195"/>
        <v>441348635</v>
      </c>
      <c r="H264" s="6">
        <f t="shared" si="195"/>
        <v>319898484</v>
      </c>
      <c r="I264" s="6">
        <f t="shared" si="195"/>
        <v>349108573</v>
      </c>
      <c r="J264" s="6">
        <f t="shared" si="195"/>
        <v>92240062</v>
      </c>
      <c r="K264" s="6">
        <f t="shared" si="195"/>
        <v>321128724</v>
      </c>
      <c r="L264" s="6">
        <f t="shared" si="195"/>
        <v>350338813</v>
      </c>
      <c r="M264" s="6">
        <f t="shared" si="195"/>
        <v>0</v>
      </c>
      <c r="N264" s="6">
        <f t="shared" si="195"/>
        <v>29210089</v>
      </c>
      <c r="O264" s="6">
        <f t="shared" si="195"/>
        <v>364931845</v>
      </c>
      <c r="P264" s="6">
        <f t="shared" si="195"/>
        <v>15823272</v>
      </c>
      <c r="Q264" s="6">
        <f t="shared" si="195"/>
        <v>76416790</v>
      </c>
      <c r="R264" s="6">
        <f t="shared" si="195"/>
        <v>350338813</v>
      </c>
      <c r="S264" s="124"/>
      <c r="T264" s="6">
        <f t="shared" si="195"/>
        <v>441348635</v>
      </c>
      <c r="U264" s="6">
        <f t="shared" si="195"/>
        <v>3333333.33</v>
      </c>
      <c r="V264" s="6">
        <f t="shared" si="195"/>
        <v>63333333.329999998</v>
      </c>
      <c r="W264" s="6">
        <f t="shared" si="195"/>
        <v>92630554.329999998</v>
      </c>
      <c r="X264" s="6">
        <f t="shared" si="195"/>
        <v>17493084.329999998</v>
      </c>
      <c r="Y264" s="6">
        <f t="shared" si="195"/>
        <v>3333333.33</v>
      </c>
      <c r="Z264" s="6">
        <f t="shared" si="195"/>
        <v>82630554.329999998</v>
      </c>
      <c r="AA264" s="6">
        <f t="shared" si="195"/>
        <v>3333333.33</v>
      </c>
      <c r="AB264" s="6">
        <f t="shared" si="195"/>
        <v>82630554.329999998</v>
      </c>
      <c r="AC264" s="6">
        <f t="shared" si="195"/>
        <v>3333333.33</v>
      </c>
      <c r="AD264" s="6">
        <f t="shared" si="195"/>
        <v>82630554.329999998</v>
      </c>
      <c r="AE264" s="6">
        <f t="shared" si="195"/>
        <v>3333333.33</v>
      </c>
      <c r="AF264" s="6">
        <f t="shared" si="195"/>
        <v>3333333.37</v>
      </c>
      <c r="AG264" s="6">
        <f t="shared" si="190"/>
        <v>66666666.659999996</v>
      </c>
      <c r="AH264" s="6">
        <f t="shared" si="149"/>
        <v>441348635</v>
      </c>
      <c r="AI264" s="124"/>
      <c r="AJ264" s="6">
        <v>29210089</v>
      </c>
      <c r="AK264" s="6">
        <v>321128724</v>
      </c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>
        <f t="shared" si="191"/>
        <v>350338813</v>
      </c>
      <c r="AW264" s="6">
        <f t="shared" si="189"/>
        <v>350338813</v>
      </c>
      <c r="AX264" s="124"/>
      <c r="AY264" s="119">
        <f t="shared" si="192"/>
        <v>7.7630267087630269</v>
      </c>
      <c r="AZ264" s="119">
        <f t="shared" si="193"/>
        <v>4.0704535371089712</v>
      </c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119">
        <f t="shared" si="194"/>
        <v>4.2550821955255094</v>
      </c>
      <c r="BL264" s="6"/>
    </row>
    <row r="265" spans="1:64">
      <c r="A265" s="7" t="s">
        <v>454</v>
      </c>
      <c r="B265" s="8" t="s">
        <v>455</v>
      </c>
      <c r="C265" s="9">
        <f>+C266</f>
        <v>84159751</v>
      </c>
      <c r="D265" s="9">
        <f t="shared" ref="D265:AF266" si="196">+D266</f>
        <v>0</v>
      </c>
      <c r="E265" s="9">
        <f t="shared" si="196"/>
        <v>0</v>
      </c>
      <c r="F265" s="9">
        <f t="shared" si="196"/>
        <v>0</v>
      </c>
      <c r="G265" s="9">
        <f t="shared" si="196"/>
        <v>84159751</v>
      </c>
      <c r="H265" s="9">
        <f t="shared" si="196"/>
        <v>2209600</v>
      </c>
      <c r="I265" s="9">
        <f t="shared" si="196"/>
        <v>30913689</v>
      </c>
      <c r="J265" s="9">
        <f t="shared" si="196"/>
        <v>53246062</v>
      </c>
      <c r="K265" s="9">
        <f t="shared" si="196"/>
        <v>2209600</v>
      </c>
      <c r="L265" s="9">
        <f t="shared" si="196"/>
        <v>30913689</v>
      </c>
      <c r="M265" s="9">
        <f t="shared" si="196"/>
        <v>0</v>
      </c>
      <c r="N265" s="9">
        <f t="shared" si="196"/>
        <v>28704089</v>
      </c>
      <c r="O265" s="9">
        <f t="shared" si="196"/>
        <v>30913689</v>
      </c>
      <c r="P265" s="9">
        <f t="shared" si="196"/>
        <v>0</v>
      </c>
      <c r="Q265" s="9">
        <f t="shared" si="196"/>
        <v>53246062</v>
      </c>
      <c r="R265" s="9">
        <f t="shared" si="196"/>
        <v>30913689</v>
      </c>
      <c r="S265" s="124"/>
      <c r="T265" s="9">
        <f t="shared" si="196"/>
        <v>84159751</v>
      </c>
      <c r="U265" s="9">
        <f t="shared" si="196"/>
        <v>0</v>
      </c>
      <c r="V265" s="9">
        <f t="shared" si="196"/>
        <v>60000000</v>
      </c>
      <c r="W265" s="9">
        <f t="shared" si="196"/>
        <v>10000000</v>
      </c>
      <c r="X265" s="9">
        <f t="shared" si="196"/>
        <v>14159751</v>
      </c>
      <c r="Y265" s="9">
        <f t="shared" si="196"/>
        <v>0</v>
      </c>
      <c r="Z265" s="9">
        <f t="shared" si="196"/>
        <v>0</v>
      </c>
      <c r="AA265" s="9">
        <f t="shared" si="196"/>
        <v>0</v>
      </c>
      <c r="AB265" s="9">
        <f t="shared" si="196"/>
        <v>0</v>
      </c>
      <c r="AC265" s="9">
        <f t="shared" si="196"/>
        <v>0</v>
      </c>
      <c r="AD265" s="9">
        <f t="shared" si="196"/>
        <v>0</v>
      </c>
      <c r="AE265" s="9">
        <f t="shared" si="196"/>
        <v>0</v>
      </c>
      <c r="AF265" s="9">
        <f t="shared" si="196"/>
        <v>0</v>
      </c>
      <c r="AG265" s="9">
        <f t="shared" si="190"/>
        <v>60000000</v>
      </c>
      <c r="AH265" s="9">
        <f t="shared" si="149"/>
        <v>84159751</v>
      </c>
      <c r="AI265" s="124"/>
      <c r="AJ265" s="9">
        <v>28704089</v>
      </c>
      <c r="AK265" s="9">
        <v>2209600</v>
      </c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>
        <f t="shared" si="191"/>
        <v>30913689</v>
      </c>
      <c r="AW265" s="9">
        <f t="shared" si="189"/>
        <v>30913689</v>
      </c>
      <c r="AX265" s="124"/>
      <c r="AY265" s="130" t="e">
        <f t="shared" si="192"/>
        <v>#DIV/0!</v>
      </c>
      <c r="AZ265" s="130">
        <f t="shared" si="193"/>
        <v>-0.96317333333333333</v>
      </c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130">
        <f t="shared" si="194"/>
        <v>-0.48477185</v>
      </c>
      <c r="BL265" s="9"/>
    </row>
    <row r="266" spans="1:64">
      <c r="A266" s="10" t="s">
        <v>456</v>
      </c>
      <c r="B266" s="11" t="s">
        <v>457</v>
      </c>
      <c r="C266" s="12">
        <f>+C267</f>
        <v>84159751</v>
      </c>
      <c r="D266" s="12">
        <f t="shared" si="196"/>
        <v>0</v>
      </c>
      <c r="E266" s="12">
        <f t="shared" si="196"/>
        <v>0</v>
      </c>
      <c r="F266" s="12">
        <f t="shared" si="196"/>
        <v>0</v>
      </c>
      <c r="G266" s="12">
        <f t="shared" si="196"/>
        <v>84159751</v>
      </c>
      <c r="H266" s="12">
        <f t="shared" si="196"/>
        <v>2209600</v>
      </c>
      <c r="I266" s="12">
        <f t="shared" si="196"/>
        <v>30913689</v>
      </c>
      <c r="J266" s="12">
        <f t="shared" si="196"/>
        <v>53246062</v>
      </c>
      <c r="K266" s="12">
        <f t="shared" si="196"/>
        <v>2209600</v>
      </c>
      <c r="L266" s="12">
        <f t="shared" si="196"/>
        <v>30913689</v>
      </c>
      <c r="M266" s="12">
        <f t="shared" si="196"/>
        <v>0</v>
      </c>
      <c r="N266" s="12">
        <f t="shared" si="196"/>
        <v>28704089</v>
      </c>
      <c r="O266" s="12">
        <f t="shared" si="196"/>
        <v>30913689</v>
      </c>
      <c r="P266" s="12">
        <f t="shared" si="196"/>
        <v>0</v>
      </c>
      <c r="Q266" s="12">
        <f t="shared" si="196"/>
        <v>53246062</v>
      </c>
      <c r="R266" s="12">
        <f t="shared" si="196"/>
        <v>30913689</v>
      </c>
      <c r="S266" s="124"/>
      <c r="T266" s="12">
        <f t="shared" si="196"/>
        <v>84159751</v>
      </c>
      <c r="U266" s="12">
        <f t="shared" si="196"/>
        <v>0</v>
      </c>
      <c r="V266" s="12">
        <f t="shared" si="196"/>
        <v>60000000</v>
      </c>
      <c r="W266" s="12">
        <f t="shared" si="196"/>
        <v>10000000</v>
      </c>
      <c r="X266" s="12">
        <f t="shared" si="196"/>
        <v>14159751</v>
      </c>
      <c r="Y266" s="12">
        <f t="shared" si="196"/>
        <v>0</v>
      </c>
      <c r="Z266" s="12">
        <f t="shared" si="196"/>
        <v>0</v>
      </c>
      <c r="AA266" s="12">
        <f t="shared" si="196"/>
        <v>0</v>
      </c>
      <c r="AB266" s="12">
        <f t="shared" si="196"/>
        <v>0</v>
      </c>
      <c r="AC266" s="12">
        <f t="shared" si="196"/>
        <v>0</v>
      </c>
      <c r="AD266" s="12">
        <f t="shared" si="196"/>
        <v>0</v>
      </c>
      <c r="AE266" s="12">
        <f t="shared" si="196"/>
        <v>0</v>
      </c>
      <c r="AF266" s="12">
        <f t="shared" si="196"/>
        <v>0</v>
      </c>
      <c r="AG266" s="12">
        <f t="shared" si="190"/>
        <v>60000000</v>
      </c>
      <c r="AH266" s="12">
        <f t="shared" si="149"/>
        <v>84159751</v>
      </c>
      <c r="AI266" s="124"/>
      <c r="AJ266" s="12">
        <v>28704089</v>
      </c>
      <c r="AK266" s="12">
        <v>2209600</v>
      </c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>
        <f t="shared" si="191"/>
        <v>30913689</v>
      </c>
      <c r="AW266" s="12">
        <f t="shared" si="189"/>
        <v>30913689</v>
      </c>
      <c r="AX266" s="124"/>
      <c r="AY266" s="131" t="e">
        <f t="shared" si="192"/>
        <v>#DIV/0!</v>
      </c>
      <c r="AZ266" s="131">
        <f t="shared" si="193"/>
        <v>-0.96317333333333333</v>
      </c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31">
        <f t="shared" si="194"/>
        <v>-0.48477185</v>
      </c>
      <c r="BL266" s="12"/>
    </row>
    <row r="267" spans="1:64">
      <c r="A267" s="16" t="s">
        <v>458</v>
      </c>
      <c r="B267" s="17" t="s">
        <v>459</v>
      </c>
      <c r="C267" s="18">
        <v>84159751</v>
      </c>
      <c r="D267" s="18">
        <v>0</v>
      </c>
      <c r="E267" s="18">
        <v>0</v>
      </c>
      <c r="F267" s="18">
        <v>0</v>
      </c>
      <c r="G267" s="18">
        <f t="shared" si="154"/>
        <v>84159751</v>
      </c>
      <c r="H267" s="18">
        <v>2209600</v>
      </c>
      <c r="I267" s="18">
        <v>30913689</v>
      </c>
      <c r="J267" s="18">
        <f t="shared" si="150"/>
        <v>53246062</v>
      </c>
      <c r="K267" s="18">
        <v>2209600</v>
      </c>
      <c r="L267" s="18">
        <v>30913689</v>
      </c>
      <c r="M267" s="18">
        <v>0</v>
      </c>
      <c r="N267" s="18">
        <v>28704089</v>
      </c>
      <c r="O267" s="18">
        <v>30913689</v>
      </c>
      <c r="P267" s="18">
        <f t="shared" si="155"/>
        <v>0</v>
      </c>
      <c r="Q267" s="18">
        <f t="shared" si="151"/>
        <v>53246062</v>
      </c>
      <c r="R267" s="18">
        <f t="shared" si="156"/>
        <v>30913689</v>
      </c>
      <c r="S267" s="124"/>
      <c r="T267" s="18">
        <v>84159751</v>
      </c>
      <c r="U267" s="18">
        <v>0</v>
      </c>
      <c r="V267" s="18">
        <v>60000000</v>
      </c>
      <c r="W267" s="18">
        <v>10000000</v>
      </c>
      <c r="X267" s="18">
        <f>+T267-V267-W267</f>
        <v>14159751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f t="shared" si="190"/>
        <v>60000000</v>
      </c>
      <c r="AH267" s="18">
        <f t="shared" si="149"/>
        <v>84159751</v>
      </c>
      <c r="AI267" s="124"/>
      <c r="AJ267" s="18">
        <v>28704089</v>
      </c>
      <c r="AK267" s="18">
        <v>2209600</v>
      </c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>
        <f t="shared" si="191"/>
        <v>30913689</v>
      </c>
      <c r="AW267" s="18">
        <f t="shared" si="189"/>
        <v>30913689</v>
      </c>
      <c r="AX267" s="124"/>
      <c r="AY267" s="133" t="e">
        <f t="shared" si="192"/>
        <v>#DIV/0!</v>
      </c>
      <c r="AZ267" s="133">
        <f t="shared" si="193"/>
        <v>-0.96317333333333333</v>
      </c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33">
        <f t="shared" si="194"/>
        <v>-0.48477185</v>
      </c>
      <c r="BL267" s="18"/>
    </row>
    <row r="268" spans="1:64">
      <c r="A268" s="10" t="s">
        <v>460</v>
      </c>
      <c r="B268" s="11" t="s">
        <v>461</v>
      </c>
      <c r="C268" s="12">
        <f>+C269</f>
        <v>40000000</v>
      </c>
      <c r="D268" s="12">
        <f t="shared" ref="D268:AF268" si="197">+D269</f>
        <v>0</v>
      </c>
      <c r="E268" s="12">
        <f t="shared" si="197"/>
        <v>0</v>
      </c>
      <c r="F268" s="12">
        <f t="shared" si="197"/>
        <v>0</v>
      </c>
      <c r="G268" s="12">
        <f t="shared" si="197"/>
        <v>40000000</v>
      </c>
      <c r="H268" s="12">
        <f t="shared" si="197"/>
        <v>500000</v>
      </c>
      <c r="I268" s="12">
        <f t="shared" si="197"/>
        <v>1006000</v>
      </c>
      <c r="J268" s="12">
        <f t="shared" si="197"/>
        <v>38994000</v>
      </c>
      <c r="K268" s="12">
        <f t="shared" si="197"/>
        <v>1730240</v>
      </c>
      <c r="L268" s="12">
        <f t="shared" si="197"/>
        <v>2236240</v>
      </c>
      <c r="M268" s="12">
        <f t="shared" si="197"/>
        <v>0</v>
      </c>
      <c r="N268" s="12">
        <f t="shared" si="197"/>
        <v>506000</v>
      </c>
      <c r="O268" s="12">
        <f t="shared" si="197"/>
        <v>16829272</v>
      </c>
      <c r="P268" s="12">
        <f t="shared" si="197"/>
        <v>15823272</v>
      </c>
      <c r="Q268" s="12">
        <f t="shared" si="197"/>
        <v>23170728</v>
      </c>
      <c r="R268" s="12">
        <f t="shared" si="197"/>
        <v>2236240</v>
      </c>
      <c r="S268" s="124"/>
      <c r="T268" s="12">
        <f t="shared" si="197"/>
        <v>40000000</v>
      </c>
      <c r="U268" s="12">
        <f t="shared" si="197"/>
        <v>3333333.33</v>
      </c>
      <c r="V268" s="12">
        <f t="shared" si="197"/>
        <v>3333333.33</v>
      </c>
      <c r="W268" s="12">
        <f t="shared" si="197"/>
        <v>3333333.33</v>
      </c>
      <c r="X268" s="12">
        <f t="shared" si="197"/>
        <v>3333333.33</v>
      </c>
      <c r="Y268" s="12">
        <f t="shared" si="197"/>
        <v>3333333.33</v>
      </c>
      <c r="Z268" s="12">
        <f t="shared" si="197"/>
        <v>3333333.33</v>
      </c>
      <c r="AA268" s="12">
        <f t="shared" si="197"/>
        <v>3333333.33</v>
      </c>
      <c r="AB268" s="12">
        <f t="shared" si="197"/>
        <v>3333333.33</v>
      </c>
      <c r="AC268" s="12">
        <f t="shared" si="197"/>
        <v>3333333.33</v>
      </c>
      <c r="AD268" s="12">
        <f t="shared" si="197"/>
        <v>3333333.33</v>
      </c>
      <c r="AE268" s="12">
        <f t="shared" si="197"/>
        <v>3333333.33</v>
      </c>
      <c r="AF268" s="12">
        <f t="shared" si="197"/>
        <v>3333333.37</v>
      </c>
      <c r="AG268" s="12">
        <f t="shared" si="190"/>
        <v>6666666.6600000001</v>
      </c>
      <c r="AH268" s="12">
        <f t="shared" ref="AH268:AH331" si="198">SUM(U268:AF268)</f>
        <v>39999999.999999993</v>
      </c>
      <c r="AI268" s="124"/>
      <c r="AJ268" s="12">
        <v>506000</v>
      </c>
      <c r="AK268" s="12">
        <v>1730240</v>
      </c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>
        <f t="shared" si="191"/>
        <v>2236240</v>
      </c>
      <c r="AW268" s="12">
        <f t="shared" si="189"/>
        <v>2236240</v>
      </c>
      <c r="AX268" s="124"/>
      <c r="AY268" s="131">
        <f t="shared" si="192"/>
        <v>-0.84819999984820005</v>
      </c>
      <c r="AZ268" s="131">
        <f t="shared" si="193"/>
        <v>-0.48092799948092801</v>
      </c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31">
        <f t="shared" si="194"/>
        <v>-0.66456399966456403</v>
      </c>
      <c r="BL268" s="12"/>
    </row>
    <row r="269" spans="1:64">
      <c r="A269" s="16" t="s">
        <v>462</v>
      </c>
      <c r="B269" s="17" t="s">
        <v>461</v>
      </c>
      <c r="C269" s="18">
        <v>40000000</v>
      </c>
      <c r="D269" s="18">
        <v>0</v>
      </c>
      <c r="E269" s="18">
        <v>0</v>
      </c>
      <c r="F269" s="18">
        <v>0</v>
      </c>
      <c r="G269" s="18">
        <f t="shared" si="154"/>
        <v>40000000</v>
      </c>
      <c r="H269" s="18">
        <v>500000</v>
      </c>
      <c r="I269" s="18">
        <v>1006000</v>
      </c>
      <c r="J269" s="18">
        <f t="shared" ref="J269:J334" si="199">+G269-I269</f>
        <v>38994000</v>
      </c>
      <c r="K269" s="18">
        <v>1730240</v>
      </c>
      <c r="L269" s="18">
        <v>2236240</v>
      </c>
      <c r="M269" s="18">
        <v>0</v>
      </c>
      <c r="N269" s="18">
        <v>506000</v>
      </c>
      <c r="O269" s="18">
        <v>16829272</v>
      </c>
      <c r="P269" s="18">
        <f t="shared" si="155"/>
        <v>15823272</v>
      </c>
      <c r="Q269" s="18">
        <f t="shared" ref="Q269:Q334" si="200">+G269-O269</f>
        <v>23170728</v>
      </c>
      <c r="R269" s="18">
        <f t="shared" si="156"/>
        <v>2236240</v>
      </c>
      <c r="S269" s="124"/>
      <c r="T269" s="18">
        <v>40000000</v>
      </c>
      <c r="U269" s="18">
        <v>3333333.33</v>
      </c>
      <c r="V269" s="18">
        <v>3333333.33</v>
      </c>
      <c r="W269" s="18">
        <v>3333333.33</v>
      </c>
      <c r="X269" s="18">
        <v>3333333.33</v>
      </c>
      <c r="Y269" s="18">
        <v>3333333.33</v>
      </c>
      <c r="Z269" s="18">
        <v>3333333.33</v>
      </c>
      <c r="AA269" s="18">
        <v>3333333.33</v>
      </c>
      <c r="AB269" s="18">
        <v>3333333.33</v>
      </c>
      <c r="AC269" s="18">
        <v>3333333.33</v>
      </c>
      <c r="AD269" s="18">
        <v>3333333.33</v>
      </c>
      <c r="AE269" s="18">
        <v>3333333.33</v>
      </c>
      <c r="AF269" s="18">
        <v>3333333.37</v>
      </c>
      <c r="AG269" s="18">
        <f t="shared" si="190"/>
        <v>6666666.6600000001</v>
      </c>
      <c r="AH269" s="18">
        <f t="shared" si="198"/>
        <v>39999999.999999993</v>
      </c>
      <c r="AI269" s="124"/>
      <c r="AJ269" s="18">
        <v>506000</v>
      </c>
      <c r="AK269" s="18">
        <v>1730240</v>
      </c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>
        <f t="shared" si="191"/>
        <v>2236240</v>
      </c>
      <c r="AW269" s="18">
        <f t="shared" si="189"/>
        <v>2236240</v>
      </c>
      <c r="AX269" s="124"/>
      <c r="AY269" s="133">
        <f t="shared" si="192"/>
        <v>-0.84819999984820005</v>
      </c>
      <c r="AZ269" s="133">
        <f t="shared" si="193"/>
        <v>-0.48092799948092801</v>
      </c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33">
        <f t="shared" si="194"/>
        <v>-0.66456399966456403</v>
      </c>
      <c r="BL269" s="18"/>
    </row>
    <row r="270" spans="1:64">
      <c r="A270" s="10" t="s">
        <v>463</v>
      </c>
      <c r="B270" s="11" t="s">
        <v>464</v>
      </c>
      <c r="C270" s="12">
        <f>+C271</f>
        <v>317188884</v>
      </c>
      <c r="D270" s="12">
        <f t="shared" ref="D270:AF270" si="201">+D271</f>
        <v>0</v>
      </c>
      <c r="E270" s="12">
        <f t="shared" si="201"/>
        <v>0</v>
      </c>
      <c r="F270" s="12">
        <f t="shared" si="201"/>
        <v>0</v>
      </c>
      <c r="G270" s="12">
        <f t="shared" si="201"/>
        <v>317188884</v>
      </c>
      <c r="H270" s="12">
        <f t="shared" si="201"/>
        <v>317188884</v>
      </c>
      <c r="I270" s="12">
        <f t="shared" si="201"/>
        <v>317188884</v>
      </c>
      <c r="J270" s="12">
        <f t="shared" si="201"/>
        <v>0</v>
      </c>
      <c r="K270" s="12">
        <f t="shared" si="201"/>
        <v>317188884</v>
      </c>
      <c r="L270" s="12">
        <f t="shared" si="201"/>
        <v>317188884</v>
      </c>
      <c r="M270" s="12">
        <f t="shared" si="201"/>
        <v>0</v>
      </c>
      <c r="N270" s="12">
        <f t="shared" si="201"/>
        <v>0</v>
      </c>
      <c r="O270" s="12">
        <f t="shared" si="201"/>
        <v>317188884</v>
      </c>
      <c r="P270" s="12">
        <f t="shared" si="201"/>
        <v>0</v>
      </c>
      <c r="Q270" s="12">
        <f t="shared" si="201"/>
        <v>0</v>
      </c>
      <c r="R270" s="12">
        <f t="shared" si="201"/>
        <v>317188884</v>
      </c>
      <c r="S270" s="124"/>
      <c r="T270" s="12">
        <f t="shared" si="201"/>
        <v>317188884</v>
      </c>
      <c r="U270" s="12">
        <f t="shared" si="201"/>
        <v>0</v>
      </c>
      <c r="V270" s="12">
        <f t="shared" si="201"/>
        <v>0</v>
      </c>
      <c r="W270" s="12">
        <f t="shared" si="201"/>
        <v>79297221</v>
      </c>
      <c r="X270" s="12">
        <f t="shared" si="201"/>
        <v>0</v>
      </c>
      <c r="Y270" s="12">
        <f t="shared" si="201"/>
        <v>0</v>
      </c>
      <c r="Z270" s="12">
        <f t="shared" si="201"/>
        <v>79297221</v>
      </c>
      <c r="AA270" s="12">
        <f t="shared" si="201"/>
        <v>0</v>
      </c>
      <c r="AB270" s="12">
        <f t="shared" si="201"/>
        <v>79297221</v>
      </c>
      <c r="AC270" s="12">
        <f t="shared" si="201"/>
        <v>0</v>
      </c>
      <c r="AD270" s="12">
        <f t="shared" si="201"/>
        <v>79297221</v>
      </c>
      <c r="AE270" s="12">
        <f t="shared" si="201"/>
        <v>0</v>
      </c>
      <c r="AF270" s="12">
        <f t="shared" si="201"/>
        <v>0</v>
      </c>
      <c r="AG270" s="12">
        <f t="shared" si="190"/>
        <v>0</v>
      </c>
      <c r="AH270" s="12">
        <f t="shared" si="198"/>
        <v>317188884</v>
      </c>
      <c r="AI270" s="124"/>
      <c r="AJ270" s="12">
        <v>0</v>
      </c>
      <c r="AK270" s="12">
        <v>317188884</v>
      </c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>
        <f t="shared" si="191"/>
        <v>317188884</v>
      </c>
      <c r="AW270" s="12">
        <f t="shared" si="189"/>
        <v>317188884</v>
      </c>
      <c r="AX270" s="124"/>
      <c r="AY270" s="131" t="e">
        <f t="shared" si="192"/>
        <v>#DIV/0!</v>
      </c>
      <c r="AZ270" s="131" t="e">
        <f t="shared" si="193"/>
        <v>#DIV/0!</v>
      </c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31" t="e">
        <f t="shared" si="194"/>
        <v>#DIV/0!</v>
      </c>
      <c r="BL270" s="12"/>
    </row>
    <row r="271" spans="1:64">
      <c r="A271" s="16" t="s">
        <v>465</v>
      </c>
      <c r="B271" s="17" t="s">
        <v>466</v>
      </c>
      <c r="C271" s="18">
        <v>317188884</v>
      </c>
      <c r="D271" s="18">
        <v>0</v>
      </c>
      <c r="E271" s="18">
        <v>0</v>
      </c>
      <c r="F271" s="18">
        <v>0</v>
      </c>
      <c r="G271" s="18">
        <f t="shared" ref="G271:G335" si="202">+C271+D271-E271+F271</f>
        <v>317188884</v>
      </c>
      <c r="H271" s="18">
        <v>317188884</v>
      </c>
      <c r="I271" s="18">
        <v>317188884</v>
      </c>
      <c r="J271" s="18">
        <f t="shared" si="199"/>
        <v>0</v>
      </c>
      <c r="K271" s="18">
        <v>317188884</v>
      </c>
      <c r="L271" s="18">
        <v>317188884</v>
      </c>
      <c r="M271" s="18">
        <v>0</v>
      </c>
      <c r="N271" s="18">
        <v>0</v>
      </c>
      <c r="O271" s="18">
        <v>317188884</v>
      </c>
      <c r="P271" s="18">
        <f t="shared" ref="P271:P335" si="203">+O271-I271</f>
        <v>0</v>
      </c>
      <c r="Q271" s="18">
        <f t="shared" si="200"/>
        <v>0</v>
      </c>
      <c r="R271" s="18">
        <f t="shared" ref="R271:R335" si="204">+L271</f>
        <v>317188884</v>
      </c>
      <c r="S271" s="124"/>
      <c r="T271" s="18">
        <v>317188884</v>
      </c>
      <c r="U271" s="18">
        <v>0</v>
      </c>
      <c r="V271" s="18">
        <v>0</v>
      </c>
      <c r="W271" s="18">
        <v>79297221</v>
      </c>
      <c r="X271" s="18">
        <v>0</v>
      </c>
      <c r="Y271" s="18">
        <v>0</v>
      </c>
      <c r="Z271" s="18">
        <v>79297221</v>
      </c>
      <c r="AA271" s="18">
        <v>0</v>
      </c>
      <c r="AB271" s="18">
        <v>79297221</v>
      </c>
      <c r="AC271" s="18">
        <v>0</v>
      </c>
      <c r="AD271" s="18">
        <v>79297221</v>
      </c>
      <c r="AE271" s="18">
        <v>0</v>
      </c>
      <c r="AF271" s="18">
        <v>0</v>
      </c>
      <c r="AG271" s="18">
        <f t="shared" si="190"/>
        <v>0</v>
      </c>
      <c r="AH271" s="18">
        <f t="shared" si="198"/>
        <v>317188884</v>
      </c>
      <c r="AI271" s="124"/>
      <c r="AJ271" s="18">
        <v>0</v>
      </c>
      <c r="AK271" s="18">
        <v>317188884</v>
      </c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>
        <f t="shared" si="191"/>
        <v>317188884</v>
      </c>
      <c r="AW271" s="18">
        <f t="shared" si="189"/>
        <v>317188884</v>
      </c>
      <c r="AX271" s="124"/>
      <c r="AY271" s="133" t="e">
        <f t="shared" si="192"/>
        <v>#DIV/0!</v>
      </c>
      <c r="AZ271" s="133" t="e">
        <f t="shared" si="193"/>
        <v>#DIV/0!</v>
      </c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33" t="e">
        <f t="shared" si="194"/>
        <v>#DIV/0!</v>
      </c>
      <c r="BL271" s="18"/>
    </row>
    <row r="272" spans="1:64">
      <c r="A272" s="4">
        <v>3</v>
      </c>
      <c r="B272" s="5" t="s">
        <v>467</v>
      </c>
      <c r="C272" s="6">
        <f t="shared" ref="C272:R272" si="205">+C273+C309+C393+C401+C422+C507</f>
        <v>7379242798</v>
      </c>
      <c r="D272" s="6">
        <f t="shared" si="205"/>
        <v>189109770</v>
      </c>
      <c r="E272" s="6">
        <f t="shared" si="205"/>
        <v>0</v>
      </c>
      <c r="F272" s="6">
        <f t="shared" si="205"/>
        <v>16549769003.67</v>
      </c>
      <c r="G272" s="6">
        <f t="shared" si="205"/>
        <v>24118121571.669998</v>
      </c>
      <c r="H272" s="6">
        <f t="shared" si="205"/>
        <v>722939475</v>
      </c>
      <c r="I272" s="6">
        <f t="shared" si="205"/>
        <v>793247145</v>
      </c>
      <c r="J272" s="6">
        <f t="shared" si="205"/>
        <v>23324874426.669998</v>
      </c>
      <c r="K272" s="6">
        <f t="shared" si="205"/>
        <v>78784924.5</v>
      </c>
      <c r="L272" s="6">
        <f t="shared" si="205"/>
        <v>99351263.5</v>
      </c>
      <c r="M272" s="6">
        <f t="shared" si="205"/>
        <v>49741331</v>
      </c>
      <c r="N272" s="6">
        <f t="shared" si="205"/>
        <v>178676109</v>
      </c>
      <c r="O272" s="6">
        <f t="shared" si="205"/>
        <v>1214407057.4400001</v>
      </c>
      <c r="P272" s="6">
        <f t="shared" si="205"/>
        <v>421159912.44</v>
      </c>
      <c r="Q272" s="6">
        <f t="shared" si="205"/>
        <v>22903714514.23</v>
      </c>
      <c r="R272" s="6">
        <f t="shared" si="205"/>
        <v>99351263.5</v>
      </c>
      <c r="S272" s="124"/>
      <c r="T272" s="6">
        <f t="shared" ref="T272:AF272" si="206">+T273+T309+T393+T401+T422+T507</f>
        <v>24118121571.669998</v>
      </c>
      <c r="U272" s="6">
        <f t="shared" si="206"/>
        <v>43732110.5</v>
      </c>
      <c r="V272" s="6">
        <f t="shared" si="206"/>
        <v>55095746.86363636</v>
      </c>
      <c r="W272" s="6">
        <f t="shared" si="206"/>
        <v>625814542.0656364</v>
      </c>
      <c r="X272" s="6">
        <f t="shared" si="206"/>
        <v>2553248214.142303</v>
      </c>
      <c r="Y272" s="6">
        <f t="shared" si="206"/>
        <v>3631477451.4843035</v>
      </c>
      <c r="Z272" s="6">
        <f t="shared" si="206"/>
        <v>2152906522.8176365</v>
      </c>
      <c r="AA272" s="6">
        <f t="shared" si="206"/>
        <v>3116509276.7376361</v>
      </c>
      <c r="AB272" s="6">
        <f t="shared" si="206"/>
        <v>3117393288.0376363</v>
      </c>
      <c r="AC272" s="6">
        <f t="shared" si="206"/>
        <v>2212965838.5926361</v>
      </c>
      <c r="AD272" s="6">
        <f t="shared" si="206"/>
        <v>1994650345.9206364</v>
      </c>
      <c r="AE272" s="6">
        <f t="shared" si="206"/>
        <v>2723680783.9206362</v>
      </c>
      <c r="AF272" s="6">
        <f t="shared" si="206"/>
        <v>1890647450.5873032</v>
      </c>
      <c r="AG272" s="6">
        <f t="shared" si="190"/>
        <v>98827857.36363636</v>
      </c>
      <c r="AH272" s="6">
        <f t="shared" si="198"/>
        <v>24118121571.669998</v>
      </c>
      <c r="AI272" s="124"/>
      <c r="AJ272" s="6">
        <f t="shared" ref="AJ272:AK272" si="207">+AJ273+AJ309+AJ393+AJ401+AJ422+AJ507</f>
        <v>20566339</v>
      </c>
      <c r="AK272" s="6">
        <f t="shared" si="207"/>
        <v>78784924.5</v>
      </c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>
        <f t="shared" si="191"/>
        <v>99351263.5</v>
      </c>
      <c r="AW272" s="6">
        <f t="shared" si="189"/>
        <v>99351263.5</v>
      </c>
      <c r="AX272" s="124"/>
      <c r="AY272" s="119">
        <f t="shared" si="192"/>
        <v>-0.52971995257352145</v>
      </c>
      <c r="AZ272" s="119">
        <f t="shared" si="193"/>
        <v>0.42996381726152244</v>
      </c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119">
        <f t="shared" si="194"/>
        <v>5.2961396748466526E-3</v>
      </c>
      <c r="BL272" s="6"/>
    </row>
    <row r="273" spans="1:64">
      <c r="A273" s="7">
        <v>301</v>
      </c>
      <c r="B273" s="8" t="s">
        <v>468</v>
      </c>
      <c r="C273" s="9">
        <f>+C274+C276+C284+C291+C295+C300+C306</f>
        <v>3635322968</v>
      </c>
      <c r="D273" s="9">
        <f t="shared" ref="D273:AF273" si="208">+D274+D276+D284+D291+D295+D300+D306</f>
        <v>12000000</v>
      </c>
      <c r="E273" s="9">
        <f t="shared" si="208"/>
        <v>0</v>
      </c>
      <c r="F273" s="9">
        <f t="shared" si="208"/>
        <v>1126000000</v>
      </c>
      <c r="G273" s="9">
        <f t="shared" si="208"/>
        <v>4773322968</v>
      </c>
      <c r="H273" s="9">
        <f t="shared" si="208"/>
        <v>670648000</v>
      </c>
      <c r="I273" s="9">
        <f t="shared" si="208"/>
        <v>670648000</v>
      </c>
      <c r="J273" s="9">
        <f t="shared" si="208"/>
        <v>4102674968</v>
      </c>
      <c r="K273" s="9">
        <f t="shared" si="208"/>
        <v>0</v>
      </c>
      <c r="L273" s="9">
        <f t="shared" si="208"/>
        <v>0</v>
      </c>
      <c r="M273" s="9">
        <f t="shared" si="208"/>
        <v>0</v>
      </c>
      <c r="N273" s="9">
        <f t="shared" si="208"/>
        <v>0</v>
      </c>
      <c r="O273" s="9">
        <f t="shared" si="208"/>
        <v>745848000</v>
      </c>
      <c r="P273" s="9">
        <f t="shared" si="208"/>
        <v>75200000</v>
      </c>
      <c r="Q273" s="9">
        <f t="shared" si="208"/>
        <v>4027474968</v>
      </c>
      <c r="R273" s="9">
        <f t="shared" si="208"/>
        <v>0</v>
      </c>
      <c r="S273" s="124"/>
      <c r="T273" s="9">
        <f t="shared" si="208"/>
        <v>4773322968</v>
      </c>
      <c r="U273" s="9">
        <f t="shared" si="208"/>
        <v>0</v>
      </c>
      <c r="V273" s="9">
        <f t="shared" si="208"/>
        <v>0</v>
      </c>
      <c r="W273" s="9">
        <f t="shared" si="208"/>
        <v>42000000</v>
      </c>
      <c r="X273" s="9">
        <f t="shared" si="208"/>
        <v>121779777.77777778</v>
      </c>
      <c r="Y273" s="9">
        <f t="shared" si="208"/>
        <v>314317898.77777779</v>
      </c>
      <c r="Z273" s="9">
        <f t="shared" si="208"/>
        <v>314317898.77777779</v>
      </c>
      <c r="AA273" s="9">
        <f t="shared" si="208"/>
        <v>314317898.77777779</v>
      </c>
      <c r="AB273" s="9">
        <f t="shared" si="208"/>
        <v>733317898.77777779</v>
      </c>
      <c r="AC273" s="9">
        <f t="shared" si="208"/>
        <v>733317898.77777779</v>
      </c>
      <c r="AD273" s="9">
        <f t="shared" si="208"/>
        <v>733317898.77777779</v>
      </c>
      <c r="AE273" s="9">
        <f t="shared" si="208"/>
        <v>733317898.77777779</v>
      </c>
      <c r="AF273" s="9">
        <f t="shared" si="208"/>
        <v>733317898.77777779</v>
      </c>
      <c r="AG273" s="9">
        <f t="shared" si="190"/>
        <v>0</v>
      </c>
      <c r="AH273" s="9">
        <f t="shared" si="198"/>
        <v>4773322968</v>
      </c>
      <c r="AI273" s="124"/>
      <c r="AJ273" s="9">
        <f t="shared" ref="AJ273" si="209">+AJ274+AJ276+AJ284+AJ291+AJ295+AJ300+AJ306</f>
        <v>0</v>
      </c>
      <c r="AK273" s="9">
        <f t="shared" ref="AK273" si="210">+AK274+AK276+AK284+AK291+AK295+AK300+AK306</f>
        <v>0</v>
      </c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>
        <f t="shared" si="191"/>
        <v>0</v>
      </c>
      <c r="AW273" s="9">
        <f t="shared" si="189"/>
        <v>0</v>
      </c>
      <c r="AX273" s="124"/>
      <c r="AY273" s="130" t="e">
        <f t="shared" si="192"/>
        <v>#DIV/0!</v>
      </c>
      <c r="AZ273" s="130" t="e">
        <f t="shared" si="193"/>
        <v>#DIV/0!</v>
      </c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130" t="e">
        <f t="shared" si="194"/>
        <v>#DIV/0!</v>
      </c>
      <c r="BL273" s="9"/>
    </row>
    <row r="274" spans="1:64">
      <c r="A274" s="10">
        <v>30101</v>
      </c>
      <c r="B274" s="11" t="s">
        <v>469</v>
      </c>
      <c r="C274" s="12">
        <f>+C275</f>
        <v>1000</v>
      </c>
      <c r="D274" s="12">
        <f t="shared" ref="D274:AF274" si="211">+D275</f>
        <v>0</v>
      </c>
      <c r="E274" s="12">
        <f t="shared" si="211"/>
        <v>0</v>
      </c>
      <c r="F274" s="12">
        <f t="shared" si="211"/>
        <v>0</v>
      </c>
      <c r="G274" s="12">
        <f t="shared" si="211"/>
        <v>1000</v>
      </c>
      <c r="H274" s="12">
        <f t="shared" si="211"/>
        <v>0</v>
      </c>
      <c r="I274" s="12">
        <f t="shared" si="211"/>
        <v>0</v>
      </c>
      <c r="J274" s="12">
        <f t="shared" si="211"/>
        <v>1000</v>
      </c>
      <c r="K274" s="12">
        <f t="shared" si="211"/>
        <v>0</v>
      </c>
      <c r="L274" s="12">
        <f t="shared" si="211"/>
        <v>0</v>
      </c>
      <c r="M274" s="12">
        <f t="shared" si="211"/>
        <v>0</v>
      </c>
      <c r="N274" s="12">
        <f t="shared" si="211"/>
        <v>0</v>
      </c>
      <c r="O274" s="12">
        <f t="shared" si="211"/>
        <v>0</v>
      </c>
      <c r="P274" s="12">
        <f t="shared" si="211"/>
        <v>0</v>
      </c>
      <c r="Q274" s="12">
        <f t="shared" si="211"/>
        <v>1000</v>
      </c>
      <c r="R274" s="12">
        <f t="shared" si="211"/>
        <v>0</v>
      </c>
      <c r="S274" s="124"/>
      <c r="T274" s="12">
        <f t="shared" si="211"/>
        <v>1000</v>
      </c>
      <c r="U274" s="12">
        <f t="shared" si="211"/>
        <v>0</v>
      </c>
      <c r="V274" s="12">
        <f t="shared" si="211"/>
        <v>0</v>
      </c>
      <c r="W274" s="12">
        <f t="shared" si="211"/>
        <v>0</v>
      </c>
      <c r="X274" s="12">
        <f t="shared" si="211"/>
        <v>1000</v>
      </c>
      <c r="Y274" s="12">
        <f t="shared" si="211"/>
        <v>0</v>
      </c>
      <c r="Z274" s="12">
        <f t="shared" si="211"/>
        <v>0</v>
      </c>
      <c r="AA274" s="12">
        <f t="shared" si="211"/>
        <v>0</v>
      </c>
      <c r="AB274" s="12">
        <f t="shared" si="211"/>
        <v>0</v>
      </c>
      <c r="AC274" s="12">
        <f t="shared" si="211"/>
        <v>0</v>
      </c>
      <c r="AD274" s="12">
        <f t="shared" si="211"/>
        <v>0</v>
      </c>
      <c r="AE274" s="12">
        <f t="shared" si="211"/>
        <v>0</v>
      </c>
      <c r="AF274" s="12">
        <f t="shared" si="211"/>
        <v>0</v>
      </c>
      <c r="AG274" s="12">
        <f t="shared" si="190"/>
        <v>0</v>
      </c>
      <c r="AH274" s="12">
        <f t="shared" si="198"/>
        <v>1000</v>
      </c>
      <c r="AI274" s="124"/>
      <c r="AJ274" s="12">
        <f t="shared" ref="AJ274" si="212">+AJ275</f>
        <v>0</v>
      </c>
      <c r="AK274" s="12">
        <f t="shared" ref="AK274" si="213">+AK275</f>
        <v>0</v>
      </c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>
        <f t="shared" si="191"/>
        <v>0</v>
      </c>
      <c r="AW274" s="12">
        <f t="shared" si="189"/>
        <v>0</v>
      </c>
      <c r="AX274" s="124"/>
      <c r="AY274" s="131" t="e">
        <f t="shared" si="192"/>
        <v>#DIV/0!</v>
      </c>
      <c r="AZ274" s="131" t="e">
        <f t="shared" si="193"/>
        <v>#DIV/0!</v>
      </c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31" t="e">
        <f t="shared" si="194"/>
        <v>#DIV/0!</v>
      </c>
      <c r="BL274" s="12"/>
    </row>
    <row r="275" spans="1:64">
      <c r="A275" s="17">
        <v>3010101</v>
      </c>
      <c r="B275" s="17" t="s">
        <v>470</v>
      </c>
      <c r="C275" s="18">
        <v>1000</v>
      </c>
      <c r="D275" s="18">
        <v>0</v>
      </c>
      <c r="E275" s="18">
        <v>0</v>
      </c>
      <c r="F275" s="18">
        <v>0</v>
      </c>
      <c r="G275" s="18">
        <f t="shared" si="202"/>
        <v>1000</v>
      </c>
      <c r="H275" s="18">
        <v>0</v>
      </c>
      <c r="I275" s="18">
        <v>0</v>
      </c>
      <c r="J275" s="18">
        <f t="shared" si="199"/>
        <v>1000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f t="shared" si="203"/>
        <v>0</v>
      </c>
      <c r="Q275" s="18">
        <f t="shared" si="200"/>
        <v>1000</v>
      </c>
      <c r="R275" s="18">
        <f t="shared" si="204"/>
        <v>0</v>
      </c>
      <c r="S275" s="124"/>
      <c r="T275" s="18">
        <v>1000</v>
      </c>
      <c r="U275" s="18"/>
      <c r="V275" s="18"/>
      <c r="W275" s="18"/>
      <c r="X275" s="18">
        <v>1000</v>
      </c>
      <c r="Y275" s="18"/>
      <c r="Z275" s="18"/>
      <c r="AA275" s="18"/>
      <c r="AB275" s="18"/>
      <c r="AC275" s="18"/>
      <c r="AD275" s="18"/>
      <c r="AE275" s="18"/>
      <c r="AF275" s="18"/>
      <c r="AG275" s="18">
        <f t="shared" si="190"/>
        <v>0</v>
      </c>
      <c r="AH275" s="18">
        <f t="shared" si="198"/>
        <v>1000</v>
      </c>
      <c r="AI275" s="124"/>
      <c r="AJ275" s="18">
        <v>0</v>
      </c>
      <c r="AK275" s="18">
        <v>0</v>
      </c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>
        <f t="shared" si="191"/>
        <v>0</v>
      </c>
      <c r="AW275" s="18">
        <f t="shared" si="189"/>
        <v>0</v>
      </c>
      <c r="AX275" s="124"/>
      <c r="AY275" s="133" t="e">
        <f t="shared" si="192"/>
        <v>#DIV/0!</v>
      </c>
      <c r="AZ275" s="133" t="e">
        <f t="shared" si="193"/>
        <v>#DIV/0!</v>
      </c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33" t="e">
        <f t="shared" si="194"/>
        <v>#DIV/0!</v>
      </c>
      <c r="BL275" s="18"/>
    </row>
    <row r="276" spans="1:64">
      <c r="A276" s="10">
        <v>30102</v>
      </c>
      <c r="B276" s="11" t="s">
        <v>471</v>
      </c>
      <c r="C276" s="12">
        <f>+C277+C280+C282</f>
        <v>550001000</v>
      </c>
      <c r="D276" s="12">
        <f t="shared" ref="D276:AF276" si="214">+D277+D280+D282</f>
        <v>0</v>
      </c>
      <c r="E276" s="12">
        <f t="shared" si="214"/>
        <v>0</v>
      </c>
      <c r="F276" s="12">
        <f t="shared" si="214"/>
        <v>0</v>
      </c>
      <c r="G276" s="12">
        <f t="shared" si="214"/>
        <v>550001000</v>
      </c>
      <c r="H276" s="12">
        <f t="shared" si="214"/>
        <v>648000</v>
      </c>
      <c r="I276" s="12">
        <f t="shared" si="214"/>
        <v>648000</v>
      </c>
      <c r="J276" s="12">
        <f t="shared" si="214"/>
        <v>549353000</v>
      </c>
      <c r="K276" s="12">
        <f t="shared" si="214"/>
        <v>0</v>
      </c>
      <c r="L276" s="12">
        <f t="shared" si="214"/>
        <v>0</v>
      </c>
      <c r="M276" s="12">
        <f t="shared" si="214"/>
        <v>0</v>
      </c>
      <c r="N276" s="12">
        <f t="shared" si="214"/>
        <v>0</v>
      </c>
      <c r="O276" s="12">
        <f t="shared" si="214"/>
        <v>648000</v>
      </c>
      <c r="P276" s="12">
        <f t="shared" si="214"/>
        <v>0</v>
      </c>
      <c r="Q276" s="12">
        <f t="shared" si="214"/>
        <v>549353000</v>
      </c>
      <c r="R276" s="12">
        <f t="shared" si="214"/>
        <v>0</v>
      </c>
      <c r="S276" s="124"/>
      <c r="T276" s="12">
        <f t="shared" si="214"/>
        <v>550001000</v>
      </c>
      <c r="U276" s="12">
        <f t="shared" si="214"/>
        <v>0</v>
      </c>
      <c r="V276" s="12">
        <f t="shared" si="214"/>
        <v>0</v>
      </c>
      <c r="W276" s="12">
        <f t="shared" si="214"/>
        <v>0</v>
      </c>
      <c r="X276" s="12">
        <f t="shared" si="214"/>
        <v>1000</v>
      </c>
      <c r="Y276" s="12">
        <f t="shared" si="214"/>
        <v>12500000</v>
      </c>
      <c r="Z276" s="12">
        <f t="shared" si="214"/>
        <v>12500000</v>
      </c>
      <c r="AA276" s="12">
        <f t="shared" si="214"/>
        <v>12500000</v>
      </c>
      <c r="AB276" s="12">
        <f t="shared" si="214"/>
        <v>102500000</v>
      </c>
      <c r="AC276" s="12">
        <f t="shared" si="214"/>
        <v>102500000</v>
      </c>
      <c r="AD276" s="12">
        <f t="shared" si="214"/>
        <v>102500000</v>
      </c>
      <c r="AE276" s="12">
        <f t="shared" si="214"/>
        <v>102500000</v>
      </c>
      <c r="AF276" s="12">
        <f t="shared" si="214"/>
        <v>102500000</v>
      </c>
      <c r="AG276" s="12">
        <f t="shared" si="190"/>
        <v>0</v>
      </c>
      <c r="AH276" s="12">
        <f t="shared" si="198"/>
        <v>550001000</v>
      </c>
      <c r="AI276" s="124"/>
      <c r="AJ276" s="12">
        <v>0</v>
      </c>
      <c r="AK276" s="12">
        <v>0</v>
      </c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>
        <f t="shared" si="191"/>
        <v>0</v>
      </c>
      <c r="AW276" s="12">
        <f t="shared" si="189"/>
        <v>0</v>
      </c>
      <c r="AX276" s="124"/>
      <c r="AY276" s="131" t="e">
        <f t="shared" si="192"/>
        <v>#DIV/0!</v>
      </c>
      <c r="AZ276" s="131" t="e">
        <f t="shared" si="193"/>
        <v>#DIV/0!</v>
      </c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31" t="e">
        <f t="shared" si="194"/>
        <v>#DIV/0!</v>
      </c>
      <c r="BL276" s="12"/>
    </row>
    <row r="277" spans="1:64">
      <c r="A277" s="13">
        <v>3010201</v>
      </c>
      <c r="B277" s="14" t="s">
        <v>472</v>
      </c>
      <c r="C277" s="15">
        <f>+C278</f>
        <v>450000000</v>
      </c>
      <c r="D277" s="15">
        <f t="shared" ref="D277:AF277" si="215">+D278</f>
        <v>0</v>
      </c>
      <c r="E277" s="15">
        <f t="shared" si="215"/>
        <v>0</v>
      </c>
      <c r="F277" s="15">
        <f t="shared" si="215"/>
        <v>0</v>
      </c>
      <c r="G277" s="15">
        <f t="shared" si="215"/>
        <v>450000000</v>
      </c>
      <c r="H277" s="15">
        <f t="shared" si="215"/>
        <v>0</v>
      </c>
      <c r="I277" s="15">
        <f t="shared" si="215"/>
        <v>0</v>
      </c>
      <c r="J277" s="15">
        <f t="shared" si="215"/>
        <v>450000000</v>
      </c>
      <c r="K277" s="15">
        <f t="shared" si="215"/>
        <v>0</v>
      </c>
      <c r="L277" s="15">
        <f t="shared" si="215"/>
        <v>0</v>
      </c>
      <c r="M277" s="15">
        <f t="shared" si="215"/>
        <v>0</v>
      </c>
      <c r="N277" s="15">
        <f t="shared" si="215"/>
        <v>0</v>
      </c>
      <c r="O277" s="15">
        <f t="shared" si="215"/>
        <v>0</v>
      </c>
      <c r="P277" s="15">
        <f t="shared" si="215"/>
        <v>0</v>
      </c>
      <c r="Q277" s="15">
        <f t="shared" si="215"/>
        <v>450000000</v>
      </c>
      <c r="R277" s="15">
        <f t="shared" si="215"/>
        <v>0</v>
      </c>
      <c r="S277" s="124"/>
      <c r="T277" s="15">
        <f t="shared" si="215"/>
        <v>450000000</v>
      </c>
      <c r="U277" s="15">
        <f t="shared" si="215"/>
        <v>0</v>
      </c>
      <c r="V277" s="15">
        <f t="shared" si="215"/>
        <v>0</v>
      </c>
      <c r="W277" s="15">
        <f t="shared" si="215"/>
        <v>0</v>
      </c>
      <c r="X277" s="15">
        <f t="shared" si="215"/>
        <v>0</v>
      </c>
      <c r="Y277" s="15">
        <f t="shared" si="215"/>
        <v>0</v>
      </c>
      <c r="Z277" s="15">
        <f t="shared" si="215"/>
        <v>0</v>
      </c>
      <c r="AA277" s="15">
        <f t="shared" si="215"/>
        <v>0</v>
      </c>
      <c r="AB277" s="15">
        <f t="shared" si="215"/>
        <v>90000000</v>
      </c>
      <c r="AC277" s="15">
        <f t="shared" si="215"/>
        <v>90000000</v>
      </c>
      <c r="AD277" s="15">
        <f t="shared" si="215"/>
        <v>90000000</v>
      </c>
      <c r="AE277" s="15">
        <f t="shared" si="215"/>
        <v>90000000</v>
      </c>
      <c r="AF277" s="15">
        <f t="shared" si="215"/>
        <v>90000000</v>
      </c>
      <c r="AG277" s="15">
        <f t="shared" si="190"/>
        <v>0</v>
      </c>
      <c r="AH277" s="15">
        <f t="shared" si="198"/>
        <v>450000000</v>
      </c>
      <c r="AI277" s="124"/>
      <c r="AJ277" s="15">
        <v>0</v>
      </c>
      <c r="AK277" s="15">
        <v>0</v>
      </c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>
        <f t="shared" si="191"/>
        <v>0</v>
      </c>
      <c r="AW277" s="15">
        <f t="shared" si="189"/>
        <v>0</v>
      </c>
      <c r="AX277" s="124"/>
      <c r="AY277" s="132" t="e">
        <f t="shared" si="192"/>
        <v>#DIV/0!</v>
      </c>
      <c r="AZ277" s="132" t="e">
        <f t="shared" si="193"/>
        <v>#DIV/0!</v>
      </c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32" t="e">
        <f t="shared" si="194"/>
        <v>#DIV/0!</v>
      </c>
      <c r="BL277" s="15"/>
    </row>
    <row r="278" spans="1:64">
      <c r="A278" s="17">
        <v>301020101</v>
      </c>
      <c r="B278" s="17" t="s">
        <v>473</v>
      </c>
      <c r="C278" s="18">
        <v>450000000</v>
      </c>
      <c r="D278" s="18">
        <v>0</v>
      </c>
      <c r="E278" s="18">
        <v>0</v>
      </c>
      <c r="F278" s="18">
        <v>0</v>
      </c>
      <c r="G278" s="18">
        <f t="shared" si="202"/>
        <v>450000000</v>
      </c>
      <c r="H278" s="18">
        <v>0</v>
      </c>
      <c r="I278" s="18">
        <v>0</v>
      </c>
      <c r="J278" s="18">
        <f t="shared" si="199"/>
        <v>450000000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f t="shared" si="203"/>
        <v>0</v>
      </c>
      <c r="Q278" s="18">
        <f t="shared" si="200"/>
        <v>450000000</v>
      </c>
      <c r="R278" s="18">
        <f t="shared" si="204"/>
        <v>0</v>
      </c>
      <c r="S278" s="124"/>
      <c r="T278" s="18">
        <v>450000000</v>
      </c>
      <c r="U278" s="18"/>
      <c r="V278" s="18"/>
      <c r="W278" s="18"/>
      <c r="X278" s="18"/>
      <c r="Y278" s="18"/>
      <c r="Z278" s="18"/>
      <c r="AA278" s="18"/>
      <c r="AB278" s="18">
        <v>90000000</v>
      </c>
      <c r="AC278" s="18">
        <v>90000000</v>
      </c>
      <c r="AD278" s="18">
        <v>90000000</v>
      </c>
      <c r="AE278" s="18">
        <v>90000000</v>
      </c>
      <c r="AF278" s="18">
        <v>90000000</v>
      </c>
      <c r="AG278" s="18">
        <f t="shared" si="190"/>
        <v>0</v>
      </c>
      <c r="AH278" s="18">
        <f t="shared" si="198"/>
        <v>450000000</v>
      </c>
      <c r="AI278" s="124"/>
      <c r="AJ278" s="18">
        <v>0</v>
      </c>
      <c r="AK278" s="18">
        <v>0</v>
      </c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>
        <f t="shared" si="191"/>
        <v>0</v>
      </c>
      <c r="AW278" s="18">
        <f t="shared" si="189"/>
        <v>0</v>
      </c>
      <c r="AX278" s="124"/>
      <c r="AY278" s="133" t="e">
        <f t="shared" si="192"/>
        <v>#DIV/0!</v>
      </c>
      <c r="AZ278" s="133" t="e">
        <f t="shared" si="193"/>
        <v>#DIV/0!</v>
      </c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33" t="e">
        <f t="shared" si="194"/>
        <v>#DIV/0!</v>
      </c>
      <c r="BL278" s="18"/>
    </row>
    <row r="279" spans="1:64">
      <c r="A279" s="17">
        <v>301020103</v>
      </c>
      <c r="B279" s="17" t="s">
        <v>1032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24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>
        <f t="shared" si="190"/>
        <v>0</v>
      </c>
      <c r="AH279" s="18">
        <f t="shared" si="198"/>
        <v>0</v>
      </c>
      <c r="AI279" s="124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>
        <f t="shared" si="191"/>
        <v>0</v>
      </c>
      <c r="AW279" s="18">
        <f t="shared" si="189"/>
        <v>0</v>
      </c>
      <c r="AX279" s="124"/>
      <c r="AY279" s="133" t="e">
        <f t="shared" si="192"/>
        <v>#DIV/0!</v>
      </c>
      <c r="AZ279" s="133" t="e">
        <f t="shared" si="193"/>
        <v>#DIV/0!</v>
      </c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33" t="e">
        <f t="shared" si="194"/>
        <v>#DIV/0!</v>
      </c>
      <c r="BL279" s="18"/>
    </row>
    <row r="280" spans="1:64">
      <c r="A280" s="13">
        <v>3010202</v>
      </c>
      <c r="B280" s="14" t="s">
        <v>474</v>
      </c>
      <c r="C280" s="15">
        <f>+C281</f>
        <v>100000000</v>
      </c>
      <c r="D280" s="15">
        <f t="shared" ref="D280:AF280" si="216">+D281</f>
        <v>0</v>
      </c>
      <c r="E280" s="15">
        <f t="shared" si="216"/>
        <v>0</v>
      </c>
      <c r="F280" s="15">
        <f t="shared" si="216"/>
        <v>0</v>
      </c>
      <c r="G280" s="15">
        <f t="shared" si="216"/>
        <v>100000000</v>
      </c>
      <c r="H280" s="15">
        <f t="shared" si="216"/>
        <v>648000</v>
      </c>
      <c r="I280" s="15">
        <f t="shared" si="216"/>
        <v>648000</v>
      </c>
      <c r="J280" s="15">
        <f t="shared" si="216"/>
        <v>99352000</v>
      </c>
      <c r="K280" s="15">
        <f t="shared" si="216"/>
        <v>0</v>
      </c>
      <c r="L280" s="15">
        <f t="shared" si="216"/>
        <v>0</v>
      </c>
      <c r="M280" s="15">
        <f t="shared" si="216"/>
        <v>0</v>
      </c>
      <c r="N280" s="15">
        <f t="shared" si="216"/>
        <v>0</v>
      </c>
      <c r="O280" s="15">
        <f t="shared" si="216"/>
        <v>648000</v>
      </c>
      <c r="P280" s="15">
        <f t="shared" si="216"/>
        <v>0</v>
      </c>
      <c r="Q280" s="15">
        <f t="shared" si="216"/>
        <v>99352000</v>
      </c>
      <c r="R280" s="15">
        <f t="shared" si="216"/>
        <v>0</v>
      </c>
      <c r="S280" s="124"/>
      <c r="T280" s="15">
        <f t="shared" si="216"/>
        <v>100000000</v>
      </c>
      <c r="U280" s="15">
        <f t="shared" si="216"/>
        <v>0</v>
      </c>
      <c r="V280" s="15">
        <f t="shared" si="216"/>
        <v>0</v>
      </c>
      <c r="W280" s="15">
        <f t="shared" si="216"/>
        <v>0</v>
      </c>
      <c r="X280" s="15">
        <f t="shared" si="216"/>
        <v>0</v>
      </c>
      <c r="Y280" s="15">
        <f t="shared" si="216"/>
        <v>12500000</v>
      </c>
      <c r="Z280" s="15">
        <f t="shared" si="216"/>
        <v>12500000</v>
      </c>
      <c r="AA280" s="15">
        <f t="shared" si="216"/>
        <v>12500000</v>
      </c>
      <c r="AB280" s="15">
        <f t="shared" si="216"/>
        <v>12500000</v>
      </c>
      <c r="AC280" s="15">
        <f t="shared" si="216"/>
        <v>12500000</v>
      </c>
      <c r="AD280" s="15">
        <f t="shared" si="216"/>
        <v>12500000</v>
      </c>
      <c r="AE280" s="15">
        <f t="shared" si="216"/>
        <v>12500000</v>
      </c>
      <c r="AF280" s="15">
        <f t="shared" si="216"/>
        <v>12500000</v>
      </c>
      <c r="AG280" s="15">
        <f t="shared" si="190"/>
        <v>0</v>
      </c>
      <c r="AH280" s="15">
        <f t="shared" si="198"/>
        <v>100000000</v>
      </c>
      <c r="AI280" s="124"/>
      <c r="AJ280" s="15">
        <v>0</v>
      </c>
      <c r="AK280" s="15">
        <v>0</v>
      </c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>
        <f t="shared" si="191"/>
        <v>0</v>
      </c>
      <c r="AW280" s="15">
        <f t="shared" si="189"/>
        <v>0</v>
      </c>
      <c r="AX280" s="124"/>
      <c r="AY280" s="132" t="e">
        <f t="shared" si="192"/>
        <v>#DIV/0!</v>
      </c>
      <c r="AZ280" s="132" t="e">
        <f t="shared" si="193"/>
        <v>#DIV/0!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32" t="e">
        <f t="shared" si="194"/>
        <v>#DIV/0!</v>
      </c>
      <c r="BL280" s="15"/>
    </row>
    <row r="281" spans="1:64">
      <c r="A281" s="17">
        <v>301020202</v>
      </c>
      <c r="B281" s="17" t="s">
        <v>475</v>
      </c>
      <c r="C281" s="18">
        <v>100000000</v>
      </c>
      <c r="D281" s="18">
        <v>0</v>
      </c>
      <c r="E281" s="18">
        <v>0</v>
      </c>
      <c r="F281" s="18">
        <v>0</v>
      </c>
      <c r="G281" s="18">
        <f t="shared" si="202"/>
        <v>100000000</v>
      </c>
      <c r="H281" s="18">
        <v>648000</v>
      </c>
      <c r="I281" s="18">
        <v>648000</v>
      </c>
      <c r="J281" s="18">
        <f t="shared" si="199"/>
        <v>99352000</v>
      </c>
      <c r="K281" s="18">
        <v>0</v>
      </c>
      <c r="L281" s="18">
        <v>0</v>
      </c>
      <c r="M281" s="18">
        <v>0</v>
      </c>
      <c r="N281" s="18">
        <v>0</v>
      </c>
      <c r="O281" s="18">
        <v>648000</v>
      </c>
      <c r="P281" s="18">
        <f t="shared" si="203"/>
        <v>0</v>
      </c>
      <c r="Q281" s="18">
        <f t="shared" si="200"/>
        <v>99352000</v>
      </c>
      <c r="R281" s="18">
        <f t="shared" si="204"/>
        <v>0</v>
      </c>
      <c r="S281" s="124"/>
      <c r="T281" s="18">
        <v>100000000</v>
      </c>
      <c r="U281" s="18"/>
      <c r="V281" s="18"/>
      <c r="W281" s="18"/>
      <c r="X281" s="18"/>
      <c r="Y281" s="18">
        <v>12500000</v>
      </c>
      <c r="Z281" s="18">
        <v>12500000</v>
      </c>
      <c r="AA281" s="18">
        <v>12500000</v>
      </c>
      <c r="AB281" s="18">
        <v>12500000</v>
      </c>
      <c r="AC281" s="18">
        <v>12500000</v>
      </c>
      <c r="AD281" s="18">
        <v>12500000</v>
      </c>
      <c r="AE281" s="18">
        <v>12500000</v>
      </c>
      <c r="AF281" s="18">
        <v>12500000</v>
      </c>
      <c r="AG281" s="18">
        <f t="shared" si="190"/>
        <v>0</v>
      </c>
      <c r="AH281" s="18">
        <f t="shared" si="198"/>
        <v>100000000</v>
      </c>
      <c r="AI281" s="124"/>
      <c r="AJ281" s="18">
        <v>0</v>
      </c>
      <c r="AK281" s="18">
        <v>0</v>
      </c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>
        <f t="shared" si="191"/>
        <v>0</v>
      </c>
      <c r="AW281" s="18">
        <f t="shared" si="189"/>
        <v>0</v>
      </c>
      <c r="AX281" s="124"/>
      <c r="AY281" s="133" t="e">
        <f t="shared" si="192"/>
        <v>#DIV/0!</v>
      </c>
      <c r="AZ281" s="133" t="e">
        <f t="shared" si="193"/>
        <v>#DIV/0!</v>
      </c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33" t="e">
        <f t="shared" si="194"/>
        <v>#DIV/0!</v>
      </c>
      <c r="BL281" s="18"/>
    </row>
    <row r="282" spans="1:64">
      <c r="A282" s="13">
        <v>3010203</v>
      </c>
      <c r="B282" s="14" t="s">
        <v>476</v>
      </c>
      <c r="C282" s="15">
        <f>+C283</f>
        <v>1000</v>
      </c>
      <c r="D282" s="15">
        <f t="shared" ref="D282:AF282" si="217">+D283</f>
        <v>0</v>
      </c>
      <c r="E282" s="15">
        <f t="shared" si="217"/>
        <v>0</v>
      </c>
      <c r="F282" s="15">
        <f t="shared" si="217"/>
        <v>0</v>
      </c>
      <c r="G282" s="15">
        <f t="shared" si="217"/>
        <v>1000</v>
      </c>
      <c r="H282" s="15">
        <f t="shared" si="217"/>
        <v>0</v>
      </c>
      <c r="I282" s="15">
        <f t="shared" si="217"/>
        <v>0</v>
      </c>
      <c r="J282" s="15">
        <f t="shared" si="217"/>
        <v>1000</v>
      </c>
      <c r="K282" s="15">
        <f t="shared" si="217"/>
        <v>0</v>
      </c>
      <c r="L282" s="15">
        <f t="shared" si="217"/>
        <v>0</v>
      </c>
      <c r="M282" s="15">
        <f t="shared" si="217"/>
        <v>0</v>
      </c>
      <c r="N282" s="15">
        <f t="shared" si="217"/>
        <v>0</v>
      </c>
      <c r="O282" s="15">
        <f t="shared" si="217"/>
        <v>0</v>
      </c>
      <c r="P282" s="15">
        <f t="shared" si="217"/>
        <v>0</v>
      </c>
      <c r="Q282" s="15">
        <f t="shared" si="217"/>
        <v>1000</v>
      </c>
      <c r="R282" s="15">
        <f t="shared" si="217"/>
        <v>0</v>
      </c>
      <c r="S282" s="124"/>
      <c r="T282" s="15">
        <f t="shared" si="217"/>
        <v>1000</v>
      </c>
      <c r="U282" s="15">
        <f t="shared" si="217"/>
        <v>0</v>
      </c>
      <c r="V282" s="15">
        <f t="shared" si="217"/>
        <v>0</v>
      </c>
      <c r="W282" s="15">
        <f t="shared" si="217"/>
        <v>0</v>
      </c>
      <c r="X282" s="15">
        <f t="shared" si="217"/>
        <v>1000</v>
      </c>
      <c r="Y282" s="15">
        <f t="shared" si="217"/>
        <v>0</v>
      </c>
      <c r="Z282" s="15">
        <f t="shared" si="217"/>
        <v>0</v>
      </c>
      <c r="AA282" s="15">
        <f t="shared" si="217"/>
        <v>0</v>
      </c>
      <c r="AB282" s="15">
        <f t="shared" si="217"/>
        <v>0</v>
      </c>
      <c r="AC282" s="15">
        <f t="shared" si="217"/>
        <v>0</v>
      </c>
      <c r="AD282" s="15">
        <f t="shared" si="217"/>
        <v>0</v>
      </c>
      <c r="AE282" s="15">
        <f t="shared" si="217"/>
        <v>0</v>
      </c>
      <c r="AF282" s="15">
        <f t="shared" si="217"/>
        <v>0</v>
      </c>
      <c r="AG282" s="15">
        <f t="shared" si="190"/>
        <v>0</v>
      </c>
      <c r="AH282" s="15">
        <f t="shared" si="198"/>
        <v>1000</v>
      </c>
      <c r="AI282" s="124"/>
      <c r="AJ282" s="15">
        <v>0</v>
      </c>
      <c r="AK282" s="15">
        <v>0</v>
      </c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>
        <f t="shared" si="191"/>
        <v>0</v>
      </c>
      <c r="AW282" s="15">
        <f t="shared" si="189"/>
        <v>0</v>
      </c>
      <c r="AX282" s="124"/>
      <c r="AY282" s="132" t="e">
        <f t="shared" si="192"/>
        <v>#DIV/0!</v>
      </c>
      <c r="AZ282" s="132" t="e">
        <f t="shared" si="193"/>
        <v>#DIV/0!</v>
      </c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32" t="e">
        <f t="shared" si="194"/>
        <v>#DIV/0!</v>
      </c>
      <c r="BL282" s="15"/>
    </row>
    <row r="283" spans="1:64">
      <c r="A283" s="17">
        <v>301020303</v>
      </c>
      <c r="B283" s="17" t="s">
        <v>477</v>
      </c>
      <c r="C283" s="18">
        <v>1000</v>
      </c>
      <c r="D283" s="18">
        <v>0</v>
      </c>
      <c r="E283" s="18">
        <v>0</v>
      </c>
      <c r="F283" s="18">
        <v>0</v>
      </c>
      <c r="G283" s="18">
        <f t="shared" si="202"/>
        <v>1000</v>
      </c>
      <c r="H283" s="18">
        <v>0</v>
      </c>
      <c r="I283" s="18">
        <v>0</v>
      </c>
      <c r="J283" s="18">
        <f t="shared" si="199"/>
        <v>1000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f t="shared" si="203"/>
        <v>0</v>
      </c>
      <c r="Q283" s="18">
        <f t="shared" si="200"/>
        <v>1000</v>
      </c>
      <c r="R283" s="18">
        <f t="shared" si="204"/>
        <v>0</v>
      </c>
      <c r="S283" s="124"/>
      <c r="T283" s="18">
        <v>1000</v>
      </c>
      <c r="U283" s="18"/>
      <c r="V283" s="18"/>
      <c r="W283" s="18"/>
      <c r="X283" s="18">
        <v>1000</v>
      </c>
      <c r="Y283" s="18"/>
      <c r="Z283" s="18"/>
      <c r="AA283" s="18"/>
      <c r="AB283" s="18"/>
      <c r="AC283" s="18"/>
      <c r="AD283" s="18"/>
      <c r="AE283" s="18"/>
      <c r="AF283" s="18"/>
      <c r="AG283" s="18">
        <f t="shared" si="190"/>
        <v>0</v>
      </c>
      <c r="AH283" s="18">
        <f t="shared" si="198"/>
        <v>1000</v>
      </c>
      <c r="AI283" s="124"/>
      <c r="AJ283" s="18">
        <v>0</v>
      </c>
      <c r="AK283" s="18">
        <v>0</v>
      </c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>
        <f t="shared" si="191"/>
        <v>0</v>
      </c>
      <c r="AW283" s="18">
        <f t="shared" si="189"/>
        <v>0</v>
      </c>
      <c r="AX283" s="124"/>
      <c r="AY283" s="133" t="e">
        <f t="shared" si="192"/>
        <v>#DIV/0!</v>
      </c>
      <c r="AZ283" s="133" t="e">
        <f t="shared" si="193"/>
        <v>#DIV/0!</v>
      </c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33" t="e">
        <f t="shared" si="194"/>
        <v>#DIV/0!</v>
      </c>
      <c r="BL283" s="18"/>
    </row>
    <row r="284" spans="1:64">
      <c r="A284" s="10">
        <v>30103</v>
      </c>
      <c r="B284" s="11" t="s">
        <v>478</v>
      </c>
      <c r="C284" s="12">
        <f>+C285</f>
        <v>1230000000</v>
      </c>
      <c r="D284" s="12">
        <f t="shared" ref="D284:AF284" si="218">+D285</f>
        <v>0</v>
      </c>
      <c r="E284" s="12">
        <f t="shared" si="218"/>
        <v>0</v>
      </c>
      <c r="F284" s="12">
        <f t="shared" si="218"/>
        <v>0</v>
      </c>
      <c r="G284" s="12">
        <f t="shared" si="218"/>
        <v>1230000000</v>
      </c>
      <c r="H284" s="12">
        <f t="shared" si="218"/>
        <v>0</v>
      </c>
      <c r="I284" s="12">
        <f t="shared" si="218"/>
        <v>0</v>
      </c>
      <c r="J284" s="12">
        <f t="shared" si="218"/>
        <v>1230000000</v>
      </c>
      <c r="K284" s="12">
        <f t="shared" si="218"/>
        <v>0</v>
      </c>
      <c r="L284" s="12">
        <f t="shared" si="218"/>
        <v>0</v>
      </c>
      <c r="M284" s="12">
        <f t="shared" si="218"/>
        <v>0</v>
      </c>
      <c r="N284" s="12">
        <f t="shared" si="218"/>
        <v>0</v>
      </c>
      <c r="O284" s="12">
        <f t="shared" si="218"/>
        <v>0</v>
      </c>
      <c r="P284" s="12">
        <f t="shared" si="218"/>
        <v>0</v>
      </c>
      <c r="Q284" s="12">
        <f t="shared" si="218"/>
        <v>1230000000</v>
      </c>
      <c r="R284" s="12">
        <f t="shared" si="218"/>
        <v>0</v>
      </c>
      <c r="S284" s="124"/>
      <c r="T284" s="12">
        <f t="shared" si="218"/>
        <v>1230000000</v>
      </c>
      <c r="U284" s="12">
        <f t="shared" si="218"/>
        <v>0</v>
      </c>
      <c r="V284" s="12">
        <f t="shared" si="218"/>
        <v>0</v>
      </c>
      <c r="W284" s="12">
        <f t="shared" si="218"/>
        <v>0</v>
      </c>
      <c r="X284" s="12">
        <f t="shared" si="218"/>
        <v>0</v>
      </c>
      <c r="Y284" s="12">
        <f t="shared" si="218"/>
        <v>25000000</v>
      </c>
      <c r="Z284" s="12">
        <f t="shared" si="218"/>
        <v>25000000</v>
      </c>
      <c r="AA284" s="12">
        <f t="shared" si="218"/>
        <v>25000000</v>
      </c>
      <c r="AB284" s="12">
        <f t="shared" si="218"/>
        <v>231000000</v>
      </c>
      <c r="AC284" s="12">
        <f t="shared" si="218"/>
        <v>231000000</v>
      </c>
      <c r="AD284" s="12">
        <f t="shared" si="218"/>
        <v>231000000</v>
      </c>
      <c r="AE284" s="12">
        <f t="shared" si="218"/>
        <v>231000000</v>
      </c>
      <c r="AF284" s="12">
        <f t="shared" si="218"/>
        <v>231000000</v>
      </c>
      <c r="AG284" s="12">
        <f t="shared" si="190"/>
        <v>0</v>
      </c>
      <c r="AH284" s="12">
        <f t="shared" si="198"/>
        <v>1230000000</v>
      </c>
      <c r="AI284" s="124"/>
      <c r="AJ284" s="12">
        <v>0</v>
      </c>
      <c r="AK284" s="12">
        <v>0</v>
      </c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>
        <f t="shared" si="191"/>
        <v>0</v>
      </c>
      <c r="AW284" s="12">
        <f t="shared" si="189"/>
        <v>0</v>
      </c>
      <c r="AX284" s="124"/>
      <c r="AY284" s="131" t="e">
        <f t="shared" si="192"/>
        <v>#DIV/0!</v>
      </c>
      <c r="AZ284" s="131" t="e">
        <f t="shared" si="193"/>
        <v>#DIV/0!</v>
      </c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31" t="e">
        <f t="shared" si="194"/>
        <v>#DIV/0!</v>
      </c>
      <c r="BL284" s="12"/>
    </row>
    <row r="285" spans="1:64">
      <c r="A285" s="13">
        <v>3010301</v>
      </c>
      <c r="B285" s="14" t="s">
        <v>479</v>
      </c>
      <c r="C285" s="15">
        <f>+C286+C289</f>
        <v>1230000000</v>
      </c>
      <c r="D285" s="15">
        <f t="shared" ref="D285:AF285" si="219">+D286+D289</f>
        <v>0</v>
      </c>
      <c r="E285" s="15">
        <f t="shared" si="219"/>
        <v>0</v>
      </c>
      <c r="F285" s="15">
        <f t="shared" si="219"/>
        <v>0</v>
      </c>
      <c r="G285" s="15">
        <f t="shared" si="219"/>
        <v>1230000000</v>
      </c>
      <c r="H285" s="15">
        <f t="shared" si="219"/>
        <v>0</v>
      </c>
      <c r="I285" s="15">
        <f t="shared" si="219"/>
        <v>0</v>
      </c>
      <c r="J285" s="15">
        <f t="shared" si="219"/>
        <v>1230000000</v>
      </c>
      <c r="K285" s="15">
        <f t="shared" si="219"/>
        <v>0</v>
      </c>
      <c r="L285" s="15">
        <f t="shared" si="219"/>
        <v>0</v>
      </c>
      <c r="M285" s="15">
        <f t="shared" si="219"/>
        <v>0</v>
      </c>
      <c r="N285" s="15">
        <f t="shared" si="219"/>
        <v>0</v>
      </c>
      <c r="O285" s="15">
        <f t="shared" si="219"/>
        <v>0</v>
      </c>
      <c r="P285" s="15">
        <f t="shared" si="219"/>
        <v>0</v>
      </c>
      <c r="Q285" s="15">
        <f t="shared" si="219"/>
        <v>1230000000</v>
      </c>
      <c r="R285" s="15">
        <f t="shared" si="219"/>
        <v>0</v>
      </c>
      <c r="S285" s="124"/>
      <c r="T285" s="15">
        <f t="shared" si="219"/>
        <v>1230000000</v>
      </c>
      <c r="U285" s="15">
        <f t="shared" si="219"/>
        <v>0</v>
      </c>
      <c r="V285" s="15">
        <f t="shared" si="219"/>
        <v>0</v>
      </c>
      <c r="W285" s="15">
        <f t="shared" si="219"/>
        <v>0</v>
      </c>
      <c r="X285" s="15">
        <f t="shared" si="219"/>
        <v>0</v>
      </c>
      <c r="Y285" s="15">
        <f t="shared" si="219"/>
        <v>25000000</v>
      </c>
      <c r="Z285" s="15">
        <f t="shared" si="219"/>
        <v>25000000</v>
      </c>
      <c r="AA285" s="15">
        <f t="shared" si="219"/>
        <v>25000000</v>
      </c>
      <c r="AB285" s="15">
        <f t="shared" si="219"/>
        <v>231000000</v>
      </c>
      <c r="AC285" s="15">
        <f t="shared" si="219"/>
        <v>231000000</v>
      </c>
      <c r="AD285" s="15">
        <f t="shared" si="219"/>
        <v>231000000</v>
      </c>
      <c r="AE285" s="15">
        <f t="shared" si="219"/>
        <v>231000000</v>
      </c>
      <c r="AF285" s="15">
        <f t="shared" si="219"/>
        <v>231000000</v>
      </c>
      <c r="AG285" s="15">
        <f t="shared" si="190"/>
        <v>0</v>
      </c>
      <c r="AH285" s="15">
        <f t="shared" si="198"/>
        <v>1230000000</v>
      </c>
      <c r="AI285" s="124"/>
      <c r="AJ285" s="15">
        <v>0</v>
      </c>
      <c r="AK285" s="15">
        <v>0</v>
      </c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>
        <f t="shared" si="191"/>
        <v>0</v>
      </c>
      <c r="AW285" s="15">
        <f t="shared" si="189"/>
        <v>0</v>
      </c>
      <c r="AX285" s="124"/>
      <c r="AY285" s="132" t="e">
        <f t="shared" si="192"/>
        <v>#DIV/0!</v>
      </c>
      <c r="AZ285" s="132" t="e">
        <f t="shared" si="193"/>
        <v>#DIV/0!</v>
      </c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32" t="e">
        <f t="shared" si="194"/>
        <v>#DIV/0!</v>
      </c>
      <c r="BL285" s="15"/>
    </row>
    <row r="286" spans="1:64">
      <c r="A286" s="13">
        <v>301030101</v>
      </c>
      <c r="B286" s="14" t="s">
        <v>480</v>
      </c>
      <c r="C286" s="15">
        <f>+C287+C288</f>
        <v>1100000000</v>
      </c>
      <c r="D286" s="15">
        <f t="shared" ref="D286:AF286" si="220">+D287+D288</f>
        <v>0</v>
      </c>
      <c r="E286" s="15">
        <f t="shared" si="220"/>
        <v>0</v>
      </c>
      <c r="F286" s="15">
        <f t="shared" si="220"/>
        <v>0</v>
      </c>
      <c r="G286" s="15">
        <f t="shared" si="220"/>
        <v>1100000000</v>
      </c>
      <c r="H286" s="15">
        <f t="shared" si="220"/>
        <v>0</v>
      </c>
      <c r="I286" s="15">
        <f t="shared" si="220"/>
        <v>0</v>
      </c>
      <c r="J286" s="15">
        <f t="shared" si="220"/>
        <v>1100000000</v>
      </c>
      <c r="K286" s="15">
        <f t="shared" si="220"/>
        <v>0</v>
      </c>
      <c r="L286" s="15">
        <f t="shared" si="220"/>
        <v>0</v>
      </c>
      <c r="M286" s="15">
        <f t="shared" si="220"/>
        <v>0</v>
      </c>
      <c r="N286" s="15">
        <f t="shared" si="220"/>
        <v>0</v>
      </c>
      <c r="O286" s="15">
        <f t="shared" si="220"/>
        <v>0</v>
      </c>
      <c r="P286" s="15">
        <f t="shared" si="220"/>
        <v>0</v>
      </c>
      <c r="Q286" s="15">
        <f t="shared" si="220"/>
        <v>1100000000</v>
      </c>
      <c r="R286" s="15">
        <f t="shared" si="220"/>
        <v>0</v>
      </c>
      <c r="S286" s="124"/>
      <c r="T286" s="15">
        <f t="shared" si="220"/>
        <v>1100000000</v>
      </c>
      <c r="U286" s="15">
        <f t="shared" si="220"/>
        <v>0</v>
      </c>
      <c r="V286" s="15">
        <f t="shared" si="220"/>
        <v>0</v>
      </c>
      <c r="W286" s="15">
        <f t="shared" si="220"/>
        <v>0</v>
      </c>
      <c r="X286" s="15">
        <f t="shared" si="220"/>
        <v>0</v>
      </c>
      <c r="Y286" s="15">
        <f t="shared" si="220"/>
        <v>25000000</v>
      </c>
      <c r="Z286" s="15">
        <f t="shared" si="220"/>
        <v>25000000</v>
      </c>
      <c r="AA286" s="15">
        <f t="shared" si="220"/>
        <v>25000000</v>
      </c>
      <c r="AB286" s="15">
        <f t="shared" si="220"/>
        <v>205000000</v>
      </c>
      <c r="AC286" s="15">
        <f t="shared" si="220"/>
        <v>205000000</v>
      </c>
      <c r="AD286" s="15">
        <f t="shared" si="220"/>
        <v>205000000</v>
      </c>
      <c r="AE286" s="15">
        <f t="shared" si="220"/>
        <v>205000000</v>
      </c>
      <c r="AF286" s="15">
        <f t="shared" si="220"/>
        <v>205000000</v>
      </c>
      <c r="AG286" s="15">
        <f t="shared" si="190"/>
        <v>0</v>
      </c>
      <c r="AH286" s="15">
        <f t="shared" si="198"/>
        <v>1100000000</v>
      </c>
      <c r="AI286" s="124"/>
      <c r="AJ286" s="15">
        <v>0</v>
      </c>
      <c r="AK286" s="15">
        <v>0</v>
      </c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>
        <f t="shared" si="191"/>
        <v>0</v>
      </c>
      <c r="AW286" s="15">
        <f t="shared" si="189"/>
        <v>0</v>
      </c>
      <c r="AX286" s="124"/>
      <c r="AY286" s="132" t="e">
        <f t="shared" si="192"/>
        <v>#DIV/0!</v>
      </c>
      <c r="AZ286" s="132" t="e">
        <f t="shared" si="193"/>
        <v>#DIV/0!</v>
      </c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32" t="e">
        <f t="shared" si="194"/>
        <v>#DIV/0!</v>
      </c>
      <c r="BL286" s="15"/>
    </row>
    <row r="287" spans="1:64">
      <c r="A287" s="17">
        <v>30103010101</v>
      </c>
      <c r="B287" s="17" t="s">
        <v>481</v>
      </c>
      <c r="C287" s="18">
        <v>900000000</v>
      </c>
      <c r="D287" s="18">
        <v>0</v>
      </c>
      <c r="E287" s="18">
        <v>0</v>
      </c>
      <c r="F287" s="18">
        <v>0</v>
      </c>
      <c r="G287" s="18">
        <f t="shared" si="202"/>
        <v>900000000</v>
      </c>
      <c r="H287" s="18">
        <v>0</v>
      </c>
      <c r="I287" s="18">
        <v>0</v>
      </c>
      <c r="J287" s="18">
        <f t="shared" si="199"/>
        <v>900000000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f t="shared" si="203"/>
        <v>0</v>
      </c>
      <c r="Q287" s="18">
        <f t="shared" si="200"/>
        <v>900000000</v>
      </c>
      <c r="R287" s="18">
        <f t="shared" si="204"/>
        <v>0</v>
      </c>
      <c r="S287" s="124"/>
      <c r="T287" s="18">
        <v>900000000</v>
      </c>
      <c r="U287" s="18"/>
      <c r="V287" s="18"/>
      <c r="W287" s="18"/>
      <c r="X287" s="18"/>
      <c r="Y287" s="18"/>
      <c r="Z287" s="18"/>
      <c r="AA287" s="18"/>
      <c r="AB287" s="18">
        <v>180000000</v>
      </c>
      <c r="AC287" s="18">
        <v>180000000</v>
      </c>
      <c r="AD287" s="18">
        <v>180000000</v>
      </c>
      <c r="AE287" s="18">
        <v>180000000</v>
      </c>
      <c r="AF287" s="18">
        <v>180000000</v>
      </c>
      <c r="AG287" s="18">
        <f t="shared" si="190"/>
        <v>0</v>
      </c>
      <c r="AH287" s="18">
        <f t="shared" si="198"/>
        <v>900000000</v>
      </c>
      <c r="AI287" s="124"/>
      <c r="AJ287" s="18">
        <v>0</v>
      </c>
      <c r="AK287" s="18">
        <v>0</v>
      </c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>
        <f t="shared" si="191"/>
        <v>0</v>
      </c>
      <c r="AW287" s="18">
        <f t="shared" si="189"/>
        <v>0</v>
      </c>
      <c r="AX287" s="124"/>
      <c r="AY287" s="133" t="e">
        <f t="shared" si="192"/>
        <v>#DIV/0!</v>
      </c>
      <c r="AZ287" s="133" t="e">
        <f t="shared" si="193"/>
        <v>#DIV/0!</v>
      </c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33" t="e">
        <f t="shared" si="194"/>
        <v>#DIV/0!</v>
      </c>
      <c r="BL287" s="18"/>
    </row>
    <row r="288" spans="1:64">
      <c r="A288" s="17">
        <v>30103010102</v>
      </c>
      <c r="B288" s="17" t="s">
        <v>482</v>
      </c>
      <c r="C288" s="18">
        <v>200000000</v>
      </c>
      <c r="D288" s="18">
        <v>0</v>
      </c>
      <c r="E288" s="18">
        <v>0</v>
      </c>
      <c r="F288" s="18">
        <v>0</v>
      </c>
      <c r="G288" s="18">
        <f t="shared" si="202"/>
        <v>200000000</v>
      </c>
      <c r="H288" s="18">
        <v>0</v>
      </c>
      <c r="I288" s="18">
        <v>0</v>
      </c>
      <c r="J288" s="18">
        <f t="shared" si="199"/>
        <v>200000000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f t="shared" si="203"/>
        <v>0</v>
      </c>
      <c r="Q288" s="18">
        <f t="shared" si="200"/>
        <v>200000000</v>
      </c>
      <c r="R288" s="18">
        <f t="shared" si="204"/>
        <v>0</v>
      </c>
      <c r="S288" s="124"/>
      <c r="T288" s="18">
        <v>200000000</v>
      </c>
      <c r="U288" s="18"/>
      <c r="V288" s="18"/>
      <c r="W288" s="18"/>
      <c r="X288" s="18"/>
      <c r="Y288" s="18">
        <v>25000000</v>
      </c>
      <c r="Z288" s="18">
        <v>25000000</v>
      </c>
      <c r="AA288" s="18">
        <v>25000000</v>
      </c>
      <c r="AB288" s="18">
        <v>25000000</v>
      </c>
      <c r="AC288" s="18">
        <v>25000000</v>
      </c>
      <c r="AD288" s="18">
        <v>25000000</v>
      </c>
      <c r="AE288" s="18">
        <v>25000000</v>
      </c>
      <c r="AF288" s="18">
        <v>25000000</v>
      </c>
      <c r="AG288" s="18">
        <f t="shared" si="190"/>
        <v>0</v>
      </c>
      <c r="AH288" s="18">
        <f t="shared" si="198"/>
        <v>200000000</v>
      </c>
      <c r="AI288" s="124"/>
      <c r="AJ288" s="18">
        <v>0</v>
      </c>
      <c r="AK288" s="18">
        <v>0</v>
      </c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>
        <f t="shared" si="191"/>
        <v>0</v>
      </c>
      <c r="AW288" s="18">
        <f t="shared" si="189"/>
        <v>0</v>
      </c>
      <c r="AX288" s="124"/>
      <c r="AY288" s="133" t="e">
        <f t="shared" si="192"/>
        <v>#DIV/0!</v>
      </c>
      <c r="AZ288" s="133" t="e">
        <f t="shared" si="193"/>
        <v>#DIV/0!</v>
      </c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33" t="e">
        <f t="shared" si="194"/>
        <v>#DIV/0!</v>
      </c>
      <c r="BL288" s="18"/>
    </row>
    <row r="289" spans="1:64">
      <c r="A289" s="13">
        <v>301030102</v>
      </c>
      <c r="B289" s="14" t="s">
        <v>483</v>
      </c>
      <c r="C289" s="15">
        <f>+C290</f>
        <v>130000000</v>
      </c>
      <c r="D289" s="15">
        <f t="shared" ref="D289:AF289" si="221">+D290</f>
        <v>0</v>
      </c>
      <c r="E289" s="15">
        <f t="shared" si="221"/>
        <v>0</v>
      </c>
      <c r="F289" s="15">
        <f t="shared" si="221"/>
        <v>0</v>
      </c>
      <c r="G289" s="15">
        <f t="shared" si="221"/>
        <v>130000000</v>
      </c>
      <c r="H289" s="15">
        <f t="shared" si="221"/>
        <v>0</v>
      </c>
      <c r="I289" s="15">
        <f t="shared" si="221"/>
        <v>0</v>
      </c>
      <c r="J289" s="15">
        <f t="shared" si="221"/>
        <v>130000000</v>
      </c>
      <c r="K289" s="15">
        <f t="shared" si="221"/>
        <v>0</v>
      </c>
      <c r="L289" s="15">
        <f t="shared" si="221"/>
        <v>0</v>
      </c>
      <c r="M289" s="15">
        <f t="shared" si="221"/>
        <v>0</v>
      </c>
      <c r="N289" s="15">
        <f t="shared" si="221"/>
        <v>0</v>
      </c>
      <c r="O289" s="15">
        <f t="shared" si="221"/>
        <v>0</v>
      </c>
      <c r="P289" s="15">
        <f t="shared" si="221"/>
        <v>0</v>
      </c>
      <c r="Q289" s="15">
        <f t="shared" si="221"/>
        <v>130000000</v>
      </c>
      <c r="R289" s="15">
        <f t="shared" si="221"/>
        <v>0</v>
      </c>
      <c r="S289" s="124"/>
      <c r="T289" s="15">
        <f t="shared" si="221"/>
        <v>130000000</v>
      </c>
      <c r="U289" s="15">
        <f t="shared" si="221"/>
        <v>0</v>
      </c>
      <c r="V289" s="15">
        <f t="shared" si="221"/>
        <v>0</v>
      </c>
      <c r="W289" s="15">
        <f t="shared" si="221"/>
        <v>0</v>
      </c>
      <c r="X289" s="15">
        <f t="shared" si="221"/>
        <v>0</v>
      </c>
      <c r="Y289" s="15">
        <f t="shared" si="221"/>
        <v>0</v>
      </c>
      <c r="Z289" s="15">
        <f t="shared" si="221"/>
        <v>0</v>
      </c>
      <c r="AA289" s="15">
        <f t="shared" si="221"/>
        <v>0</v>
      </c>
      <c r="AB289" s="15">
        <f t="shared" si="221"/>
        <v>26000000</v>
      </c>
      <c r="AC289" s="15">
        <f t="shared" si="221"/>
        <v>26000000</v>
      </c>
      <c r="AD289" s="15">
        <f t="shared" si="221"/>
        <v>26000000</v>
      </c>
      <c r="AE289" s="15">
        <f t="shared" si="221"/>
        <v>26000000</v>
      </c>
      <c r="AF289" s="15">
        <f t="shared" si="221"/>
        <v>26000000</v>
      </c>
      <c r="AG289" s="15">
        <f t="shared" si="190"/>
        <v>0</v>
      </c>
      <c r="AH289" s="15">
        <f t="shared" si="198"/>
        <v>130000000</v>
      </c>
      <c r="AI289" s="124"/>
      <c r="AJ289" s="15">
        <v>0</v>
      </c>
      <c r="AK289" s="15">
        <v>0</v>
      </c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>
        <f t="shared" si="191"/>
        <v>0</v>
      </c>
      <c r="AW289" s="15">
        <f t="shared" si="189"/>
        <v>0</v>
      </c>
      <c r="AX289" s="124"/>
      <c r="AY289" s="132" t="e">
        <f t="shared" si="192"/>
        <v>#DIV/0!</v>
      </c>
      <c r="AZ289" s="132" t="e">
        <f t="shared" si="193"/>
        <v>#DIV/0!</v>
      </c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32" t="e">
        <f t="shared" si="194"/>
        <v>#DIV/0!</v>
      </c>
      <c r="BL289" s="15"/>
    </row>
    <row r="290" spans="1:64">
      <c r="A290" s="17">
        <v>30103010201</v>
      </c>
      <c r="B290" s="17" t="s">
        <v>484</v>
      </c>
      <c r="C290" s="18">
        <v>130000000</v>
      </c>
      <c r="D290" s="18">
        <v>0</v>
      </c>
      <c r="E290" s="18">
        <v>0</v>
      </c>
      <c r="F290" s="18">
        <v>0</v>
      </c>
      <c r="G290" s="18">
        <f t="shared" si="202"/>
        <v>130000000</v>
      </c>
      <c r="H290" s="18">
        <v>0</v>
      </c>
      <c r="I290" s="18">
        <v>0</v>
      </c>
      <c r="J290" s="18">
        <f t="shared" si="199"/>
        <v>130000000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f t="shared" si="203"/>
        <v>0</v>
      </c>
      <c r="Q290" s="18">
        <f t="shared" si="200"/>
        <v>130000000</v>
      </c>
      <c r="R290" s="18">
        <f t="shared" si="204"/>
        <v>0</v>
      </c>
      <c r="S290" s="124"/>
      <c r="T290" s="18">
        <v>130000000</v>
      </c>
      <c r="U290" s="18"/>
      <c r="V290" s="18"/>
      <c r="W290" s="18"/>
      <c r="X290" s="18"/>
      <c r="Y290" s="18"/>
      <c r="Z290" s="18"/>
      <c r="AA290" s="18"/>
      <c r="AB290" s="18">
        <v>26000000</v>
      </c>
      <c r="AC290" s="18">
        <v>26000000</v>
      </c>
      <c r="AD290" s="18">
        <v>26000000</v>
      </c>
      <c r="AE290" s="18">
        <v>26000000</v>
      </c>
      <c r="AF290" s="18">
        <v>26000000</v>
      </c>
      <c r="AG290" s="18">
        <f t="shared" si="190"/>
        <v>0</v>
      </c>
      <c r="AH290" s="18">
        <f t="shared" si="198"/>
        <v>130000000</v>
      </c>
      <c r="AI290" s="124"/>
      <c r="AJ290" s="18">
        <v>0</v>
      </c>
      <c r="AK290" s="18">
        <v>0</v>
      </c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>
        <f t="shared" si="191"/>
        <v>0</v>
      </c>
      <c r="AW290" s="18">
        <f t="shared" si="189"/>
        <v>0</v>
      </c>
      <c r="AX290" s="124"/>
      <c r="AY290" s="133" t="e">
        <f t="shared" si="192"/>
        <v>#DIV/0!</v>
      </c>
      <c r="AZ290" s="133" t="e">
        <f t="shared" si="193"/>
        <v>#DIV/0!</v>
      </c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33" t="e">
        <f t="shared" si="194"/>
        <v>#DIV/0!</v>
      </c>
      <c r="BL290" s="18"/>
    </row>
    <row r="291" spans="1:64">
      <c r="A291" s="10">
        <v>30104</v>
      </c>
      <c r="B291" s="11" t="s">
        <v>485</v>
      </c>
      <c r="C291" s="12">
        <f>+C292+C293+C294</f>
        <v>250000000</v>
      </c>
      <c r="D291" s="12">
        <f t="shared" ref="D291:AF291" si="222">+D292+D293+D294</f>
        <v>0</v>
      </c>
      <c r="E291" s="12">
        <f t="shared" si="222"/>
        <v>0</v>
      </c>
      <c r="F291" s="12">
        <f t="shared" si="222"/>
        <v>300000000</v>
      </c>
      <c r="G291" s="12">
        <f t="shared" si="222"/>
        <v>550000000</v>
      </c>
      <c r="H291" s="12">
        <f t="shared" si="222"/>
        <v>100000000</v>
      </c>
      <c r="I291" s="12">
        <f t="shared" si="222"/>
        <v>100000000</v>
      </c>
      <c r="J291" s="12">
        <f t="shared" si="222"/>
        <v>450000000</v>
      </c>
      <c r="K291" s="12">
        <f t="shared" si="222"/>
        <v>0</v>
      </c>
      <c r="L291" s="12">
        <f t="shared" si="222"/>
        <v>0</v>
      </c>
      <c r="M291" s="12">
        <f t="shared" si="222"/>
        <v>0</v>
      </c>
      <c r="N291" s="12">
        <f t="shared" si="222"/>
        <v>0</v>
      </c>
      <c r="O291" s="12">
        <f t="shared" si="222"/>
        <v>172000000</v>
      </c>
      <c r="P291" s="12">
        <f t="shared" si="222"/>
        <v>72000000</v>
      </c>
      <c r="Q291" s="12">
        <f t="shared" si="222"/>
        <v>378000000</v>
      </c>
      <c r="R291" s="12">
        <f t="shared" si="222"/>
        <v>0</v>
      </c>
      <c r="S291" s="124"/>
      <c r="T291" s="12">
        <f t="shared" si="222"/>
        <v>550000000</v>
      </c>
      <c r="U291" s="12">
        <f t="shared" si="222"/>
        <v>0</v>
      </c>
      <c r="V291" s="12">
        <f t="shared" si="222"/>
        <v>0</v>
      </c>
      <c r="W291" s="12">
        <f t="shared" si="222"/>
        <v>30000000</v>
      </c>
      <c r="X291" s="12">
        <f t="shared" si="222"/>
        <v>30000000</v>
      </c>
      <c r="Y291" s="12">
        <f t="shared" si="222"/>
        <v>48750000</v>
      </c>
      <c r="Z291" s="12">
        <f t="shared" si="222"/>
        <v>48750000</v>
      </c>
      <c r="AA291" s="12">
        <f t="shared" si="222"/>
        <v>48750000</v>
      </c>
      <c r="AB291" s="12">
        <f t="shared" si="222"/>
        <v>68750000</v>
      </c>
      <c r="AC291" s="12">
        <f t="shared" si="222"/>
        <v>68750000</v>
      </c>
      <c r="AD291" s="12">
        <f t="shared" si="222"/>
        <v>68750000</v>
      </c>
      <c r="AE291" s="12">
        <f t="shared" si="222"/>
        <v>68750000</v>
      </c>
      <c r="AF291" s="12">
        <f t="shared" si="222"/>
        <v>68750000</v>
      </c>
      <c r="AG291" s="12">
        <f t="shared" si="190"/>
        <v>0</v>
      </c>
      <c r="AH291" s="12">
        <f t="shared" si="198"/>
        <v>550000000</v>
      </c>
      <c r="AI291" s="124"/>
      <c r="AJ291" s="12">
        <v>0</v>
      </c>
      <c r="AK291" s="12">
        <v>0</v>
      </c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>
        <f t="shared" si="191"/>
        <v>0</v>
      </c>
      <c r="AW291" s="12">
        <f t="shared" si="189"/>
        <v>0</v>
      </c>
      <c r="AX291" s="124"/>
      <c r="AY291" s="131" t="e">
        <f t="shared" si="192"/>
        <v>#DIV/0!</v>
      </c>
      <c r="AZ291" s="131" t="e">
        <f t="shared" si="193"/>
        <v>#DIV/0!</v>
      </c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31" t="e">
        <f t="shared" si="194"/>
        <v>#DIV/0!</v>
      </c>
      <c r="BL291" s="12"/>
    </row>
    <row r="292" spans="1:64">
      <c r="A292" s="17">
        <v>3010401</v>
      </c>
      <c r="B292" s="17" t="s">
        <v>486</v>
      </c>
      <c r="C292" s="18">
        <v>100000000</v>
      </c>
      <c r="D292" s="18">
        <v>0</v>
      </c>
      <c r="E292" s="18">
        <v>0</v>
      </c>
      <c r="F292" s="18">
        <v>0</v>
      </c>
      <c r="G292" s="18">
        <f t="shared" si="202"/>
        <v>100000000</v>
      </c>
      <c r="H292" s="18">
        <v>0</v>
      </c>
      <c r="I292" s="18">
        <v>0</v>
      </c>
      <c r="J292" s="18">
        <f t="shared" si="199"/>
        <v>100000000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f t="shared" si="203"/>
        <v>0</v>
      </c>
      <c r="Q292" s="18">
        <f t="shared" si="200"/>
        <v>100000000</v>
      </c>
      <c r="R292" s="18">
        <f t="shared" si="204"/>
        <v>0</v>
      </c>
      <c r="S292" s="124"/>
      <c r="T292" s="18">
        <v>100000000</v>
      </c>
      <c r="U292" s="18"/>
      <c r="V292" s="18"/>
      <c r="W292" s="18"/>
      <c r="X292" s="18"/>
      <c r="Y292" s="18"/>
      <c r="Z292" s="18"/>
      <c r="AA292" s="18"/>
      <c r="AB292" s="18">
        <v>20000000</v>
      </c>
      <c r="AC292" s="18">
        <v>20000000</v>
      </c>
      <c r="AD292" s="18">
        <v>20000000</v>
      </c>
      <c r="AE292" s="18">
        <v>20000000</v>
      </c>
      <c r="AF292" s="18">
        <v>20000000</v>
      </c>
      <c r="AG292" s="18">
        <f t="shared" si="190"/>
        <v>0</v>
      </c>
      <c r="AH292" s="18">
        <f t="shared" si="198"/>
        <v>100000000</v>
      </c>
      <c r="AI292" s="124"/>
      <c r="AJ292" s="18">
        <v>0</v>
      </c>
      <c r="AK292" s="18">
        <v>0</v>
      </c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>
        <f t="shared" si="191"/>
        <v>0</v>
      </c>
      <c r="AW292" s="18">
        <f t="shared" si="189"/>
        <v>0</v>
      </c>
      <c r="AX292" s="124"/>
      <c r="AY292" s="133" t="e">
        <f t="shared" si="192"/>
        <v>#DIV/0!</v>
      </c>
      <c r="AZ292" s="133" t="e">
        <f t="shared" si="193"/>
        <v>#DIV/0!</v>
      </c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33" t="e">
        <f t="shared" si="194"/>
        <v>#DIV/0!</v>
      </c>
      <c r="BL292" s="18"/>
    </row>
    <row r="293" spans="1:64">
      <c r="A293" s="17">
        <v>3010402</v>
      </c>
      <c r="B293" s="17" t="s">
        <v>487</v>
      </c>
      <c r="C293" s="18">
        <v>150000000</v>
      </c>
      <c r="D293" s="18">
        <v>0</v>
      </c>
      <c r="E293" s="18">
        <v>0</v>
      </c>
      <c r="F293" s="18">
        <v>0</v>
      </c>
      <c r="G293" s="18">
        <f t="shared" si="202"/>
        <v>150000000</v>
      </c>
      <c r="H293" s="18">
        <v>0</v>
      </c>
      <c r="I293" s="18">
        <v>0</v>
      </c>
      <c r="J293" s="18">
        <f t="shared" si="199"/>
        <v>150000000</v>
      </c>
      <c r="K293" s="18">
        <v>0</v>
      </c>
      <c r="L293" s="18">
        <v>0</v>
      </c>
      <c r="M293" s="18">
        <v>0</v>
      </c>
      <c r="N293" s="18">
        <v>0</v>
      </c>
      <c r="O293" s="18">
        <v>27000000</v>
      </c>
      <c r="P293" s="18">
        <f t="shared" si="203"/>
        <v>27000000</v>
      </c>
      <c r="Q293" s="18">
        <f t="shared" si="200"/>
        <v>123000000</v>
      </c>
      <c r="R293" s="18">
        <f t="shared" si="204"/>
        <v>0</v>
      </c>
      <c r="S293" s="124"/>
      <c r="T293" s="18">
        <v>150000000</v>
      </c>
      <c r="U293" s="18"/>
      <c r="V293" s="18"/>
      <c r="W293" s="18"/>
      <c r="X293" s="18"/>
      <c r="Y293" s="18">
        <v>18750000</v>
      </c>
      <c r="Z293" s="18">
        <v>18750000</v>
      </c>
      <c r="AA293" s="18">
        <v>18750000</v>
      </c>
      <c r="AB293" s="18">
        <v>18750000</v>
      </c>
      <c r="AC293" s="18">
        <v>18750000</v>
      </c>
      <c r="AD293" s="18">
        <v>18750000</v>
      </c>
      <c r="AE293" s="18">
        <v>18750000</v>
      </c>
      <c r="AF293" s="18">
        <v>18750000</v>
      </c>
      <c r="AG293" s="18">
        <f t="shared" si="190"/>
        <v>0</v>
      </c>
      <c r="AH293" s="18">
        <f t="shared" si="198"/>
        <v>150000000</v>
      </c>
      <c r="AI293" s="124"/>
      <c r="AJ293" s="18">
        <v>0</v>
      </c>
      <c r="AK293" s="18">
        <v>0</v>
      </c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>
        <f t="shared" si="191"/>
        <v>0</v>
      </c>
      <c r="AW293" s="18">
        <f t="shared" si="189"/>
        <v>0</v>
      </c>
      <c r="AX293" s="124"/>
      <c r="AY293" s="133" t="e">
        <f t="shared" si="192"/>
        <v>#DIV/0!</v>
      </c>
      <c r="AZ293" s="133" t="e">
        <f t="shared" si="193"/>
        <v>#DIV/0!</v>
      </c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33" t="e">
        <f t="shared" si="194"/>
        <v>#DIV/0!</v>
      </c>
      <c r="BL293" s="18"/>
    </row>
    <row r="294" spans="1:64">
      <c r="A294" s="17">
        <v>3010403</v>
      </c>
      <c r="B294" s="17" t="s">
        <v>876</v>
      </c>
      <c r="C294" s="18"/>
      <c r="D294" s="18"/>
      <c r="E294" s="18"/>
      <c r="F294" s="18">
        <v>300000000</v>
      </c>
      <c r="G294" s="18">
        <f t="shared" si="202"/>
        <v>300000000</v>
      </c>
      <c r="H294" s="18">
        <v>100000000</v>
      </c>
      <c r="I294" s="18">
        <v>100000000</v>
      </c>
      <c r="J294" s="18">
        <f t="shared" si="199"/>
        <v>200000000</v>
      </c>
      <c r="K294" s="18">
        <v>0</v>
      </c>
      <c r="L294" s="18">
        <v>0</v>
      </c>
      <c r="M294" s="18"/>
      <c r="N294" s="18"/>
      <c r="O294" s="18">
        <v>145000000</v>
      </c>
      <c r="P294" s="18">
        <f t="shared" si="203"/>
        <v>45000000</v>
      </c>
      <c r="Q294" s="18">
        <f t="shared" si="200"/>
        <v>155000000</v>
      </c>
      <c r="R294" s="18">
        <f t="shared" si="204"/>
        <v>0</v>
      </c>
      <c r="S294" s="124"/>
      <c r="T294" s="18">
        <v>300000000</v>
      </c>
      <c r="U294" s="18"/>
      <c r="V294" s="18"/>
      <c r="W294" s="18">
        <v>30000000</v>
      </c>
      <c r="X294" s="18">
        <v>30000000</v>
      </c>
      <c r="Y294" s="18">
        <v>30000000</v>
      </c>
      <c r="Z294" s="18">
        <v>30000000</v>
      </c>
      <c r="AA294" s="18">
        <v>30000000</v>
      </c>
      <c r="AB294" s="18">
        <v>30000000</v>
      </c>
      <c r="AC294" s="18">
        <v>30000000</v>
      </c>
      <c r="AD294" s="18">
        <v>30000000</v>
      </c>
      <c r="AE294" s="18">
        <v>30000000</v>
      </c>
      <c r="AF294" s="18">
        <v>30000000</v>
      </c>
      <c r="AG294" s="18">
        <f t="shared" si="190"/>
        <v>0</v>
      </c>
      <c r="AH294" s="18">
        <f t="shared" si="198"/>
        <v>300000000</v>
      </c>
      <c r="AI294" s="124"/>
      <c r="AJ294" s="18"/>
      <c r="AK294" s="18">
        <v>0</v>
      </c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>
        <f t="shared" si="191"/>
        <v>0</v>
      </c>
      <c r="AW294" s="18">
        <f t="shared" si="189"/>
        <v>0</v>
      </c>
      <c r="AX294" s="124"/>
      <c r="AY294" s="133" t="e">
        <f t="shared" si="192"/>
        <v>#DIV/0!</v>
      </c>
      <c r="AZ294" s="133" t="e">
        <f t="shared" si="193"/>
        <v>#DIV/0!</v>
      </c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33" t="e">
        <f t="shared" si="194"/>
        <v>#DIV/0!</v>
      </c>
      <c r="BL294" s="18"/>
    </row>
    <row r="295" spans="1:64">
      <c r="A295" s="10">
        <v>30105</v>
      </c>
      <c r="B295" s="11" t="s">
        <v>488</v>
      </c>
      <c r="C295" s="12">
        <f>+C296</f>
        <v>840320968</v>
      </c>
      <c r="D295" s="12">
        <f t="shared" ref="D295:AF295" si="223">+D296</f>
        <v>0</v>
      </c>
      <c r="E295" s="12">
        <f t="shared" si="223"/>
        <v>0</v>
      </c>
      <c r="F295" s="12">
        <f t="shared" si="223"/>
        <v>826000000</v>
      </c>
      <c r="G295" s="12">
        <f t="shared" si="223"/>
        <v>1666320968</v>
      </c>
      <c r="H295" s="12">
        <f t="shared" si="223"/>
        <v>570000000</v>
      </c>
      <c r="I295" s="12">
        <f t="shared" si="223"/>
        <v>570000000</v>
      </c>
      <c r="J295" s="12">
        <f t="shared" si="223"/>
        <v>1096320968</v>
      </c>
      <c r="K295" s="12">
        <f t="shared" si="223"/>
        <v>0</v>
      </c>
      <c r="L295" s="12">
        <f t="shared" si="223"/>
        <v>0</v>
      </c>
      <c r="M295" s="12">
        <f t="shared" si="223"/>
        <v>0</v>
      </c>
      <c r="N295" s="12">
        <f t="shared" si="223"/>
        <v>0</v>
      </c>
      <c r="O295" s="12">
        <f t="shared" si="223"/>
        <v>570000000</v>
      </c>
      <c r="P295" s="12">
        <f t="shared" si="223"/>
        <v>0</v>
      </c>
      <c r="Q295" s="12">
        <f t="shared" si="223"/>
        <v>1096320968</v>
      </c>
      <c r="R295" s="12">
        <f t="shared" si="223"/>
        <v>0</v>
      </c>
      <c r="S295" s="124"/>
      <c r="T295" s="12">
        <f t="shared" si="223"/>
        <v>1666320968</v>
      </c>
      <c r="U295" s="12">
        <f t="shared" si="223"/>
        <v>0</v>
      </c>
      <c r="V295" s="12">
        <f t="shared" si="223"/>
        <v>0</v>
      </c>
      <c r="W295" s="12">
        <f t="shared" si="223"/>
        <v>0</v>
      </c>
      <c r="X295" s="12">
        <f t="shared" si="223"/>
        <v>91777777.777777776</v>
      </c>
      <c r="Y295" s="12">
        <f t="shared" si="223"/>
        <v>153067898.77777779</v>
      </c>
      <c r="Z295" s="12">
        <f t="shared" si="223"/>
        <v>153067898.77777779</v>
      </c>
      <c r="AA295" s="12">
        <f t="shared" si="223"/>
        <v>153067898.77777779</v>
      </c>
      <c r="AB295" s="12">
        <f t="shared" si="223"/>
        <v>223067898.77777779</v>
      </c>
      <c r="AC295" s="12">
        <f t="shared" si="223"/>
        <v>223067898.77777779</v>
      </c>
      <c r="AD295" s="12">
        <f t="shared" si="223"/>
        <v>223067898.77777779</v>
      </c>
      <c r="AE295" s="12">
        <f t="shared" si="223"/>
        <v>223067898.77777779</v>
      </c>
      <c r="AF295" s="12">
        <f t="shared" si="223"/>
        <v>223067898.77777779</v>
      </c>
      <c r="AG295" s="12">
        <f t="shared" si="190"/>
        <v>0</v>
      </c>
      <c r="AH295" s="12">
        <f t="shared" si="198"/>
        <v>1666320968</v>
      </c>
      <c r="AI295" s="124"/>
      <c r="AJ295" s="12">
        <v>0</v>
      </c>
      <c r="AK295" s="12">
        <v>0</v>
      </c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>
        <f t="shared" si="191"/>
        <v>0</v>
      </c>
      <c r="AW295" s="12">
        <f t="shared" si="189"/>
        <v>0</v>
      </c>
      <c r="AX295" s="124"/>
      <c r="AY295" s="131" t="e">
        <f t="shared" si="192"/>
        <v>#DIV/0!</v>
      </c>
      <c r="AZ295" s="131" t="e">
        <f t="shared" si="193"/>
        <v>#DIV/0!</v>
      </c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31" t="e">
        <f t="shared" si="194"/>
        <v>#DIV/0!</v>
      </c>
      <c r="BL295" s="12"/>
    </row>
    <row r="296" spans="1:64">
      <c r="A296" s="13">
        <v>3010501</v>
      </c>
      <c r="B296" s="14" t="s">
        <v>489</v>
      </c>
      <c r="C296" s="15">
        <f>+C297+C298+C299</f>
        <v>840320968</v>
      </c>
      <c r="D296" s="15">
        <f t="shared" ref="D296:AF296" si="224">+D297+D298+D299</f>
        <v>0</v>
      </c>
      <c r="E296" s="15">
        <f t="shared" si="224"/>
        <v>0</v>
      </c>
      <c r="F296" s="15">
        <f t="shared" si="224"/>
        <v>826000000</v>
      </c>
      <c r="G296" s="15">
        <f t="shared" si="224"/>
        <v>1666320968</v>
      </c>
      <c r="H296" s="15">
        <f t="shared" si="224"/>
        <v>570000000</v>
      </c>
      <c r="I296" s="15">
        <f t="shared" si="224"/>
        <v>570000000</v>
      </c>
      <c r="J296" s="15">
        <f t="shared" si="224"/>
        <v>1096320968</v>
      </c>
      <c r="K296" s="15">
        <f t="shared" si="224"/>
        <v>0</v>
      </c>
      <c r="L296" s="15">
        <f t="shared" si="224"/>
        <v>0</v>
      </c>
      <c r="M296" s="15">
        <f t="shared" si="224"/>
        <v>0</v>
      </c>
      <c r="N296" s="15">
        <f t="shared" si="224"/>
        <v>0</v>
      </c>
      <c r="O296" s="15">
        <f t="shared" si="224"/>
        <v>570000000</v>
      </c>
      <c r="P296" s="15">
        <f t="shared" si="224"/>
        <v>0</v>
      </c>
      <c r="Q296" s="15">
        <f t="shared" si="224"/>
        <v>1096320968</v>
      </c>
      <c r="R296" s="15">
        <f t="shared" si="224"/>
        <v>0</v>
      </c>
      <c r="S296" s="124"/>
      <c r="T296" s="15">
        <f t="shared" si="224"/>
        <v>1666320968</v>
      </c>
      <c r="U296" s="15">
        <f t="shared" si="224"/>
        <v>0</v>
      </c>
      <c r="V296" s="15">
        <f t="shared" si="224"/>
        <v>0</v>
      </c>
      <c r="W296" s="15">
        <f t="shared" si="224"/>
        <v>0</v>
      </c>
      <c r="X296" s="15">
        <f t="shared" si="224"/>
        <v>91777777.777777776</v>
      </c>
      <c r="Y296" s="15">
        <f t="shared" si="224"/>
        <v>153067898.77777779</v>
      </c>
      <c r="Z296" s="15">
        <f t="shared" si="224"/>
        <v>153067898.77777779</v>
      </c>
      <c r="AA296" s="15">
        <f t="shared" si="224"/>
        <v>153067898.77777779</v>
      </c>
      <c r="AB296" s="15">
        <f t="shared" si="224"/>
        <v>223067898.77777779</v>
      </c>
      <c r="AC296" s="15">
        <f t="shared" si="224"/>
        <v>223067898.77777779</v>
      </c>
      <c r="AD296" s="15">
        <f t="shared" si="224"/>
        <v>223067898.77777779</v>
      </c>
      <c r="AE296" s="15">
        <f t="shared" si="224"/>
        <v>223067898.77777779</v>
      </c>
      <c r="AF296" s="15">
        <f t="shared" si="224"/>
        <v>223067898.77777779</v>
      </c>
      <c r="AG296" s="15">
        <f t="shared" si="190"/>
        <v>0</v>
      </c>
      <c r="AH296" s="15">
        <f t="shared" si="198"/>
        <v>1666320968</v>
      </c>
      <c r="AI296" s="124"/>
      <c r="AJ296" s="15">
        <v>0</v>
      </c>
      <c r="AK296" s="15">
        <v>0</v>
      </c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>
        <f t="shared" si="191"/>
        <v>0</v>
      </c>
      <c r="AW296" s="15">
        <f t="shared" si="189"/>
        <v>0</v>
      </c>
      <c r="AX296" s="124"/>
      <c r="AY296" s="132" t="e">
        <f t="shared" si="192"/>
        <v>#DIV/0!</v>
      </c>
      <c r="AZ296" s="132" t="e">
        <f t="shared" si="193"/>
        <v>#DIV/0!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32" t="e">
        <f t="shared" si="194"/>
        <v>#DIV/0!</v>
      </c>
      <c r="BL296" s="15"/>
    </row>
    <row r="297" spans="1:64">
      <c r="A297" s="17">
        <v>301050101</v>
      </c>
      <c r="B297" s="17" t="s">
        <v>490</v>
      </c>
      <c r="C297" s="18">
        <v>350000000</v>
      </c>
      <c r="D297" s="18">
        <v>0</v>
      </c>
      <c r="E297" s="18">
        <v>0</v>
      </c>
      <c r="F297" s="18">
        <v>0</v>
      </c>
      <c r="G297" s="18">
        <f t="shared" si="202"/>
        <v>350000000</v>
      </c>
      <c r="H297" s="18">
        <v>0</v>
      </c>
      <c r="I297" s="18">
        <v>0</v>
      </c>
      <c r="J297" s="18">
        <f t="shared" si="199"/>
        <v>350000000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f t="shared" si="203"/>
        <v>0</v>
      </c>
      <c r="Q297" s="18">
        <f t="shared" si="200"/>
        <v>350000000</v>
      </c>
      <c r="R297" s="18">
        <f t="shared" si="204"/>
        <v>0</v>
      </c>
      <c r="S297" s="124"/>
      <c r="T297" s="18">
        <v>350000000</v>
      </c>
      <c r="U297" s="18"/>
      <c r="V297" s="18"/>
      <c r="W297" s="18"/>
      <c r="X297" s="18"/>
      <c r="Y297" s="18"/>
      <c r="Z297" s="18"/>
      <c r="AA297" s="18"/>
      <c r="AB297" s="18">
        <v>70000000</v>
      </c>
      <c r="AC297" s="18">
        <v>70000000</v>
      </c>
      <c r="AD297" s="18">
        <v>70000000</v>
      </c>
      <c r="AE297" s="18">
        <v>70000000</v>
      </c>
      <c r="AF297" s="18">
        <v>70000000</v>
      </c>
      <c r="AG297" s="18">
        <f t="shared" si="190"/>
        <v>0</v>
      </c>
      <c r="AH297" s="18">
        <f t="shared" si="198"/>
        <v>350000000</v>
      </c>
      <c r="AI297" s="124"/>
      <c r="AJ297" s="18">
        <v>0</v>
      </c>
      <c r="AK297" s="18">
        <v>0</v>
      </c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>
        <f t="shared" si="191"/>
        <v>0</v>
      </c>
      <c r="AW297" s="18">
        <f t="shared" si="189"/>
        <v>0</v>
      </c>
      <c r="AX297" s="124"/>
      <c r="AY297" s="133" t="e">
        <f t="shared" si="192"/>
        <v>#DIV/0!</v>
      </c>
      <c r="AZ297" s="133" t="e">
        <f t="shared" si="193"/>
        <v>#DIV/0!</v>
      </c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33" t="e">
        <f t="shared" si="194"/>
        <v>#DIV/0!</v>
      </c>
      <c r="BL297" s="18"/>
    </row>
    <row r="298" spans="1:64">
      <c r="A298" s="17">
        <v>301050102</v>
      </c>
      <c r="B298" s="17" t="s">
        <v>491</v>
      </c>
      <c r="C298" s="18">
        <v>490320968</v>
      </c>
      <c r="D298" s="18">
        <v>0</v>
      </c>
      <c r="E298" s="18">
        <v>0</v>
      </c>
      <c r="F298" s="18">
        <v>0</v>
      </c>
      <c r="G298" s="18">
        <f t="shared" si="202"/>
        <v>490320968</v>
      </c>
      <c r="H298" s="18">
        <v>0</v>
      </c>
      <c r="I298" s="18">
        <v>0</v>
      </c>
      <c r="J298" s="18">
        <f t="shared" si="199"/>
        <v>490320968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f t="shared" si="203"/>
        <v>0</v>
      </c>
      <c r="Q298" s="18">
        <f t="shared" si="200"/>
        <v>490320968</v>
      </c>
      <c r="R298" s="18">
        <f t="shared" si="204"/>
        <v>0</v>
      </c>
      <c r="S298" s="124"/>
      <c r="T298" s="18">
        <v>490320968</v>
      </c>
      <c r="U298" s="18"/>
      <c r="V298" s="18"/>
      <c r="W298" s="18"/>
      <c r="X298" s="18"/>
      <c r="Y298" s="18">
        <v>61290121</v>
      </c>
      <c r="Z298" s="18">
        <v>61290121</v>
      </c>
      <c r="AA298" s="18">
        <v>61290121</v>
      </c>
      <c r="AB298" s="18">
        <v>61290121</v>
      </c>
      <c r="AC298" s="18">
        <v>61290121</v>
      </c>
      <c r="AD298" s="18">
        <v>61290121</v>
      </c>
      <c r="AE298" s="18">
        <v>61290121</v>
      </c>
      <c r="AF298" s="18">
        <v>61290121</v>
      </c>
      <c r="AG298" s="18">
        <f t="shared" si="190"/>
        <v>0</v>
      </c>
      <c r="AH298" s="18">
        <f t="shared" si="198"/>
        <v>490320968</v>
      </c>
      <c r="AI298" s="124"/>
      <c r="AJ298" s="18">
        <v>0</v>
      </c>
      <c r="AK298" s="18">
        <v>0</v>
      </c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>
        <f t="shared" si="191"/>
        <v>0</v>
      </c>
      <c r="AW298" s="18">
        <f t="shared" si="189"/>
        <v>0</v>
      </c>
      <c r="AX298" s="124"/>
      <c r="AY298" s="133" t="e">
        <f t="shared" si="192"/>
        <v>#DIV/0!</v>
      </c>
      <c r="AZ298" s="133" t="e">
        <f t="shared" si="193"/>
        <v>#DIV/0!</v>
      </c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33" t="e">
        <f t="shared" si="194"/>
        <v>#DIV/0!</v>
      </c>
      <c r="BL298" s="18"/>
    </row>
    <row r="299" spans="1:64">
      <c r="A299" s="17">
        <v>301050104</v>
      </c>
      <c r="B299" s="17" t="s">
        <v>826</v>
      </c>
      <c r="C299" s="18"/>
      <c r="D299" s="18"/>
      <c r="E299" s="18"/>
      <c r="F299" s="18">
        <v>826000000</v>
      </c>
      <c r="G299" s="18">
        <f t="shared" si="202"/>
        <v>826000000</v>
      </c>
      <c r="H299" s="18">
        <v>570000000</v>
      </c>
      <c r="I299" s="18">
        <v>570000000</v>
      </c>
      <c r="J299" s="18">
        <f t="shared" si="199"/>
        <v>256000000</v>
      </c>
      <c r="K299" s="18">
        <v>0</v>
      </c>
      <c r="L299" s="18">
        <v>0</v>
      </c>
      <c r="M299" s="18"/>
      <c r="N299" s="18"/>
      <c r="O299" s="18">
        <v>570000000</v>
      </c>
      <c r="P299" s="18">
        <f t="shared" si="203"/>
        <v>0</v>
      </c>
      <c r="Q299" s="18">
        <f t="shared" si="200"/>
        <v>256000000</v>
      </c>
      <c r="R299" s="18">
        <f t="shared" si="204"/>
        <v>0</v>
      </c>
      <c r="S299" s="124"/>
      <c r="T299" s="18">
        <v>826000000</v>
      </c>
      <c r="U299" s="18"/>
      <c r="V299" s="18"/>
      <c r="W299" s="18"/>
      <c r="X299" s="18">
        <v>91777777.777777776</v>
      </c>
      <c r="Y299" s="18">
        <v>91777777.777777776</v>
      </c>
      <c r="Z299" s="18">
        <v>91777777.777777776</v>
      </c>
      <c r="AA299" s="18">
        <v>91777777.777777776</v>
      </c>
      <c r="AB299" s="18">
        <v>91777777.777777776</v>
      </c>
      <c r="AC299" s="18">
        <v>91777777.777777776</v>
      </c>
      <c r="AD299" s="18">
        <v>91777777.777777776</v>
      </c>
      <c r="AE299" s="18">
        <v>91777777.777777776</v>
      </c>
      <c r="AF299" s="18">
        <v>91777777.777777776</v>
      </c>
      <c r="AG299" s="18">
        <f t="shared" si="190"/>
        <v>0</v>
      </c>
      <c r="AH299" s="18">
        <f t="shared" si="198"/>
        <v>826000000</v>
      </c>
      <c r="AI299" s="124"/>
      <c r="AJ299" s="18"/>
      <c r="AK299" s="18">
        <v>0</v>
      </c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>
        <f t="shared" si="191"/>
        <v>0</v>
      </c>
      <c r="AW299" s="18">
        <f t="shared" si="189"/>
        <v>0</v>
      </c>
      <c r="AX299" s="124"/>
      <c r="AY299" s="133" t="e">
        <f t="shared" si="192"/>
        <v>#DIV/0!</v>
      </c>
      <c r="AZ299" s="133" t="e">
        <f t="shared" si="193"/>
        <v>#DIV/0!</v>
      </c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33" t="e">
        <f t="shared" si="194"/>
        <v>#DIV/0!</v>
      </c>
      <c r="BL299" s="18"/>
    </row>
    <row r="300" spans="1:64">
      <c r="A300" s="10">
        <v>30106</v>
      </c>
      <c r="B300" s="11" t="s">
        <v>492</v>
      </c>
      <c r="C300" s="12">
        <f>+C301</f>
        <v>565000000</v>
      </c>
      <c r="D300" s="12">
        <f t="shared" ref="D300:AF301" si="225">+D301</f>
        <v>12000000</v>
      </c>
      <c r="E300" s="12">
        <f t="shared" si="225"/>
        <v>0</v>
      </c>
      <c r="F300" s="12">
        <f t="shared" si="225"/>
        <v>0</v>
      </c>
      <c r="G300" s="12">
        <f t="shared" si="225"/>
        <v>577000000</v>
      </c>
      <c r="H300" s="12">
        <f t="shared" si="225"/>
        <v>0</v>
      </c>
      <c r="I300" s="12">
        <f t="shared" si="225"/>
        <v>0</v>
      </c>
      <c r="J300" s="12">
        <f t="shared" si="225"/>
        <v>577000000</v>
      </c>
      <c r="K300" s="12">
        <f t="shared" si="225"/>
        <v>0</v>
      </c>
      <c r="L300" s="12">
        <f t="shared" si="225"/>
        <v>0</v>
      </c>
      <c r="M300" s="12">
        <f t="shared" si="225"/>
        <v>0</v>
      </c>
      <c r="N300" s="12">
        <f t="shared" si="225"/>
        <v>0</v>
      </c>
      <c r="O300" s="12">
        <f t="shared" si="225"/>
        <v>3200000</v>
      </c>
      <c r="P300" s="12">
        <f t="shared" si="225"/>
        <v>3200000</v>
      </c>
      <c r="Q300" s="12">
        <f t="shared" si="225"/>
        <v>573800000</v>
      </c>
      <c r="R300" s="12">
        <f t="shared" si="225"/>
        <v>0</v>
      </c>
      <c r="S300" s="124"/>
      <c r="T300" s="12">
        <f t="shared" si="225"/>
        <v>577000000</v>
      </c>
      <c r="U300" s="12">
        <f t="shared" si="225"/>
        <v>0</v>
      </c>
      <c r="V300" s="12">
        <f t="shared" si="225"/>
        <v>0</v>
      </c>
      <c r="W300" s="12">
        <f t="shared" si="225"/>
        <v>12000000</v>
      </c>
      <c r="X300" s="12">
        <f t="shared" si="225"/>
        <v>0</v>
      </c>
      <c r="Y300" s="12">
        <f t="shared" si="225"/>
        <v>50000000</v>
      </c>
      <c r="Z300" s="12">
        <f t="shared" si="225"/>
        <v>50000000</v>
      </c>
      <c r="AA300" s="12">
        <f t="shared" si="225"/>
        <v>50000000</v>
      </c>
      <c r="AB300" s="12">
        <f t="shared" si="225"/>
        <v>83000000</v>
      </c>
      <c r="AC300" s="12">
        <f t="shared" si="225"/>
        <v>83000000</v>
      </c>
      <c r="AD300" s="12">
        <f t="shared" si="225"/>
        <v>83000000</v>
      </c>
      <c r="AE300" s="12">
        <f t="shared" si="225"/>
        <v>83000000</v>
      </c>
      <c r="AF300" s="12">
        <f t="shared" si="225"/>
        <v>83000000</v>
      </c>
      <c r="AG300" s="12">
        <f t="shared" si="190"/>
        <v>0</v>
      </c>
      <c r="AH300" s="12">
        <f t="shared" si="198"/>
        <v>577000000</v>
      </c>
      <c r="AI300" s="124"/>
      <c r="AJ300" s="12">
        <v>0</v>
      </c>
      <c r="AK300" s="12">
        <v>0</v>
      </c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>
        <f t="shared" si="191"/>
        <v>0</v>
      </c>
      <c r="AW300" s="12">
        <f t="shared" si="189"/>
        <v>0</v>
      </c>
      <c r="AX300" s="124"/>
      <c r="AY300" s="131" t="e">
        <f t="shared" si="192"/>
        <v>#DIV/0!</v>
      </c>
      <c r="AZ300" s="131" t="e">
        <f t="shared" si="193"/>
        <v>#DIV/0!</v>
      </c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31" t="e">
        <f t="shared" si="194"/>
        <v>#DIV/0!</v>
      </c>
      <c r="BL300" s="12"/>
    </row>
    <row r="301" spans="1:64">
      <c r="A301" s="13">
        <v>3010601</v>
      </c>
      <c r="B301" s="14" t="s">
        <v>493</v>
      </c>
      <c r="C301" s="15">
        <f>+C302</f>
        <v>565000000</v>
      </c>
      <c r="D301" s="15">
        <f t="shared" si="225"/>
        <v>12000000</v>
      </c>
      <c r="E301" s="15">
        <f t="shared" si="225"/>
        <v>0</v>
      </c>
      <c r="F301" s="15">
        <f t="shared" si="225"/>
        <v>0</v>
      </c>
      <c r="G301" s="15">
        <f t="shared" si="225"/>
        <v>577000000</v>
      </c>
      <c r="H301" s="15">
        <f t="shared" si="225"/>
        <v>0</v>
      </c>
      <c r="I301" s="15">
        <f t="shared" si="225"/>
        <v>0</v>
      </c>
      <c r="J301" s="15">
        <f t="shared" si="225"/>
        <v>577000000</v>
      </c>
      <c r="K301" s="15">
        <f t="shared" si="225"/>
        <v>0</v>
      </c>
      <c r="L301" s="15">
        <f t="shared" si="225"/>
        <v>0</v>
      </c>
      <c r="M301" s="15">
        <f t="shared" si="225"/>
        <v>0</v>
      </c>
      <c r="N301" s="15">
        <f t="shared" si="225"/>
        <v>0</v>
      </c>
      <c r="O301" s="15">
        <f t="shared" si="225"/>
        <v>3200000</v>
      </c>
      <c r="P301" s="15">
        <f t="shared" si="225"/>
        <v>3200000</v>
      </c>
      <c r="Q301" s="15">
        <f t="shared" si="225"/>
        <v>573800000</v>
      </c>
      <c r="R301" s="15">
        <f t="shared" si="225"/>
        <v>0</v>
      </c>
      <c r="S301" s="124"/>
      <c r="T301" s="15">
        <f t="shared" si="225"/>
        <v>577000000</v>
      </c>
      <c r="U301" s="15">
        <f t="shared" si="225"/>
        <v>0</v>
      </c>
      <c r="V301" s="15">
        <f t="shared" si="225"/>
        <v>0</v>
      </c>
      <c r="W301" s="15">
        <f t="shared" si="225"/>
        <v>12000000</v>
      </c>
      <c r="X301" s="15">
        <f t="shared" si="225"/>
        <v>0</v>
      </c>
      <c r="Y301" s="15">
        <f t="shared" si="225"/>
        <v>50000000</v>
      </c>
      <c r="Z301" s="15">
        <f t="shared" si="225"/>
        <v>50000000</v>
      </c>
      <c r="AA301" s="15">
        <f t="shared" si="225"/>
        <v>50000000</v>
      </c>
      <c r="AB301" s="15">
        <f t="shared" si="225"/>
        <v>83000000</v>
      </c>
      <c r="AC301" s="15">
        <f t="shared" si="225"/>
        <v>83000000</v>
      </c>
      <c r="AD301" s="15">
        <f t="shared" si="225"/>
        <v>83000000</v>
      </c>
      <c r="AE301" s="15">
        <f t="shared" si="225"/>
        <v>83000000</v>
      </c>
      <c r="AF301" s="15">
        <f t="shared" si="225"/>
        <v>83000000</v>
      </c>
      <c r="AG301" s="15">
        <f t="shared" si="190"/>
        <v>0</v>
      </c>
      <c r="AH301" s="15">
        <f t="shared" si="198"/>
        <v>577000000</v>
      </c>
      <c r="AI301" s="124"/>
      <c r="AJ301" s="15">
        <v>0</v>
      </c>
      <c r="AK301" s="15">
        <v>0</v>
      </c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>
        <f t="shared" si="191"/>
        <v>0</v>
      </c>
      <c r="AW301" s="15">
        <f t="shared" si="189"/>
        <v>0</v>
      </c>
      <c r="AX301" s="124"/>
      <c r="AY301" s="132" t="e">
        <f t="shared" si="192"/>
        <v>#DIV/0!</v>
      </c>
      <c r="AZ301" s="132" t="e">
        <f t="shared" si="193"/>
        <v>#DIV/0!</v>
      </c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32" t="e">
        <f t="shared" si="194"/>
        <v>#DIV/0!</v>
      </c>
      <c r="BL301" s="15"/>
    </row>
    <row r="302" spans="1:64">
      <c r="A302" s="13">
        <v>301060101</v>
      </c>
      <c r="B302" s="14" t="s">
        <v>494</v>
      </c>
      <c r="C302" s="15">
        <f>+C303+C304+C305</f>
        <v>565000000</v>
      </c>
      <c r="D302" s="15">
        <f t="shared" ref="D302:AF302" si="226">+D303+D304+D305</f>
        <v>12000000</v>
      </c>
      <c r="E302" s="15">
        <f t="shared" si="226"/>
        <v>0</v>
      </c>
      <c r="F302" s="15">
        <f t="shared" si="226"/>
        <v>0</v>
      </c>
      <c r="G302" s="15">
        <f t="shared" si="226"/>
        <v>577000000</v>
      </c>
      <c r="H302" s="15">
        <f t="shared" si="226"/>
        <v>0</v>
      </c>
      <c r="I302" s="15">
        <f t="shared" si="226"/>
        <v>0</v>
      </c>
      <c r="J302" s="15">
        <f t="shared" si="226"/>
        <v>577000000</v>
      </c>
      <c r="K302" s="15">
        <f t="shared" si="226"/>
        <v>0</v>
      </c>
      <c r="L302" s="15">
        <f t="shared" si="226"/>
        <v>0</v>
      </c>
      <c r="M302" s="15">
        <f t="shared" si="226"/>
        <v>0</v>
      </c>
      <c r="N302" s="15">
        <f t="shared" si="226"/>
        <v>0</v>
      </c>
      <c r="O302" s="15">
        <f t="shared" si="226"/>
        <v>3200000</v>
      </c>
      <c r="P302" s="15">
        <f t="shared" si="226"/>
        <v>3200000</v>
      </c>
      <c r="Q302" s="15">
        <f t="shared" si="226"/>
        <v>573800000</v>
      </c>
      <c r="R302" s="15">
        <f t="shared" si="226"/>
        <v>0</v>
      </c>
      <c r="S302" s="124"/>
      <c r="T302" s="15">
        <f t="shared" si="226"/>
        <v>577000000</v>
      </c>
      <c r="U302" s="15">
        <f t="shared" si="226"/>
        <v>0</v>
      </c>
      <c r="V302" s="15">
        <f t="shared" si="226"/>
        <v>0</v>
      </c>
      <c r="W302" s="15">
        <f t="shared" si="226"/>
        <v>12000000</v>
      </c>
      <c r="X302" s="15">
        <f t="shared" si="226"/>
        <v>0</v>
      </c>
      <c r="Y302" s="15">
        <f t="shared" si="226"/>
        <v>50000000</v>
      </c>
      <c r="Z302" s="15">
        <f t="shared" si="226"/>
        <v>50000000</v>
      </c>
      <c r="AA302" s="15">
        <f t="shared" si="226"/>
        <v>50000000</v>
      </c>
      <c r="AB302" s="15">
        <f t="shared" si="226"/>
        <v>83000000</v>
      </c>
      <c r="AC302" s="15">
        <f t="shared" si="226"/>
        <v>83000000</v>
      </c>
      <c r="AD302" s="15">
        <f t="shared" si="226"/>
        <v>83000000</v>
      </c>
      <c r="AE302" s="15">
        <f t="shared" si="226"/>
        <v>83000000</v>
      </c>
      <c r="AF302" s="15">
        <f t="shared" si="226"/>
        <v>83000000</v>
      </c>
      <c r="AG302" s="15">
        <f t="shared" si="190"/>
        <v>0</v>
      </c>
      <c r="AH302" s="15">
        <f t="shared" si="198"/>
        <v>577000000</v>
      </c>
      <c r="AI302" s="124"/>
      <c r="AJ302" s="15">
        <v>0</v>
      </c>
      <c r="AK302" s="15">
        <v>0</v>
      </c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>
        <f t="shared" si="191"/>
        <v>0</v>
      </c>
      <c r="AW302" s="15">
        <f t="shared" si="189"/>
        <v>0</v>
      </c>
      <c r="AX302" s="124"/>
      <c r="AY302" s="132" t="e">
        <f t="shared" si="192"/>
        <v>#DIV/0!</v>
      </c>
      <c r="AZ302" s="132" t="e">
        <f t="shared" si="193"/>
        <v>#DIV/0!</v>
      </c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32" t="e">
        <f t="shared" si="194"/>
        <v>#DIV/0!</v>
      </c>
      <c r="BL302" s="15"/>
    </row>
    <row r="303" spans="1:64">
      <c r="A303" s="17">
        <v>30106010101</v>
      </c>
      <c r="B303" s="17" t="s">
        <v>495</v>
      </c>
      <c r="C303" s="18">
        <v>165000000</v>
      </c>
      <c r="D303" s="18">
        <v>0</v>
      </c>
      <c r="E303" s="18">
        <v>0</v>
      </c>
      <c r="F303" s="18">
        <v>0</v>
      </c>
      <c r="G303" s="18">
        <f t="shared" si="202"/>
        <v>165000000</v>
      </c>
      <c r="H303" s="18">
        <v>0</v>
      </c>
      <c r="I303" s="18">
        <v>0</v>
      </c>
      <c r="J303" s="18">
        <f t="shared" si="199"/>
        <v>165000000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f t="shared" si="203"/>
        <v>0</v>
      </c>
      <c r="Q303" s="18">
        <f t="shared" si="200"/>
        <v>165000000</v>
      </c>
      <c r="R303" s="18">
        <f t="shared" si="204"/>
        <v>0</v>
      </c>
      <c r="S303" s="124"/>
      <c r="T303" s="18">
        <v>165000000</v>
      </c>
      <c r="U303" s="18"/>
      <c r="V303" s="18"/>
      <c r="W303" s="18"/>
      <c r="X303" s="18"/>
      <c r="Y303" s="18"/>
      <c r="Z303" s="18"/>
      <c r="AA303" s="18"/>
      <c r="AB303" s="18">
        <v>33000000</v>
      </c>
      <c r="AC303" s="18">
        <v>33000000</v>
      </c>
      <c r="AD303" s="18">
        <v>33000000</v>
      </c>
      <c r="AE303" s="18">
        <v>33000000</v>
      </c>
      <c r="AF303" s="18">
        <v>33000000</v>
      </c>
      <c r="AG303" s="18">
        <f t="shared" si="190"/>
        <v>0</v>
      </c>
      <c r="AH303" s="18">
        <f t="shared" si="198"/>
        <v>165000000</v>
      </c>
      <c r="AI303" s="124"/>
      <c r="AJ303" s="18">
        <v>0</v>
      </c>
      <c r="AK303" s="18">
        <v>0</v>
      </c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>
        <f t="shared" si="191"/>
        <v>0</v>
      </c>
      <c r="AW303" s="18">
        <f t="shared" si="189"/>
        <v>0</v>
      </c>
      <c r="AX303" s="124"/>
      <c r="AY303" s="133" t="e">
        <f t="shared" si="192"/>
        <v>#DIV/0!</v>
      </c>
      <c r="AZ303" s="133" t="e">
        <f t="shared" si="193"/>
        <v>#DIV/0!</v>
      </c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33" t="e">
        <f t="shared" si="194"/>
        <v>#DIV/0!</v>
      </c>
      <c r="BL303" s="18"/>
    </row>
    <row r="304" spans="1:64">
      <c r="A304" s="17">
        <v>30106010102</v>
      </c>
      <c r="B304" s="17" t="s">
        <v>496</v>
      </c>
      <c r="C304" s="18">
        <v>400000000</v>
      </c>
      <c r="D304" s="18">
        <v>0</v>
      </c>
      <c r="E304" s="18">
        <v>0</v>
      </c>
      <c r="F304" s="18">
        <v>0</v>
      </c>
      <c r="G304" s="18">
        <f t="shared" si="202"/>
        <v>400000000</v>
      </c>
      <c r="H304" s="18">
        <v>0</v>
      </c>
      <c r="I304" s="18">
        <v>0</v>
      </c>
      <c r="J304" s="18">
        <f t="shared" si="199"/>
        <v>400000000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f t="shared" si="203"/>
        <v>0</v>
      </c>
      <c r="Q304" s="18">
        <f t="shared" si="200"/>
        <v>400000000</v>
      </c>
      <c r="R304" s="18">
        <f t="shared" si="204"/>
        <v>0</v>
      </c>
      <c r="S304" s="124"/>
      <c r="T304" s="18">
        <v>400000000</v>
      </c>
      <c r="U304" s="18"/>
      <c r="V304" s="18"/>
      <c r="W304" s="18"/>
      <c r="X304" s="18"/>
      <c r="Y304" s="18">
        <v>50000000</v>
      </c>
      <c r="Z304" s="18">
        <v>50000000</v>
      </c>
      <c r="AA304" s="18">
        <v>50000000</v>
      </c>
      <c r="AB304" s="18">
        <v>50000000</v>
      </c>
      <c r="AC304" s="18">
        <v>50000000</v>
      </c>
      <c r="AD304" s="18">
        <v>50000000</v>
      </c>
      <c r="AE304" s="18">
        <v>50000000</v>
      </c>
      <c r="AF304" s="18">
        <v>50000000</v>
      </c>
      <c r="AG304" s="18">
        <f t="shared" si="190"/>
        <v>0</v>
      </c>
      <c r="AH304" s="18">
        <f t="shared" si="198"/>
        <v>400000000</v>
      </c>
      <c r="AI304" s="124"/>
      <c r="AJ304" s="18">
        <v>0</v>
      </c>
      <c r="AK304" s="18">
        <v>0</v>
      </c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>
        <f t="shared" si="191"/>
        <v>0</v>
      </c>
      <c r="AW304" s="18">
        <f t="shared" si="189"/>
        <v>0</v>
      </c>
      <c r="AX304" s="124"/>
      <c r="AY304" s="133" t="e">
        <f t="shared" si="192"/>
        <v>#DIV/0!</v>
      </c>
      <c r="AZ304" s="133" t="e">
        <f t="shared" si="193"/>
        <v>#DIV/0!</v>
      </c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33" t="e">
        <f t="shared" si="194"/>
        <v>#DIV/0!</v>
      </c>
      <c r="BL304" s="18"/>
    </row>
    <row r="305" spans="1:64">
      <c r="A305" s="17">
        <v>30106010103</v>
      </c>
      <c r="B305" s="17" t="s">
        <v>877</v>
      </c>
      <c r="C305" s="18"/>
      <c r="D305" s="18">
        <v>12000000</v>
      </c>
      <c r="E305" s="18"/>
      <c r="F305" s="18">
        <v>0</v>
      </c>
      <c r="G305" s="18">
        <f t="shared" si="202"/>
        <v>12000000</v>
      </c>
      <c r="H305" s="18">
        <v>0</v>
      </c>
      <c r="I305" s="18">
        <v>0</v>
      </c>
      <c r="J305" s="18">
        <f t="shared" si="199"/>
        <v>12000000</v>
      </c>
      <c r="K305" s="18">
        <v>0</v>
      </c>
      <c r="L305" s="18">
        <v>0</v>
      </c>
      <c r="M305" s="18"/>
      <c r="N305" s="18"/>
      <c r="O305" s="18">
        <v>3200000</v>
      </c>
      <c r="P305" s="18">
        <f t="shared" si="203"/>
        <v>3200000</v>
      </c>
      <c r="Q305" s="18">
        <f t="shared" si="200"/>
        <v>8800000</v>
      </c>
      <c r="R305" s="18">
        <f t="shared" si="204"/>
        <v>0</v>
      </c>
      <c r="S305" s="124"/>
      <c r="T305" s="18">
        <v>12000000</v>
      </c>
      <c r="U305" s="18"/>
      <c r="V305" s="18"/>
      <c r="W305" s="18">
        <v>12000000</v>
      </c>
      <c r="X305" s="18"/>
      <c r="Y305" s="18"/>
      <c r="Z305" s="18"/>
      <c r="AA305" s="18"/>
      <c r="AB305" s="18"/>
      <c r="AC305" s="18"/>
      <c r="AD305" s="18"/>
      <c r="AE305" s="18"/>
      <c r="AF305" s="18"/>
      <c r="AG305" s="18">
        <f t="shared" si="190"/>
        <v>0</v>
      </c>
      <c r="AH305" s="18">
        <f t="shared" si="198"/>
        <v>12000000</v>
      </c>
      <c r="AI305" s="124"/>
      <c r="AJ305" s="18"/>
      <c r="AK305" s="18">
        <v>0</v>
      </c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>
        <f t="shared" si="191"/>
        <v>0</v>
      </c>
      <c r="AW305" s="18">
        <f t="shared" si="189"/>
        <v>0</v>
      </c>
      <c r="AX305" s="124"/>
      <c r="AY305" s="133" t="e">
        <f t="shared" si="192"/>
        <v>#DIV/0!</v>
      </c>
      <c r="AZ305" s="133" t="e">
        <f t="shared" si="193"/>
        <v>#DIV/0!</v>
      </c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33" t="e">
        <f t="shared" si="194"/>
        <v>#DIV/0!</v>
      </c>
      <c r="BL305" s="18"/>
    </row>
    <row r="306" spans="1:64">
      <c r="A306" s="10">
        <v>30107</v>
      </c>
      <c r="B306" s="11" t="s">
        <v>497</v>
      </c>
      <c r="C306" s="12">
        <f>+C307</f>
        <v>200000000</v>
      </c>
      <c r="D306" s="12">
        <f t="shared" ref="D306:AF307" si="227">+D307</f>
        <v>0</v>
      </c>
      <c r="E306" s="12">
        <f t="shared" si="227"/>
        <v>0</v>
      </c>
      <c r="F306" s="12">
        <f t="shared" si="227"/>
        <v>0</v>
      </c>
      <c r="G306" s="12">
        <f t="shared" si="227"/>
        <v>200000000</v>
      </c>
      <c r="H306" s="12">
        <f t="shared" si="227"/>
        <v>0</v>
      </c>
      <c r="I306" s="12">
        <f t="shared" si="227"/>
        <v>0</v>
      </c>
      <c r="J306" s="12">
        <f t="shared" si="227"/>
        <v>200000000</v>
      </c>
      <c r="K306" s="12">
        <f t="shared" si="227"/>
        <v>0</v>
      </c>
      <c r="L306" s="12">
        <f t="shared" si="227"/>
        <v>0</v>
      </c>
      <c r="M306" s="12">
        <f t="shared" si="227"/>
        <v>0</v>
      </c>
      <c r="N306" s="12">
        <f t="shared" si="227"/>
        <v>0</v>
      </c>
      <c r="O306" s="12">
        <f t="shared" si="227"/>
        <v>0</v>
      </c>
      <c r="P306" s="12">
        <f t="shared" si="227"/>
        <v>0</v>
      </c>
      <c r="Q306" s="12">
        <f t="shared" si="227"/>
        <v>200000000</v>
      </c>
      <c r="R306" s="12">
        <f t="shared" si="227"/>
        <v>0</v>
      </c>
      <c r="S306" s="124"/>
      <c r="T306" s="12">
        <f t="shared" si="227"/>
        <v>200000000</v>
      </c>
      <c r="U306" s="12">
        <f t="shared" si="227"/>
        <v>0</v>
      </c>
      <c r="V306" s="12">
        <f t="shared" si="227"/>
        <v>0</v>
      </c>
      <c r="W306" s="12">
        <f t="shared" si="227"/>
        <v>0</v>
      </c>
      <c r="X306" s="12">
        <f t="shared" si="227"/>
        <v>0</v>
      </c>
      <c r="Y306" s="12">
        <f t="shared" si="227"/>
        <v>25000000</v>
      </c>
      <c r="Z306" s="12">
        <f t="shared" si="227"/>
        <v>25000000</v>
      </c>
      <c r="AA306" s="12">
        <f t="shared" si="227"/>
        <v>25000000</v>
      </c>
      <c r="AB306" s="12">
        <f t="shared" si="227"/>
        <v>25000000</v>
      </c>
      <c r="AC306" s="12">
        <f t="shared" si="227"/>
        <v>25000000</v>
      </c>
      <c r="AD306" s="12">
        <f t="shared" si="227"/>
        <v>25000000</v>
      </c>
      <c r="AE306" s="12">
        <f t="shared" si="227"/>
        <v>25000000</v>
      </c>
      <c r="AF306" s="12">
        <f t="shared" si="227"/>
        <v>25000000</v>
      </c>
      <c r="AG306" s="12">
        <f t="shared" si="190"/>
        <v>0</v>
      </c>
      <c r="AH306" s="12">
        <f t="shared" si="198"/>
        <v>200000000</v>
      </c>
      <c r="AI306" s="124"/>
      <c r="AJ306" s="12">
        <v>0</v>
      </c>
      <c r="AK306" s="12">
        <v>0</v>
      </c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>
        <f t="shared" si="191"/>
        <v>0</v>
      </c>
      <c r="AW306" s="12">
        <f t="shared" si="189"/>
        <v>0</v>
      </c>
      <c r="AX306" s="124"/>
      <c r="AY306" s="131" t="e">
        <f t="shared" si="192"/>
        <v>#DIV/0!</v>
      </c>
      <c r="AZ306" s="131" t="e">
        <f t="shared" si="193"/>
        <v>#DIV/0!</v>
      </c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31" t="e">
        <f t="shared" si="194"/>
        <v>#DIV/0!</v>
      </c>
      <c r="BL306" s="12"/>
    </row>
    <row r="307" spans="1:64">
      <c r="A307" s="13">
        <v>3010701</v>
      </c>
      <c r="B307" s="14" t="s">
        <v>498</v>
      </c>
      <c r="C307" s="15">
        <f>+C308</f>
        <v>200000000</v>
      </c>
      <c r="D307" s="15">
        <f t="shared" si="227"/>
        <v>0</v>
      </c>
      <c r="E307" s="15">
        <f t="shared" si="227"/>
        <v>0</v>
      </c>
      <c r="F307" s="15">
        <f t="shared" si="227"/>
        <v>0</v>
      </c>
      <c r="G307" s="15">
        <f t="shared" si="227"/>
        <v>200000000</v>
      </c>
      <c r="H307" s="15">
        <f t="shared" si="227"/>
        <v>0</v>
      </c>
      <c r="I307" s="15">
        <f t="shared" si="227"/>
        <v>0</v>
      </c>
      <c r="J307" s="15">
        <f t="shared" si="227"/>
        <v>200000000</v>
      </c>
      <c r="K307" s="15">
        <f t="shared" si="227"/>
        <v>0</v>
      </c>
      <c r="L307" s="15">
        <f t="shared" si="227"/>
        <v>0</v>
      </c>
      <c r="M307" s="15">
        <f t="shared" si="227"/>
        <v>0</v>
      </c>
      <c r="N307" s="15">
        <f t="shared" si="227"/>
        <v>0</v>
      </c>
      <c r="O307" s="15">
        <f t="shared" si="227"/>
        <v>0</v>
      </c>
      <c r="P307" s="15">
        <f t="shared" si="227"/>
        <v>0</v>
      </c>
      <c r="Q307" s="15">
        <f t="shared" si="227"/>
        <v>200000000</v>
      </c>
      <c r="R307" s="15">
        <f t="shared" si="227"/>
        <v>0</v>
      </c>
      <c r="S307" s="124"/>
      <c r="T307" s="15">
        <f t="shared" si="227"/>
        <v>200000000</v>
      </c>
      <c r="U307" s="15">
        <f t="shared" si="227"/>
        <v>0</v>
      </c>
      <c r="V307" s="15">
        <f t="shared" si="227"/>
        <v>0</v>
      </c>
      <c r="W307" s="15">
        <f t="shared" si="227"/>
        <v>0</v>
      </c>
      <c r="X307" s="15">
        <f t="shared" si="227"/>
        <v>0</v>
      </c>
      <c r="Y307" s="15">
        <f t="shared" si="227"/>
        <v>25000000</v>
      </c>
      <c r="Z307" s="15">
        <f t="shared" si="227"/>
        <v>25000000</v>
      </c>
      <c r="AA307" s="15">
        <f t="shared" si="227"/>
        <v>25000000</v>
      </c>
      <c r="AB307" s="15">
        <f t="shared" si="227"/>
        <v>25000000</v>
      </c>
      <c r="AC307" s="15">
        <f t="shared" si="227"/>
        <v>25000000</v>
      </c>
      <c r="AD307" s="15">
        <f t="shared" si="227"/>
        <v>25000000</v>
      </c>
      <c r="AE307" s="15">
        <f t="shared" si="227"/>
        <v>25000000</v>
      </c>
      <c r="AF307" s="15">
        <f t="shared" si="227"/>
        <v>25000000</v>
      </c>
      <c r="AG307" s="15">
        <f t="shared" si="190"/>
        <v>0</v>
      </c>
      <c r="AH307" s="15">
        <f t="shared" si="198"/>
        <v>200000000</v>
      </c>
      <c r="AI307" s="124"/>
      <c r="AJ307" s="15">
        <v>0</v>
      </c>
      <c r="AK307" s="15">
        <v>0</v>
      </c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>
        <f t="shared" si="191"/>
        <v>0</v>
      </c>
      <c r="AW307" s="15">
        <f t="shared" si="189"/>
        <v>0</v>
      </c>
      <c r="AX307" s="124"/>
      <c r="AY307" s="132" t="e">
        <f t="shared" si="192"/>
        <v>#DIV/0!</v>
      </c>
      <c r="AZ307" s="132" t="e">
        <f t="shared" si="193"/>
        <v>#DIV/0!</v>
      </c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32" t="e">
        <f t="shared" si="194"/>
        <v>#DIV/0!</v>
      </c>
      <c r="BL307" s="15"/>
    </row>
    <row r="308" spans="1:64">
      <c r="A308" s="17">
        <v>301070102</v>
      </c>
      <c r="B308" s="17" t="s">
        <v>499</v>
      </c>
      <c r="C308" s="18">
        <v>200000000</v>
      </c>
      <c r="D308" s="18">
        <v>0</v>
      </c>
      <c r="E308" s="18">
        <v>0</v>
      </c>
      <c r="F308" s="18">
        <v>0</v>
      </c>
      <c r="G308" s="18">
        <f t="shared" si="202"/>
        <v>200000000</v>
      </c>
      <c r="H308" s="18">
        <v>0</v>
      </c>
      <c r="I308" s="18">
        <v>0</v>
      </c>
      <c r="J308" s="18">
        <f t="shared" si="199"/>
        <v>200000000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f t="shared" si="203"/>
        <v>0</v>
      </c>
      <c r="Q308" s="18">
        <f t="shared" si="200"/>
        <v>200000000</v>
      </c>
      <c r="R308" s="18">
        <f t="shared" si="204"/>
        <v>0</v>
      </c>
      <c r="S308" s="124"/>
      <c r="T308" s="18">
        <v>200000000</v>
      </c>
      <c r="U308" s="18"/>
      <c r="V308" s="18"/>
      <c r="W308" s="18"/>
      <c r="X308" s="18"/>
      <c r="Y308" s="18">
        <v>25000000</v>
      </c>
      <c r="Z308" s="18">
        <v>25000000</v>
      </c>
      <c r="AA308" s="18">
        <v>25000000</v>
      </c>
      <c r="AB308" s="18">
        <v>25000000</v>
      </c>
      <c r="AC308" s="18">
        <v>25000000</v>
      </c>
      <c r="AD308" s="18">
        <v>25000000</v>
      </c>
      <c r="AE308" s="18">
        <v>25000000</v>
      </c>
      <c r="AF308" s="18">
        <v>25000000</v>
      </c>
      <c r="AG308" s="18">
        <f t="shared" si="190"/>
        <v>0</v>
      </c>
      <c r="AH308" s="18">
        <f t="shared" si="198"/>
        <v>200000000</v>
      </c>
      <c r="AI308" s="124"/>
      <c r="AJ308" s="18">
        <v>0</v>
      </c>
      <c r="AK308" s="18">
        <v>0</v>
      </c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>
        <f t="shared" si="191"/>
        <v>0</v>
      </c>
      <c r="AW308" s="18">
        <f t="shared" si="189"/>
        <v>0</v>
      </c>
      <c r="AX308" s="124"/>
      <c r="AY308" s="133" t="e">
        <f t="shared" si="192"/>
        <v>#DIV/0!</v>
      </c>
      <c r="AZ308" s="133" t="e">
        <f t="shared" si="193"/>
        <v>#DIV/0!</v>
      </c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33" t="e">
        <f t="shared" si="194"/>
        <v>#DIV/0!</v>
      </c>
      <c r="BL308" s="18"/>
    </row>
    <row r="309" spans="1:64">
      <c r="A309" s="7">
        <v>302</v>
      </c>
      <c r="B309" s="8" t="s">
        <v>500</v>
      </c>
      <c r="C309" s="9">
        <f>+C310+C353+C361+C370+C382+C388+C391</f>
        <v>2353916830</v>
      </c>
      <c r="D309" s="9">
        <f t="shared" ref="D309:AF309" si="228">+D310+D353+D361+D370+D382+D388+D391</f>
        <v>172109770</v>
      </c>
      <c r="E309" s="9">
        <f t="shared" si="228"/>
        <v>0</v>
      </c>
      <c r="F309" s="9">
        <f t="shared" si="228"/>
        <v>1134125979</v>
      </c>
      <c r="G309" s="9">
        <f t="shared" si="228"/>
        <v>3660152579</v>
      </c>
      <c r="H309" s="9">
        <f t="shared" si="228"/>
        <v>52291475</v>
      </c>
      <c r="I309" s="9">
        <f t="shared" si="228"/>
        <v>119084597</v>
      </c>
      <c r="J309" s="9">
        <f t="shared" si="228"/>
        <v>3541067982</v>
      </c>
      <c r="K309" s="9">
        <f t="shared" si="228"/>
        <v>59235308</v>
      </c>
      <c r="L309" s="9">
        <f t="shared" si="228"/>
        <v>76287099</v>
      </c>
      <c r="M309" s="9">
        <f t="shared" si="228"/>
        <v>49741331</v>
      </c>
      <c r="N309" s="9">
        <f t="shared" si="228"/>
        <v>75161561</v>
      </c>
      <c r="O309" s="9">
        <f t="shared" si="228"/>
        <v>130350658</v>
      </c>
      <c r="P309" s="9">
        <f t="shared" si="228"/>
        <v>11266061</v>
      </c>
      <c r="Q309" s="9">
        <f t="shared" si="228"/>
        <v>3529801921</v>
      </c>
      <c r="R309" s="9">
        <f t="shared" si="228"/>
        <v>76287099</v>
      </c>
      <c r="S309" s="124"/>
      <c r="T309" s="9">
        <f t="shared" si="228"/>
        <v>3660152579</v>
      </c>
      <c r="U309" s="9">
        <f t="shared" si="228"/>
        <v>43732110.5</v>
      </c>
      <c r="V309" s="9">
        <f t="shared" si="228"/>
        <v>43732110.5</v>
      </c>
      <c r="W309" s="9">
        <f t="shared" si="228"/>
        <v>61169605.700000003</v>
      </c>
      <c r="X309" s="9">
        <f t="shared" si="228"/>
        <v>224615771.75555557</v>
      </c>
      <c r="Y309" s="9">
        <f t="shared" si="228"/>
        <v>227327529.25555557</v>
      </c>
      <c r="Z309" s="9">
        <f t="shared" si="228"/>
        <v>227327529.25555557</v>
      </c>
      <c r="AA309" s="9">
        <f t="shared" si="228"/>
        <v>247327529.25555554</v>
      </c>
      <c r="AB309" s="9">
        <f t="shared" si="228"/>
        <v>703152430.05555558</v>
      </c>
      <c r="AC309" s="9">
        <f t="shared" si="228"/>
        <v>477310672.55555558</v>
      </c>
      <c r="AD309" s="9">
        <f t="shared" si="228"/>
        <v>468152430.05555558</v>
      </c>
      <c r="AE309" s="9">
        <f t="shared" si="228"/>
        <v>468152430.05555558</v>
      </c>
      <c r="AF309" s="9">
        <f t="shared" si="228"/>
        <v>468152430.05555558</v>
      </c>
      <c r="AG309" s="9">
        <f t="shared" si="190"/>
        <v>87464221</v>
      </c>
      <c r="AH309" s="9">
        <f t="shared" si="198"/>
        <v>3660152579</v>
      </c>
      <c r="AI309" s="124"/>
      <c r="AJ309" s="9">
        <f t="shared" ref="AJ309" si="229">+AJ310+AJ353+AJ361+AJ370+AJ382+AJ388+AJ391</f>
        <v>17051791</v>
      </c>
      <c r="AK309" s="9">
        <f t="shared" ref="AK309" si="230">+AK310+AK353+AK361+AK370+AK382+AK388+AK391</f>
        <v>59235308</v>
      </c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>
        <f t="shared" si="191"/>
        <v>76287099</v>
      </c>
      <c r="AW309" s="9">
        <f t="shared" si="189"/>
        <v>76287099</v>
      </c>
      <c r="AX309" s="124"/>
      <c r="AY309" s="130">
        <f t="shared" si="192"/>
        <v>-0.61008533992431035</v>
      </c>
      <c r="AZ309" s="130">
        <f t="shared" si="193"/>
        <v>0.35450375759935027</v>
      </c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130">
        <f t="shared" si="194"/>
        <v>-0.12779079116248002</v>
      </c>
      <c r="BL309" s="9"/>
    </row>
    <row r="310" spans="1:64">
      <c r="A310" s="10">
        <v>30201</v>
      </c>
      <c r="B310" s="11" t="s">
        <v>501</v>
      </c>
      <c r="C310" s="12">
        <f>+C311</f>
        <v>1938910830</v>
      </c>
      <c r="D310" s="12">
        <f t="shared" ref="D310:AF310" si="231">+D311</f>
        <v>74000000</v>
      </c>
      <c r="E310" s="12">
        <f t="shared" si="231"/>
        <v>0</v>
      </c>
      <c r="F310" s="12">
        <f t="shared" si="231"/>
        <v>814374952</v>
      </c>
      <c r="G310" s="12">
        <f t="shared" si="231"/>
        <v>2827285782</v>
      </c>
      <c r="H310" s="12">
        <f t="shared" si="231"/>
        <v>48391869</v>
      </c>
      <c r="I310" s="12">
        <f t="shared" si="231"/>
        <v>65443660</v>
      </c>
      <c r="J310" s="12">
        <f t="shared" si="231"/>
        <v>2761842122</v>
      </c>
      <c r="K310" s="12">
        <f t="shared" si="231"/>
        <v>46761224</v>
      </c>
      <c r="L310" s="12">
        <f t="shared" si="231"/>
        <v>63813015</v>
      </c>
      <c r="M310" s="12">
        <f t="shared" si="231"/>
        <v>0</v>
      </c>
      <c r="N310" s="12">
        <f t="shared" si="231"/>
        <v>17051791</v>
      </c>
      <c r="O310" s="12">
        <f t="shared" si="231"/>
        <v>68009560</v>
      </c>
      <c r="P310" s="12">
        <f t="shared" si="231"/>
        <v>2565900</v>
      </c>
      <c r="Q310" s="12">
        <f t="shared" si="231"/>
        <v>2759276222</v>
      </c>
      <c r="R310" s="12">
        <f t="shared" si="231"/>
        <v>63813015</v>
      </c>
      <c r="S310" s="124"/>
      <c r="T310" s="12">
        <f t="shared" si="231"/>
        <v>2827285782</v>
      </c>
      <c r="U310" s="12">
        <f t="shared" si="231"/>
        <v>43732110.5</v>
      </c>
      <c r="V310" s="12">
        <f t="shared" si="231"/>
        <v>43732110.5</v>
      </c>
      <c r="W310" s="12">
        <f t="shared" si="231"/>
        <v>61169605.700000003</v>
      </c>
      <c r="X310" s="12">
        <f t="shared" si="231"/>
        <v>132725272.36666667</v>
      </c>
      <c r="Y310" s="12">
        <f t="shared" si="231"/>
        <v>175225272.36666667</v>
      </c>
      <c r="Z310" s="12">
        <f t="shared" si="231"/>
        <v>175225272.36666667</v>
      </c>
      <c r="AA310" s="12">
        <f t="shared" si="231"/>
        <v>195225272.36666664</v>
      </c>
      <c r="AB310" s="12">
        <f t="shared" si="231"/>
        <v>588050173.16666663</v>
      </c>
      <c r="AC310" s="12">
        <f t="shared" si="231"/>
        <v>353050173.16666669</v>
      </c>
      <c r="AD310" s="12">
        <f t="shared" si="231"/>
        <v>353050173.16666669</v>
      </c>
      <c r="AE310" s="12">
        <f t="shared" si="231"/>
        <v>353050173.16666669</v>
      </c>
      <c r="AF310" s="12">
        <f t="shared" si="231"/>
        <v>353050173.16666669</v>
      </c>
      <c r="AG310" s="12">
        <f t="shared" si="190"/>
        <v>87464221</v>
      </c>
      <c r="AH310" s="12">
        <f t="shared" si="198"/>
        <v>2827285782</v>
      </c>
      <c r="AI310" s="124"/>
      <c r="AJ310" s="12">
        <f t="shared" ref="AJ310" si="232">+AJ311</f>
        <v>17051791</v>
      </c>
      <c r="AK310" s="12">
        <f t="shared" ref="AK310" si="233">+AK311</f>
        <v>46761224</v>
      </c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>
        <f t="shared" si="191"/>
        <v>63813015</v>
      </c>
      <c r="AW310" s="12">
        <f t="shared" si="189"/>
        <v>63813015</v>
      </c>
      <c r="AX310" s="124"/>
      <c r="AY310" s="131">
        <f t="shared" si="192"/>
        <v>-0.61008533992431035</v>
      </c>
      <c r="AZ310" s="131">
        <f t="shared" si="193"/>
        <v>6.9265202739300674E-2</v>
      </c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31">
        <f t="shared" si="194"/>
        <v>-0.27041006859250483</v>
      </c>
      <c r="BL310" s="12"/>
    </row>
    <row r="311" spans="1:64">
      <c r="A311" s="13">
        <v>3020101</v>
      </c>
      <c r="B311" s="14" t="s">
        <v>502</v>
      </c>
      <c r="C311" s="15">
        <f>+C312+C315+C319+C323+C327+C330+C333+C337+C340+C343+C345+C349+C352</f>
        <v>1938910830</v>
      </c>
      <c r="D311" s="15">
        <f t="shared" ref="D311:AF311" si="234">+D312+D315+D319+D323+D327+D330+D333+D337+D340+D343+D345+D349+D352</f>
        <v>74000000</v>
      </c>
      <c r="E311" s="15">
        <f t="shared" si="234"/>
        <v>0</v>
      </c>
      <c r="F311" s="15">
        <f t="shared" si="234"/>
        <v>814374952</v>
      </c>
      <c r="G311" s="15">
        <f t="shared" si="234"/>
        <v>2827285782</v>
      </c>
      <c r="H311" s="15">
        <f t="shared" si="234"/>
        <v>48391869</v>
      </c>
      <c r="I311" s="15">
        <f t="shared" si="234"/>
        <v>65443660</v>
      </c>
      <c r="J311" s="15">
        <f t="shared" si="234"/>
        <v>2761842122</v>
      </c>
      <c r="K311" s="15">
        <f t="shared" si="234"/>
        <v>46761224</v>
      </c>
      <c r="L311" s="15">
        <f t="shared" si="234"/>
        <v>63813015</v>
      </c>
      <c r="M311" s="15">
        <f t="shared" si="234"/>
        <v>0</v>
      </c>
      <c r="N311" s="15">
        <f t="shared" si="234"/>
        <v>17051791</v>
      </c>
      <c r="O311" s="15">
        <f t="shared" si="234"/>
        <v>68009560</v>
      </c>
      <c r="P311" s="15">
        <f t="shared" si="234"/>
        <v>2565900</v>
      </c>
      <c r="Q311" s="15">
        <f t="shared" si="234"/>
        <v>2759276222</v>
      </c>
      <c r="R311" s="15">
        <f t="shared" si="234"/>
        <v>63813015</v>
      </c>
      <c r="S311" s="124"/>
      <c r="T311" s="15">
        <f t="shared" si="234"/>
        <v>2827285782</v>
      </c>
      <c r="U311" s="15">
        <f t="shared" si="234"/>
        <v>43732110.5</v>
      </c>
      <c r="V311" s="15">
        <f t="shared" si="234"/>
        <v>43732110.5</v>
      </c>
      <c r="W311" s="15">
        <f t="shared" si="234"/>
        <v>61169605.700000003</v>
      </c>
      <c r="X311" s="15">
        <f t="shared" si="234"/>
        <v>132725272.36666667</v>
      </c>
      <c r="Y311" s="15">
        <f t="shared" si="234"/>
        <v>175225272.36666667</v>
      </c>
      <c r="Z311" s="15">
        <f t="shared" si="234"/>
        <v>175225272.36666667</v>
      </c>
      <c r="AA311" s="15">
        <f t="shared" si="234"/>
        <v>195225272.36666664</v>
      </c>
      <c r="AB311" s="15">
        <f t="shared" si="234"/>
        <v>588050173.16666663</v>
      </c>
      <c r="AC311" s="15">
        <f t="shared" si="234"/>
        <v>353050173.16666669</v>
      </c>
      <c r="AD311" s="15">
        <f t="shared" si="234"/>
        <v>353050173.16666669</v>
      </c>
      <c r="AE311" s="15">
        <f t="shared" si="234"/>
        <v>353050173.16666669</v>
      </c>
      <c r="AF311" s="15">
        <f t="shared" si="234"/>
        <v>353050173.16666669</v>
      </c>
      <c r="AG311" s="15">
        <f t="shared" si="190"/>
        <v>87464221</v>
      </c>
      <c r="AH311" s="15">
        <f t="shared" si="198"/>
        <v>2827285782</v>
      </c>
      <c r="AI311" s="124"/>
      <c r="AJ311" s="15">
        <f t="shared" ref="AJ311" si="235">+AJ312+AJ315+AJ319+AJ323+AJ327+AJ330+AJ333+AJ337+AJ340+AJ343+AJ345+AJ349+AJ352</f>
        <v>17051791</v>
      </c>
      <c r="AK311" s="15">
        <f t="shared" ref="AK311" si="236">+AK312+AK315+AK319+AK323+AK327+AK330+AK333+AK337+AK340+AK343+AK345+AK349+AK352</f>
        <v>46761224</v>
      </c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>
        <f t="shared" si="191"/>
        <v>63813015</v>
      </c>
      <c r="AW311" s="15">
        <f t="shared" si="189"/>
        <v>63813015</v>
      </c>
      <c r="AX311" s="124"/>
      <c r="AY311" s="132">
        <f t="shared" si="192"/>
        <v>-0.61008533992431035</v>
      </c>
      <c r="AZ311" s="132">
        <f t="shared" si="193"/>
        <v>6.9265202739300674E-2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32">
        <f t="shared" si="194"/>
        <v>-0.27041006859250483</v>
      </c>
      <c r="BL311" s="15"/>
    </row>
    <row r="312" spans="1:64">
      <c r="A312" s="13">
        <v>302010101</v>
      </c>
      <c r="B312" s="14" t="s">
        <v>503</v>
      </c>
      <c r="C312" s="15">
        <f>+C313+C314</f>
        <v>100000000</v>
      </c>
      <c r="D312" s="15">
        <f t="shared" ref="D312:AF312" si="237">+D313+D314</f>
        <v>0</v>
      </c>
      <c r="E312" s="15">
        <f t="shared" si="237"/>
        <v>0</v>
      </c>
      <c r="F312" s="15">
        <f t="shared" si="237"/>
        <v>0</v>
      </c>
      <c r="G312" s="15">
        <f t="shared" si="237"/>
        <v>100000000</v>
      </c>
      <c r="H312" s="15">
        <f t="shared" si="237"/>
        <v>0</v>
      </c>
      <c r="I312" s="15">
        <f t="shared" si="237"/>
        <v>0</v>
      </c>
      <c r="J312" s="15">
        <f t="shared" si="237"/>
        <v>100000000</v>
      </c>
      <c r="K312" s="15">
        <f t="shared" si="237"/>
        <v>0</v>
      </c>
      <c r="L312" s="15">
        <f t="shared" si="237"/>
        <v>0</v>
      </c>
      <c r="M312" s="15">
        <f t="shared" si="237"/>
        <v>0</v>
      </c>
      <c r="N312" s="15">
        <f t="shared" si="237"/>
        <v>0</v>
      </c>
      <c r="O312" s="15">
        <f t="shared" si="237"/>
        <v>0</v>
      </c>
      <c r="P312" s="15">
        <f t="shared" si="237"/>
        <v>0</v>
      </c>
      <c r="Q312" s="15">
        <f t="shared" si="237"/>
        <v>100000000</v>
      </c>
      <c r="R312" s="15">
        <f t="shared" si="237"/>
        <v>0</v>
      </c>
      <c r="S312" s="124"/>
      <c r="T312" s="15">
        <f t="shared" si="237"/>
        <v>100000000</v>
      </c>
      <c r="U312" s="15">
        <f t="shared" si="237"/>
        <v>0</v>
      </c>
      <c r="V312" s="15">
        <f t="shared" si="237"/>
        <v>0</v>
      </c>
      <c r="W312" s="15">
        <f t="shared" si="237"/>
        <v>0</v>
      </c>
      <c r="X312" s="15">
        <f t="shared" si="237"/>
        <v>0</v>
      </c>
      <c r="Y312" s="15">
        <f t="shared" si="237"/>
        <v>7500000</v>
      </c>
      <c r="Z312" s="15">
        <f t="shared" si="237"/>
        <v>7500000</v>
      </c>
      <c r="AA312" s="15">
        <f t="shared" si="237"/>
        <v>7500000</v>
      </c>
      <c r="AB312" s="15">
        <f t="shared" si="237"/>
        <v>15500000</v>
      </c>
      <c r="AC312" s="15">
        <f t="shared" si="237"/>
        <v>15500000</v>
      </c>
      <c r="AD312" s="15">
        <f t="shared" si="237"/>
        <v>15500000</v>
      </c>
      <c r="AE312" s="15">
        <f t="shared" si="237"/>
        <v>15500000</v>
      </c>
      <c r="AF312" s="15">
        <f t="shared" si="237"/>
        <v>15500000</v>
      </c>
      <c r="AG312" s="15">
        <f t="shared" si="190"/>
        <v>0</v>
      </c>
      <c r="AH312" s="15">
        <f t="shared" si="198"/>
        <v>100000000</v>
      </c>
      <c r="AI312" s="124"/>
      <c r="AJ312" s="15">
        <f t="shared" ref="AJ312" si="238">+AJ313+AJ314</f>
        <v>0</v>
      </c>
      <c r="AK312" s="15">
        <f t="shared" ref="AK312" si="239">+AK313+AK314</f>
        <v>0</v>
      </c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>
        <f t="shared" si="191"/>
        <v>0</v>
      </c>
      <c r="AW312" s="15">
        <f t="shared" si="189"/>
        <v>0</v>
      </c>
      <c r="AX312" s="124"/>
      <c r="AY312" s="132" t="e">
        <f t="shared" si="192"/>
        <v>#DIV/0!</v>
      </c>
      <c r="AZ312" s="132" t="e">
        <f t="shared" si="193"/>
        <v>#DIV/0!</v>
      </c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32" t="e">
        <f t="shared" si="194"/>
        <v>#DIV/0!</v>
      </c>
      <c r="BL312" s="15"/>
    </row>
    <row r="313" spans="1:64">
      <c r="A313" s="17">
        <v>30201010101</v>
      </c>
      <c r="B313" s="17" t="s">
        <v>504</v>
      </c>
      <c r="C313" s="18">
        <v>40000000</v>
      </c>
      <c r="D313" s="18">
        <v>0</v>
      </c>
      <c r="E313" s="18">
        <v>0</v>
      </c>
      <c r="F313" s="18">
        <v>0</v>
      </c>
      <c r="G313" s="18">
        <f t="shared" si="202"/>
        <v>40000000</v>
      </c>
      <c r="H313" s="18">
        <v>0</v>
      </c>
      <c r="I313" s="18">
        <v>0</v>
      </c>
      <c r="J313" s="18">
        <f t="shared" si="199"/>
        <v>40000000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f t="shared" si="203"/>
        <v>0</v>
      </c>
      <c r="Q313" s="18">
        <f t="shared" si="200"/>
        <v>40000000</v>
      </c>
      <c r="R313" s="18">
        <f t="shared" si="204"/>
        <v>0</v>
      </c>
      <c r="S313" s="124"/>
      <c r="T313" s="18">
        <v>40000000</v>
      </c>
      <c r="U313" s="18"/>
      <c r="V313" s="18"/>
      <c r="W313" s="18"/>
      <c r="X313" s="18"/>
      <c r="Y313" s="18"/>
      <c r="Z313" s="18"/>
      <c r="AA313" s="18"/>
      <c r="AB313" s="18">
        <v>8000000</v>
      </c>
      <c r="AC313" s="18">
        <v>8000000</v>
      </c>
      <c r="AD313" s="18">
        <v>8000000</v>
      </c>
      <c r="AE313" s="18">
        <v>8000000</v>
      </c>
      <c r="AF313" s="18">
        <v>8000000</v>
      </c>
      <c r="AG313" s="18">
        <f t="shared" si="190"/>
        <v>0</v>
      </c>
      <c r="AH313" s="18">
        <f t="shared" si="198"/>
        <v>40000000</v>
      </c>
      <c r="AI313" s="124"/>
      <c r="AJ313" s="18">
        <v>0</v>
      </c>
      <c r="AK313" s="18">
        <v>0</v>
      </c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>
        <f t="shared" si="191"/>
        <v>0</v>
      </c>
      <c r="AW313" s="18">
        <f t="shared" si="189"/>
        <v>0</v>
      </c>
      <c r="AX313" s="124"/>
      <c r="AY313" s="133" t="e">
        <f t="shared" si="192"/>
        <v>#DIV/0!</v>
      </c>
      <c r="AZ313" s="133" t="e">
        <f t="shared" si="193"/>
        <v>#DIV/0!</v>
      </c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33" t="e">
        <f t="shared" si="194"/>
        <v>#DIV/0!</v>
      </c>
      <c r="BL313" s="18"/>
    </row>
    <row r="314" spans="1:64">
      <c r="A314" s="17">
        <v>30201010102</v>
      </c>
      <c r="B314" s="17" t="s">
        <v>505</v>
      </c>
      <c r="C314" s="18">
        <v>60000000</v>
      </c>
      <c r="D314" s="18">
        <v>0</v>
      </c>
      <c r="E314" s="18">
        <v>0</v>
      </c>
      <c r="F314" s="18">
        <v>0</v>
      </c>
      <c r="G314" s="18">
        <f t="shared" si="202"/>
        <v>60000000</v>
      </c>
      <c r="H314" s="18">
        <v>0</v>
      </c>
      <c r="I314" s="18">
        <v>0</v>
      </c>
      <c r="J314" s="18">
        <f t="shared" si="199"/>
        <v>60000000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f t="shared" si="203"/>
        <v>0</v>
      </c>
      <c r="Q314" s="18">
        <f t="shared" si="200"/>
        <v>60000000</v>
      </c>
      <c r="R314" s="18">
        <f t="shared" si="204"/>
        <v>0</v>
      </c>
      <c r="S314" s="124"/>
      <c r="T314" s="18">
        <v>60000000</v>
      </c>
      <c r="U314" s="18"/>
      <c r="V314" s="18"/>
      <c r="W314" s="18"/>
      <c r="X314" s="18"/>
      <c r="Y314" s="18">
        <v>7500000</v>
      </c>
      <c r="Z314" s="18">
        <v>7500000</v>
      </c>
      <c r="AA314" s="18">
        <v>7500000</v>
      </c>
      <c r="AB314" s="18">
        <v>7500000</v>
      </c>
      <c r="AC314" s="18">
        <v>7500000</v>
      </c>
      <c r="AD314" s="18">
        <v>7500000</v>
      </c>
      <c r="AE314" s="18">
        <v>7500000</v>
      </c>
      <c r="AF314" s="18">
        <v>7500000</v>
      </c>
      <c r="AG314" s="18">
        <f t="shared" si="190"/>
        <v>0</v>
      </c>
      <c r="AH314" s="18">
        <f t="shared" si="198"/>
        <v>60000000</v>
      </c>
      <c r="AI314" s="124"/>
      <c r="AJ314" s="18">
        <v>0</v>
      </c>
      <c r="AK314" s="18">
        <v>0</v>
      </c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>
        <f t="shared" si="191"/>
        <v>0</v>
      </c>
      <c r="AW314" s="18">
        <f t="shared" si="189"/>
        <v>0</v>
      </c>
      <c r="AX314" s="124"/>
      <c r="AY314" s="133" t="e">
        <f t="shared" si="192"/>
        <v>#DIV/0!</v>
      </c>
      <c r="AZ314" s="133" t="e">
        <f t="shared" si="193"/>
        <v>#DIV/0!</v>
      </c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33" t="e">
        <f t="shared" si="194"/>
        <v>#DIV/0!</v>
      </c>
      <c r="BL314" s="18"/>
    </row>
    <row r="315" spans="1:64">
      <c r="A315" s="13">
        <v>302010102</v>
      </c>
      <c r="B315" s="14" t="s">
        <v>506</v>
      </c>
      <c r="C315" s="15">
        <f>+C316+C317</f>
        <v>165000000</v>
      </c>
      <c r="D315" s="15">
        <f t="shared" ref="D315:AF315" si="240">+D316+D317</f>
        <v>0</v>
      </c>
      <c r="E315" s="15">
        <f t="shared" si="240"/>
        <v>0</v>
      </c>
      <c r="F315" s="15">
        <f t="shared" si="240"/>
        <v>0</v>
      </c>
      <c r="G315" s="15">
        <f t="shared" si="240"/>
        <v>165000000</v>
      </c>
      <c r="H315" s="15">
        <f t="shared" si="240"/>
        <v>0</v>
      </c>
      <c r="I315" s="15">
        <f t="shared" si="240"/>
        <v>0</v>
      </c>
      <c r="J315" s="15">
        <f t="shared" si="240"/>
        <v>165000000</v>
      </c>
      <c r="K315" s="15">
        <f t="shared" si="240"/>
        <v>0</v>
      </c>
      <c r="L315" s="15">
        <f t="shared" si="240"/>
        <v>0</v>
      </c>
      <c r="M315" s="15">
        <f t="shared" si="240"/>
        <v>0</v>
      </c>
      <c r="N315" s="15">
        <f t="shared" si="240"/>
        <v>0</v>
      </c>
      <c r="O315" s="15">
        <f t="shared" si="240"/>
        <v>0</v>
      </c>
      <c r="P315" s="15">
        <f t="shared" si="240"/>
        <v>0</v>
      </c>
      <c r="Q315" s="15">
        <f t="shared" si="240"/>
        <v>165000000</v>
      </c>
      <c r="R315" s="15">
        <f t="shared" si="240"/>
        <v>0</v>
      </c>
      <c r="S315" s="124"/>
      <c r="T315" s="15">
        <f t="shared" si="240"/>
        <v>165000000</v>
      </c>
      <c r="U315" s="15">
        <f t="shared" si="240"/>
        <v>0</v>
      </c>
      <c r="V315" s="15">
        <f t="shared" si="240"/>
        <v>0</v>
      </c>
      <c r="W315" s="15">
        <f t="shared" si="240"/>
        <v>0</v>
      </c>
      <c r="X315" s="15">
        <f t="shared" si="240"/>
        <v>0</v>
      </c>
      <c r="Y315" s="15">
        <f t="shared" si="240"/>
        <v>18750000</v>
      </c>
      <c r="Z315" s="15">
        <f t="shared" si="240"/>
        <v>18750000</v>
      </c>
      <c r="AA315" s="15">
        <f t="shared" si="240"/>
        <v>18750000</v>
      </c>
      <c r="AB315" s="15">
        <f t="shared" si="240"/>
        <v>21750000</v>
      </c>
      <c r="AC315" s="15">
        <f t="shared" si="240"/>
        <v>21750000</v>
      </c>
      <c r="AD315" s="15">
        <f t="shared" si="240"/>
        <v>21750000</v>
      </c>
      <c r="AE315" s="15">
        <f t="shared" si="240"/>
        <v>21750000</v>
      </c>
      <c r="AF315" s="15">
        <f t="shared" si="240"/>
        <v>21750000</v>
      </c>
      <c r="AG315" s="15">
        <f t="shared" si="190"/>
        <v>0</v>
      </c>
      <c r="AH315" s="15">
        <f t="shared" si="198"/>
        <v>165000000</v>
      </c>
      <c r="AI315" s="124"/>
      <c r="AJ315" s="15">
        <v>0</v>
      </c>
      <c r="AK315" s="15">
        <v>0</v>
      </c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>
        <f t="shared" si="191"/>
        <v>0</v>
      </c>
      <c r="AW315" s="15">
        <f t="shared" si="189"/>
        <v>0</v>
      </c>
      <c r="AX315" s="124"/>
      <c r="AY315" s="132" t="e">
        <f t="shared" si="192"/>
        <v>#DIV/0!</v>
      </c>
      <c r="AZ315" s="132" t="e">
        <f t="shared" si="193"/>
        <v>#DIV/0!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32" t="e">
        <f t="shared" si="194"/>
        <v>#DIV/0!</v>
      </c>
      <c r="BL315" s="15"/>
    </row>
    <row r="316" spans="1:64">
      <c r="A316" s="17">
        <v>30201010201</v>
      </c>
      <c r="B316" s="17" t="s">
        <v>507</v>
      </c>
      <c r="C316" s="18">
        <v>15000000</v>
      </c>
      <c r="D316" s="18">
        <v>0</v>
      </c>
      <c r="E316" s="18">
        <v>0</v>
      </c>
      <c r="F316" s="18">
        <v>0</v>
      </c>
      <c r="G316" s="18">
        <f t="shared" si="202"/>
        <v>15000000</v>
      </c>
      <c r="H316" s="18">
        <v>0</v>
      </c>
      <c r="I316" s="18">
        <v>0</v>
      </c>
      <c r="J316" s="18">
        <f t="shared" si="199"/>
        <v>15000000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f t="shared" si="203"/>
        <v>0</v>
      </c>
      <c r="Q316" s="18">
        <f t="shared" si="200"/>
        <v>15000000</v>
      </c>
      <c r="R316" s="18">
        <f t="shared" si="204"/>
        <v>0</v>
      </c>
      <c r="S316" s="124"/>
      <c r="T316" s="18">
        <v>15000000</v>
      </c>
      <c r="U316" s="18"/>
      <c r="V316" s="18"/>
      <c r="W316" s="18"/>
      <c r="X316" s="18"/>
      <c r="Y316" s="18"/>
      <c r="Z316" s="18"/>
      <c r="AA316" s="18"/>
      <c r="AB316" s="18">
        <v>3000000</v>
      </c>
      <c r="AC316" s="18">
        <v>3000000</v>
      </c>
      <c r="AD316" s="18">
        <v>3000000</v>
      </c>
      <c r="AE316" s="18">
        <v>3000000</v>
      </c>
      <c r="AF316" s="18">
        <v>3000000</v>
      </c>
      <c r="AG316" s="18">
        <f t="shared" si="190"/>
        <v>0</v>
      </c>
      <c r="AH316" s="18">
        <f t="shared" si="198"/>
        <v>15000000</v>
      </c>
      <c r="AI316" s="124"/>
      <c r="AJ316" s="18">
        <v>0</v>
      </c>
      <c r="AK316" s="18">
        <v>0</v>
      </c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>
        <f t="shared" si="191"/>
        <v>0</v>
      </c>
      <c r="AW316" s="18">
        <f t="shared" si="189"/>
        <v>0</v>
      </c>
      <c r="AX316" s="124"/>
      <c r="AY316" s="133" t="e">
        <f t="shared" si="192"/>
        <v>#DIV/0!</v>
      </c>
      <c r="AZ316" s="133" t="e">
        <f t="shared" si="193"/>
        <v>#DIV/0!</v>
      </c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33" t="e">
        <f t="shared" si="194"/>
        <v>#DIV/0!</v>
      </c>
      <c r="BL316" s="18"/>
    </row>
    <row r="317" spans="1:64">
      <c r="A317" s="17">
        <v>30201010202</v>
      </c>
      <c r="B317" s="17" t="s">
        <v>508</v>
      </c>
      <c r="C317" s="18">
        <v>150000000</v>
      </c>
      <c r="D317" s="18">
        <v>0</v>
      </c>
      <c r="E317" s="18">
        <v>0</v>
      </c>
      <c r="F317" s="18">
        <v>0</v>
      </c>
      <c r="G317" s="18">
        <f t="shared" si="202"/>
        <v>150000000</v>
      </c>
      <c r="H317" s="18">
        <v>0</v>
      </c>
      <c r="I317" s="18">
        <v>0</v>
      </c>
      <c r="J317" s="18">
        <f t="shared" si="199"/>
        <v>150000000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f t="shared" si="203"/>
        <v>0</v>
      </c>
      <c r="Q317" s="18">
        <f t="shared" si="200"/>
        <v>150000000</v>
      </c>
      <c r="R317" s="18">
        <f t="shared" si="204"/>
        <v>0</v>
      </c>
      <c r="S317" s="124"/>
      <c r="T317" s="18">
        <v>150000000</v>
      </c>
      <c r="U317" s="18"/>
      <c r="V317" s="18"/>
      <c r="W317" s="18"/>
      <c r="X317" s="18"/>
      <c r="Y317" s="18">
        <v>18750000</v>
      </c>
      <c r="Z317" s="18">
        <v>18750000</v>
      </c>
      <c r="AA317" s="18">
        <v>18750000</v>
      </c>
      <c r="AB317" s="18">
        <v>18750000</v>
      </c>
      <c r="AC317" s="18">
        <v>18750000</v>
      </c>
      <c r="AD317" s="18">
        <v>18750000</v>
      </c>
      <c r="AE317" s="18">
        <v>18750000</v>
      </c>
      <c r="AF317" s="18">
        <v>18750000</v>
      </c>
      <c r="AG317" s="18">
        <f t="shared" si="190"/>
        <v>0</v>
      </c>
      <c r="AH317" s="18">
        <f t="shared" si="198"/>
        <v>150000000</v>
      </c>
      <c r="AI317" s="124"/>
      <c r="AJ317" s="18">
        <v>0</v>
      </c>
      <c r="AK317" s="18">
        <v>0</v>
      </c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>
        <f t="shared" si="191"/>
        <v>0</v>
      </c>
      <c r="AW317" s="18">
        <f t="shared" si="189"/>
        <v>0</v>
      </c>
      <c r="AX317" s="124"/>
      <c r="AY317" s="133" t="e">
        <f t="shared" si="192"/>
        <v>#DIV/0!</v>
      </c>
      <c r="AZ317" s="133" t="e">
        <f t="shared" si="193"/>
        <v>#DIV/0!</v>
      </c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33" t="e">
        <f t="shared" si="194"/>
        <v>#DIV/0!</v>
      </c>
      <c r="BL317" s="18"/>
    </row>
    <row r="318" spans="1:64">
      <c r="A318" s="17">
        <v>30201010203</v>
      </c>
      <c r="B318" s="17" t="s">
        <v>508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24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>
        <f t="shared" si="190"/>
        <v>0</v>
      </c>
      <c r="AH318" s="18">
        <f t="shared" si="198"/>
        <v>0</v>
      </c>
      <c r="AI318" s="124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>
        <f t="shared" si="191"/>
        <v>0</v>
      </c>
      <c r="AW318" s="18">
        <f t="shared" si="189"/>
        <v>0</v>
      </c>
      <c r="AX318" s="124"/>
      <c r="AY318" s="133" t="e">
        <f t="shared" si="192"/>
        <v>#DIV/0!</v>
      </c>
      <c r="AZ318" s="133" t="e">
        <f t="shared" si="193"/>
        <v>#DIV/0!</v>
      </c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33" t="e">
        <f t="shared" si="194"/>
        <v>#DIV/0!</v>
      </c>
      <c r="BL318" s="18"/>
    </row>
    <row r="319" spans="1:64">
      <c r="A319" s="13">
        <v>302010103</v>
      </c>
      <c r="B319" s="14" t="s">
        <v>509</v>
      </c>
      <c r="C319" s="15">
        <f>+C320+C321+C322</f>
        <v>849124504</v>
      </c>
      <c r="D319" s="15">
        <f t="shared" ref="D319:AF319" si="241">+D320+D321+D322</f>
        <v>0</v>
      </c>
      <c r="E319" s="15">
        <f t="shared" si="241"/>
        <v>0</v>
      </c>
      <c r="F319" s="15">
        <f t="shared" si="241"/>
        <v>134374952</v>
      </c>
      <c r="G319" s="15">
        <f t="shared" si="241"/>
        <v>983499456</v>
      </c>
      <c r="H319" s="15">
        <f t="shared" si="241"/>
        <v>0</v>
      </c>
      <c r="I319" s="15">
        <f t="shared" si="241"/>
        <v>0</v>
      </c>
      <c r="J319" s="15">
        <f t="shared" si="241"/>
        <v>983499456</v>
      </c>
      <c r="K319" s="15">
        <f t="shared" si="241"/>
        <v>0</v>
      </c>
      <c r="L319" s="15">
        <f t="shared" si="241"/>
        <v>0</v>
      </c>
      <c r="M319" s="15">
        <f t="shared" si="241"/>
        <v>0</v>
      </c>
      <c r="N319" s="15">
        <f t="shared" si="241"/>
        <v>0</v>
      </c>
      <c r="O319" s="15">
        <f t="shared" si="241"/>
        <v>0</v>
      </c>
      <c r="P319" s="15">
        <f t="shared" si="241"/>
        <v>0</v>
      </c>
      <c r="Q319" s="15">
        <f t="shared" si="241"/>
        <v>983499456</v>
      </c>
      <c r="R319" s="15">
        <f t="shared" si="241"/>
        <v>0</v>
      </c>
      <c r="S319" s="124"/>
      <c r="T319" s="15">
        <f t="shared" si="241"/>
        <v>983499456</v>
      </c>
      <c r="U319" s="15">
        <f t="shared" si="241"/>
        <v>0</v>
      </c>
      <c r="V319" s="15">
        <f t="shared" si="241"/>
        <v>0</v>
      </c>
      <c r="W319" s="15">
        <f t="shared" si="241"/>
        <v>13437495.199999999</v>
      </c>
      <c r="X319" s="15">
        <f t="shared" si="241"/>
        <v>13437495.199999999</v>
      </c>
      <c r="Y319" s="15">
        <f t="shared" si="241"/>
        <v>32187495.199999999</v>
      </c>
      <c r="Z319" s="15">
        <f t="shared" si="241"/>
        <v>32187495.199999999</v>
      </c>
      <c r="AA319" s="15">
        <f t="shared" si="241"/>
        <v>32187495.199999999</v>
      </c>
      <c r="AB319" s="15">
        <f t="shared" si="241"/>
        <v>172012396</v>
      </c>
      <c r="AC319" s="15">
        <f t="shared" si="241"/>
        <v>172012396</v>
      </c>
      <c r="AD319" s="15">
        <f t="shared" si="241"/>
        <v>172012396</v>
      </c>
      <c r="AE319" s="15">
        <f t="shared" si="241"/>
        <v>172012396</v>
      </c>
      <c r="AF319" s="15">
        <f t="shared" si="241"/>
        <v>172012396</v>
      </c>
      <c r="AG319" s="15">
        <f t="shared" si="190"/>
        <v>0</v>
      </c>
      <c r="AH319" s="15">
        <f t="shared" si="198"/>
        <v>983499456</v>
      </c>
      <c r="AI319" s="124"/>
      <c r="AJ319" s="15">
        <v>0</v>
      </c>
      <c r="AK319" s="15">
        <v>0</v>
      </c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>
        <f t="shared" si="191"/>
        <v>0</v>
      </c>
      <c r="AW319" s="15">
        <f t="shared" si="189"/>
        <v>0</v>
      </c>
      <c r="AX319" s="124"/>
      <c r="AY319" s="132" t="e">
        <f t="shared" si="192"/>
        <v>#DIV/0!</v>
      </c>
      <c r="AZ319" s="132" t="e">
        <f t="shared" si="193"/>
        <v>#DIV/0!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32" t="e">
        <f t="shared" si="194"/>
        <v>#DIV/0!</v>
      </c>
      <c r="BL319" s="15"/>
    </row>
    <row r="320" spans="1:64">
      <c r="A320" s="17">
        <v>30201010301</v>
      </c>
      <c r="B320" s="17" t="s">
        <v>510</v>
      </c>
      <c r="C320" s="18">
        <v>699124504</v>
      </c>
      <c r="D320" s="18">
        <v>0</v>
      </c>
      <c r="E320" s="18">
        <v>0</v>
      </c>
      <c r="F320" s="18">
        <v>0</v>
      </c>
      <c r="G320" s="18">
        <f t="shared" si="202"/>
        <v>699124504</v>
      </c>
      <c r="H320" s="18">
        <v>0</v>
      </c>
      <c r="I320" s="18">
        <v>0</v>
      </c>
      <c r="J320" s="18">
        <f t="shared" si="199"/>
        <v>699124504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f t="shared" si="203"/>
        <v>0</v>
      </c>
      <c r="Q320" s="18">
        <f t="shared" si="200"/>
        <v>699124504</v>
      </c>
      <c r="R320" s="18">
        <f t="shared" si="204"/>
        <v>0</v>
      </c>
      <c r="S320" s="124"/>
      <c r="T320" s="18">
        <v>699124504</v>
      </c>
      <c r="U320" s="18"/>
      <c r="V320" s="18"/>
      <c r="W320" s="18"/>
      <c r="X320" s="18"/>
      <c r="Y320" s="18"/>
      <c r="Z320" s="18"/>
      <c r="AA320" s="18"/>
      <c r="AB320" s="18">
        <v>139824900.80000001</v>
      </c>
      <c r="AC320" s="18">
        <v>139824900.80000001</v>
      </c>
      <c r="AD320" s="18">
        <v>139824900.80000001</v>
      </c>
      <c r="AE320" s="18">
        <v>139824900.80000001</v>
      </c>
      <c r="AF320" s="18">
        <v>139824900.80000001</v>
      </c>
      <c r="AG320" s="18">
        <f t="shared" si="190"/>
        <v>0</v>
      </c>
      <c r="AH320" s="18">
        <f t="shared" si="198"/>
        <v>699124504</v>
      </c>
      <c r="AI320" s="124"/>
      <c r="AJ320" s="18">
        <v>0</v>
      </c>
      <c r="AK320" s="18">
        <v>0</v>
      </c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>
        <f t="shared" si="191"/>
        <v>0</v>
      </c>
      <c r="AW320" s="18">
        <f t="shared" si="189"/>
        <v>0</v>
      </c>
      <c r="AX320" s="124"/>
      <c r="AY320" s="133" t="e">
        <f t="shared" si="192"/>
        <v>#DIV/0!</v>
      </c>
      <c r="AZ320" s="133" t="e">
        <f t="shared" si="193"/>
        <v>#DIV/0!</v>
      </c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33" t="e">
        <f t="shared" si="194"/>
        <v>#DIV/0!</v>
      </c>
      <c r="BL320" s="18"/>
    </row>
    <row r="321" spans="1:64">
      <c r="A321" s="17">
        <v>30201010302</v>
      </c>
      <c r="B321" s="17" t="s">
        <v>511</v>
      </c>
      <c r="C321" s="18">
        <v>150000000</v>
      </c>
      <c r="D321" s="18">
        <v>0</v>
      </c>
      <c r="E321" s="18">
        <v>0</v>
      </c>
      <c r="F321" s="18">
        <v>0</v>
      </c>
      <c r="G321" s="18">
        <f t="shared" si="202"/>
        <v>150000000</v>
      </c>
      <c r="H321" s="18">
        <v>0</v>
      </c>
      <c r="I321" s="18">
        <v>0</v>
      </c>
      <c r="J321" s="18">
        <f t="shared" si="199"/>
        <v>150000000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f t="shared" si="203"/>
        <v>0</v>
      </c>
      <c r="Q321" s="18">
        <f t="shared" si="200"/>
        <v>150000000</v>
      </c>
      <c r="R321" s="18">
        <f t="shared" si="204"/>
        <v>0</v>
      </c>
      <c r="S321" s="124"/>
      <c r="T321" s="18">
        <v>150000000</v>
      </c>
      <c r="U321" s="18"/>
      <c r="V321" s="18"/>
      <c r="W321" s="18"/>
      <c r="X321" s="18"/>
      <c r="Y321" s="18">
        <v>18750000</v>
      </c>
      <c r="Z321" s="18">
        <v>18750000</v>
      </c>
      <c r="AA321" s="18">
        <v>18750000</v>
      </c>
      <c r="AB321" s="18">
        <v>18750000</v>
      </c>
      <c r="AC321" s="18">
        <v>18750000</v>
      </c>
      <c r="AD321" s="18">
        <v>18750000</v>
      </c>
      <c r="AE321" s="18">
        <v>18750000</v>
      </c>
      <c r="AF321" s="18">
        <v>18750000</v>
      </c>
      <c r="AG321" s="18">
        <f t="shared" si="190"/>
        <v>0</v>
      </c>
      <c r="AH321" s="18">
        <f t="shared" si="198"/>
        <v>150000000</v>
      </c>
      <c r="AI321" s="124"/>
      <c r="AJ321" s="18">
        <v>0</v>
      </c>
      <c r="AK321" s="18">
        <v>0</v>
      </c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>
        <f t="shared" si="191"/>
        <v>0</v>
      </c>
      <c r="AW321" s="18">
        <f t="shared" si="189"/>
        <v>0</v>
      </c>
      <c r="AX321" s="124"/>
      <c r="AY321" s="133" t="e">
        <f t="shared" si="192"/>
        <v>#DIV/0!</v>
      </c>
      <c r="AZ321" s="133" t="e">
        <f t="shared" si="193"/>
        <v>#DIV/0!</v>
      </c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33" t="e">
        <f t="shared" si="194"/>
        <v>#DIV/0!</v>
      </c>
      <c r="BL321" s="18"/>
    </row>
    <row r="322" spans="1:64">
      <c r="A322" s="17">
        <v>30201010303</v>
      </c>
      <c r="B322" s="17" t="s">
        <v>878</v>
      </c>
      <c r="C322" s="18"/>
      <c r="D322" s="18"/>
      <c r="E322" s="18"/>
      <c r="F322" s="18">
        <v>134374952</v>
      </c>
      <c r="G322" s="18">
        <f t="shared" si="202"/>
        <v>134374952</v>
      </c>
      <c r="H322" s="18">
        <v>0</v>
      </c>
      <c r="I322" s="18">
        <v>0</v>
      </c>
      <c r="J322" s="18">
        <f t="shared" si="199"/>
        <v>134374952</v>
      </c>
      <c r="K322" s="18">
        <v>0</v>
      </c>
      <c r="L322" s="18">
        <v>0</v>
      </c>
      <c r="M322" s="18"/>
      <c r="N322" s="18"/>
      <c r="O322" s="18">
        <v>0</v>
      </c>
      <c r="P322" s="18">
        <f t="shared" si="203"/>
        <v>0</v>
      </c>
      <c r="Q322" s="18">
        <f t="shared" si="200"/>
        <v>134374952</v>
      </c>
      <c r="R322" s="18">
        <f t="shared" si="204"/>
        <v>0</v>
      </c>
      <c r="S322" s="124"/>
      <c r="T322" s="18">
        <v>134374952</v>
      </c>
      <c r="U322" s="18"/>
      <c r="V322" s="18"/>
      <c r="W322" s="18">
        <v>13437495.199999999</v>
      </c>
      <c r="X322" s="18">
        <v>13437495.199999999</v>
      </c>
      <c r="Y322" s="18">
        <v>13437495.199999999</v>
      </c>
      <c r="Z322" s="18">
        <v>13437495.199999999</v>
      </c>
      <c r="AA322" s="18">
        <v>13437495.199999999</v>
      </c>
      <c r="AB322" s="18">
        <v>13437495.199999999</v>
      </c>
      <c r="AC322" s="18">
        <v>13437495.199999999</v>
      </c>
      <c r="AD322" s="18">
        <v>13437495.199999999</v>
      </c>
      <c r="AE322" s="18">
        <v>13437495.199999999</v>
      </c>
      <c r="AF322" s="18">
        <v>13437495.199999999</v>
      </c>
      <c r="AG322" s="18">
        <f t="shared" si="190"/>
        <v>0</v>
      </c>
      <c r="AH322" s="18">
        <f t="shared" si="198"/>
        <v>134374952</v>
      </c>
      <c r="AI322" s="124"/>
      <c r="AJ322" s="18"/>
      <c r="AK322" s="18">
        <v>0</v>
      </c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>
        <f t="shared" si="191"/>
        <v>0</v>
      </c>
      <c r="AW322" s="18">
        <f t="shared" si="189"/>
        <v>0</v>
      </c>
      <c r="AX322" s="124"/>
      <c r="AY322" s="133" t="e">
        <f t="shared" si="192"/>
        <v>#DIV/0!</v>
      </c>
      <c r="AZ322" s="133" t="e">
        <f t="shared" si="193"/>
        <v>#DIV/0!</v>
      </c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33" t="e">
        <f t="shared" si="194"/>
        <v>#DIV/0!</v>
      </c>
      <c r="BL322" s="18"/>
    </row>
    <row r="323" spans="1:64">
      <c r="A323" s="13">
        <v>302010104</v>
      </c>
      <c r="B323" s="14" t="s">
        <v>512</v>
      </c>
      <c r="C323" s="15">
        <f>+C324+C325+C326</f>
        <v>45000000</v>
      </c>
      <c r="D323" s="15">
        <f t="shared" ref="D323:AF323" si="242">+D324+D325+D326</f>
        <v>1000000</v>
      </c>
      <c r="E323" s="15">
        <f t="shared" si="242"/>
        <v>0</v>
      </c>
      <c r="F323" s="15">
        <f t="shared" si="242"/>
        <v>0</v>
      </c>
      <c r="G323" s="15">
        <f t="shared" si="242"/>
        <v>46000000</v>
      </c>
      <c r="H323" s="15">
        <f t="shared" si="242"/>
        <v>424500</v>
      </c>
      <c r="I323" s="15">
        <f t="shared" si="242"/>
        <v>424500</v>
      </c>
      <c r="J323" s="15">
        <f t="shared" si="242"/>
        <v>45575500</v>
      </c>
      <c r="K323" s="15">
        <f t="shared" si="242"/>
        <v>0</v>
      </c>
      <c r="L323" s="15">
        <f t="shared" si="242"/>
        <v>0</v>
      </c>
      <c r="M323" s="15">
        <f t="shared" si="242"/>
        <v>0</v>
      </c>
      <c r="N323" s="15">
        <f t="shared" si="242"/>
        <v>0</v>
      </c>
      <c r="O323" s="15">
        <f t="shared" si="242"/>
        <v>990400</v>
      </c>
      <c r="P323" s="15">
        <f t="shared" si="242"/>
        <v>565900</v>
      </c>
      <c r="Q323" s="15">
        <f t="shared" si="242"/>
        <v>45009600</v>
      </c>
      <c r="R323" s="15">
        <f t="shared" si="242"/>
        <v>0</v>
      </c>
      <c r="S323" s="124"/>
      <c r="T323" s="15">
        <f t="shared" si="242"/>
        <v>46000000</v>
      </c>
      <c r="U323" s="15">
        <f t="shared" si="242"/>
        <v>0</v>
      </c>
      <c r="V323" s="15">
        <f t="shared" si="242"/>
        <v>0</v>
      </c>
      <c r="W323" s="15">
        <f t="shared" si="242"/>
        <v>1000000</v>
      </c>
      <c r="X323" s="15">
        <f t="shared" si="242"/>
        <v>0</v>
      </c>
      <c r="Y323" s="15">
        <f t="shared" si="242"/>
        <v>5000000</v>
      </c>
      <c r="Z323" s="15">
        <f t="shared" si="242"/>
        <v>5000000</v>
      </c>
      <c r="AA323" s="15">
        <f t="shared" si="242"/>
        <v>5000000</v>
      </c>
      <c r="AB323" s="15">
        <f t="shared" si="242"/>
        <v>10000000</v>
      </c>
      <c r="AC323" s="15">
        <f t="shared" si="242"/>
        <v>5000000</v>
      </c>
      <c r="AD323" s="15">
        <f t="shared" si="242"/>
        <v>5000000</v>
      </c>
      <c r="AE323" s="15">
        <f t="shared" si="242"/>
        <v>5000000</v>
      </c>
      <c r="AF323" s="15">
        <f t="shared" si="242"/>
        <v>5000000</v>
      </c>
      <c r="AG323" s="15">
        <f t="shared" si="190"/>
        <v>0</v>
      </c>
      <c r="AH323" s="15">
        <f t="shared" si="198"/>
        <v>46000000</v>
      </c>
      <c r="AI323" s="124"/>
      <c r="AJ323" s="15">
        <v>0</v>
      </c>
      <c r="AK323" s="15">
        <v>0</v>
      </c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>
        <f t="shared" si="191"/>
        <v>0</v>
      </c>
      <c r="AW323" s="15">
        <f t="shared" si="189"/>
        <v>0</v>
      </c>
      <c r="AX323" s="124"/>
      <c r="AY323" s="132" t="e">
        <f t="shared" si="192"/>
        <v>#DIV/0!</v>
      </c>
      <c r="AZ323" s="132" t="e">
        <f t="shared" si="193"/>
        <v>#DIV/0!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32" t="e">
        <f t="shared" si="194"/>
        <v>#DIV/0!</v>
      </c>
      <c r="BL323" s="15"/>
    </row>
    <row r="324" spans="1:64">
      <c r="A324" s="17">
        <v>30201010401</v>
      </c>
      <c r="B324" s="17" t="s">
        <v>513</v>
      </c>
      <c r="C324" s="18">
        <v>5000000</v>
      </c>
      <c r="D324" s="18">
        <v>0</v>
      </c>
      <c r="E324" s="18">
        <v>0</v>
      </c>
      <c r="F324" s="18">
        <v>0</v>
      </c>
      <c r="G324" s="18">
        <f t="shared" si="202"/>
        <v>5000000</v>
      </c>
      <c r="H324" s="18">
        <v>0</v>
      </c>
      <c r="I324" s="18">
        <v>0</v>
      </c>
      <c r="J324" s="18">
        <f t="shared" si="199"/>
        <v>5000000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f t="shared" si="203"/>
        <v>0</v>
      </c>
      <c r="Q324" s="18">
        <f t="shared" si="200"/>
        <v>5000000</v>
      </c>
      <c r="R324" s="18">
        <f t="shared" si="204"/>
        <v>0</v>
      </c>
      <c r="S324" s="124"/>
      <c r="T324" s="18">
        <v>5000000</v>
      </c>
      <c r="U324" s="18"/>
      <c r="V324" s="18"/>
      <c r="W324" s="18"/>
      <c r="X324" s="18"/>
      <c r="Y324" s="18"/>
      <c r="Z324" s="18"/>
      <c r="AA324" s="18"/>
      <c r="AB324" s="18">
        <v>5000000</v>
      </c>
      <c r="AC324" s="18"/>
      <c r="AD324" s="18"/>
      <c r="AE324" s="18"/>
      <c r="AF324" s="18"/>
      <c r="AG324" s="18">
        <f t="shared" si="190"/>
        <v>0</v>
      </c>
      <c r="AH324" s="18">
        <f t="shared" si="198"/>
        <v>5000000</v>
      </c>
      <c r="AI324" s="124"/>
      <c r="AJ324" s="18">
        <v>0</v>
      </c>
      <c r="AK324" s="18">
        <v>0</v>
      </c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>
        <f t="shared" si="191"/>
        <v>0</v>
      </c>
      <c r="AW324" s="18">
        <f t="shared" si="189"/>
        <v>0</v>
      </c>
      <c r="AX324" s="124"/>
      <c r="AY324" s="133" t="e">
        <f t="shared" si="192"/>
        <v>#DIV/0!</v>
      </c>
      <c r="AZ324" s="133" t="e">
        <f t="shared" si="193"/>
        <v>#DIV/0!</v>
      </c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33" t="e">
        <f t="shared" si="194"/>
        <v>#DIV/0!</v>
      </c>
      <c r="BL324" s="18"/>
    </row>
    <row r="325" spans="1:64">
      <c r="A325" s="17">
        <v>30201010402</v>
      </c>
      <c r="B325" s="17" t="s">
        <v>514</v>
      </c>
      <c r="C325" s="18">
        <v>40000000</v>
      </c>
      <c r="D325" s="18">
        <v>0</v>
      </c>
      <c r="E325" s="18">
        <v>0</v>
      </c>
      <c r="F325" s="18">
        <v>0</v>
      </c>
      <c r="G325" s="18">
        <f t="shared" si="202"/>
        <v>40000000</v>
      </c>
      <c r="H325" s="18">
        <v>0</v>
      </c>
      <c r="I325" s="18">
        <v>0</v>
      </c>
      <c r="J325" s="18">
        <f t="shared" si="199"/>
        <v>40000000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f t="shared" si="203"/>
        <v>0</v>
      </c>
      <c r="Q325" s="18">
        <f t="shared" si="200"/>
        <v>40000000</v>
      </c>
      <c r="R325" s="18">
        <f t="shared" si="204"/>
        <v>0</v>
      </c>
      <c r="S325" s="124"/>
      <c r="T325" s="18">
        <v>40000000</v>
      </c>
      <c r="U325" s="18"/>
      <c r="V325" s="18"/>
      <c r="W325" s="18"/>
      <c r="X325" s="18"/>
      <c r="Y325" s="18">
        <v>5000000</v>
      </c>
      <c r="Z325" s="18">
        <v>5000000</v>
      </c>
      <c r="AA325" s="18">
        <v>5000000</v>
      </c>
      <c r="AB325" s="18">
        <v>5000000</v>
      </c>
      <c r="AC325" s="18">
        <v>5000000</v>
      </c>
      <c r="AD325" s="18">
        <v>5000000</v>
      </c>
      <c r="AE325" s="18">
        <v>5000000</v>
      </c>
      <c r="AF325" s="18">
        <v>5000000</v>
      </c>
      <c r="AG325" s="18">
        <f t="shared" si="190"/>
        <v>0</v>
      </c>
      <c r="AH325" s="18">
        <f t="shared" si="198"/>
        <v>40000000</v>
      </c>
      <c r="AI325" s="124"/>
      <c r="AJ325" s="18">
        <v>0</v>
      </c>
      <c r="AK325" s="18">
        <v>0</v>
      </c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>
        <f t="shared" si="191"/>
        <v>0</v>
      </c>
      <c r="AW325" s="18">
        <f t="shared" si="189"/>
        <v>0</v>
      </c>
      <c r="AX325" s="124"/>
      <c r="AY325" s="133" t="e">
        <f t="shared" si="192"/>
        <v>#DIV/0!</v>
      </c>
      <c r="AZ325" s="133" t="e">
        <f t="shared" si="193"/>
        <v>#DIV/0!</v>
      </c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33" t="e">
        <f t="shared" si="194"/>
        <v>#DIV/0!</v>
      </c>
      <c r="BL325" s="18"/>
    </row>
    <row r="326" spans="1:64">
      <c r="A326" s="17">
        <v>30201010403</v>
      </c>
      <c r="B326" s="17" t="s">
        <v>879</v>
      </c>
      <c r="C326" s="18"/>
      <c r="D326" s="18">
        <v>1000000</v>
      </c>
      <c r="E326" s="18"/>
      <c r="F326" s="18">
        <v>0</v>
      </c>
      <c r="G326" s="18">
        <f t="shared" si="202"/>
        <v>1000000</v>
      </c>
      <c r="H326" s="18">
        <v>424500</v>
      </c>
      <c r="I326" s="18">
        <v>424500</v>
      </c>
      <c r="J326" s="18">
        <f t="shared" si="199"/>
        <v>575500</v>
      </c>
      <c r="K326" s="18">
        <v>0</v>
      </c>
      <c r="L326" s="18">
        <v>0</v>
      </c>
      <c r="M326" s="18"/>
      <c r="N326" s="18"/>
      <c r="O326" s="18">
        <v>990400</v>
      </c>
      <c r="P326" s="18">
        <f t="shared" si="203"/>
        <v>565900</v>
      </c>
      <c r="Q326" s="18">
        <f t="shared" si="200"/>
        <v>9600</v>
      </c>
      <c r="R326" s="18">
        <f t="shared" si="204"/>
        <v>0</v>
      </c>
      <c r="S326" s="124"/>
      <c r="T326" s="18">
        <v>1000000</v>
      </c>
      <c r="U326" s="18"/>
      <c r="V326" s="18"/>
      <c r="W326" s="18">
        <v>1000000</v>
      </c>
      <c r="X326" s="18"/>
      <c r="Y326" s="18"/>
      <c r="Z326" s="18"/>
      <c r="AA326" s="18"/>
      <c r="AB326" s="18"/>
      <c r="AC326" s="18"/>
      <c r="AD326" s="18"/>
      <c r="AE326" s="18"/>
      <c r="AF326" s="18"/>
      <c r="AG326" s="18">
        <f t="shared" si="190"/>
        <v>0</v>
      </c>
      <c r="AH326" s="18">
        <f t="shared" si="198"/>
        <v>1000000</v>
      </c>
      <c r="AI326" s="124"/>
      <c r="AJ326" s="18"/>
      <c r="AK326" s="18">
        <v>0</v>
      </c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>
        <f t="shared" si="191"/>
        <v>0</v>
      </c>
      <c r="AW326" s="18">
        <f t="shared" ref="AW326:AW389" si="243">SUM(AJ326:AU326)</f>
        <v>0</v>
      </c>
      <c r="AX326" s="124"/>
      <c r="AY326" s="133" t="e">
        <f t="shared" si="192"/>
        <v>#DIV/0!</v>
      </c>
      <c r="AZ326" s="133" t="e">
        <f t="shared" si="193"/>
        <v>#DIV/0!</v>
      </c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33" t="e">
        <f t="shared" si="194"/>
        <v>#DIV/0!</v>
      </c>
      <c r="BL326" s="18"/>
    </row>
    <row r="327" spans="1:64">
      <c r="A327" s="13">
        <v>302010105</v>
      </c>
      <c r="B327" s="14" t="s">
        <v>515</v>
      </c>
      <c r="C327" s="15">
        <f>+C328+C329</f>
        <v>130000000</v>
      </c>
      <c r="D327" s="15">
        <f t="shared" ref="D327:AF327" si="244">+D328+D329</f>
        <v>3000000</v>
      </c>
      <c r="E327" s="15">
        <f t="shared" si="244"/>
        <v>0</v>
      </c>
      <c r="F327" s="15">
        <f t="shared" si="244"/>
        <v>0</v>
      </c>
      <c r="G327" s="15">
        <f t="shared" si="244"/>
        <v>133000000</v>
      </c>
      <c r="H327" s="15">
        <f t="shared" si="244"/>
        <v>2633409</v>
      </c>
      <c r="I327" s="15">
        <f t="shared" si="244"/>
        <v>2633409</v>
      </c>
      <c r="J327" s="15">
        <f t="shared" si="244"/>
        <v>130366591</v>
      </c>
      <c r="K327" s="15">
        <f t="shared" si="244"/>
        <v>2633409</v>
      </c>
      <c r="L327" s="15">
        <f t="shared" si="244"/>
        <v>2633409</v>
      </c>
      <c r="M327" s="15">
        <f t="shared" si="244"/>
        <v>0</v>
      </c>
      <c r="N327" s="15">
        <f t="shared" si="244"/>
        <v>0</v>
      </c>
      <c r="O327" s="15">
        <f t="shared" si="244"/>
        <v>2633409</v>
      </c>
      <c r="P327" s="15">
        <f t="shared" si="244"/>
        <v>0</v>
      </c>
      <c r="Q327" s="15">
        <f t="shared" si="244"/>
        <v>130366591</v>
      </c>
      <c r="R327" s="15">
        <f t="shared" si="244"/>
        <v>2633409</v>
      </c>
      <c r="S327" s="124"/>
      <c r="T327" s="15">
        <f t="shared" si="244"/>
        <v>133000000</v>
      </c>
      <c r="U327" s="15">
        <f t="shared" si="244"/>
        <v>0</v>
      </c>
      <c r="V327" s="15">
        <f t="shared" si="244"/>
        <v>0</v>
      </c>
      <c r="W327" s="15">
        <f t="shared" si="244"/>
        <v>3000000</v>
      </c>
      <c r="X327" s="15">
        <f t="shared" si="244"/>
        <v>0</v>
      </c>
      <c r="Y327" s="15">
        <f t="shared" si="244"/>
        <v>0</v>
      </c>
      <c r="Z327" s="15">
        <f t="shared" si="244"/>
        <v>0</v>
      </c>
      <c r="AA327" s="15">
        <f t="shared" si="244"/>
        <v>0</v>
      </c>
      <c r="AB327" s="15">
        <f t="shared" si="244"/>
        <v>130000000</v>
      </c>
      <c r="AC327" s="15">
        <f t="shared" si="244"/>
        <v>0</v>
      </c>
      <c r="AD327" s="15">
        <f t="shared" si="244"/>
        <v>0</v>
      </c>
      <c r="AE327" s="15">
        <f t="shared" si="244"/>
        <v>0</v>
      </c>
      <c r="AF327" s="15">
        <f t="shared" si="244"/>
        <v>0</v>
      </c>
      <c r="AG327" s="15">
        <f t="shared" ref="AG327:AG390" si="245">+U327+V327</f>
        <v>0</v>
      </c>
      <c r="AH327" s="15">
        <f t="shared" si="198"/>
        <v>133000000</v>
      </c>
      <c r="AI327" s="124"/>
      <c r="AJ327" s="15">
        <v>0</v>
      </c>
      <c r="AK327" s="15">
        <v>2633409</v>
      </c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>
        <f t="shared" ref="AV327:AV390" si="246">+AJ327+AK327</f>
        <v>2633409</v>
      </c>
      <c r="AW327" s="15">
        <f t="shared" si="243"/>
        <v>2633409</v>
      </c>
      <c r="AX327" s="124"/>
      <c r="AY327" s="132" t="e">
        <f t="shared" ref="AY327:AY390" si="247">(AJ327-U327)/U327</f>
        <v>#DIV/0!</v>
      </c>
      <c r="AZ327" s="132" t="e">
        <f t="shared" ref="AZ327:AZ390" si="248">(AK327-V327)/V327</f>
        <v>#DIV/0!</v>
      </c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32" t="e">
        <f t="shared" ref="BK327:BK390" si="249">(AV327-AG327)/AG327</f>
        <v>#DIV/0!</v>
      </c>
      <c r="BL327" s="15"/>
    </row>
    <row r="328" spans="1:64">
      <c r="A328" s="17">
        <v>30201010501</v>
      </c>
      <c r="B328" s="17" t="s">
        <v>516</v>
      </c>
      <c r="C328" s="18">
        <v>130000000</v>
      </c>
      <c r="D328" s="18">
        <v>0</v>
      </c>
      <c r="E328" s="18">
        <v>0</v>
      </c>
      <c r="F328" s="18">
        <v>0</v>
      </c>
      <c r="G328" s="18">
        <f t="shared" si="202"/>
        <v>130000000</v>
      </c>
      <c r="H328" s="18">
        <v>0</v>
      </c>
      <c r="I328" s="18">
        <v>0</v>
      </c>
      <c r="J328" s="18">
        <f t="shared" si="199"/>
        <v>130000000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f t="shared" si="203"/>
        <v>0</v>
      </c>
      <c r="Q328" s="18">
        <f t="shared" si="200"/>
        <v>130000000</v>
      </c>
      <c r="R328" s="18">
        <f t="shared" si="204"/>
        <v>0</v>
      </c>
      <c r="S328" s="124"/>
      <c r="T328" s="18">
        <v>130000000</v>
      </c>
      <c r="U328" s="18"/>
      <c r="V328" s="18"/>
      <c r="W328" s="18"/>
      <c r="X328" s="18"/>
      <c r="Y328" s="18"/>
      <c r="Z328" s="18"/>
      <c r="AA328" s="18"/>
      <c r="AB328" s="18">
        <v>130000000</v>
      </c>
      <c r="AC328" s="18"/>
      <c r="AD328" s="18"/>
      <c r="AE328" s="18"/>
      <c r="AF328" s="18"/>
      <c r="AG328" s="18">
        <f t="shared" si="245"/>
        <v>0</v>
      </c>
      <c r="AH328" s="18">
        <f t="shared" si="198"/>
        <v>130000000</v>
      </c>
      <c r="AI328" s="124"/>
      <c r="AJ328" s="18">
        <v>0</v>
      </c>
      <c r="AK328" s="18">
        <v>0</v>
      </c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>
        <f t="shared" si="246"/>
        <v>0</v>
      </c>
      <c r="AW328" s="18">
        <f t="shared" si="243"/>
        <v>0</v>
      </c>
      <c r="AX328" s="124"/>
      <c r="AY328" s="133" t="e">
        <f t="shared" si="247"/>
        <v>#DIV/0!</v>
      </c>
      <c r="AZ328" s="133" t="e">
        <f t="shared" si="248"/>
        <v>#DIV/0!</v>
      </c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33" t="e">
        <f t="shared" si="249"/>
        <v>#DIV/0!</v>
      </c>
      <c r="BL328" s="18"/>
    </row>
    <row r="329" spans="1:64">
      <c r="A329" s="17">
        <v>30201010503</v>
      </c>
      <c r="B329" s="17" t="s">
        <v>880</v>
      </c>
      <c r="C329" s="18"/>
      <c r="D329" s="18">
        <v>3000000</v>
      </c>
      <c r="E329" s="18"/>
      <c r="F329" s="18">
        <v>0</v>
      </c>
      <c r="G329" s="18">
        <f t="shared" si="202"/>
        <v>3000000</v>
      </c>
      <c r="H329" s="18">
        <v>2633409</v>
      </c>
      <c r="I329" s="18">
        <v>2633409</v>
      </c>
      <c r="J329" s="18">
        <f t="shared" si="199"/>
        <v>366591</v>
      </c>
      <c r="K329" s="18">
        <v>2633409</v>
      </c>
      <c r="L329" s="18">
        <v>2633409</v>
      </c>
      <c r="M329" s="18"/>
      <c r="N329" s="18"/>
      <c r="O329" s="18">
        <v>2633409</v>
      </c>
      <c r="P329" s="18">
        <f t="shared" si="203"/>
        <v>0</v>
      </c>
      <c r="Q329" s="18">
        <f t="shared" si="200"/>
        <v>366591</v>
      </c>
      <c r="R329" s="18">
        <f t="shared" si="204"/>
        <v>2633409</v>
      </c>
      <c r="S329" s="124"/>
      <c r="T329" s="18">
        <v>3000000</v>
      </c>
      <c r="U329" s="18"/>
      <c r="V329" s="18"/>
      <c r="W329" s="18">
        <v>3000000</v>
      </c>
      <c r="X329" s="18"/>
      <c r="Y329" s="18"/>
      <c r="Z329" s="18"/>
      <c r="AA329" s="18"/>
      <c r="AB329" s="18"/>
      <c r="AC329" s="18"/>
      <c r="AD329" s="18"/>
      <c r="AE329" s="18"/>
      <c r="AF329" s="18"/>
      <c r="AG329" s="18">
        <f t="shared" si="245"/>
        <v>0</v>
      </c>
      <c r="AH329" s="18">
        <f t="shared" si="198"/>
        <v>3000000</v>
      </c>
      <c r="AI329" s="124"/>
      <c r="AJ329" s="18"/>
      <c r="AK329" s="18">
        <v>2633409</v>
      </c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>
        <f t="shared" si="246"/>
        <v>2633409</v>
      </c>
      <c r="AW329" s="18">
        <f t="shared" si="243"/>
        <v>2633409</v>
      </c>
      <c r="AX329" s="124"/>
      <c r="AY329" s="133" t="e">
        <f t="shared" si="247"/>
        <v>#DIV/0!</v>
      </c>
      <c r="AZ329" s="133" t="e">
        <f t="shared" si="248"/>
        <v>#DIV/0!</v>
      </c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33" t="e">
        <f t="shared" si="249"/>
        <v>#DIV/0!</v>
      </c>
      <c r="BL329" s="18"/>
    </row>
    <row r="330" spans="1:64">
      <c r="A330" s="13">
        <v>302010106</v>
      </c>
      <c r="B330" s="14" t="s">
        <v>517</v>
      </c>
      <c r="C330" s="15">
        <f>+C331+C332</f>
        <v>60000000</v>
      </c>
      <c r="D330" s="15">
        <f t="shared" ref="D330:AF330" si="250">+D331+D332</f>
        <v>0</v>
      </c>
      <c r="E330" s="15">
        <f t="shared" si="250"/>
        <v>0</v>
      </c>
      <c r="F330" s="15">
        <f t="shared" si="250"/>
        <v>0</v>
      </c>
      <c r="G330" s="15">
        <f t="shared" si="250"/>
        <v>60000000</v>
      </c>
      <c r="H330" s="15">
        <f t="shared" si="250"/>
        <v>0</v>
      </c>
      <c r="I330" s="15">
        <f t="shared" si="250"/>
        <v>0</v>
      </c>
      <c r="J330" s="15">
        <f t="shared" si="250"/>
        <v>60000000</v>
      </c>
      <c r="K330" s="15">
        <f t="shared" si="250"/>
        <v>0</v>
      </c>
      <c r="L330" s="15">
        <f t="shared" si="250"/>
        <v>0</v>
      </c>
      <c r="M330" s="15">
        <f t="shared" si="250"/>
        <v>0</v>
      </c>
      <c r="N330" s="15">
        <f t="shared" si="250"/>
        <v>0</v>
      </c>
      <c r="O330" s="15">
        <f t="shared" si="250"/>
        <v>0</v>
      </c>
      <c r="P330" s="15">
        <f t="shared" si="250"/>
        <v>0</v>
      </c>
      <c r="Q330" s="15">
        <f t="shared" si="250"/>
        <v>60000000</v>
      </c>
      <c r="R330" s="15">
        <f t="shared" si="250"/>
        <v>0</v>
      </c>
      <c r="S330" s="124"/>
      <c r="T330" s="15">
        <f t="shared" si="250"/>
        <v>60000000</v>
      </c>
      <c r="U330" s="15">
        <f t="shared" si="250"/>
        <v>0</v>
      </c>
      <c r="V330" s="15">
        <f t="shared" si="250"/>
        <v>0</v>
      </c>
      <c r="W330" s="15">
        <f t="shared" si="250"/>
        <v>0</v>
      </c>
      <c r="X330" s="15">
        <f t="shared" si="250"/>
        <v>0</v>
      </c>
      <c r="Y330" s="15">
        <f t="shared" si="250"/>
        <v>6250000</v>
      </c>
      <c r="Z330" s="15">
        <f t="shared" si="250"/>
        <v>6250000</v>
      </c>
      <c r="AA330" s="15">
        <f t="shared" si="250"/>
        <v>6250000</v>
      </c>
      <c r="AB330" s="15">
        <f t="shared" si="250"/>
        <v>8250000</v>
      </c>
      <c r="AC330" s="15">
        <f t="shared" si="250"/>
        <v>8250000</v>
      </c>
      <c r="AD330" s="15">
        <f t="shared" si="250"/>
        <v>8250000</v>
      </c>
      <c r="AE330" s="15">
        <f t="shared" si="250"/>
        <v>8250000</v>
      </c>
      <c r="AF330" s="15">
        <f t="shared" si="250"/>
        <v>8250000</v>
      </c>
      <c r="AG330" s="15">
        <f t="shared" si="245"/>
        <v>0</v>
      </c>
      <c r="AH330" s="15">
        <f t="shared" si="198"/>
        <v>60000000</v>
      </c>
      <c r="AI330" s="124"/>
      <c r="AJ330" s="15">
        <v>0</v>
      </c>
      <c r="AK330" s="15">
        <v>0</v>
      </c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>
        <f t="shared" si="246"/>
        <v>0</v>
      </c>
      <c r="AW330" s="15">
        <f t="shared" si="243"/>
        <v>0</v>
      </c>
      <c r="AX330" s="124"/>
      <c r="AY330" s="132" t="e">
        <f t="shared" si="247"/>
        <v>#DIV/0!</v>
      </c>
      <c r="AZ330" s="132" t="e">
        <f t="shared" si="248"/>
        <v>#DIV/0!</v>
      </c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32" t="e">
        <f t="shared" si="249"/>
        <v>#DIV/0!</v>
      </c>
      <c r="BL330" s="15"/>
    </row>
    <row r="331" spans="1:64">
      <c r="A331" s="17">
        <v>30201010601</v>
      </c>
      <c r="B331" s="17" t="s">
        <v>518</v>
      </c>
      <c r="C331" s="18">
        <v>10000000</v>
      </c>
      <c r="D331" s="18">
        <v>0</v>
      </c>
      <c r="E331" s="18">
        <v>0</v>
      </c>
      <c r="F331" s="18">
        <v>0</v>
      </c>
      <c r="G331" s="18">
        <f t="shared" si="202"/>
        <v>10000000</v>
      </c>
      <c r="H331" s="18">
        <v>0</v>
      </c>
      <c r="I331" s="18">
        <v>0</v>
      </c>
      <c r="J331" s="18">
        <f t="shared" si="199"/>
        <v>10000000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f t="shared" si="203"/>
        <v>0</v>
      </c>
      <c r="Q331" s="18">
        <f t="shared" si="200"/>
        <v>10000000</v>
      </c>
      <c r="R331" s="18">
        <f t="shared" si="204"/>
        <v>0</v>
      </c>
      <c r="S331" s="124"/>
      <c r="T331" s="18">
        <v>10000000</v>
      </c>
      <c r="U331" s="18"/>
      <c r="V331" s="18"/>
      <c r="W331" s="18"/>
      <c r="X331" s="18"/>
      <c r="Y331" s="18"/>
      <c r="Z331" s="18"/>
      <c r="AA331" s="18"/>
      <c r="AB331" s="18">
        <v>2000000</v>
      </c>
      <c r="AC331" s="18">
        <v>2000000</v>
      </c>
      <c r="AD331" s="18">
        <v>2000000</v>
      </c>
      <c r="AE331" s="18">
        <v>2000000</v>
      </c>
      <c r="AF331" s="18">
        <v>2000000</v>
      </c>
      <c r="AG331" s="18">
        <f t="shared" si="245"/>
        <v>0</v>
      </c>
      <c r="AH331" s="18">
        <f t="shared" si="198"/>
        <v>10000000</v>
      </c>
      <c r="AI331" s="124"/>
      <c r="AJ331" s="18">
        <v>0</v>
      </c>
      <c r="AK331" s="18">
        <v>0</v>
      </c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>
        <f t="shared" si="246"/>
        <v>0</v>
      </c>
      <c r="AW331" s="18">
        <f t="shared" si="243"/>
        <v>0</v>
      </c>
      <c r="AX331" s="124"/>
      <c r="AY331" s="133" t="e">
        <f t="shared" si="247"/>
        <v>#DIV/0!</v>
      </c>
      <c r="AZ331" s="133" t="e">
        <f t="shared" si="248"/>
        <v>#DIV/0!</v>
      </c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33" t="e">
        <f t="shared" si="249"/>
        <v>#DIV/0!</v>
      </c>
      <c r="BL331" s="18"/>
    </row>
    <row r="332" spans="1:64">
      <c r="A332" s="17">
        <v>30201010602</v>
      </c>
      <c r="B332" s="17" t="s">
        <v>519</v>
      </c>
      <c r="C332" s="18">
        <v>50000000</v>
      </c>
      <c r="D332" s="18">
        <v>0</v>
      </c>
      <c r="E332" s="18">
        <v>0</v>
      </c>
      <c r="F332" s="18">
        <v>0</v>
      </c>
      <c r="G332" s="18">
        <f t="shared" si="202"/>
        <v>50000000</v>
      </c>
      <c r="H332" s="18">
        <v>0</v>
      </c>
      <c r="I332" s="18">
        <v>0</v>
      </c>
      <c r="J332" s="18">
        <f t="shared" si="199"/>
        <v>50000000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f t="shared" si="203"/>
        <v>0</v>
      </c>
      <c r="Q332" s="18">
        <f t="shared" si="200"/>
        <v>50000000</v>
      </c>
      <c r="R332" s="18">
        <f t="shared" si="204"/>
        <v>0</v>
      </c>
      <c r="S332" s="124"/>
      <c r="T332" s="18">
        <v>50000000</v>
      </c>
      <c r="U332" s="18"/>
      <c r="V332" s="18"/>
      <c r="W332" s="18"/>
      <c r="X332" s="18"/>
      <c r="Y332" s="18">
        <v>6250000</v>
      </c>
      <c r="Z332" s="18">
        <v>6250000</v>
      </c>
      <c r="AA332" s="18">
        <v>6250000</v>
      </c>
      <c r="AB332" s="18">
        <v>6250000</v>
      </c>
      <c r="AC332" s="18">
        <v>6250000</v>
      </c>
      <c r="AD332" s="18">
        <v>6250000</v>
      </c>
      <c r="AE332" s="18">
        <v>6250000</v>
      </c>
      <c r="AF332" s="18">
        <v>6250000</v>
      </c>
      <c r="AG332" s="18">
        <f t="shared" si="245"/>
        <v>0</v>
      </c>
      <c r="AH332" s="18">
        <f t="shared" ref="AH332:AH395" si="251">SUM(U332:AF332)</f>
        <v>50000000</v>
      </c>
      <c r="AI332" s="124"/>
      <c r="AJ332" s="18">
        <v>0</v>
      </c>
      <c r="AK332" s="18">
        <v>0</v>
      </c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>
        <f t="shared" si="246"/>
        <v>0</v>
      </c>
      <c r="AW332" s="18">
        <f t="shared" si="243"/>
        <v>0</v>
      </c>
      <c r="AX332" s="124"/>
      <c r="AY332" s="133" t="e">
        <f t="shared" si="247"/>
        <v>#DIV/0!</v>
      </c>
      <c r="AZ332" s="133" t="e">
        <f t="shared" si="248"/>
        <v>#DIV/0!</v>
      </c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33" t="e">
        <f t="shared" si="249"/>
        <v>#DIV/0!</v>
      </c>
      <c r="BL332" s="18"/>
    </row>
    <row r="333" spans="1:64">
      <c r="A333" s="13">
        <v>302010107</v>
      </c>
      <c r="B333" s="14" t="s">
        <v>520</v>
      </c>
      <c r="C333" s="15">
        <f>+C334+C335+C336</f>
        <v>305000000</v>
      </c>
      <c r="D333" s="15">
        <f t="shared" ref="D333:AF333" si="252">+D334+D335+D336</f>
        <v>60000000</v>
      </c>
      <c r="E333" s="15">
        <f t="shared" si="252"/>
        <v>0</v>
      </c>
      <c r="F333" s="15">
        <f t="shared" si="252"/>
        <v>0</v>
      </c>
      <c r="G333" s="15">
        <f t="shared" si="252"/>
        <v>365000000</v>
      </c>
      <c r="H333" s="15">
        <f t="shared" si="252"/>
        <v>0</v>
      </c>
      <c r="I333" s="15">
        <f t="shared" si="252"/>
        <v>0</v>
      </c>
      <c r="J333" s="15">
        <f t="shared" si="252"/>
        <v>365000000</v>
      </c>
      <c r="K333" s="15">
        <f t="shared" si="252"/>
        <v>0</v>
      </c>
      <c r="L333" s="15">
        <f t="shared" si="252"/>
        <v>0</v>
      </c>
      <c r="M333" s="15">
        <f t="shared" si="252"/>
        <v>0</v>
      </c>
      <c r="N333" s="15">
        <f t="shared" si="252"/>
        <v>0</v>
      </c>
      <c r="O333" s="15">
        <f t="shared" si="252"/>
        <v>0</v>
      </c>
      <c r="P333" s="15">
        <f t="shared" si="252"/>
        <v>0</v>
      </c>
      <c r="Q333" s="15">
        <f t="shared" si="252"/>
        <v>365000000</v>
      </c>
      <c r="R333" s="15">
        <f t="shared" si="252"/>
        <v>0</v>
      </c>
      <c r="S333" s="124"/>
      <c r="T333" s="15">
        <f t="shared" si="252"/>
        <v>365000000</v>
      </c>
      <c r="U333" s="15">
        <f t="shared" si="252"/>
        <v>0</v>
      </c>
      <c r="V333" s="15">
        <f t="shared" si="252"/>
        <v>0</v>
      </c>
      <c r="W333" s="15">
        <f t="shared" si="252"/>
        <v>0</v>
      </c>
      <c r="X333" s="15">
        <f t="shared" si="252"/>
        <v>60000000</v>
      </c>
      <c r="Y333" s="15">
        <f t="shared" si="252"/>
        <v>32500000</v>
      </c>
      <c r="Z333" s="15">
        <f t="shared" si="252"/>
        <v>32500000</v>
      </c>
      <c r="AA333" s="15">
        <f t="shared" si="252"/>
        <v>32500000</v>
      </c>
      <c r="AB333" s="15">
        <f t="shared" si="252"/>
        <v>41500000</v>
      </c>
      <c r="AC333" s="15">
        <f t="shared" si="252"/>
        <v>41500000</v>
      </c>
      <c r="AD333" s="15">
        <f t="shared" si="252"/>
        <v>41500000</v>
      </c>
      <c r="AE333" s="15">
        <f t="shared" si="252"/>
        <v>41500000</v>
      </c>
      <c r="AF333" s="15">
        <f t="shared" si="252"/>
        <v>41500000</v>
      </c>
      <c r="AG333" s="15">
        <f t="shared" si="245"/>
        <v>0</v>
      </c>
      <c r="AH333" s="15">
        <f t="shared" si="251"/>
        <v>365000000</v>
      </c>
      <c r="AI333" s="124"/>
      <c r="AJ333" s="15">
        <v>0</v>
      </c>
      <c r="AK333" s="15">
        <v>0</v>
      </c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>
        <f t="shared" si="246"/>
        <v>0</v>
      </c>
      <c r="AW333" s="15">
        <f t="shared" si="243"/>
        <v>0</v>
      </c>
      <c r="AX333" s="124"/>
      <c r="AY333" s="132" t="e">
        <f t="shared" si="247"/>
        <v>#DIV/0!</v>
      </c>
      <c r="AZ333" s="132" t="e">
        <f t="shared" si="248"/>
        <v>#DIV/0!</v>
      </c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32" t="e">
        <f t="shared" si="249"/>
        <v>#DIV/0!</v>
      </c>
      <c r="BL333" s="15"/>
    </row>
    <row r="334" spans="1:64">
      <c r="A334" s="17">
        <v>30201010701</v>
      </c>
      <c r="B334" s="17" t="s">
        <v>521</v>
      </c>
      <c r="C334" s="18">
        <v>45000000</v>
      </c>
      <c r="D334" s="18">
        <v>0</v>
      </c>
      <c r="E334" s="18">
        <v>0</v>
      </c>
      <c r="F334" s="18">
        <v>0</v>
      </c>
      <c r="G334" s="18">
        <f t="shared" si="202"/>
        <v>45000000</v>
      </c>
      <c r="H334" s="18">
        <v>0</v>
      </c>
      <c r="I334" s="18">
        <v>0</v>
      </c>
      <c r="J334" s="18">
        <f t="shared" si="199"/>
        <v>45000000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f t="shared" si="203"/>
        <v>0</v>
      </c>
      <c r="Q334" s="18">
        <f t="shared" si="200"/>
        <v>45000000</v>
      </c>
      <c r="R334" s="18">
        <f t="shared" si="204"/>
        <v>0</v>
      </c>
      <c r="S334" s="124"/>
      <c r="T334" s="18">
        <v>45000000</v>
      </c>
      <c r="U334" s="18"/>
      <c r="V334" s="18"/>
      <c r="W334" s="18"/>
      <c r="X334" s="18"/>
      <c r="Y334" s="18"/>
      <c r="Z334" s="18"/>
      <c r="AA334" s="18"/>
      <c r="AB334" s="18">
        <v>9000000</v>
      </c>
      <c r="AC334" s="18">
        <v>9000000</v>
      </c>
      <c r="AD334" s="18">
        <v>9000000</v>
      </c>
      <c r="AE334" s="18">
        <v>9000000</v>
      </c>
      <c r="AF334" s="18">
        <v>9000000</v>
      </c>
      <c r="AG334" s="18">
        <f t="shared" si="245"/>
        <v>0</v>
      </c>
      <c r="AH334" s="18">
        <f t="shared" si="251"/>
        <v>45000000</v>
      </c>
      <c r="AI334" s="124"/>
      <c r="AJ334" s="18">
        <v>0</v>
      </c>
      <c r="AK334" s="18">
        <v>0</v>
      </c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>
        <f t="shared" si="246"/>
        <v>0</v>
      </c>
      <c r="AW334" s="18">
        <f t="shared" si="243"/>
        <v>0</v>
      </c>
      <c r="AX334" s="124"/>
      <c r="AY334" s="133" t="e">
        <f t="shared" si="247"/>
        <v>#DIV/0!</v>
      </c>
      <c r="AZ334" s="133" t="e">
        <f t="shared" si="248"/>
        <v>#DIV/0!</v>
      </c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33" t="e">
        <f t="shared" si="249"/>
        <v>#DIV/0!</v>
      </c>
      <c r="BL334" s="18"/>
    </row>
    <row r="335" spans="1:64">
      <c r="A335" s="17">
        <v>30201010702</v>
      </c>
      <c r="B335" s="17" t="s">
        <v>522</v>
      </c>
      <c r="C335" s="18">
        <v>260000000</v>
      </c>
      <c r="D335" s="18">
        <v>0</v>
      </c>
      <c r="E335" s="18">
        <v>0</v>
      </c>
      <c r="F335" s="18">
        <v>0</v>
      </c>
      <c r="G335" s="18">
        <f t="shared" si="202"/>
        <v>260000000</v>
      </c>
      <c r="H335" s="18">
        <v>0</v>
      </c>
      <c r="I335" s="18">
        <v>0</v>
      </c>
      <c r="J335" s="18">
        <f t="shared" ref="J335:J400" si="253">+G335-I335</f>
        <v>260000000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f t="shared" si="203"/>
        <v>0</v>
      </c>
      <c r="Q335" s="18">
        <f t="shared" ref="Q335:Q400" si="254">+G335-O335</f>
        <v>260000000</v>
      </c>
      <c r="R335" s="18">
        <f t="shared" si="204"/>
        <v>0</v>
      </c>
      <c r="S335" s="124"/>
      <c r="T335" s="18">
        <v>260000000</v>
      </c>
      <c r="U335" s="18"/>
      <c r="V335" s="18"/>
      <c r="W335" s="18"/>
      <c r="X335" s="18"/>
      <c r="Y335" s="18">
        <v>32500000</v>
      </c>
      <c r="Z335" s="18">
        <v>32500000</v>
      </c>
      <c r="AA335" s="18">
        <v>32500000</v>
      </c>
      <c r="AB335" s="18">
        <v>32500000</v>
      </c>
      <c r="AC335" s="18">
        <v>32500000</v>
      </c>
      <c r="AD335" s="18">
        <v>32500000</v>
      </c>
      <c r="AE335" s="18">
        <v>32500000</v>
      </c>
      <c r="AF335" s="18">
        <v>32500000</v>
      </c>
      <c r="AG335" s="18">
        <f t="shared" si="245"/>
        <v>0</v>
      </c>
      <c r="AH335" s="18">
        <f t="shared" si="251"/>
        <v>260000000</v>
      </c>
      <c r="AI335" s="124"/>
      <c r="AJ335" s="18">
        <v>0</v>
      </c>
      <c r="AK335" s="18">
        <v>0</v>
      </c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>
        <f t="shared" si="246"/>
        <v>0</v>
      </c>
      <c r="AW335" s="18">
        <f t="shared" si="243"/>
        <v>0</v>
      </c>
      <c r="AX335" s="124"/>
      <c r="AY335" s="133" t="e">
        <f t="shared" si="247"/>
        <v>#DIV/0!</v>
      </c>
      <c r="AZ335" s="133" t="e">
        <f t="shared" si="248"/>
        <v>#DIV/0!</v>
      </c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33" t="e">
        <f t="shared" si="249"/>
        <v>#DIV/0!</v>
      </c>
      <c r="BL335" s="18"/>
    </row>
    <row r="336" spans="1:64">
      <c r="A336" s="17">
        <v>30201010703</v>
      </c>
      <c r="B336" s="17" t="s">
        <v>881</v>
      </c>
      <c r="C336" s="18"/>
      <c r="D336" s="18">
        <v>60000000</v>
      </c>
      <c r="E336" s="18"/>
      <c r="F336" s="18">
        <v>0</v>
      </c>
      <c r="G336" s="18">
        <f t="shared" ref="G336:G400" si="255">+C336+D336-E336+F336</f>
        <v>60000000</v>
      </c>
      <c r="H336" s="18">
        <v>0</v>
      </c>
      <c r="I336" s="18">
        <v>0</v>
      </c>
      <c r="J336" s="18">
        <f t="shared" si="253"/>
        <v>60000000</v>
      </c>
      <c r="K336" s="18">
        <v>0</v>
      </c>
      <c r="L336" s="18">
        <v>0</v>
      </c>
      <c r="M336" s="18"/>
      <c r="N336" s="18"/>
      <c r="O336" s="18">
        <v>0</v>
      </c>
      <c r="P336" s="18">
        <f t="shared" ref="P336:P400" si="256">+O336-I336</f>
        <v>0</v>
      </c>
      <c r="Q336" s="18">
        <f t="shared" si="254"/>
        <v>60000000</v>
      </c>
      <c r="R336" s="18">
        <f t="shared" ref="R336:R400" si="257">+L336</f>
        <v>0</v>
      </c>
      <c r="S336" s="124"/>
      <c r="T336" s="18">
        <v>60000000</v>
      </c>
      <c r="U336" s="18"/>
      <c r="V336" s="18"/>
      <c r="W336" s="18"/>
      <c r="X336" s="18">
        <v>60000000</v>
      </c>
      <c r="Y336" s="18"/>
      <c r="Z336" s="18"/>
      <c r="AA336" s="18"/>
      <c r="AB336" s="18"/>
      <c r="AC336" s="18"/>
      <c r="AD336" s="18"/>
      <c r="AE336" s="18"/>
      <c r="AF336" s="18"/>
      <c r="AG336" s="18">
        <f t="shared" si="245"/>
        <v>0</v>
      </c>
      <c r="AH336" s="18">
        <f t="shared" si="251"/>
        <v>60000000</v>
      </c>
      <c r="AI336" s="124"/>
      <c r="AJ336" s="18"/>
      <c r="AK336" s="18">
        <v>0</v>
      </c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>
        <f t="shared" si="246"/>
        <v>0</v>
      </c>
      <c r="AW336" s="18">
        <f t="shared" si="243"/>
        <v>0</v>
      </c>
      <c r="AX336" s="124"/>
      <c r="AY336" s="133" t="e">
        <f t="shared" si="247"/>
        <v>#DIV/0!</v>
      </c>
      <c r="AZ336" s="133" t="e">
        <f t="shared" si="248"/>
        <v>#DIV/0!</v>
      </c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33" t="e">
        <f t="shared" si="249"/>
        <v>#DIV/0!</v>
      </c>
      <c r="BL336" s="18"/>
    </row>
    <row r="337" spans="1:64">
      <c r="A337" s="13">
        <v>302010108</v>
      </c>
      <c r="B337" s="14" t="s">
        <v>523</v>
      </c>
      <c r="C337" s="15">
        <f>+C338</f>
        <v>5000000</v>
      </c>
      <c r="D337" s="15">
        <f t="shared" ref="D337:AF337" si="258">+D338</f>
        <v>0</v>
      </c>
      <c r="E337" s="15">
        <f t="shared" si="258"/>
        <v>0</v>
      </c>
      <c r="F337" s="15">
        <f t="shared" si="258"/>
        <v>0</v>
      </c>
      <c r="G337" s="15">
        <f t="shared" si="258"/>
        <v>5000000</v>
      </c>
      <c r="H337" s="15">
        <f t="shared" si="258"/>
        <v>0</v>
      </c>
      <c r="I337" s="15">
        <f t="shared" si="258"/>
        <v>0</v>
      </c>
      <c r="J337" s="15">
        <f t="shared" si="258"/>
        <v>5000000</v>
      </c>
      <c r="K337" s="15">
        <f t="shared" si="258"/>
        <v>0</v>
      </c>
      <c r="L337" s="15">
        <f t="shared" si="258"/>
        <v>0</v>
      </c>
      <c r="M337" s="15">
        <f t="shared" si="258"/>
        <v>0</v>
      </c>
      <c r="N337" s="15">
        <f t="shared" si="258"/>
        <v>0</v>
      </c>
      <c r="O337" s="15">
        <f t="shared" si="258"/>
        <v>0</v>
      </c>
      <c r="P337" s="15">
        <f t="shared" si="258"/>
        <v>0</v>
      </c>
      <c r="Q337" s="15">
        <f t="shared" si="258"/>
        <v>5000000</v>
      </c>
      <c r="R337" s="15">
        <f t="shared" si="258"/>
        <v>0</v>
      </c>
      <c r="S337" s="124"/>
      <c r="T337" s="15">
        <f t="shared" si="258"/>
        <v>5000000</v>
      </c>
      <c r="U337" s="15">
        <f t="shared" si="258"/>
        <v>0</v>
      </c>
      <c r="V337" s="15">
        <f t="shared" si="258"/>
        <v>0</v>
      </c>
      <c r="W337" s="15">
        <f t="shared" si="258"/>
        <v>0</v>
      </c>
      <c r="X337" s="15">
        <f t="shared" si="258"/>
        <v>0</v>
      </c>
      <c r="Y337" s="15">
        <f t="shared" si="258"/>
        <v>0</v>
      </c>
      <c r="Z337" s="15">
        <f t="shared" si="258"/>
        <v>0</v>
      </c>
      <c r="AA337" s="15">
        <f t="shared" si="258"/>
        <v>5000000</v>
      </c>
      <c r="AB337" s="15">
        <f t="shared" si="258"/>
        <v>0</v>
      </c>
      <c r="AC337" s="15">
        <f t="shared" si="258"/>
        <v>0</v>
      </c>
      <c r="AD337" s="15">
        <f t="shared" si="258"/>
        <v>0</v>
      </c>
      <c r="AE337" s="15">
        <f t="shared" si="258"/>
        <v>0</v>
      </c>
      <c r="AF337" s="15">
        <f t="shared" si="258"/>
        <v>0</v>
      </c>
      <c r="AG337" s="15">
        <f t="shared" si="245"/>
        <v>0</v>
      </c>
      <c r="AH337" s="15">
        <f t="shared" si="251"/>
        <v>5000000</v>
      </c>
      <c r="AI337" s="124"/>
      <c r="AJ337" s="15">
        <v>0</v>
      </c>
      <c r="AK337" s="15">
        <v>0</v>
      </c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>
        <f t="shared" si="246"/>
        <v>0</v>
      </c>
      <c r="AW337" s="15">
        <f t="shared" si="243"/>
        <v>0</v>
      </c>
      <c r="AX337" s="124"/>
      <c r="AY337" s="132" t="e">
        <f t="shared" si="247"/>
        <v>#DIV/0!</v>
      </c>
      <c r="AZ337" s="132" t="e">
        <f t="shared" si="248"/>
        <v>#DIV/0!</v>
      </c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32" t="e">
        <f t="shared" si="249"/>
        <v>#DIV/0!</v>
      </c>
      <c r="BL337" s="15"/>
    </row>
    <row r="338" spans="1:64">
      <c r="A338" s="17">
        <v>30201010802</v>
      </c>
      <c r="B338" s="17" t="s">
        <v>524</v>
      </c>
      <c r="C338" s="18">
        <v>5000000</v>
      </c>
      <c r="D338" s="18">
        <v>0</v>
      </c>
      <c r="E338" s="18">
        <v>0</v>
      </c>
      <c r="F338" s="18">
        <v>0</v>
      </c>
      <c r="G338" s="18">
        <f t="shared" si="255"/>
        <v>5000000</v>
      </c>
      <c r="H338" s="18">
        <v>0</v>
      </c>
      <c r="I338" s="18">
        <v>0</v>
      </c>
      <c r="J338" s="18">
        <f t="shared" si="253"/>
        <v>5000000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f t="shared" si="256"/>
        <v>0</v>
      </c>
      <c r="Q338" s="18">
        <f t="shared" si="254"/>
        <v>5000000</v>
      </c>
      <c r="R338" s="18">
        <f t="shared" si="257"/>
        <v>0</v>
      </c>
      <c r="S338" s="124"/>
      <c r="T338" s="18">
        <v>5000000</v>
      </c>
      <c r="U338" s="18"/>
      <c r="V338" s="18"/>
      <c r="W338" s="18"/>
      <c r="X338" s="18"/>
      <c r="Y338" s="18"/>
      <c r="Z338" s="18"/>
      <c r="AA338" s="18">
        <v>5000000</v>
      </c>
      <c r="AB338" s="18"/>
      <c r="AC338" s="18"/>
      <c r="AD338" s="18"/>
      <c r="AE338" s="18"/>
      <c r="AF338" s="18"/>
      <c r="AG338" s="18">
        <f t="shared" si="245"/>
        <v>0</v>
      </c>
      <c r="AH338" s="18">
        <f t="shared" si="251"/>
        <v>5000000</v>
      </c>
      <c r="AI338" s="124"/>
      <c r="AJ338" s="18">
        <v>0</v>
      </c>
      <c r="AK338" s="18">
        <v>0</v>
      </c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>
        <f t="shared" si="246"/>
        <v>0</v>
      </c>
      <c r="AW338" s="18">
        <f t="shared" si="243"/>
        <v>0</v>
      </c>
      <c r="AX338" s="124"/>
      <c r="AY338" s="133" t="e">
        <f t="shared" si="247"/>
        <v>#DIV/0!</v>
      </c>
      <c r="AZ338" s="133" t="e">
        <f t="shared" si="248"/>
        <v>#DIV/0!</v>
      </c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33" t="e">
        <f t="shared" si="249"/>
        <v>#DIV/0!</v>
      </c>
      <c r="BL338" s="18"/>
    </row>
    <row r="339" spans="1:64">
      <c r="A339" s="17">
        <v>30201010803</v>
      </c>
      <c r="B339" s="17" t="s">
        <v>1034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24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>
        <f t="shared" si="245"/>
        <v>0</v>
      </c>
      <c r="AH339" s="18">
        <f t="shared" si="251"/>
        <v>0</v>
      </c>
      <c r="AI339" s="124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>
        <f t="shared" si="246"/>
        <v>0</v>
      </c>
      <c r="AW339" s="18">
        <f t="shared" si="243"/>
        <v>0</v>
      </c>
      <c r="AX339" s="124"/>
      <c r="AY339" s="133" t="e">
        <f t="shared" si="247"/>
        <v>#DIV/0!</v>
      </c>
      <c r="AZ339" s="133" t="e">
        <f t="shared" si="248"/>
        <v>#DIV/0!</v>
      </c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33" t="e">
        <f t="shared" si="249"/>
        <v>#DIV/0!</v>
      </c>
      <c r="BL339" s="18"/>
    </row>
    <row r="340" spans="1:64">
      <c r="A340" s="13">
        <v>302010109</v>
      </c>
      <c r="B340" s="14" t="s">
        <v>525</v>
      </c>
      <c r="C340" s="15">
        <f>+C341</f>
        <v>15000000</v>
      </c>
      <c r="D340" s="15">
        <f t="shared" ref="D340:AF340" si="259">+D341</f>
        <v>0</v>
      </c>
      <c r="E340" s="15">
        <f t="shared" si="259"/>
        <v>0</v>
      </c>
      <c r="F340" s="15">
        <f t="shared" si="259"/>
        <v>0</v>
      </c>
      <c r="G340" s="15">
        <f t="shared" si="259"/>
        <v>15000000</v>
      </c>
      <c r="H340" s="15">
        <f t="shared" si="259"/>
        <v>0</v>
      </c>
      <c r="I340" s="15">
        <f t="shared" si="259"/>
        <v>0</v>
      </c>
      <c r="J340" s="15">
        <f t="shared" si="259"/>
        <v>15000000</v>
      </c>
      <c r="K340" s="15">
        <f t="shared" si="259"/>
        <v>0</v>
      </c>
      <c r="L340" s="15">
        <f t="shared" si="259"/>
        <v>0</v>
      </c>
      <c r="M340" s="15">
        <f t="shared" si="259"/>
        <v>0</v>
      </c>
      <c r="N340" s="15">
        <f t="shared" si="259"/>
        <v>0</v>
      </c>
      <c r="O340" s="15">
        <f t="shared" si="259"/>
        <v>0</v>
      </c>
      <c r="P340" s="15">
        <f t="shared" si="259"/>
        <v>0</v>
      </c>
      <c r="Q340" s="15">
        <f t="shared" si="259"/>
        <v>15000000</v>
      </c>
      <c r="R340" s="15">
        <f t="shared" si="259"/>
        <v>0</v>
      </c>
      <c r="S340" s="124"/>
      <c r="T340" s="15">
        <f t="shared" si="259"/>
        <v>15000000</v>
      </c>
      <c r="U340" s="15">
        <f t="shared" si="259"/>
        <v>0</v>
      </c>
      <c r="V340" s="15">
        <f t="shared" si="259"/>
        <v>0</v>
      </c>
      <c r="W340" s="15">
        <f t="shared" si="259"/>
        <v>0</v>
      </c>
      <c r="X340" s="15">
        <f t="shared" si="259"/>
        <v>0</v>
      </c>
      <c r="Y340" s="15">
        <f t="shared" si="259"/>
        <v>0</v>
      </c>
      <c r="Z340" s="15">
        <f t="shared" si="259"/>
        <v>0</v>
      </c>
      <c r="AA340" s="15">
        <f t="shared" si="259"/>
        <v>15000000</v>
      </c>
      <c r="AB340" s="15">
        <f t="shared" si="259"/>
        <v>0</v>
      </c>
      <c r="AC340" s="15">
        <f t="shared" si="259"/>
        <v>0</v>
      </c>
      <c r="AD340" s="15">
        <f t="shared" si="259"/>
        <v>0</v>
      </c>
      <c r="AE340" s="15">
        <f t="shared" si="259"/>
        <v>0</v>
      </c>
      <c r="AF340" s="15">
        <f t="shared" si="259"/>
        <v>0</v>
      </c>
      <c r="AG340" s="15">
        <f t="shared" si="245"/>
        <v>0</v>
      </c>
      <c r="AH340" s="15">
        <f t="shared" si="251"/>
        <v>15000000</v>
      </c>
      <c r="AI340" s="124"/>
      <c r="AJ340" s="15">
        <v>0</v>
      </c>
      <c r="AK340" s="15">
        <v>0</v>
      </c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>
        <f t="shared" si="246"/>
        <v>0</v>
      </c>
      <c r="AW340" s="15">
        <f t="shared" si="243"/>
        <v>0</v>
      </c>
      <c r="AX340" s="124"/>
      <c r="AY340" s="132" t="e">
        <f t="shared" si="247"/>
        <v>#DIV/0!</v>
      </c>
      <c r="AZ340" s="132" t="e">
        <f t="shared" si="248"/>
        <v>#DIV/0!</v>
      </c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32" t="e">
        <f t="shared" si="249"/>
        <v>#DIV/0!</v>
      </c>
      <c r="BL340" s="15"/>
    </row>
    <row r="341" spans="1:64">
      <c r="A341" s="17">
        <v>30201010902</v>
      </c>
      <c r="B341" s="17" t="s">
        <v>526</v>
      </c>
      <c r="C341" s="18">
        <v>15000000</v>
      </c>
      <c r="D341" s="18">
        <v>0</v>
      </c>
      <c r="E341" s="18">
        <v>0</v>
      </c>
      <c r="F341" s="18">
        <v>0</v>
      </c>
      <c r="G341" s="18">
        <f t="shared" si="255"/>
        <v>15000000</v>
      </c>
      <c r="H341" s="18">
        <v>0</v>
      </c>
      <c r="I341" s="18">
        <v>0</v>
      </c>
      <c r="J341" s="18">
        <f t="shared" si="253"/>
        <v>15000000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f t="shared" si="256"/>
        <v>0</v>
      </c>
      <c r="Q341" s="18">
        <f t="shared" si="254"/>
        <v>15000000</v>
      </c>
      <c r="R341" s="18">
        <f t="shared" si="257"/>
        <v>0</v>
      </c>
      <c r="S341" s="124"/>
      <c r="T341" s="18">
        <v>15000000</v>
      </c>
      <c r="U341" s="18"/>
      <c r="V341" s="18"/>
      <c r="W341" s="18"/>
      <c r="X341" s="18"/>
      <c r="Y341" s="18"/>
      <c r="Z341" s="18"/>
      <c r="AA341" s="18">
        <v>15000000</v>
      </c>
      <c r="AB341" s="18"/>
      <c r="AC341" s="18"/>
      <c r="AD341" s="18"/>
      <c r="AE341" s="18"/>
      <c r="AF341" s="18"/>
      <c r="AG341" s="18">
        <f t="shared" si="245"/>
        <v>0</v>
      </c>
      <c r="AH341" s="18">
        <f t="shared" si="251"/>
        <v>15000000</v>
      </c>
      <c r="AI341" s="124"/>
      <c r="AJ341" s="18">
        <v>0</v>
      </c>
      <c r="AK341" s="18">
        <v>0</v>
      </c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>
        <f t="shared" si="246"/>
        <v>0</v>
      </c>
      <c r="AW341" s="18">
        <f t="shared" si="243"/>
        <v>0</v>
      </c>
      <c r="AX341" s="124"/>
      <c r="AY341" s="133" t="e">
        <f t="shared" si="247"/>
        <v>#DIV/0!</v>
      </c>
      <c r="AZ341" s="133" t="e">
        <f t="shared" si="248"/>
        <v>#DIV/0!</v>
      </c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33" t="e">
        <f t="shared" si="249"/>
        <v>#DIV/0!</v>
      </c>
      <c r="BL341" s="18"/>
    </row>
    <row r="342" spans="1:64">
      <c r="A342" s="17">
        <v>30201010903</v>
      </c>
      <c r="B342" s="17" t="s">
        <v>1035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24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>
        <f t="shared" si="245"/>
        <v>0</v>
      </c>
      <c r="AH342" s="18">
        <f t="shared" si="251"/>
        <v>0</v>
      </c>
      <c r="AI342" s="124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>
        <f t="shared" si="246"/>
        <v>0</v>
      </c>
      <c r="AW342" s="18">
        <f t="shared" si="243"/>
        <v>0</v>
      </c>
      <c r="AX342" s="124"/>
      <c r="AY342" s="133" t="e">
        <f t="shared" si="247"/>
        <v>#DIV/0!</v>
      </c>
      <c r="AZ342" s="133" t="e">
        <f t="shared" si="248"/>
        <v>#DIV/0!</v>
      </c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33" t="e">
        <f t="shared" si="249"/>
        <v>#DIV/0!</v>
      </c>
      <c r="BL342" s="18"/>
    </row>
    <row r="343" spans="1:64">
      <c r="A343" s="13">
        <v>302010110</v>
      </c>
      <c r="B343" s="14" t="s">
        <v>527</v>
      </c>
      <c r="C343" s="15">
        <f>+C344</f>
        <v>1000</v>
      </c>
      <c r="D343" s="15">
        <f t="shared" ref="D343:AF343" si="260">+D344</f>
        <v>0</v>
      </c>
      <c r="E343" s="15">
        <f t="shared" si="260"/>
        <v>0</v>
      </c>
      <c r="F343" s="15">
        <f t="shared" si="260"/>
        <v>80000000</v>
      </c>
      <c r="G343" s="15">
        <f t="shared" si="260"/>
        <v>80001000</v>
      </c>
      <c r="H343" s="15">
        <f t="shared" si="260"/>
        <v>0</v>
      </c>
      <c r="I343" s="15">
        <f t="shared" si="260"/>
        <v>0</v>
      </c>
      <c r="J343" s="15">
        <f t="shared" si="260"/>
        <v>80001000</v>
      </c>
      <c r="K343" s="15">
        <f t="shared" si="260"/>
        <v>0</v>
      </c>
      <c r="L343" s="15">
        <f t="shared" si="260"/>
        <v>0</v>
      </c>
      <c r="M343" s="15">
        <f t="shared" si="260"/>
        <v>0</v>
      </c>
      <c r="N343" s="15">
        <f t="shared" si="260"/>
        <v>0</v>
      </c>
      <c r="O343" s="15">
        <f t="shared" si="260"/>
        <v>2000000</v>
      </c>
      <c r="P343" s="15">
        <f t="shared" si="260"/>
        <v>2000000</v>
      </c>
      <c r="Q343" s="15">
        <f t="shared" si="260"/>
        <v>78001000</v>
      </c>
      <c r="R343" s="15">
        <f t="shared" si="260"/>
        <v>0</v>
      </c>
      <c r="S343" s="124"/>
      <c r="T343" s="15">
        <f t="shared" si="260"/>
        <v>80001000</v>
      </c>
      <c r="U343" s="15">
        <f t="shared" si="260"/>
        <v>0</v>
      </c>
      <c r="V343" s="15">
        <f t="shared" si="260"/>
        <v>0</v>
      </c>
      <c r="W343" s="15">
        <f t="shared" si="260"/>
        <v>0</v>
      </c>
      <c r="X343" s="15">
        <f t="shared" si="260"/>
        <v>8889000</v>
      </c>
      <c r="Y343" s="15">
        <f t="shared" si="260"/>
        <v>8889000</v>
      </c>
      <c r="Z343" s="15">
        <f t="shared" si="260"/>
        <v>8889000</v>
      </c>
      <c r="AA343" s="15">
        <f t="shared" si="260"/>
        <v>8889000</v>
      </c>
      <c r="AB343" s="15">
        <f t="shared" si="260"/>
        <v>8889000</v>
      </c>
      <c r="AC343" s="15">
        <f t="shared" si="260"/>
        <v>8889000</v>
      </c>
      <c r="AD343" s="15">
        <f t="shared" si="260"/>
        <v>8889000</v>
      </c>
      <c r="AE343" s="15">
        <f t="shared" si="260"/>
        <v>8889000</v>
      </c>
      <c r="AF343" s="15">
        <f t="shared" si="260"/>
        <v>8889000</v>
      </c>
      <c r="AG343" s="15">
        <f t="shared" si="245"/>
        <v>0</v>
      </c>
      <c r="AH343" s="15">
        <f t="shared" si="251"/>
        <v>80001000</v>
      </c>
      <c r="AI343" s="124"/>
      <c r="AJ343" s="15">
        <v>0</v>
      </c>
      <c r="AK343" s="15">
        <v>0</v>
      </c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>
        <f t="shared" si="246"/>
        <v>0</v>
      </c>
      <c r="AW343" s="15">
        <f t="shared" si="243"/>
        <v>0</v>
      </c>
      <c r="AX343" s="124"/>
      <c r="AY343" s="132" t="e">
        <f t="shared" si="247"/>
        <v>#DIV/0!</v>
      </c>
      <c r="AZ343" s="132" t="e">
        <f t="shared" si="248"/>
        <v>#DIV/0!</v>
      </c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32" t="e">
        <f t="shared" si="249"/>
        <v>#DIV/0!</v>
      </c>
      <c r="BL343" s="15"/>
    </row>
    <row r="344" spans="1:64">
      <c r="A344" s="17">
        <v>30201011003</v>
      </c>
      <c r="B344" s="17" t="s">
        <v>528</v>
      </c>
      <c r="C344" s="18">
        <v>1000</v>
      </c>
      <c r="D344" s="18">
        <v>0</v>
      </c>
      <c r="E344" s="18">
        <v>0</v>
      </c>
      <c r="F344" s="18">
        <v>80000000</v>
      </c>
      <c r="G344" s="18">
        <f t="shared" si="255"/>
        <v>80001000</v>
      </c>
      <c r="H344" s="18">
        <v>0</v>
      </c>
      <c r="I344" s="18">
        <v>0</v>
      </c>
      <c r="J344" s="18">
        <f t="shared" si="253"/>
        <v>80001000</v>
      </c>
      <c r="K344" s="18">
        <v>0</v>
      </c>
      <c r="L344" s="18">
        <v>0</v>
      </c>
      <c r="M344" s="18">
        <v>0</v>
      </c>
      <c r="N344" s="18">
        <v>0</v>
      </c>
      <c r="O344" s="18">
        <v>2000000</v>
      </c>
      <c r="P344" s="18">
        <f t="shared" si="256"/>
        <v>2000000</v>
      </c>
      <c r="Q344" s="18">
        <f t="shared" si="254"/>
        <v>78001000</v>
      </c>
      <c r="R344" s="18">
        <f t="shared" si="257"/>
        <v>0</v>
      </c>
      <c r="S344" s="124"/>
      <c r="T344" s="18">
        <v>80001000</v>
      </c>
      <c r="U344" s="18"/>
      <c r="V344" s="18">
        <v>0</v>
      </c>
      <c r="W344" s="18"/>
      <c r="X344" s="18">
        <v>8889000</v>
      </c>
      <c r="Y344" s="18">
        <v>8889000</v>
      </c>
      <c r="Z344" s="18">
        <v>8889000</v>
      </c>
      <c r="AA344" s="18">
        <v>8889000</v>
      </c>
      <c r="AB344" s="18">
        <v>8889000</v>
      </c>
      <c r="AC344" s="18">
        <v>8889000</v>
      </c>
      <c r="AD344" s="18">
        <v>8889000</v>
      </c>
      <c r="AE344" s="18">
        <v>8889000</v>
      </c>
      <c r="AF344" s="18">
        <v>8889000</v>
      </c>
      <c r="AG344" s="18">
        <f t="shared" si="245"/>
        <v>0</v>
      </c>
      <c r="AH344" s="18">
        <f t="shared" si="251"/>
        <v>80001000</v>
      </c>
      <c r="AI344" s="124"/>
      <c r="AJ344" s="18">
        <v>0</v>
      </c>
      <c r="AK344" s="18">
        <v>0</v>
      </c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>
        <f t="shared" si="246"/>
        <v>0</v>
      </c>
      <c r="AW344" s="18">
        <f t="shared" si="243"/>
        <v>0</v>
      </c>
      <c r="AX344" s="124"/>
      <c r="AY344" s="133" t="e">
        <f t="shared" si="247"/>
        <v>#DIV/0!</v>
      </c>
      <c r="AZ344" s="133" t="e">
        <f t="shared" si="248"/>
        <v>#DIV/0!</v>
      </c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33" t="e">
        <f t="shared" si="249"/>
        <v>#DIV/0!</v>
      </c>
      <c r="BL344" s="18"/>
    </row>
    <row r="345" spans="1:64">
      <c r="A345" s="13">
        <v>302010111</v>
      </c>
      <c r="B345" s="14" t="s">
        <v>529</v>
      </c>
      <c r="C345" s="15">
        <f>+C346+C347+C348</f>
        <v>175000000</v>
      </c>
      <c r="D345" s="15">
        <f t="shared" ref="D345:AF345" si="261">+D346+D347+D348</f>
        <v>0</v>
      </c>
      <c r="E345" s="15">
        <f t="shared" si="261"/>
        <v>0</v>
      </c>
      <c r="F345" s="15">
        <f t="shared" si="261"/>
        <v>100000000</v>
      </c>
      <c r="G345" s="15">
        <f t="shared" si="261"/>
        <v>275000000</v>
      </c>
      <c r="H345" s="15">
        <f t="shared" si="261"/>
        <v>1000000</v>
      </c>
      <c r="I345" s="15">
        <f t="shared" si="261"/>
        <v>1000000</v>
      </c>
      <c r="J345" s="15">
        <f t="shared" si="261"/>
        <v>274000000</v>
      </c>
      <c r="K345" s="15">
        <f t="shared" si="261"/>
        <v>1000000</v>
      </c>
      <c r="L345" s="15">
        <f t="shared" si="261"/>
        <v>1000000</v>
      </c>
      <c r="M345" s="15">
        <f t="shared" si="261"/>
        <v>0</v>
      </c>
      <c r="N345" s="15">
        <f t="shared" si="261"/>
        <v>0</v>
      </c>
      <c r="O345" s="15">
        <f t="shared" si="261"/>
        <v>1000000</v>
      </c>
      <c r="P345" s="15">
        <f t="shared" si="261"/>
        <v>0</v>
      </c>
      <c r="Q345" s="15">
        <f t="shared" si="261"/>
        <v>274000000</v>
      </c>
      <c r="R345" s="15">
        <f t="shared" si="261"/>
        <v>1000000</v>
      </c>
      <c r="S345" s="124"/>
      <c r="T345" s="15">
        <f t="shared" si="261"/>
        <v>275000000</v>
      </c>
      <c r="U345" s="15">
        <f t="shared" si="261"/>
        <v>0</v>
      </c>
      <c r="V345" s="15">
        <f t="shared" si="261"/>
        <v>0</v>
      </c>
      <c r="W345" s="15">
        <f t="shared" si="261"/>
        <v>0</v>
      </c>
      <c r="X345" s="15">
        <f t="shared" si="261"/>
        <v>0</v>
      </c>
      <c r="Y345" s="15">
        <f t="shared" si="261"/>
        <v>13750000</v>
      </c>
      <c r="Z345" s="15">
        <f t="shared" si="261"/>
        <v>13750000</v>
      </c>
      <c r="AA345" s="15">
        <f t="shared" si="261"/>
        <v>13750000</v>
      </c>
      <c r="AB345" s="15">
        <f t="shared" si="261"/>
        <v>126750000</v>
      </c>
      <c r="AC345" s="15">
        <f t="shared" si="261"/>
        <v>26750000</v>
      </c>
      <c r="AD345" s="15">
        <f t="shared" si="261"/>
        <v>26750000</v>
      </c>
      <c r="AE345" s="15">
        <f t="shared" si="261"/>
        <v>26750000</v>
      </c>
      <c r="AF345" s="15">
        <f t="shared" si="261"/>
        <v>26750000</v>
      </c>
      <c r="AG345" s="15">
        <f t="shared" si="245"/>
        <v>0</v>
      </c>
      <c r="AH345" s="15">
        <f t="shared" si="251"/>
        <v>275000000</v>
      </c>
      <c r="AI345" s="124"/>
      <c r="AJ345" s="15">
        <v>0</v>
      </c>
      <c r="AK345" s="15">
        <v>1000000</v>
      </c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>
        <f t="shared" si="246"/>
        <v>1000000</v>
      </c>
      <c r="AW345" s="15">
        <f t="shared" si="243"/>
        <v>1000000</v>
      </c>
      <c r="AX345" s="124"/>
      <c r="AY345" s="132" t="e">
        <f t="shared" si="247"/>
        <v>#DIV/0!</v>
      </c>
      <c r="AZ345" s="132" t="e">
        <f t="shared" si="248"/>
        <v>#DIV/0!</v>
      </c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32" t="e">
        <f t="shared" si="249"/>
        <v>#DIV/0!</v>
      </c>
      <c r="BL345" s="15"/>
    </row>
    <row r="346" spans="1:64">
      <c r="A346" s="17">
        <v>30201011101</v>
      </c>
      <c r="B346" s="17" t="s">
        <v>530</v>
      </c>
      <c r="C346" s="18">
        <v>65000000</v>
      </c>
      <c r="D346" s="18">
        <v>0</v>
      </c>
      <c r="E346" s="18">
        <v>0</v>
      </c>
      <c r="F346" s="18">
        <v>0</v>
      </c>
      <c r="G346" s="18">
        <f t="shared" si="255"/>
        <v>65000000</v>
      </c>
      <c r="H346" s="18">
        <v>0</v>
      </c>
      <c r="I346" s="18">
        <v>0</v>
      </c>
      <c r="J346" s="18">
        <f t="shared" si="253"/>
        <v>65000000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f t="shared" si="256"/>
        <v>0</v>
      </c>
      <c r="Q346" s="18">
        <f t="shared" si="254"/>
        <v>65000000</v>
      </c>
      <c r="R346" s="18">
        <f t="shared" si="257"/>
        <v>0</v>
      </c>
      <c r="S346" s="124"/>
      <c r="T346" s="18">
        <v>65000000</v>
      </c>
      <c r="U346" s="18"/>
      <c r="V346" s="18"/>
      <c r="W346" s="18"/>
      <c r="X346" s="18"/>
      <c r="Y346" s="18"/>
      <c r="Z346" s="18"/>
      <c r="AA346" s="18"/>
      <c r="AB346" s="18">
        <v>13000000</v>
      </c>
      <c r="AC346" s="18">
        <v>13000000</v>
      </c>
      <c r="AD346" s="18">
        <v>13000000</v>
      </c>
      <c r="AE346" s="18">
        <v>13000000</v>
      </c>
      <c r="AF346" s="18">
        <v>13000000</v>
      </c>
      <c r="AG346" s="18">
        <f t="shared" si="245"/>
        <v>0</v>
      </c>
      <c r="AH346" s="18">
        <f t="shared" si="251"/>
        <v>65000000</v>
      </c>
      <c r="AI346" s="124"/>
      <c r="AJ346" s="18">
        <v>0</v>
      </c>
      <c r="AK346" s="18">
        <v>0</v>
      </c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>
        <f t="shared" si="246"/>
        <v>0</v>
      </c>
      <c r="AW346" s="18">
        <f t="shared" si="243"/>
        <v>0</v>
      </c>
      <c r="AX346" s="124"/>
      <c r="AY346" s="133" t="e">
        <f t="shared" si="247"/>
        <v>#DIV/0!</v>
      </c>
      <c r="AZ346" s="133" t="e">
        <f t="shared" si="248"/>
        <v>#DIV/0!</v>
      </c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33" t="e">
        <f t="shared" si="249"/>
        <v>#DIV/0!</v>
      </c>
      <c r="BL346" s="18"/>
    </row>
    <row r="347" spans="1:64">
      <c r="A347" s="17">
        <v>30201011102</v>
      </c>
      <c r="B347" s="17" t="s">
        <v>531</v>
      </c>
      <c r="C347" s="18">
        <v>110000000</v>
      </c>
      <c r="D347" s="18">
        <v>0</v>
      </c>
      <c r="E347" s="18">
        <v>0</v>
      </c>
      <c r="F347" s="18">
        <v>0</v>
      </c>
      <c r="G347" s="18">
        <f t="shared" si="255"/>
        <v>110000000</v>
      </c>
      <c r="H347" s="18">
        <v>1000000</v>
      </c>
      <c r="I347" s="18">
        <v>1000000</v>
      </c>
      <c r="J347" s="18">
        <f t="shared" si="253"/>
        <v>109000000</v>
      </c>
      <c r="K347" s="18">
        <v>1000000</v>
      </c>
      <c r="L347" s="18">
        <v>1000000</v>
      </c>
      <c r="M347" s="18">
        <v>0</v>
      </c>
      <c r="N347" s="18">
        <v>0</v>
      </c>
      <c r="O347" s="18">
        <v>1000000</v>
      </c>
      <c r="P347" s="18">
        <f t="shared" si="256"/>
        <v>0</v>
      </c>
      <c r="Q347" s="18">
        <f t="shared" si="254"/>
        <v>109000000</v>
      </c>
      <c r="R347" s="18">
        <f t="shared" si="257"/>
        <v>1000000</v>
      </c>
      <c r="S347" s="124"/>
      <c r="T347" s="18">
        <v>110000000</v>
      </c>
      <c r="U347" s="18"/>
      <c r="V347" s="18"/>
      <c r="W347" s="18"/>
      <c r="X347" s="18"/>
      <c r="Y347" s="18">
        <v>13750000</v>
      </c>
      <c r="Z347" s="18">
        <v>13750000</v>
      </c>
      <c r="AA347" s="18">
        <v>13750000</v>
      </c>
      <c r="AB347" s="18">
        <v>13750000</v>
      </c>
      <c r="AC347" s="18">
        <v>13750000</v>
      </c>
      <c r="AD347" s="18">
        <v>13750000</v>
      </c>
      <c r="AE347" s="18">
        <v>13750000</v>
      </c>
      <c r="AF347" s="18">
        <v>13750000</v>
      </c>
      <c r="AG347" s="18">
        <f t="shared" si="245"/>
        <v>0</v>
      </c>
      <c r="AH347" s="18">
        <f t="shared" si="251"/>
        <v>110000000</v>
      </c>
      <c r="AI347" s="124"/>
      <c r="AJ347" s="18">
        <v>0</v>
      </c>
      <c r="AK347" s="18">
        <v>1000000</v>
      </c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>
        <f t="shared" si="246"/>
        <v>1000000</v>
      </c>
      <c r="AW347" s="18">
        <f t="shared" si="243"/>
        <v>1000000</v>
      </c>
      <c r="AX347" s="124"/>
      <c r="AY347" s="133" t="e">
        <f t="shared" si="247"/>
        <v>#DIV/0!</v>
      </c>
      <c r="AZ347" s="133" t="e">
        <f t="shared" si="248"/>
        <v>#DIV/0!</v>
      </c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33" t="e">
        <f t="shared" si="249"/>
        <v>#DIV/0!</v>
      </c>
      <c r="BL347" s="18"/>
    </row>
    <row r="348" spans="1:64">
      <c r="A348" s="17">
        <v>30201011103</v>
      </c>
      <c r="B348" s="17" t="s">
        <v>882</v>
      </c>
      <c r="C348" s="18"/>
      <c r="D348" s="18"/>
      <c r="E348" s="18"/>
      <c r="F348" s="18">
        <v>100000000</v>
      </c>
      <c r="G348" s="18">
        <f t="shared" si="255"/>
        <v>100000000</v>
      </c>
      <c r="H348" s="18">
        <v>0</v>
      </c>
      <c r="I348" s="18">
        <v>0</v>
      </c>
      <c r="J348" s="18">
        <f t="shared" si="253"/>
        <v>100000000</v>
      </c>
      <c r="K348" s="18">
        <v>0</v>
      </c>
      <c r="L348" s="18">
        <v>0</v>
      </c>
      <c r="M348" s="18"/>
      <c r="N348" s="18"/>
      <c r="O348" s="18">
        <v>0</v>
      </c>
      <c r="P348" s="18">
        <f t="shared" si="256"/>
        <v>0</v>
      </c>
      <c r="Q348" s="18">
        <f t="shared" si="254"/>
        <v>100000000</v>
      </c>
      <c r="R348" s="18">
        <f t="shared" si="257"/>
        <v>0</v>
      </c>
      <c r="S348" s="124"/>
      <c r="T348" s="18">
        <v>100000000</v>
      </c>
      <c r="U348" s="18"/>
      <c r="V348" s="18"/>
      <c r="W348" s="18"/>
      <c r="X348" s="18"/>
      <c r="Y348" s="18"/>
      <c r="Z348" s="18"/>
      <c r="AA348" s="18"/>
      <c r="AB348" s="18">
        <v>100000000</v>
      </c>
      <c r="AC348" s="18"/>
      <c r="AD348" s="18"/>
      <c r="AE348" s="18"/>
      <c r="AF348" s="18"/>
      <c r="AG348" s="18">
        <f t="shared" si="245"/>
        <v>0</v>
      </c>
      <c r="AH348" s="18">
        <f t="shared" si="251"/>
        <v>100000000</v>
      </c>
      <c r="AI348" s="124"/>
      <c r="AJ348" s="18"/>
      <c r="AK348" s="18">
        <v>0</v>
      </c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>
        <f t="shared" si="246"/>
        <v>0</v>
      </c>
      <c r="AW348" s="18">
        <f t="shared" si="243"/>
        <v>0</v>
      </c>
      <c r="AX348" s="124"/>
      <c r="AY348" s="133" t="e">
        <f t="shared" si="247"/>
        <v>#DIV/0!</v>
      </c>
      <c r="AZ348" s="133" t="e">
        <f t="shared" si="248"/>
        <v>#DIV/0!</v>
      </c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33" t="e">
        <f t="shared" si="249"/>
        <v>#DIV/0!</v>
      </c>
      <c r="BL348" s="18"/>
    </row>
    <row r="349" spans="1:64">
      <c r="A349" s="13">
        <v>302010112</v>
      </c>
      <c r="B349" s="14" t="s">
        <v>532</v>
      </c>
      <c r="C349" s="15">
        <f>+C350+C351</f>
        <v>15000000</v>
      </c>
      <c r="D349" s="15">
        <f t="shared" ref="D349:AF349" si="262">+D350+D351</f>
        <v>10000000</v>
      </c>
      <c r="E349" s="15">
        <f t="shared" si="262"/>
        <v>0</v>
      </c>
      <c r="F349" s="15">
        <f t="shared" si="262"/>
        <v>50000000</v>
      </c>
      <c r="G349" s="15">
        <f t="shared" si="262"/>
        <v>75000000</v>
      </c>
      <c r="H349" s="15">
        <f t="shared" si="262"/>
        <v>1500000</v>
      </c>
      <c r="I349" s="15">
        <f t="shared" si="262"/>
        <v>1500000</v>
      </c>
      <c r="J349" s="15">
        <f t="shared" si="262"/>
        <v>73500000</v>
      </c>
      <c r="K349" s="15">
        <f t="shared" si="262"/>
        <v>1500000</v>
      </c>
      <c r="L349" s="15">
        <f t="shared" si="262"/>
        <v>1500000</v>
      </c>
      <c r="M349" s="15">
        <f t="shared" si="262"/>
        <v>0</v>
      </c>
      <c r="N349" s="15">
        <f t="shared" si="262"/>
        <v>0</v>
      </c>
      <c r="O349" s="15">
        <f t="shared" si="262"/>
        <v>1500000</v>
      </c>
      <c r="P349" s="15">
        <f t="shared" si="262"/>
        <v>0</v>
      </c>
      <c r="Q349" s="15">
        <f t="shared" si="262"/>
        <v>73500000</v>
      </c>
      <c r="R349" s="15">
        <f t="shared" si="262"/>
        <v>1500000</v>
      </c>
      <c r="S349" s="124"/>
      <c r="T349" s="15">
        <f t="shared" si="262"/>
        <v>75000000</v>
      </c>
      <c r="U349" s="15">
        <f t="shared" si="262"/>
        <v>0</v>
      </c>
      <c r="V349" s="15">
        <f t="shared" si="262"/>
        <v>0</v>
      </c>
      <c r="W349" s="15">
        <f t="shared" si="262"/>
        <v>0</v>
      </c>
      <c r="X349" s="15">
        <f t="shared" si="262"/>
        <v>6666666.666666667</v>
      </c>
      <c r="Y349" s="15">
        <f t="shared" si="262"/>
        <v>6666666.666666667</v>
      </c>
      <c r="Z349" s="15">
        <f t="shared" si="262"/>
        <v>6666666.666666667</v>
      </c>
      <c r="AA349" s="15">
        <f t="shared" si="262"/>
        <v>6666666.666666667</v>
      </c>
      <c r="AB349" s="15">
        <f t="shared" si="262"/>
        <v>9666666.6666666679</v>
      </c>
      <c r="AC349" s="15">
        <f t="shared" si="262"/>
        <v>9666666.6666666679</v>
      </c>
      <c r="AD349" s="15">
        <f t="shared" si="262"/>
        <v>9666666.6666666679</v>
      </c>
      <c r="AE349" s="15">
        <f t="shared" si="262"/>
        <v>9666666.6666666679</v>
      </c>
      <c r="AF349" s="15">
        <f t="shared" si="262"/>
        <v>9666666.6666666679</v>
      </c>
      <c r="AG349" s="15">
        <f t="shared" si="245"/>
        <v>0</v>
      </c>
      <c r="AH349" s="15">
        <f t="shared" si="251"/>
        <v>75000000.000000015</v>
      </c>
      <c r="AI349" s="124"/>
      <c r="AJ349" s="15">
        <v>0</v>
      </c>
      <c r="AK349" s="15">
        <v>1500000</v>
      </c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>
        <f t="shared" si="246"/>
        <v>1500000</v>
      </c>
      <c r="AW349" s="15">
        <f t="shared" si="243"/>
        <v>1500000</v>
      </c>
      <c r="AX349" s="124"/>
      <c r="AY349" s="132" t="e">
        <f t="shared" si="247"/>
        <v>#DIV/0!</v>
      </c>
      <c r="AZ349" s="132" t="e">
        <f t="shared" si="248"/>
        <v>#DIV/0!</v>
      </c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32" t="e">
        <f t="shared" si="249"/>
        <v>#DIV/0!</v>
      </c>
      <c r="BL349" s="15"/>
    </row>
    <row r="350" spans="1:64">
      <c r="A350" s="17">
        <v>30201011201</v>
      </c>
      <c r="B350" s="17" t="s">
        <v>533</v>
      </c>
      <c r="C350" s="18">
        <v>15000000</v>
      </c>
      <c r="D350" s="18">
        <v>0</v>
      </c>
      <c r="E350" s="18">
        <v>0</v>
      </c>
      <c r="F350" s="18">
        <v>0</v>
      </c>
      <c r="G350" s="18">
        <f t="shared" si="255"/>
        <v>15000000</v>
      </c>
      <c r="H350" s="18">
        <v>0</v>
      </c>
      <c r="I350" s="18">
        <v>0</v>
      </c>
      <c r="J350" s="18">
        <f t="shared" si="253"/>
        <v>15000000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f t="shared" si="256"/>
        <v>0</v>
      </c>
      <c r="Q350" s="18">
        <f t="shared" si="254"/>
        <v>15000000</v>
      </c>
      <c r="R350" s="18">
        <f t="shared" si="257"/>
        <v>0</v>
      </c>
      <c r="S350" s="124"/>
      <c r="T350" s="18">
        <v>15000000</v>
      </c>
      <c r="U350" s="18"/>
      <c r="V350" s="18"/>
      <c r="W350" s="18"/>
      <c r="X350" s="18"/>
      <c r="Y350" s="18"/>
      <c r="Z350" s="18"/>
      <c r="AA350" s="18"/>
      <c r="AB350" s="18">
        <v>3000000</v>
      </c>
      <c r="AC350" s="18">
        <v>3000000</v>
      </c>
      <c r="AD350" s="18">
        <v>3000000</v>
      </c>
      <c r="AE350" s="18">
        <v>3000000</v>
      </c>
      <c r="AF350" s="18">
        <v>3000000</v>
      </c>
      <c r="AG350" s="18">
        <f t="shared" si="245"/>
        <v>0</v>
      </c>
      <c r="AH350" s="18">
        <f t="shared" si="251"/>
        <v>15000000</v>
      </c>
      <c r="AI350" s="124"/>
      <c r="AJ350" s="18">
        <v>0</v>
      </c>
      <c r="AK350" s="18">
        <v>0</v>
      </c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>
        <f t="shared" si="246"/>
        <v>0</v>
      </c>
      <c r="AW350" s="18">
        <f t="shared" si="243"/>
        <v>0</v>
      </c>
      <c r="AX350" s="124"/>
      <c r="AY350" s="133" t="e">
        <f t="shared" si="247"/>
        <v>#DIV/0!</v>
      </c>
      <c r="AZ350" s="133" t="e">
        <f t="shared" si="248"/>
        <v>#DIV/0!</v>
      </c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33" t="e">
        <f t="shared" si="249"/>
        <v>#DIV/0!</v>
      </c>
      <c r="BL350" s="18"/>
    </row>
    <row r="351" spans="1:64">
      <c r="A351" s="17">
        <v>30201011203</v>
      </c>
      <c r="B351" s="17" t="s">
        <v>883</v>
      </c>
      <c r="C351" s="18"/>
      <c r="D351" s="18">
        <v>10000000</v>
      </c>
      <c r="E351" s="18"/>
      <c r="F351" s="18">
        <v>50000000</v>
      </c>
      <c r="G351" s="18">
        <f t="shared" si="255"/>
        <v>60000000</v>
      </c>
      <c r="H351" s="18">
        <v>1500000</v>
      </c>
      <c r="I351" s="18">
        <v>1500000</v>
      </c>
      <c r="J351" s="18">
        <f t="shared" si="253"/>
        <v>58500000</v>
      </c>
      <c r="K351" s="18">
        <v>1500000</v>
      </c>
      <c r="L351" s="18">
        <v>1500000</v>
      </c>
      <c r="M351" s="18"/>
      <c r="N351" s="18"/>
      <c r="O351" s="18">
        <v>1500000</v>
      </c>
      <c r="P351" s="18">
        <f t="shared" si="256"/>
        <v>0</v>
      </c>
      <c r="Q351" s="18">
        <f t="shared" si="254"/>
        <v>58500000</v>
      </c>
      <c r="R351" s="18">
        <f t="shared" si="257"/>
        <v>1500000</v>
      </c>
      <c r="S351" s="124"/>
      <c r="T351" s="18">
        <v>60000000</v>
      </c>
      <c r="U351" s="18"/>
      <c r="V351" s="18"/>
      <c r="W351" s="18"/>
      <c r="X351" s="18">
        <v>6666666.666666667</v>
      </c>
      <c r="Y351" s="18">
        <v>6666666.666666667</v>
      </c>
      <c r="Z351" s="18">
        <v>6666666.666666667</v>
      </c>
      <c r="AA351" s="18">
        <v>6666666.666666667</v>
      </c>
      <c r="AB351" s="18">
        <v>6666666.666666667</v>
      </c>
      <c r="AC351" s="18">
        <v>6666666.666666667</v>
      </c>
      <c r="AD351" s="18">
        <v>6666666.666666667</v>
      </c>
      <c r="AE351" s="18">
        <v>6666666.666666667</v>
      </c>
      <c r="AF351" s="18">
        <v>6666666.666666667</v>
      </c>
      <c r="AG351" s="18">
        <f t="shared" si="245"/>
        <v>0</v>
      </c>
      <c r="AH351" s="18">
        <f t="shared" si="251"/>
        <v>59999999.999999993</v>
      </c>
      <c r="AI351" s="124"/>
      <c r="AJ351" s="18"/>
      <c r="AK351" s="18">
        <v>1500000</v>
      </c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>
        <v>1500000</v>
      </c>
      <c r="AW351" s="18">
        <f t="shared" si="243"/>
        <v>1500000</v>
      </c>
      <c r="AX351" s="124"/>
      <c r="AY351" s="133" t="e">
        <f t="shared" si="247"/>
        <v>#DIV/0!</v>
      </c>
      <c r="AZ351" s="133" t="e">
        <f t="shared" si="248"/>
        <v>#DIV/0!</v>
      </c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33" t="e">
        <f t="shared" si="249"/>
        <v>#DIV/0!</v>
      </c>
      <c r="BL351" s="18"/>
    </row>
    <row r="352" spans="1:64">
      <c r="A352" s="13">
        <v>302010113</v>
      </c>
      <c r="B352" s="14" t="s">
        <v>534</v>
      </c>
      <c r="C352" s="15">
        <v>74785326</v>
      </c>
      <c r="D352" s="15">
        <v>0</v>
      </c>
      <c r="E352" s="15">
        <v>0</v>
      </c>
      <c r="F352" s="15">
        <v>450000000</v>
      </c>
      <c r="G352" s="15">
        <f t="shared" si="255"/>
        <v>524785326</v>
      </c>
      <c r="H352" s="15">
        <v>42833960</v>
      </c>
      <c r="I352" s="15">
        <v>59885751</v>
      </c>
      <c r="J352" s="15">
        <f t="shared" si="253"/>
        <v>464899575</v>
      </c>
      <c r="K352" s="15">
        <v>41627815</v>
      </c>
      <c r="L352" s="15">
        <v>58679606</v>
      </c>
      <c r="M352" s="15">
        <v>0</v>
      </c>
      <c r="N352" s="15">
        <v>17051791</v>
      </c>
      <c r="O352" s="15">
        <v>59885751</v>
      </c>
      <c r="P352" s="15">
        <f t="shared" si="256"/>
        <v>0</v>
      </c>
      <c r="Q352" s="15">
        <f t="shared" si="254"/>
        <v>464899575</v>
      </c>
      <c r="R352" s="15">
        <f t="shared" si="257"/>
        <v>58679606</v>
      </c>
      <c r="S352" s="124"/>
      <c r="T352" s="15">
        <v>524785326</v>
      </c>
      <c r="U352" s="15">
        <v>43732110.5</v>
      </c>
      <c r="V352" s="15">
        <v>43732110.5</v>
      </c>
      <c r="W352" s="15">
        <v>43732110.5</v>
      </c>
      <c r="X352" s="15">
        <v>43732110.5</v>
      </c>
      <c r="Y352" s="15">
        <v>43732110.5</v>
      </c>
      <c r="Z352" s="15">
        <v>43732110.5</v>
      </c>
      <c r="AA352" s="15">
        <v>43732110.5</v>
      </c>
      <c r="AB352" s="15">
        <v>43732110.5</v>
      </c>
      <c r="AC352" s="15">
        <v>43732110.5</v>
      </c>
      <c r="AD352" s="15">
        <v>43732110.5</v>
      </c>
      <c r="AE352" s="15">
        <v>43732110.5</v>
      </c>
      <c r="AF352" s="15">
        <v>43732110.5</v>
      </c>
      <c r="AG352" s="15">
        <f t="shared" si="245"/>
        <v>87464221</v>
      </c>
      <c r="AH352" s="15">
        <f t="shared" si="251"/>
        <v>524785326</v>
      </c>
      <c r="AI352" s="124"/>
      <c r="AJ352" s="15">
        <v>17051791</v>
      </c>
      <c r="AK352" s="15">
        <v>41627815</v>
      </c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>
        <f t="shared" si="246"/>
        <v>58679606</v>
      </c>
      <c r="AW352" s="15">
        <f t="shared" si="243"/>
        <v>58679606</v>
      </c>
      <c r="AX352" s="124"/>
      <c r="AY352" s="132">
        <f t="shared" si="247"/>
        <v>-0.61008533992431035</v>
      </c>
      <c r="AZ352" s="132">
        <f t="shared" si="248"/>
        <v>-4.8117858386916866E-2</v>
      </c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32">
        <f t="shared" si="249"/>
        <v>-0.3291015991556136</v>
      </c>
      <c r="BL352" s="15"/>
    </row>
    <row r="353" spans="1:64">
      <c r="A353" s="10">
        <v>30202</v>
      </c>
      <c r="B353" s="11" t="s">
        <v>535</v>
      </c>
      <c r="C353" s="12">
        <f>+C354+C357+C359</f>
        <v>55001000</v>
      </c>
      <c r="D353" s="12">
        <f t="shared" ref="D353:AF353" si="263">+D354+D357+D359</f>
        <v>58109770</v>
      </c>
      <c r="E353" s="12">
        <f t="shared" si="263"/>
        <v>0</v>
      </c>
      <c r="F353" s="12">
        <f t="shared" si="263"/>
        <v>238751027</v>
      </c>
      <c r="G353" s="12">
        <f t="shared" si="263"/>
        <v>351861797</v>
      </c>
      <c r="H353" s="12">
        <f t="shared" si="263"/>
        <v>168278</v>
      </c>
      <c r="I353" s="12">
        <f t="shared" si="263"/>
        <v>49909609</v>
      </c>
      <c r="J353" s="12">
        <f t="shared" si="263"/>
        <v>301952188</v>
      </c>
      <c r="K353" s="12">
        <f t="shared" si="263"/>
        <v>12474084</v>
      </c>
      <c r="L353" s="12">
        <f t="shared" si="263"/>
        <v>12474084</v>
      </c>
      <c r="M353" s="12">
        <f t="shared" si="263"/>
        <v>49741331</v>
      </c>
      <c r="N353" s="12">
        <f t="shared" si="263"/>
        <v>58109770</v>
      </c>
      <c r="O353" s="12">
        <f t="shared" si="263"/>
        <v>58109770</v>
      </c>
      <c r="P353" s="12">
        <f t="shared" si="263"/>
        <v>8200161</v>
      </c>
      <c r="Q353" s="12">
        <f t="shared" si="263"/>
        <v>293752027</v>
      </c>
      <c r="R353" s="12">
        <f t="shared" si="263"/>
        <v>12474084</v>
      </c>
      <c r="S353" s="124"/>
      <c r="T353" s="12">
        <f t="shared" si="263"/>
        <v>351861797</v>
      </c>
      <c r="U353" s="12">
        <f t="shared" si="263"/>
        <v>0</v>
      </c>
      <c r="V353" s="12">
        <f t="shared" si="263"/>
        <v>0</v>
      </c>
      <c r="W353" s="12">
        <f t="shared" si="263"/>
        <v>0</v>
      </c>
      <c r="X353" s="12">
        <f t="shared" si="263"/>
        <v>40107721.611111112</v>
      </c>
      <c r="Y353" s="12">
        <f t="shared" si="263"/>
        <v>34074479.111111112</v>
      </c>
      <c r="Z353" s="12">
        <f t="shared" si="263"/>
        <v>34074479.111111112</v>
      </c>
      <c r="AA353" s="12">
        <f t="shared" si="263"/>
        <v>34074479.111111112</v>
      </c>
      <c r="AB353" s="12">
        <f t="shared" si="263"/>
        <v>40074479.111111112</v>
      </c>
      <c r="AC353" s="12">
        <f t="shared" si="263"/>
        <v>49232721.611111112</v>
      </c>
      <c r="AD353" s="12">
        <f t="shared" si="263"/>
        <v>40074479.111111112</v>
      </c>
      <c r="AE353" s="12">
        <f t="shared" si="263"/>
        <v>40074479.111111112</v>
      </c>
      <c r="AF353" s="12">
        <f t="shared" si="263"/>
        <v>40074479.111111112</v>
      </c>
      <c r="AG353" s="12">
        <f t="shared" si="245"/>
        <v>0</v>
      </c>
      <c r="AH353" s="12">
        <f t="shared" si="251"/>
        <v>351861797</v>
      </c>
      <c r="AI353" s="124"/>
      <c r="AJ353" s="12">
        <v>0</v>
      </c>
      <c r="AK353" s="12">
        <v>12474084</v>
      </c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>
        <f t="shared" si="246"/>
        <v>12474084</v>
      </c>
      <c r="AW353" s="12">
        <f t="shared" si="243"/>
        <v>12474084</v>
      </c>
      <c r="AX353" s="124"/>
      <c r="AY353" s="131" t="e">
        <f t="shared" si="247"/>
        <v>#DIV/0!</v>
      </c>
      <c r="AZ353" s="131" t="e">
        <f t="shared" si="248"/>
        <v>#DIV/0!</v>
      </c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31" t="e">
        <f t="shared" si="249"/>
        <v>#DIV/0!</v>
      </c>
      <c r="BL353" s="12"/>
    </row>
    <row r="354" spans="1:64">
      <c r="A354" s="13">
        <v>3020201</v>
      </c>
      <c r="B354" s="14" t="s">
        <v>536</v>
      </c>
      <c r="C354" s="15">
        <f>+C355+C356</f>
        <v>30000000</v>
      </c>
      <c r="D354" s="15">
        <f t="shared" ref="D354:AF354" si="264">+D355+D356</f>
        <v>58109770</v>
      </c>
      <c r="E354" s="15">
        <f t="shared" si="264"/>
        <v>0</v>
      </c>
      <c r="F354" s="15">
        <f t="shared" si="264"/>
        <v>220435542</v>
      </c>
      <c r="G354" s="15">
        <f t="shared" si="264"/>
        <v>308545312</v>
      </c>
      <c r="H354" s="15">
        <f t="shared" si="264"/>
        <v>168278</v>
      </c>
      <c r="I354" s="15">
        <f t="shared" si="264"/>
        <v>49909609</v>
      </c>
      <c r="J354" s="15">
        <f t="shared" si="264"/>
        <v>258635703</v>
      </c>
      <c r="K354" s="15">
        <f t="shared" si="264"/>
        <v>12474084</v>
      </c>
      <c r="L354" s="15">
        <f t="shared" si="264"/>
        <v>12474084</v>
      </c>
      <c r="M354" s="15">
        <f t="shared" si="264"/>
        <v>49741331</v>
      </c>
      <c r="N354" s="15">
        <f t="shared" si="264"/>
        <v>58109770</v>
      </c>
      <c r="O354" s="15">
        <f t="shared" si="264"/>
        <v>58109770</v>
      </c>
      <c r="P354" s="15">
        <f t="shared" si="264"/>
        <v>8200161</v>
      </c>
      <c r="Q354" s="15">
        <f t="shared" si="264"/>
        <v>250435542</v>
      </c>
      <c r="R354" s="15">
        <f t="shared" si="264"/>
        <v>12474084</v>
      </c>
      <c r="S354" s="124"/>
      <c r="T354" s="15">
        <f t="shared" si="264"/>
        <v>308545312</v>
      </c>
      <c r="U354" s="15">
        <f t="shared" si="264"/>
        <v>0</v>
      </c>
      <c r="V354" s="15">
        <f t="shared" si="264"/>
        <v>0</v>
      </c>
      <c r="W354" s="15">
        <f t="shared" si="264"/>
        <v>0</v>
      </c>
      <c r="X354" s="15">
        <f t="shared" si="264"/>
        <v>30949479.111111112</v>
      </c>
      <c r="Y354" s="15">
        <f t="shared" si="264"/>
        <v>30949479.111111112</v>
      </c>
      <c r="Z354" s="15">
        <f t="shared" si="264"/>
        <v>30949479.111111112</v>
      </c>
      <c r="AA354" s="15">
        <f t="shared" si="264"/>
        <v>30949479.111111112</v>
      </c>
      <c r="AB354" s="15">
        <f t="shared" si="264"/>
        <v>36949479.111111112</v>
      </c>
      <c r="AC354" s="15">
        <f t="shared" si="264"/>
        <v>36949479.111111112</v>
      </c>
      <c r="AD354" s="15">
        <f t="shared" si="264"/>
        <v>36949479.111111112</v>
      </c>
      <c r="AE354" s="15">
        <f t="shared" si="264"/>
        <v>36949479.111111112</v>
      </c>
      <c r="AF354" s="15">
        <f t="shared" si="264"/>
        <v>36949479.111111112</v>
      </c>
      <c r="AG354" s="15">
        <f t="shared" si="245"/>
        <v>0</v>
      </c>
      <c r="AH354" s="15">
        <f t="shared" si="251"/>
        <v>308545312</v>
      </c>
      <c r="AI354" s="124"/>
      <c r="AJ354" s="15">
        <v>0</v>
      </c>
      <c r="AK354" s="15">
        <v>12474084</v>
      </c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>
        <f t="shared" si="246"/>
        <v>12474084</v>
      </c>
      <c r="AW354" s="15">
        <f t="shared" si="243"/>
        <v>12474084</v>
      </c>
      <c r="AX354" s="124"/>
      <c r="AY354" s="132" t="e">
        <f t="shared" si="247"/>
        <v>#DIV/0!</v>
      </c>
      <c r="AZ354" s="132" t="e">
        <f t="shared" si="248"/>
        <v>#DIV/0!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32" t="e">
        <f t="shared" si="249"/>
        <v>#DIV/0!</v>
      </c>
      <c r="BL354" s="15"/>
    </row>
    <row r="355" spans="1:64">
      <c r="A355" s="17">
        <v>302020101</v>
      </c>
      <c r="B355" s="17" t="s">
        <v>537</v>
      </c>
      <c r="C355" s="18">
        <v>30000000</v>
      </c>
      <c r="D355" s="18">
        <v>0</v>
      </c>
      <c r="E355" s="18">
        <v>0</v>
      </c>
      <c r="F355" s="18">
        <v>0</v>
      </c>
      <c r="G355" s="18">
        <f t="shared" si="255"/>
        <v>30000000</v>
      </c>
      <c r="H355" s="18">
        <v>0</v>
      </c>
      <c r="I355" s="18">
        <v>0</v>
      </c>
      <c r="J355" s="18">
        <f t="shared" si="253"/>
        <v>30000000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f t="shared" si="256"/>
        <v>0</v>
      </c>
      <c r="Q355" s="18">
        <f t="shared" si="254"/>
        <v>30000000</v>
      </c>
      <c r="R355" s="18">
        <f t="shared" si="257"/>
        <v>0</v>
      </c>
      <c r="S355" s="124"/>
      <c r="T355" s="18">
        <v>30000000</v>
      </c>
      <c r="U355" s="18"/>
      <c r="V355" s="18"/>
      <c r="W355" s="18"/>
      <c r="X355" s="18"/>
      <c r="Y355" s="18"/>
      <c r="Z355" s="18"/>
      <c r="AA355" s="18"/>
      <c r="AB355" s="18">
        <v>6000000</v>
      </c>
      <c r="AC355" s="18">
        <v>6000000</v>
      </c>
      <c r="AD355" s="18">
        <v>6000000</v>
      </c>
      <c r="AE355" s="18">
        <v>6000000</v>
      </c>
      <c r="AF355" s="18">
        <v>6000000</v>
      </c>
      <c r="AG355" s="18">
        <f t="shared" si="245"/>
        <v>0</v>
      </c>
      <c r="AH355" s="18">
        <f t="shared" si="251"/>
        <v>30000000</v>
      </c>
      <c r="AI355" s="124"/>
      <c r="AJ355" s="18">
        <v>0</v>
      </c>
      <c r="AK355" s="18">
        <v>0</v>
      </c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>
        <f t="shared" si="246"/>
        <v>0</v>
      </c>
      <c r="AW355" s="18">
        <f t="shared" si="243"/>
        <v>0</v>
      </c>
      <c r="AX355" s="124"/>
      <c r="AY355" s="133" t="e">
        <f t="shared" si="247"/>
        <v>#DIV/0!</v>
      </c>
      <c r="AZ355" s="133" t="e">
        <f t="shared" si="248"/>
        <v>#DIV/0!</v>
      </c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33" t="e">
        <f t="shared" si="249"/>
        <v>#DIV/0!</v>
      </c>
      <c r="BL355" s="18"/>
    </row>
    <row r="356" spans="1:64">
      <c r="A356" s="17">
        <v>302020103</v>
      </c>
      <c r="B356" s="17" t="s">
        <v>538</v>
      </c>
      <c r="C356" s="18">
        <v>0</v>
      </c>
      <c r="D356" s="18">
        <v>58109770</v>
      </c>
      <c r="E356" s="18">
        <v>0</v>
      </c>
      <c r="F356" s="18">
        <v>220435542</v>
      </c>
      <c r="G356" s="18">
        <f t="shared" si="255"/>
        <v>278545312</v>
      </c>
      <c r="H356" s="18">
        <v>168278</v>
      </c>
      <c r="I356" s="18">
        <v>49909609</v>
      </c>
      <c r="J356" s="18">
        <f t="shared" si="253"/>
        <v>228635703</v>
      </c>
      <c r="K356" s="18">
        <v>12474084</v>
      </c>
      <c r="L356" s="18">
        <v>12474084</v>
      </c>
      <c r="M356" s="18">
        <v>49741331</v>
      </c>
      <c r="N356" s="18">
        <v>58109770</v>
      </c>
      <c r="O356" s="18">
        <v>58109770</v>
      </c>
      <c r="P356" s="18">
        <f t="shared" si="256"/>
        <v>8200161</v>
      </c>
      <c r="Q356" s="18">
        <f t="shared" si="254"/>
        <v>220435542</v>
      </c>
      <c r="R356" s="18">
        <f t="shared" si="257"/>
        <v>12474084</v>
      </c>
      <c r="S356" s="124"/>
      <c r="T356" s="18">
        <v>278545312</v>
      </c>
      <c r="U356" s="18"/>
      <c r="V356" s="18"/>
      <c r="W356" s="18"/>
      <c r="X356" s="18">
        <v>30949479.111111112</v>
      </c>
      <c r="Y356" s="18">
        <v>30949479.111111112</v>
      </c>
      <c r="Z356" s="18">
        <v>30949479.111111112</v>
      </c>
      <c r="AA356" s="18">
        <v>30949479.111111112</v>
      </c>
      <c r="AB356" s="18">
        <v>30949479.111111112</v>
      </c>
      <c r="AC356" s="18">
        <v>30949479.111111112</v>
      </c>
      <c r="AD356" s="18">
        <v>30949479.111111112</v>
      </c>
      <c r="AE356" s="18">
        <v>30949479.111111112</v>
      </c>
      <c r="AF356" s="18">
        <v>30949479.111111112</v>
      </c>
      <c r="AG356" s="18">
        <f t="shared" si="245"/>
        <v>0</v>
      </c>
      <c r="AH356" s="18">
        <f t="shared" si="251"/>
        <v>278545312</v>
      </c>
      <c r="AI356" s="124"/>
      <c r="AJ356" s="18">
        <v>0</v>
      </c>
      <c r="AK356" s="18">
        <v>12474084</v>
      </c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>
        <f t="shared" si="246"/>
        <v>12474084</v>
      </c>
      <c r="AW356" s="18">
        <f t="shared" si="243"/>
        <v>12474084</v>
      </c>
      <c r="AX356" s="124"/>
      <c r="AY356" s="133" t="e">
        <f t="shared" si="247"/>
        <v>#DIV/0!</v>
      </c>
      <c r="AZ356" s="133" t="e">
        <f t="shared" si="248"/>
        <v>#DIV/0!</v>
      </c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33" t="e">
        <f t="shared" si="249"/>
        <v>#DIV/0!</v>
      </c>
      <c r="BL356" s="18"/>
    </row>
    <row r="357" spans="1:64">
      <c r="A357" s="13">
        <v>3020202</v>
      </c>
      <c r="B357" s="14" t="s">
        <v>539</v>
      </c>
      <c r="C357" s="15">
        <f>+C358</f>
        <v>1000</v>
      </c>
      <c r="D357" s="15">
        <f t="shared" ref="D357:AF357" si="265">+D358</f>
        <v>0</v>
      </c>
      <c r="E357" s="15">
        <f t="shared" si="265"/>
        <v>0</v>
      </c>
      <c r="F357" s="15">
        <f t="shared" si="265"/>
        <v>18315485</v>
      </c>
      <c r="G357" s="15">
        <f t="shared" si="265"/>
        <v>18316485</v>
      </c>
      <c r="H357" s="15">
        <f t="shared" si="265"/>
        <v>0</v>
      </c>
      <c r="I357" s="15">
        <f t="shared" si="265"/>
        <v>0</v>
      </c>
      <c r="J357" s="15">
        <f t="shared" si="265"/>
        <v>18316485</v>
      </c>
      <c r="K357" s="15">
        <f t="shared" si="265"/>
        <v>0</v>
      </c>
      <c r="L357" s="15">
        <f t="shared" si="265"/>
        <v>0</v>
      </c>
      <c r="M357" s="15">
        <f t="shared" si="265"/>
        <v>0</v>
      </c>
      <c r="N357" s="15">
        <f t="shared" si="265"/>
        <v>0</v>
      </c>
      <c r="O357" s="15">
        <f t="shared" si="265"/>
        <v>0</v>
      </c>
      <c r="P357" s="15">
        <f t="shared" si="265"/>
        <v>0</v>
      </c>
      <c r="Q357" s="15">
        <f t="shared" si="265"/>
        <v>18316485</v>
      </c>
      <c r="R357" s="15">
        <f t="shared" si="265"/>
        <v>0</v>
      </c>
      <c r="S357" s="124"/>
      <c r="T357" s="15">
        <f t="shared" si="265"/>
        <v>18316485</v>
      </c>
      <c r="U357" s="15">
        <f t="shared" si="265"/>
        <v>0</v>
      </c>
      <c r="V357" s="15">
        <f t="shared" si="265"/>
        <v>0</v>
      </c>
      <c r="W357" s="15">
        <f t="shared" si="265"/>
        <v>0</v>
      </c>
      <c r="X357" s="15">
        <f t="shared" si="265"/>
        <v>9158242.5</v>
      </c>
      <c r="Y357" s="15">
        <f t="shared" si="265"/>
        <v>0</v>
      </c>
      <c r="Z357" s="15">
        <f t="shared" si="265"/>
        <v>0</v>
      </c>
      <c r="AA357" s="15">
        <f t="shared" si="265"/>
        <v>0</v>
      </c>
      <c r="AB357" s="15">
        <f t="shared" si="265"/>
        <v>0</v>
      </c>
      <c r="AC357" s="15">
        <f t="shared" si="265"/>
        <v>9158242.5</v>
      </c>
      <c r="AD357" s="15">
        <f t="shared" si="265"/>
        <v>0</v>
      </c>
      <c r="AE357" s="15">
        <f t="shared" si="265"/>
        <v>0</v>
      </c>
      <c r="AF357" s="15">
        <f t="shared" si="265"/>
        <v>0</v>
      </c>
      <c r="AG357" s="15">
        <f t="shared" si="245"/>
        <v>0</v>
      </c>
      <c r="AH357" s="15">
        <f t="shared" si="251"/>
        <v>18316485</v>
      </c>
      <c r="AI357" s="124"/>
      <c r="AJ357" s="15">
        <v>0</v>
      </c>
      <c r="AK357" s="15">
        <v>0</v>
      </c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>
        <f t="shared" si="246"/>
        <v>0</v>
      </c>
      <c r="AW357" s="15">
        <f t="shared" si="243"/>
        <v>0</v>
      </c>
      <c r="AX357" s="124"/>
      <c r="AY357" s="132" t="e">
        <f t="shared" si="247"/>
        <v>#DIV/0!</v>
      </c>
      <c r="AZ357" s="132" t="e">
        <f t="shared" si="248"/>
        <v>#DIV/0!</v>
      </c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32" t="e">
        <f t="shared" si="249"/>
        <v>#DIV/0!</v>
      </c>
      <c r="BL357" s="15"/>
    </row>
    <row r="358" spans="1:64">
      <c r="A358" s="17">
        <v>302020203</v>
      </c>
      <c r="B358" s="17" t="s">
        <v>540</v>
      </c>
      <c r="C358" s="18">
        <v>1000</v>
      </c>
      <c r="D358" s="18">
        <v>0</v>
      </c>
      <c r="E358" s="18">
        <v>0</v>
      </c>
      <c r="F358" s="18">
        <v>18315485</v>
      </c>
      <c r="G358" s="18">
        <f t="shared" si="255"/>
        <v>18316485</v>
      </c>
      <c r="H358" s="18">
        <v>0</v>
      </c>
      <c r="I358" s="18">
        <v>0</v>
      </c>
      <c r="J358" s="18">
        <f t="shared" si="253"/>
        <v>18316485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f t="shared" si="256"/>
        <v>0</v>
      </c>
      <c r="Q358" s="18">
        <f t="shared" si="254"/>
        <v>18316485</v>
      </c>
      <c r="R358" s="18">
        <f t="shared" si="257"/>
        <v>0</v>
      </c>
      <c r="S358" s="124"/>
      <c r="T358" s="18">
        <v>18316485</v>
      </c>
      <c r="U358" s="18"/>
      <c r="V358" s="18"/>
      <c r="W358" s="18"/>
      <c r="X358" s="18">
        <f>+T358/2</f>
        <v>9158242.5</v>
      </c>
      <c r="Y358" s="18"/>
      <c r="Z358" s="18"/>
      <c r="AA358" s="18"/>
      <c r="AB358" s="18"/>
      <c r="AC358" s="18">
        <v>9158242.5</v>
      </c>
      <c r="AD358" s="18"/>
      <c r="AE358" s="18"/>
      <c r="AF358" s="18"/>
      <c r="AG358" s="18">
        <f t="shared" si="245"/>
        <v>0</v>
      </c>
      <c r="AH358" s="18">
        <f t="shared" si="251"/>
        <v>18316485</v>
      </c>
      <c r="AI358" s="124"/>
      <c r="AJ358" s="18">
        <v>0</v>
      </c>
      <c r="AK358" s="18">
        <v>0</v>
      </c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>
        <f t="shared" si="246"/>
        <v>0</v>
      </c>
      <c r="AW358" s="18">
        <f t="shared" si="243"/>
        <v>0</v>
      </c>
      <c r="AX358" s="124"/>
      <c r="AY358" s="133" t="e">
        <f t="shared" si="247"/>
        <v>#DIV/0!</v>
      </c>
      <c r="AZ358" s="133" t="e">
        <f t="shared" si="248"/>
        <v>#DIV/0!</v>
      </c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33" t="e">
        <f t="shared" si="249"/>
        <v>#DIV/0!</v>
      </c>
      <c r="BL358" s="18"/>
    </row>
    <row r="359" spans="1:64">
      <c r="A359" s="13">
        <v>3020203</v>
      </c>
      <c r="B359" s="14" t="s">
        <v>541</v>
      </c>
      <c r="C359" s="15">
        <f>+C360</f>
        <v>25000000</v>
      </c>
      <c r="D359" s="15">
        <f t="shared" ref="D359:AF359" si="266">+D360</f>
        <v>0</v>
      </c>
      <c r="E359" s="15">
        <f t="shared" si="266"/>
        <v>0</v>
      </c>
      <c r="F359" s="15">
        <f t="shared" si="266"/>
        <v>0</v>
      </c>
      <c r="G359" s="15">
        <f t="shared" si="266"/>
        <v>25000000</v>
      </c>
      <c r="H359" s="15">
        <f t="shared" si="266"/>
        <v>0</v>
      </c>
      <c r="I359" s="15">
        <f t="shared" si="266"/>
        <v>0</v>
      </c>
      <c r="J359" s="15">
        <f t="shared" si="266"/>
        <v>25000000</v>
      </c>
      <c r="K359" s="15">
        <f t="shared" si="266"/>
        <v>0</v>
      </c>
      <c r="L359" s="15">
        <f t="shared" si="266"/>
        <v>0</v>
      </c>
      <c r="M359" s="15">
        <f t="shared" si="266"/>
        <v>0</v>
      </c>
      <c r="N359" s="15">
        <f t="shared" si="266"/>
        <v>0</v>
      </c>
      <c r="O359" s="15">
        <f t="shared" si="266"/>
        <v>0</v>
      </c>
      <c r="P359" s="15">
        <f t="shared" si="266"/>
        <v>0</v>
      </c>
      <c r="Q359" s="15">
        <f t="shared" si="266"/>
        <v>25000000</v>
      </c>
      <c r="R359" s="15">
        <f t="shared" si="266"/>
        <v>0</v>
      </c>
      <c r="S359" s="124"/>
      <c r="T359" s="15">
        <f t="shared" si="266"/>
        <v>25000000</v>
      </c>
      <c r="U359" s="15">
        <f t="shared" si="266"/>
        <v>0</v>
      </c>
      <c r="V359" s="15">
        <f t="shared" si="266"/>
        <v>0</v>
      </c>
      <c r="W359" s="15">
        <f t="shared" si="266"/>
        <v>0</v>
      </c>
      <c r="X359" s="15">
        <f t="shared" si="266"/>
        <v>0</v>
      </c>
      <c r="Y359" s="15">
        <f t="shared" si="266"/>
        <v>3125000</v>
      </c>
      <c r="Z359" s="15">
        <f t="shared" si="266"/>
        <v>3125000</v>
      </c>
      <c r="AA359" s="15">
        <f t="shared" si="266"/>
        <v>3125000</v>
      </c>
      <c r="AB359" s="15">
        <f t="shared" si="266"/>
        <v>3125000</v>
      </c>
      <c r="AC359" s="15">
        <f t="shared" si="266"/>
        <v>3125000</v>
      </c>
      <c r="AD359" s="15">
        <f t="shared" si="266"/>
        <v>3125000</v>
      </c>
      <c r="AE359" s="15">
        <f t="shared" si="266"/>
        <v>3125000</v>
      </c>
      <c r="AF359" s="15">
        <f t="shared" si="266"/>
        <v>3125000</v>
      </c>
      <c r="AG359" s="15">
        <f t="shared" si="245"/>
        <v>0</v>
      </c>
      <c r="AH359" s="15">
        <f t="shared" si="251"/>
        <v>25000000</v>
      </c>
      <c r="AI359" s="124"/>
      <c r="AJ359" s="15">
        <v>0</v>
      </c>
      <c r="AK359" s="15">
        <v>0</v>
      </c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>
        <f t="shared" si="246"/>
        <v>0</v>
      </c>
      <c r="AW359" s="15">
        <f t="shared" si="243"/>
        <v>0</v>
      </c>
      <c r="AX359" s="124"/>
      <c r="AY359" s="132" t="e">
        <f t="shared" si="247"/>
        <v>#DIV/0!</v>
      </c>
      <c r="AZ359" s="132" t="e">
        <f t="shared" si="248"/>
        <v>#DIV/0!</v>
      </c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32" t="e">
        <f t="shared" si="249"/>
        <v>#DIV/0!</v>
      </c>
      <c r="BL359" s="15"/>
    </row>
    <row r="360" spans="1:64">
      <c r="A360" s="17">
        <v>302020302</v>
      </c>
      <c r="B360" s="17" t="s">
        <v>542</v>
      </c>
      <c r="C360" s="18">
        <v>25000000</v>
      </c>
      <c r="D360" s="18">
        <v>0</v>
      </c>
      <c r="E360" s="18">
        <v>0</v>
      </c>
      <c r="F360" s="18">
        <v>0</v>
      </c>
      <c r="G360" s="18">
        <f t="shared" si="255"/>
        <v>25000000</v>
      </c>
      <c r="H360" s="18">
        <v>0</v>
      </c>
      <c r="I360" s="18">
        <v>0</v>
      </c>
      <c r="J360" s="18">
        <f t="shared" si="253"/>
        <v>25000000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f t="shared" si="256"/>
        <v>0</v>
      </c>
      <c r="Q360" s="18">
        <f t="shared" si="254"/>
        <v>25000000</v>
      </c>
      <c r="R360" s="18">
        <f t="shared" si="257"/>
        <v>0</v>
      </c>
      <c r="S360" s="124"/>
      <c r="T360" s="18">
        <v>25000000</v>
      </c>
      <c r="U360" s="18"/>
      <c r="V360" s="18"/>
      <c r="W360" s="18"/>
      <c r="X360" s="18"/>
      <c r="Y360" s="18">
        <v>3125000</v>
      </c>
      <c r="Z360" s="18">
        <v>3125000</v>
      </c>
      <c r="AA360" s="18">
        <v>3125000</v>
      </c>
      <c r="AB360" s="18">
        <v>3125000</v>
      </c>
      <c r="AC360" s="18">
        <v>3125000</v>
      </c>
      <c r="AD360" s="18">
        <v>3125000</v>
      </c>
      <c r="AE360" s="18">
        <v>3125000</v>
      </c>
      <c r="AF360" s="18">
        <v>3125000</v>
      </c>
      <c r="AG360" s="18">
        <f t="shared" si="245"/>
        <v>0</v>
      </c>
      <c r="AH360" s="18">
        <f t="shared" si="251"/>
        <v>25000000</v>
      </c>
      <c r="AI360" s="124"/>
      <c r="AJ360" s="18">
        <v>0</v>
      </c>
      <c r="AK360" s="18">
        <v>0</v>
      </c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>
        <f t="shared" si="246"/>
        <v>0</v>
      </c>
      <c r="AW360" s="18">
        <f t="shared" si="243"/>
        <v>0</v>
      </c>
      <c r="AX360" s="124"/>
      <c r="AY360" s="133" t="e">
        <f t="shared" si="247"/>
        <v>#DIV/0!</v>
      </c>
      <c r="AZ360" s="133" t="e">
        <f t="shared" si="248"/>
        <v>#DIV/0!</v>
      </c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33" t="e">
        <f t="shared" si="249"/>
        <v>#DIV/0!</v>
      </c>
      <c r="BL360" s="18"/>
    </row>
    <row r="361" spans="1:64">
      <c r="A361" s="13">
        <v>30203</v>
      </c>
      <c r="B361" s="14" t="s">
        <v>543</v>
      </c>
      <c r="C361" s="15">
        <f>+C362+C364+C366+C368</f>
        <v>4000</v>
      </c>
      <c r="D361" s="15">
        <f t="shared" ref="D361:AF361" si="267">+D362+D364+D366+D368</f>
        <v>0</v>
      </c>
      <c r="E361" s="15">
        <f t="shared" si="267"/>
        <v>0</v>
      </c>
      <c r="F361" s="15">
        <f t="shared" si="267"/>
        <v>0</v>
      </c>
      <c r="G361" s="15">
        <f t="shared" si="267"/>
        <v>4000</v>
      </c>
      <c r="H361" s="15">
        <f t="shared" si="267"/>
        <v>0</v>
      </c>
      <c r="I361" s="15">
        <f t="shared" si="267"/>
        <v>0</v>
      </c>
      <c r="J361" s="15">
        <f t="shared" si="267"/>
        <v>4000</v>
      </c>
      <c r="K361" s="15">
        <f t="shared" si="267"/>
        <v>0</v>
      </c>
      <c r="L361" s="15">
        <f t="shared" si="267"/>
        <v>0</v>
      </c>
      <c r="M361" s="15">
        <f t="shared" si="267"/>
        <v>0</v>
      </c>
      <c r="N361" s="15">
        <f t="shared" si="267"/>
        <v>0</v>
      </c>
      <c r="O361" s="15">
        <f t="shared" si="267"/>
        <v>0</v>
      </c>
      <c r="P361" s="15">
        <f t="shared" si="267"/>
        <v>0</v>
      </c>
      <c r="Q361" s="15">
        <f t="shared" si="267"/>
        <v>4000</v>
      </c>
      <c r="R361" s="15">
        <f t="shared" si="267"/>
        <v>0</v>
      </c>
      <c r="S361" s="124"/>
      <c r="T361" s="15">
        <f t="shared" si="267"/>
        <v>4000</v>
      </c>
      <c r="U361" s="15">
        <f t="shared" si="267"/>
        <v>0</v>
      </c>
      <c r="V361" s="15">
        <f t="shared" si="267"/>
        <v>0</v>
      </c>
      <c r="W361" s="15">
        <f t="shared" si="267"/>
        <v>0</v>
      </c>
      <c r="X361" s="15">
        <f t="shared" si="267"/>
        <v>4000</v>
      </c>
      <c r="Y361" s="15">
        <f t="shared" si="267"/>
        <v>0</v>
      </c>
      <c r="Z361" s="15">
        <f t="shared" si="267"/>
        <v>0</v>
      </c>
      <c r="AA361" s="15">
        <f t="shared" si="267"/>
        <v>0</v>
      </c>
      <c r="AB361" s="15">
        <f t="shared" si="267"/>
        <v>0</v>
      </c>
      <c r="AC361" s="15">
        <f t="shared" si="267"/>
        <v>0</v>
      </c>
      <c r="AD361" s="15">
        <f t="shared" si="267"/>
        <v>0</v>
      </c>
      <c r="AE361" s="15">
        <f t="shared" si="267"/>
        <v>0</v>
      </c>
      <c r="AF361" s="15">
        <f t="shared" si="267"/>
        <v>0</v>
      </c>
      <c r="AG361" s="15">
        <f t="shared" si="245"/>
        <v>0</v>
      </c>
      <c r="AH361" s="15">
        <f t="shared" si="251"/>
        <v>4000</v>
      </c>
      <c r="AI361" s="124"/>
      <c r="AJ361" s="15">
        <v>0</v>
      </c>
      <c r="AK361" s="15">
        <v>0</v>
      </c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>
        <f t="shared" si="246"/>
        <v>0</v>
      </c>
      <c r="AW361" s="15">
        <f t="shared" si="243"/>
        <v>0</v>
      </c>
      <c r="AX361" s="124"/>
      <c r="AY361" s="132" t="e">
        <f t="shared" si="247"/>
        <v>#DIV/0!</v>
      </c>
      <c r="AZ361" s="132" t="e">
        <f t="shared" si="248"/>
        <v>#DIV/0!</v>
      </c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32" t="e">
        <f t="shared" si="249"/>
        <v>#DIV/0!</v>
      </c>
      <c r="BL361" s="15"/>
    </row>
    <row r="362" spans="1:64">
      <c r="A362" s="13">
        <v>3020301</v>
      </c>
      <c r="B362" s="14" t="s">
        <v>544</v>
      </c>
      <c r="C362" s="15">
        <f>+C363</f>
        <v>1000</v>
      </c>
      <c r="D362" s="15">
        <f t="shared" ref="D362:AF362" si="268">+D363</f>
        <v>0</v>
      </c>
      <c r="E362" s="15">
        <f t="shared" si="268"/>
        <v>0</v>
      </c>
      <c r="F362" s="15">
        <f t="shared" si="268"/>
        <v>0</v>
      </c>
      <c r="G362" s="15">
        <f t="shared" si="268"/>
        <v>1000</v>
      </c>
      <c r="H362" s="15">
        <f t="shared" si="268"/>
        <v>0</v>
      </c>
      <c r="I362" s="15">
        <f t="shared" si="268"/>
        <v>0</v>
      </c>
      <c r="J362" s="15">
        <f t="shared" si="268"/>
        <v>1000</v>
      </c>
      <c r="K362" s="15">
        <f t="shared" si="268"/>
        <v>0</v>
      </c>
      <c r="L362" s="15">
        <f t="shared" si="268"/>
        <v>0</v>
      </c>
      <c r="M362" s="15">
        <f t="shared" si="268"/>
        <v>0</v>
      </c>
      <c r="N362" s="15">
        <f t="shared" si="268"/>
        <v>0</v>
      </c>
      <c r="O362" s="15">
        <f t="shared" si="268"/>
        <v>0</v>
      </c>
      <c r="P362" s="15">
        <f t="shared" si="268"/>
        <v>0</v>
      </c>
      <c r="Q362" s="15">
        <f t="shared" si="268"/>
        <v>1000</v>
      </c>
      <c r="R362" s="15">
        <f t="shared" si="268"/>
        <v>0</v>
      </c>
      <c r="S362" s="124"/>
      <c r="T362" s="15">
        <f t="shared" si="268"/>
        <v>1000</v>
      </c>
      <c r="U362" s="15">
        <f t="shared" si="268"/>
        <v>0</v>
      </c>
      <c r="V362" s="15">
        <f t="shared" si="268"/>
        <v>0</v>
      </c>
      <c r="W362" s="15">
        <f t="shared" si="268"/>
        <v>0</v>
      </c>
      <c r="X362" s="15">
        <f t="shared" si="268"/>
        <v>1000</v>
      </c>
      <c r="Y362" s="15">
        <f t="shared" si="268"/>
        <v>0</v>
      </c>
      <c r="Z362" s="15">
        <f t="shared" si="268"/>
        <v>0</v>
      </c>
      <c r="AA362" s="15">
        <f t="shared" si="268"/>
        <v>0</v>
      </c>
      <c r="AB362" s="15">
        <f t="shared" si="268"/>
        <v>0</v>
      </c>
      <c r="AC362" s="15">
        <f t="shared" si="268"/>
        <v>0</v>
      </c>
      <c r="AD362" s="15">
        <f t="shared" si="268"/>
        <v>0</v>
      </c>
      <c r="AE362" s="15">
        <f t="shared" si="268"/>
        <v>0</v>
      </c>
      <c r="AF362" s="15">
        <f t="shared" si="268"/>
        <v>0</v>
      </c>
      <c r="AG362" s="15">
        <f t="shared" si="245"/>
        <v>0</v>
      </c>
      <c r="AH362" s="15">
        <f t="shared" si="251"/>
        <v>1000</v>
      </c>
      <c r="AI362" s="124"/>
      <c r="AJ362" s="15">
        <v>0</v>
      </c>
      <c r="AK362" s="15">
        <v>0</v>
      </c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>
        <f t="shared" si="246"/>
        <v>0</v>
      </c>
      <c r="AW362" s="15">
        <f t="shared" si="243"/>
        <v>0</v>
      </c>
      <c r="AX362" s="124"/>
      <c r="AY362" s="132" t="e">
        <f t="shared" si="247"/>
        <v>#DIV/0!</v>
      </c>
      <c r="AZ362" s="132" t="e">
        <f t="shared" si="248"/>
        <v>#DIV/0!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32" t="e">
        <f t="shared" si="249"/>
        <v>#DIV/0!</v>
      </c>
      <c r="BL362" s="15"/>
    </row>
    <row r="363" spans="1:64">
      <c r="A363" s="17">
        <v>302030103</v>
      </c>
      <c r="B363" s="17" t="s">
        <v>545</v>
      </c>
      <c r="C363" s="18">
        <v>1000</v>
      </c>
      <c r="D363" s="18">
        <v>0</v>
      </c>
      <c r="E363" s="18">
        <v>0</v>
      </c>
      <c r="F363" s="18">
        <v>0</v>
      </c>
      <c r="G363" s="18">
        <f t="shared" si="255"/>
        <v>1000</v>
      </c>
      <c r="H363" s="18">
        <v>0</v>
      </c>
      <c r="I363" s="18">
        <v>0</v>
      </c>
      <c r="J363" s="18">
        <f t="shared" si="253"/>
        <v>1000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f t="shared" si="256"/>
        <v>0</v>
      </c>
      <c r="Q363" s="18">
        <f t="shared" si="254"/>
        <v>1000</v>
      </c>
      <c r="R363" s="18">
        <f t="shared" si="257"/>
        <v>0</v>
      </c>
      <c r="S363" s="124"/>
      <c r="T363" s="18">
        <v>1000</v>
      </c>
      <c r="U363" s="18"/>
      <c r="V363" s="18"/>
      <c r="W363" s="18"/>
      <c r="X363" s="18">
        <v>1000</v>
      </c>
      <c r="Y363" s="18"/>
      <c r="Z363" s="18"/>
      <c r="AA363" s="18"/>
      <c r="AB363" s="18"/>
      <c r="AC363" s="18"/>
      <c r="AD363" s="18"/>
      <c r="AE363" s="18"/>
      <c r="AF363" s="18"/>
      <c r="AG363" s="18">
        <f t="shared" si="245"/>
        <v>0</v>
      </c>
      <c r="AH363" s="18">
        <f t="shared" si="251"/>
        <v>1000</v>
      </c>
      <c r="AI363" s="124"/>
      <c r="AJ363" s="18">
        <v>0</v>
      </c>
      <c r="AK363" s="18">
        <v>0</v>
      </c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>
        <f t="shared" si="246"/>
        <v>0</v>
      </c>
      <c r="AW363" s="18">
        <f t="shared" si="243"/>
        <v>0</v>
      </c>
      <c r="AX363" s="124"/>
      <c r="AY363" s="133" t="e">
        <f t="shared" si="247"/>
        <v>#DIV/0!</v>
      </c>
      <c r="AZ363" s="133" t="e">
        <f t="shared" si="248"/>
        <v>#DIV/0!</v>
      </c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33" t="e">
        <f t="shared" si="249"/>
        <v>#DIV/0!</v>
      </c>
      <c r="BL363" s="18"/>
    </row>
    <row r="364" spans="1:64">
      <c r="A364" s="13">
        <v>3020302</v>
      </c>
      <c r="B364" s="14" t="s">
        <v>546</v>
      </c>
      <c r="C364" s="15">
        <f>+C365</f>
        <v>1000</v>
      </c>
      <c r="D364" s="15">
        <f t="shared" ref="D364:AF364" si="269">+D365</f>
        <v>0</v>
      </c>
      <c r="E364" s="15">
        <f t="shared" si="269"/>
        <v>0</v>
      </c>
      <c r="F364" s="15">
        <f t="shared" si="269"/>
        <v>0</v>
      </c>
      <c r="G364" s="15">
        <f t="shared" si="269"/>
        <v>1000</v>
      </c>
      <c r="H364" s="15">
        <f t="shared" si="269"/>
        <v>0</v>
      </c>
      <c r="I364" s="15">
        <f t="shared" si="269"/>
        <v>0</v>
      </c>
      <c r="J364" s="15">
        <f t="shared" si="269"/>
        <v>1000</v>
      </c>
      <c r="K364" s="15">
        <f t="shared" si="269"/>
        <v>0</v>
      </c>
      <c r="L364" s="15">
        <f t="shared" si="269"/>
        <v>0</v>
      </c>
      <c r="M364" s="15">
        <f t="shared" si="269"/>
        <v>0</v>
      </c>
      <c r="N364" s="15">
        <f t="shared" si="269"/>
        <v>0</v>
      </c>
      <c r="O364" s="15">
        <f t="shared" si="269"/>
        <v>0</v>
      </c>
      <c r="P364" s="15">
        <f t="shared" si="269"/>
        <v>0</v>
      </c>
      <c r="Q364" s="15">
        <f t="shared" si="269"/>
        <v>1000</v>
      </c>
      <c r="R364" s="15">
        <f t="shared" si="269"/>
        <v>0</v>
      </c>
      <c r="S364" s="124"/>
      <c r="T364" s="15">
        <f t="shared" si="269"/>
        <v>1000</v>
      </c>
      <c r="U364" s="15">
        <f t="shared" si="269"/>
        <v>0</v>
      </c>
      <c r="V364" s="15">
        <f t="shared" si="269"/>
        <v>0</v>
      </c>
      <c r="W364" s="15">
        <f t="shared" si="269"/>
        <v>0</v>
      </c>
      <c r="X364" s="15">
        <f t="shared" si="269"/>
        <v>1000</v>
      </c>
      <c r="Y364" s="15">
        <f t="shared" si="269"/>
        <v>0</v>
      </c>
      <c r="Z364" s="15">
        <f t="shared" si="269"/>
        <v>0</v>
      </c>
      <c r="AA364" s="15">
        <f t="shared" si="269"/>
        <v>0</v>
      </c>
      <c r="AB364" s="15">
        <f t="shared" si="269"/>
        <v>0</v>
      </c>
      <c r="AC364" s="15">
        <f t="shared" si="269"/>
        <v>0</v>
      </c>
      <c r="AD364" s="15">
        <f t="shared" si="269"/>
        <v>0</v>
      </c>
      <c r="AE364" s="15">
        <f t="shared" si="269"/>
        <v>0</v>
      </c>
      <c r="AF364" s="15">
        <f t="shared" si="269"/>
        <v>0</v>
      </c>
      <c r="AG364" s="15">
        <f t="shared" si="245"/>
        <v>0</v>
      </c>
      <c r="AH364" s="15">
        <f t="shared" si="251"/>
        <v>1000</v>
      </c>
      <c r="AI364" s="124"/>
      <c r="AJ364" s="15">
        <v>0</v>
      </c>
      <c r="AK364" s="15">
        <v>0</v>
      </c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>
        <f t="shared" si="246"/>
        <v>0</v>
      </c>
      <c r="AW364" s="15">
        <f t="shared" si="243"/>
        <v>0</v>
      </c>
      <c r="AX364" s="124"/>
      <c r="AY364" s="132" t="e">
        <f t="shared" si="247"/>
        <v>#DIV/0!</v>
      </c>
      <c r="AZ364" s="132" t="e">
        <f t="shared" si="248"/>
        <v>#DIV/0!</v>
      </c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32" t="e">
        <f t="shared" si="249"/>
        <v>#DIV/0!</v>
      </c>
      <c r="BL364" s="15"/>
    </row>
    <row r="365" spans="1:64">
      <c r="A365" s="17">
        <v>302030203</v>
      </c>
      <c r="B365" s="17" t="s">
        <v>547</v>
      </c>
      <c r="C365" s="18">
        <v>1000</v>
      </c>
      <c r="D365" s="18">
        <v>0</v>
      </c>
      <c r="E365" s="18">
        <v>0</v>
      </c>
      <c r="F365" s="18">
        <v>0</v>
      </c>
      <c r="G365" s="18">
        <f t="shared" si="255"/>
        <v>1000</v>
      </c>
      <c r="H365" s="18">
        <v>0</v>
      </c>
      <c r="I365" s="18">
        <v>0</v>
      </c>
      <c r="J365" s="18">
        <f t="shared" si="253"/>
        <v>1000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f t="shared" si="256"/>
        <v>0</v>
      </c>
      <c r="Q365" s="18">
        <f t="shared" si="254"/>
        <v>1000</v>
      </c>
      <c r="R365" s="18">
        <f t="shared" si="257"/>
        <v>0</v>
      </c>
      <c r="S365" s="124"/>
      <c r="T365" s="18">
        <v>1000</v>
      </c>
      <c r="U365" s="18"/>
      <c r="V365" s="18"/>
      <c r="W365" s="18"/>
      <c r="X365" s="18">
        <v>1000</v>
      </c>
      <c r="Y365" s="18"/>
      <c r="Z365" s="18"/>
      <c r="AA365" s="18"/>
      <c r="AB365" s="18"/>
      <c r="AC365" s="18"/>
      <c r="AD365" s="18"/>
      <c r="AE365" s="18"/>
      <c r="AF365" s="18"/>
      <c r="AG365" s="18">
        <f t="shared" si="245"/>
        <v>0</v>
      </c>
      <c r="AH365" s="18">
        <f t="shared" si="251"/>
        <v>1000</v>
      </c>
      <c r="AI365" s="124"/>
      <c r="AJ365" s="18">
        <v>0</v>
      </c>
      <c r="AK365" s="18">
        <v>0</v>
      </c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>
        <f t="shared" si="246"/>
        <v>0</v>
      </c>
      <c r="AW365" s="18">
        <f t="shared" si="243"/>
        <v>0</v>
      </c>
      <c r="AX365" s="124"/>
      <c r="AY365" s="133" t="e">
        <f t="shared" si="247"/>
        <v>#DIV/0!</v>
      </c>
      <c r="AZ365" s="133" t="e">
        <f t="shared" si="248"/>
        <v>#DIV/0!</v>
      </c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33" t="e">
        <f t="shared" si="249"/>
        <v>#DIV/0!</v>
      </c>
      <c r="BL365" s="18"/>
    </row>
    <row r="366" spans="1:64">
      <c r="A366" s="13">
        <v>3020303</v>
      </c>
      <c r="B366" s="14" t="s">
        <v>548</v>
      </c>
      <c r="C366" s="15">
        <f>+C367</f>
        <v>1000</v>
      </c>
      <c r="D366" s="15">
        <f t="shared" ref="D366:AF366" si="270">+D367</f>
        <v>0</v>
      </c>
      <c r="E366" s="15">
        <f t="shared" si="270"/>
        <v>0</v>
      </c>
      <c r="F366" s="15">
        <f t="shared" si="270"/>
        <v>0</v>
      </c>
      <c r="G366" s="15">
        <f t="shared" si="270"/>
        <v>1000</v>
      </c>
      <c r="H366" s="15">
        <f t="shared" si="270"/>
        <v>0</v>
      </c>
      <c r="I366" s="15">
        <f t="shared" si="270"/>
        <v>0</v>
      </c>
      <c r="J366" s="15">
        <f t="shared" si="270"/>
        <v>1000</v>
      </c>
      <c r="K366" s="15">
        <f t="shared" si="270"/>
        <v>0</v>
      </c>
      <c r="L366" s="15">
        <f t="shared" si="270"/>
        <v>0</v>
      </c>
      <c r="M366" s="15">
        <f t="shared" si="270"/>
        <v>0</v>
      </c>
      <c r="N366" s="15">
        <f t="shared" si="270"/>
        <v>0</v>
      </c>
      <c r="O366" s="15">
        <f t="shared" si="270"/>
        <v>0</v>
      </c>
      <c r="P366" s="15">
        <f t="shared" si="270"/>
        <v>0</v>
      </c>
      <c r="Q366" s="15">
        <f t="shared" si="270"/>
        <v>1000</v>
      </c>
      <c r="R366" s="15">
        <f t="shared" si="270"/>
        <v>0</v>
      </c>
      <c r="S366" s="124"/>
      <c r="T366" s="15">
        <f t="shared" si="270"/>
        <v>1000</v>
      </c>
      <c r="U366" s="15">
        <f t="shared" si="270"/>
        <v>0</v>
      </c>
      <c r="V366" s="15">
        <f t="shared" si="270"/>
        <v>0</v>
      </c>
      <c r="W366" s="15">
        <f t="shared" si="270"/>
        <v>0</v>
      </c>
      <c r="X366" s="15">
        <f t="shared" si="270"/>
        <v>1000</v>
      </c>
      <c r="Y366" s="15">
        <f t="shared" si="270"/>
        <v>0</v>
      </c>
      <c r="Z366" s="15">
        <f t="shared" si="270"/>
        <v>0</v>
      </c>
      <c r="AA366" s="15">
        <f t="shared" si="270"/>
        <v>0</v>
      </c>
      <c r="AB366" s="15">
        <f t="shared" si="270"/>
        <v>0</v>
      </c>
      <c r="AC366" s="15">
        <f t="shared" si="270"/>
        <v>0</v>
      </c>
      <c r="AD366" s="15">
        <f t="shared" si="270"/>
        <v>0</v>
      </c>
      <c r="AE366" s="15">
        <f t="shared" si="270"/>
        <v>0</v>
      </c>
      <c r="AF366" s="15">
        <f t="shared" si="270"/>
        <v>0</v>
      </c>
      <c r="AG366" s="15">
        <f t="shared" si="245"/>
        <v>0</v>
      </c>
      <c r="AH366" s="15">
        <f t="shared" si="251"/>
        <v>1000</v>
      </c>
      <c r="AI366" s="124"/>
      <c r="AJ366" s="15">
        <v>0</v>
      </c>
      <c r="AK366" s="15">
        <v>0</v>
      </c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>
        <f t="shared" si="246"/>
        <v>0</v>
      </c>
      <c r="AW366" s="15">
        <f t="shared" si="243"/>
        <v>0</v>
      </c>
      <c r="AX366" s="124"/>
      <c r="AY366" s="132" t="e">
        <f t="shared" si="247"/>
        <v>#DIV/0!</v>
      </c>
      <c r="AZ366" s="132" t="e">
        <f t="shared" si="248"/>
        <v>#DIV/0!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32" t="e">
        <f t="shared" si="249"/>
        <v>#DIV/0!</v>
      </c>
      <c r="BL366" s="15"/>
    </row>
    <row r="367" spans="1:64">
      <c r="A367" s="17">
        <v>302030303</v>
      </c>
      <c r="B367" s="17" t="s">
        <v>549</v>
      </c>
      <c r="C367" s="18">
        <v>1000</v>
      </c>
      <c r="D367" s="18">
        <v>0</v>
      </c>
      <c r="E367" s="18">
        <v>0</v>
      </c>
      <c r="F367" s="18">
        <v>0</v>
      </c>
      <c r="G367" s="18">
        <f t="shared" si="255"/>
        <v>1000</v>
      </c>
      <c r="H367" s="18">
        <v>0</v>
      </c>
      <c r="I367" s="18">
        <v>0</v>
      </c>
      <c r="J367" s="18">
        <f t="shared" si="253"/>
        <v>1000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f t="shared" si="256"/>
        <v>0</v>
      </c>
      <c r="Q367" s="18">
        <f t="shared" si="254"/>
        <v>1000</v>
      </c>
      <c r="R367" s="18">
        <f t="shared" si="257"/>
        <v>0</v>
      </c>
      <c r="S367" s="124"/>
      <c r="T367" s="18">
        <v>1000</v>
      </c>
      <c r="U367" s="18"/>
      <c r="V367" s="18"/>
      <c r="W367" s="18"/>
      <c r="X367" s="18">
        <v>1000</v>
      </c>
      <c r="Y367" s="18"/>
      <c r="Z367" s="18"/>
      <c r="AA367" s="18"/>
      <c r="AB367" s="18"/>
      <c r="AC367" s="18"/>
      <c r="AD367" s="18"/>
      <c r="AE367" s="18"/>
      <c r="AF367" s="18"/>
      <c r="AG367" s="18">
        <f t="shared" si="245"/>
        <v>0</v>
      </c>
      <c r="AH367" s="18">
        <f t="shared" si="251"/>
        <v>1000</v>
      </c>
      <c r="AI367" s="124"/>
      <c r="AJ367" s="18">
        <v>0</v>
      </c>
      <c r="AK367" s="18">
        <v>0</v>
      </c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>
        <f t="shared" si="246"/>
        <v>0</v>
      </c>
      <c r="AW367" s="18">
        <f t="shared" si="243"/>
        <v>0</v>
      </c>
      <c r="AX367" s="124"/>
      <c r="AY367" s="133" t="e">
        <f t="shared" si="247"/>
        <v>#DIV/0!</v>
      </c>
      <c r="AZ367" s="133" t="e">
        <f t="shared" si="248"/>
        <v>#DIV/0!</v>
      </c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33" t="e">
        <f t="shared" si="249"/>
        <v>#DIV/0!</v>
      </c>
      <c r="BL367" s="18"/>
    </row>
    <row r="368" spans="1:64">
      <c r="A368" s="13">
        <v>3020304</v>
      </c>
      <c r="B368" s="14" t="s">
        <v>550</v>
      </c>
      <c r="C368" s="15">
        <f>+C369</f>
        <v>1000</v>
      </c>
      <c r="D368" s="15">
        <f t="shared" ref="D368:AF368" si="271">+D369</f>
        <v>0</v>
      </c>
      <c r="E368" s="15">
        <f t="shared" si="271"/>
        <v>0</v>
      </c>
      <c r="F368" s="15">
        <f t="shared" si="271"/>
        <v>0</v>
      </c>
      <c r="G368" s="15">
        <f t="shared" si="271"/>
        <v>1000</v>
      </c>
      <c r="H368" s="15">
        <f t="shared" si="271"/>
        <v>0</v>
      </c>
      <c r="I368" s="15">
        <f t="shared" si="271"/>
        <v>0</v>
      </c>
      <c r="J368" s="15">
        <f t="shared" si="271"/>
        <v>1000</v>
      </c>
      <c r="K368" s="15">
        <f t="shared" si="271"/>
        <v>0</v>
      </c>
      <c r="L368" s="15">
        <f t="shared" si="271"/>
        <v>0</v>
      </c>
      <c r="M368" s="15">
        <f t="shared" si="271"/>
        <v>0</v>
      </c>
      <c r="N368" s="15">
        <f t="shared" si="271"/>
        <v>0</v>
      </c>
      <c r="O368" s="15">
        <f t="shared" si="271"/>
        <v>0</v>
      </c>
      <c r="P368" s="15">
        <f t="shared" si="271"/>
        <v>0</v>
      </c>
      <c r="Q368" s="15">
        <f t="shared" si="271"/>
        <v>1000</v>
      </c>
      <c r="R368" s="15">
        <f t="shared" si="271"/>
        <v>0</v>
      </c>
      <c r="S368" s="124"/>
      <c r="T368" s="15">
        <f t="shared" si="271"/>
        <v>1000</v>
      </c>
      <c r="U368" s="15">
        <f t="shared" si="271"/>
        <v>0</v>
      </c>
      <c r="V368" s="15">
        <f t="shared" si="271"/>
        <v>0</v>
      </c>
      <c r="W368" s="15">
        <f t="shared" si="271"/>
        <v>0</v>
      </c>
      <c r="X368" s="15">
        <f t="shared" si="271"/>
        <v>1000</v>
      </c>
      <c r="Y368" s="15">
        <f t="shared" si="271"/>
        <v>0</v>
      </c>
      <c r="Z368" s="15">
        <f t="shared" si="271"/>
        <v>0</v>
      </c>
      <c r="AA368" s="15">
        <f t="shared" si="271"/>
        <v>0</v>
      </c>
      <c r="AB368" s="15">
        <f t="shared" si="271"/>
        <v>0</v>
      </c>
      <c r="AC368" s="15">
        <f t="shared" si="271"/>
        <v>0</v>
      </c>
      <c r="AD368" s="15">
        <f t="shared" si="271"/>
        <v>0</v>
      </c>
      <c r="AE368" s="15">
        <f t="shared" si="271"/>
        <v>0</v>
      </c>
      <c r="AF368" s="15">
        <f t="shared" si="271"/>
        <v>0</v>
      </c>
      <c r="AG368" s="15">
        <f t="shared" si="245"/>
        <v>0</v>
      </c>
      <c r="AH368" s="15">
        <f t="shared" si="251"/>
        <v>1000</v>
      </c>
      <c r="AI368" s="124"/>
      <c r="AJ368" s="15">
        <v>0</v>
      </c>
      <c r="AK368" s="15">
        <v>0</v>
      </c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>
        <f t="shared" si="246"/>
        <v>0</v>
      </c>
      <c r="AW368" s="15">
        <f t="shared" si="243"/>
        <v>0</v>
      </c>
      <c r="AX368" s="124"/>
      <c r="AY368" s="132" t="e">
        <f t="shared" si="247"/>
        <v>#DIV/0!</v>
      </c>
      <c r="AZ368" s="132" t="e">
        <f t="shared" si="248"/>
        <v>#DIV/0!</v>
      </c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32" t="e">
        <f t="shared" si="249"/>
        <v>#DIV/0!</v>
      </c>
      <c r="BL368" s="15"/>
    </row>
    <row r="369" spans="1:64">
      <c r="A369" s="17">
        <v>302030403</v>
      </c>
      <c r="B369" s="17" t="s">
        <v>551</v>
      </c>
      <c r="C369" s="18">
        <v>1000</v>
      </c>
      <c r="D369" s="18">
        <v>0</v>
      </c>
      <c r="E369" s="18">
        <v>0</v>
      </c>
      <c r="F369" s="18">
        <v>0</v>
      </c>
      <c r="G369" s="18">
        <f t="shared" si="255"/>
        <v>1000</v>
      </c>
      <c r="H369" s="18">
        <v>0</v>
      </c>
      <c r="I369" s="18">
        <v>0</v>
      </c>
      <c r="J369" s="18">
        <f t="shared" si="253"/>
        <v>1000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f t="shared" si="256"/>
        <v>0</v>
      </c>
      <c r="Q369" s="18">
        <f t="shared" si="254"/>
        <v>1000</v>
      </c>
      <c r="R369" s="18">
        <f t="shared" si="257"/>
        <v>0</v>
      </c>
      <c r="S369" s="124"/>
      <c r="T369" s="18">
        <v>1000</v>
      </c>
      <c r="U369" s="18"/>
      <c r="V369" s="18"/>
      <c r="W369" s="18"/>
      <c r="X369" s="18">
        <v>1000</v>
      </c>
      <c r="Y369" s="18"/>
      <c r="Z369" s="18"/>
      <c r="AA369" s="18"/>
      <c r="AB369" s="18"/>
      <c r="AC369" s="18"/>
      <c r="AD369" s="18"/>
      <c r="AE369" s="18"/>
      <c r="AF369" s="18"/>
      <c r="AG369" s="18">
        <f t="shared" si="245"/>
        <v>0</v>
      </c>
      <c r="AH369" s="18">
        <f t="shared" si="251"/>
        <v>1000</v>
      </c>
      <c r="AI369" s="124"/>
      <c r="AJ369" s="18">
        <v>0</v>
      </c>
      <c r="AK369" s="18">
        <v>0</v>
      </c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>
        <f t="shared" si="246"/>
        <v>0</v>
      </c>
      <c r="AW369" s="18">
        <f t="shared" si="243"/>
        <v>0</v>
      </c>
      <c r="AX369" s="124"/>
      <c r="AY369" s="133" t="e">
        <f t="shared" si="247"/>
        <v>#DIV/0!</v>
      </c>
      <c r="AZ369" s="133" t="e">
        <f t="shared" si="248"/>
        <v>#DIV/0!</v>
      </c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33" t="e">
        <f t="shared" si="249"/>
        <v>#DIV/0!</v>
      </c>
      <c r="BL369" s="18"/>
    </row>
    <row r="370" spans="1:64">
      <c r="A370" s="10">
        <v>30204</v>
      </c>
      <c r="B370" s="11" t="s">
        <v>552</v>
      </c>
      <c r="C370" s="12">
        <f>+C371+C374+C377+C379</f>
        <v>190000000</v>
      </c>
      <c r="D370" s="12">
        <f t="shared" ref="D370:AF370" si="272">+D371+D374+D377+D379</f>
        <v>40000000</v>
      </c>
      <c r="E370" s="12">
        <f t="shared" si="272"/>
        <v>0</v>
      </c>
      <c r="F370" s="12">
        <f t="shared" si="272"/>
        <v>81000000</v>
      </c>
      <c r="G370" s="12">
        <f t="shared" si="272"/>
        <v>311000000</v>
      </c>
      <c r="H370" s="12">
        <f t="shared" si="272"/>
        <v>0</v>
      </c>
      <c r="I370" s="12">
        <f t="shared" si="272"/>
        <v>0</v>
      </c>
      <c r="J370" s="12">
        <f t="shared" si="272"/>
        <v>311000000</v>
      </c>
      <c r="K370" s="12">
        <f t="shared" si="272"/>
        <v>0</v>
      </c>
      <c r="L370" s="12">
        <f t="shared" si="272"/>
        <v>0</v>
      </c>
      <c r="M370" s="12">
        <f t="shared" si="272"/>
        <v>0</v>
      </c>
      <c r="N370" s="12">
        <f t="shared" si="272"/>
        <v>0</v>
      </c>
      <c r="O370" s="12">
        <f t="shared" si="272"/>
        <v>0</v>
      </c>
      <c r="P370" s="12">
        <f t="shared" si="272"/>
        <v>0</v>
      </c>
      <c r="Q370" s="12">
        <f t="shared" si="272"/>
        <v>311000000</v>
      </c>
      <c r="R370" s="12">
        <f t="shared" si="272"/>
        <v>0</v>
      </c>
      <c r="S370" s="124"/>
      <c r="T370" s="12">
        <f t="shared" si="272"/>
        <v>311000000</v>
      </c>
      <c r="U370" s="12">
        <f t="shared" si="272"/>
        <v>0</v>
      </c>
      <c r="V370" s="12">
        <f t="shared" si="272"/>
        <v>0</v>
      </c>
      <c r="W370" s="12">
        <f t="shared" si="272"/>
        <v>0</v>
      </c>
      <c r="X370" s="12">
        <f t="shared" si="272"/>
        <v>51777777.777777776</v>
      </c>
      <c r="Y370" s="12">
        <f t="shared" si="272"/>
        <v>11777777.777777778</v>
      </c>
      <c r="Z370" s="12">
        <f t="shared" si="272"/>
        <v>11777777.777777778</v>
      </c>
      <c r="AA370" s="12">
        <f t="shared" si="272"/>
        <v>11777777.777777778</v>
      </c>
      <c r="AB370" s="12">
        <f t="shared" si="272"/>
        <v>44777777.777777776</v>
      </c>
      <c r="AC370" s="12">
        <f t="shared" si="272"/>
        <v>44777777.777777776</v>
      </c>
      <c r="AD370" s="12">
        <f t="shared" si="272"/>
        <v>44777777.777777776</v>
      </c>
      <c r="AE370" s="12">
        <f t="shared" si="272"/>
        <v>44777777.777777776</v>
      </c>
      <c r="AF370" s="12">
        <f t="shared" si="272"/>
        <v>44777777.777777776</v>
      </c>
      <c r="AG370" s="12">
        <f t="shared" si="245"/>
        <v>0</v>
      </c>
      <c r="AH370" s="12">
        <f t="shared" si="251"/>
        <v>311000000</v>
      </c>
      <c r="AI370" s="124"/>
      <c r="AJ370" s="12">
        <v>0</v>
      </c>
      <c r="AK370" s="12">
        <v>0</v>
      </c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>
        <f t="shared" si="246"/>
        <v>0</v>
      </c>
      <c r="AW370" s="12">
        <f t="shared" si="243"/>
        <v>0</v>
      </c>
      <c r="AX370" s="124"/>
      <c r="AY370" s="131" t="e">
        <f t="shared" si="247"/>
        <v>#DIV/0!</v>
      </c>
      <c r="AZ370" s="131" t="e">
        <f t="shared" si="248"/>
        <v>#DIV/0!</v>
      </c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31" t="e">
        <f t="shared" si="249"/>
        <v>#DIV/0!</v>
      </c>
      <c r="BL370" s="12"/>
    </row>
    <row r="371" spans="1:64">
      <c r="A371" s="13">
        <v>3020401</v>
      </c>
      <c r="B371" s="14" t="s">
        <v>553</v>
      </c>
      <c r="C371" s="15">
        <f>+C372+C373</f>
        <v>60000000</v>
      </c>
      <c r="D371" s="15">
        <f t="shared" ref="D371:AF371" si="273">+D372+D373</f>
        <v>40000000</v>
      </c>
      <c r="E371" s="15">
        <f t="shared" si="273"/>
        <v>0</v>
      </c>
      <c r="F371" s="15">
        <f t="shared" si="273"/>
        <v>0</v>
      </c>
      <c r="G371" s="15">
        <f t="shared" si="273"/>
        <v>100000000</v>
      </c>
      <c r="H371" s="15">
        <f t="shared" si="273"/>
        <v>0</v>
      </c>
      <c r="I371" s="15">
        <f t="shared" si="273"/>
        <v>0</v>
      </c>
      <c r="J371" s="15">
        <f t="shared" si="273"/>
        <v>100000000</v>
      </c>
      <c r="K371" s="15">
        <f t="shared" si="273"/>
        <v>0</v>
      </c>
      <c r="L371" s="15">
        <f t="shared" si="273"/>
        <v>0</v>
      </c>
      <c r="M371" s="15">
        <f t="shared" si="273"/>
        <v>0</v>
      </c>
      <c r="N371" s="15">
        <f t="shared" si="273"/>
        <v>0</v>
      </c>
      <c r="O371" s="15">
        <f t="shared" si="273"/>
        <v>0</v>
      </c>
      <c r="P371" s="15">
        <f t="shared" si="273"/>
        <v>0</v>
      </c>
      <c r="Q371" s="15">
        <f t="shared" si="273"/>
        <v>100000000</v>
      </c>
      <c r="R371" s="15">
        <f t="shared" si="273"/>
        <v>0</v>
      </c>
      <c r="S371" s="124"/>
      <c r="T371" s="15">
        <f t="shared" si="273"/>
        <v>100000000</v>
      </c>
      <c r="U371" s="15">
        <f t="shared" si="273"/>
        <v>0</v>
      </c>
      <c r="V371" s="15">
        <f t="shared" si="273"/>
        <v>0</v>
      </c>
      <c r="W371" s="15">
        <f t="shared" si="273"/>
        <v>0</v>
      </c>
      <c r="X371" s="15">
        <f t="shared" si="273"/>
        <v>40000000</v>
      </c>
      <c r="Y371" s="15">
        <f t="shared" si="273"/>
        <v>0</v>
      </c>
      <c r="Z371" s="15">
        <f t="shared" si="273"/>
        <v>0</v>
      </c>
      <c r="AA371" s="15">
        <f t="shared" si="273"/>
        <v>0</v>
      </c>
      <c r="AB371" s="15">
        <f t="shared" si="273"/>
        <v>12000000</v>
      </c>
      <c r="AC371" s="15">
        <f t="shared" si="273"/>
        <v>12000000</v>
      </c>
      <c r="AD371" s="15">
        <f t="shared" si="273"/>
        <v>12000000</v>
      </c>
      <c r="AE371" s="15">
        <f t="shared" si="273"/>
        <v>12000000</v>
      </c>
      <c r="AF371" s="15">
        <f t="shared" si="273"/>
        <v>12000000</v>
      </c>
      <c r="AG371" s="15">
        <f t="shared" si="245"/>
        <v>0</v>
      </c>
      <c r="AH371" s="15">
        <f t="shared" si="251"/>
        <v>100000000</v>
      </c>
      <c r="AI371" s="124"/>
      <c r="AJ371" s="15">
        <v>0</v>
      </c>
      <c r="AK371" s="15">
        <v>0</v>
      </c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>
        <f t="shared" si="246"/>
        <v>0</v>
      </c>
      <c r="AW371" s="15">
        <f t="shared" si="243"/>
        <v>0</v>
      </c>
      <c r="AX371" s="124"/>
      <c r="AY371" s="132" t="e">
        <f t="shared" si="247"/>
        <v>#DIV/0!</v>
      </c>
      <c r="AZ371" s="132" t="e">
        <f t="shared" si="248"/>
        <v>#DIV/0!</v>
      </c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32" t="e">
        <f t="shared" si="249"/>
        <v>#DIV/0!</v>
      </c>
      <c r="BL371" s="15"/>
    </row>
    <row r="372" spans="1:64">
      <c r="A372" s="17">
        <v>302040101</v>
      </c>
      <c r="B372" s="17" t="s">
        <v>554</v>
      </c>
      <c r="C372" s="18">
        <v>60000000</v>
      </c>
      <c r="D372" s="18">
        <v>0</v>
      </c>
      <c r="E372" s="18">
        <v>0</v>
      </c>
      <c r="F372" s="18">
        <v>0</v>
      </c>
      <c r="G372" s="18">
        <f t="shared" si="255"/>
        <v>60000000</v>
      </c>
      <c r="H372" s="18">
        <v>0</v>
      </c>
      <c r="I372" s="18">
        <v>0</v>
      </c>
      <c r="J372" s="18">
        <f t="shared" si="253"/>
        <v>60000000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f t="shared" si="256"/>
        <v>0</v>
      </c>
      <c r="Q372" s="18">
        <f t="shared" si="254"/>
        <v>60000000</v>
      </c>
      <c r="R372" s="18">
        <f t="shared" si="257"/>
        <v>0</v>
      </c>
      <c r="S372" s="124"/>
      <c r="T372" s="18">
        <v>60000000</v>
      </c>
      <c r="U372" s="18"/>
      <c r="V372" s="18"/>
      <c r="W372" s="18"/>
      <c r="X372" s="18"/>
      <c r="Y372" s="18"/>
      <c r="Z372" s="18"/>
      <c r="AA372" s="18"/>
      <c r="AB372" s="18">
        <v>12000000</v>
      </c>
      <c r="AC372" s="18">
        <v>12000000</v>
      </c>
      <c r="AD372" s="18">
        <v>12000000</v>
      </c>
      <c r="AE372" s="18">
        <v>12000000</v>
      </c>
      <c r="AF372" s="18">
        <v>12000000</v>
      </c>
      <c r="AG372" s="18">
        <f t="shared" si="245"/>
        <v>0</v>
      </c>
      <c r="AH372" s="18">
        <f t="shared" si="251"/>
        <v>60000000</v>
      </c>
      <c r="AI372" s="124"/>
      <c r="AJ372" s="18">
        <v>0</v>
      </c>
      <c r="AK372" s="18">
        <v>0</v>
      </c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>
        <f t="shared" si="246"/>
        <v>0</v>
      </c>
      <c r="AW372" s="18">
        <f t="shared" si="243"/>
        <v>0</v>
      </c>
      <c r="AX372" s="124"/>
      <c r="AY372" s="133" t="e">
        <f t="shared" si="247"/>
        <v>#DIV/0!</v>
      </c>
      <c r="AZ372" s="133" t="e">
        <f t="shared" si="248"/>
        <v>#DIV/0!</v>
      </c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33" t="e">
        <f t="shared" si="249"/>
        <v>#DIV/0!</v>
      </c>
      <c r="BL372" s="18"/>
    </row>
    <row r="373" spans="1:64">
      <c r="A373" s="17">
        <v>302040103</v>
      </c>
      <c r="B373" s="17" t="s">
        <v>884</v>
      </c>
      <c r="C373" s="18"/>
      <c r="D373" s="18">
        <v>40000000</v>
      </c>
      <c r="E373" s="18"/>
      <c r="F373" s="18">
        <v>0</v>
      </c>
      <c r="G373" s="18">
        <f t="shared" si="255"/>
        <v>40000000</v>
      </c>
      <c r="H373" s="18">
        <v>0</v>
      </c>
      <c r="I373" s="18">
        <v>0</v>
      </c>
      <c r="J373" s="18">
        <f t="shared" si="253"/>
        <v>40000000</v>
      </c>
      <c r="K373" s="18">
        <v>0</v>
      </c>
      <c r="L373" s="18">
        <v>0</v>
      </c>
      <c r="M373" s="18"/>
      <c r="N373" s="18"/>
      <c r="O373" s="18">
        <v>0</v>
      </c>
      <c r="P373" s="18">
        <f t="shared" si="256"/>
        <v>0</v>
      </c>
      <c r="Q373" s="18">
        <f t="shared" si="254"/>
        <v>40000000</v>
      </c>
      <c r="R373" s="18">
        <f t="shared" si="257"/>
        <v>0</v>
      </c>
      <c r="S373" s="124"/>
      <c r="T373" s="18">
        <v>40000000</v>
      </c>
      <c r="U373" s="18"/>
      <c r="V373" s="18"/>
      <c r="W373" s="18"/>
      <c r="X373" s="18">
        <v>40000000</v>
      </c>
      <c r="Y373" s="18"/>
      <c r="Z373" s="18"/>
      <c r="AA373" s="18"/>
      <c r="AB373" s="18"/>
      <c r="AC373" s="18"/>
      <c r="AD373" s="18"/>
      <c r="AE373" s="18"/>
      <c r="AF373" s="18"/>
      <c r="AG373" s="18">
        <f t="shared" si="245"/>
        <v>0</v>
      </c>
      <c r="AH373" s="18">
        <f t="shared" si="251"/>
        <v>40000000</v>
      </c>
      <c r="AI373" s="124"/>
      <c r="AJ373" s="18"/>
      <c r="AK373" s="18">
        <v>0</v>
      </c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>
        <f t="shared" si="246"/>
        <v>0</v>
      </c>
      <c r="AW373" s="18">
        <f t="shared" si="243"/>
        <v>0</v>
      </c>
      <c r="AX373" s="124"/>
      <c r="AY373" s="133" t="e">
        <f t="shared" si="247"/>
        <v>#DIV/0!</v>
      </c>
      <c r="AZ373" s="133" t="e">
        <f t="shared" si="248"/>
        <v>#DIV/0!</v>
      </c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33" t="e">
        <f t="shared" si="249"/>
        <v>#DIV/0!</v>
      </c>
      <c r="BL373" s="18"/>
    </row>
    <row r="374" spans="1:64">
      <c r="A374" s="13">
        <v>3020402</v>
      </c>
      <c r="B374" s="14" t="s">
        <v>555</v>
      </c>
      <c r="C374" s="15">
        <f>+C375+C376</f>
        <v>60000000</v>
      </c>
      <c r="D374" s="15">
        <f t="shared" ref="D374:AF374" si="274">+D375+D376</f>
        <v>0</v>
      </c>
      <c r="E374" s="15">
        <f t="shared" si="274"/>
        <v>0</v>
      </c>
      <c r="F374" s="15">
        <f t="shared" si="274"/>
        <v>61000000</v>
      </c>
      <c r="G374" s="15">
        <f t="shared" si="274"/>
        <v>121000000</v>
      </c>
      <c r="H374" s="15">
        <f t="shared" si="274"/>
        <v>0</v>
      </c>
      <c r="I374" s="15">
        <f t="shared" si="274"/>
        <v>0</v>
      </c>
      <c r="J374" s="15">
        <f t="shared" si="274"/>
        <v>121000000</v>
      </c>
      <c r="K374" s="15">
        <f t="shared" si="274"/>
        <v>0</v>
      </c>
      <c r="L374" s="15">
        <f t="shared" si="274"/>
        <v>0</v>
      </c>
      <c r="M374" s="15">
        <f t="shared" si="274"/>
        <v>0</v>
      </c>
      <c r="N374" s="15">
        <f t="shared" si="274"/>
        <v>0</v>
      </c>
      <c r="O374" s="15">
        <f t="shared" si="274"/>
        <v>0</v>
      </c>
      <c r="P374" s="15">
        <f t="shared" si="274"/>
        <v>0</v>
      </c>
      <c r="Q374" s="15">
        <f t="shared" si="274"/>
        <v>121000000</v>
      </c>
      <c r="R374" s="15">
        <f t="shared" si="274"/>
        <v>0</v>
      </c>
      <c r="S374" s="124"/>
      <c r="T374" s="15">
        <f t="shared" si="274"/>
        <v>121000000</v>
      </c>
      <c r="U374" s="15">
        <f t="shared" si="274"/>
        <v>0</v>
      </c>
      <c r="V374" s="15">
        <f t="shared" si="274"/>
        <v>0</v>
      </c>
      <c r="W374" s="15">
        <f t="shared" si="274"/>
        <v>0</v>
      </c>
      <c r="X374" s="15">
        <f t="shared" si="274"/>
        <v>6777777.777777778</v>
      </c>
      <c r="Y374" s="15">
        <f t="shared" si="274"/>
        <v>6777777.777777778</v>
      </c>
      <c r="Z374" s="15">
        <f t="shared" si="274"/>
        <v>6777777.777777778</v>
      </c>
      <c r="AA374" s="15">
        <f t="shared" si="274"/>
        <v>6777777.777777778</v>
      </c>
      <c r="AB374" s="15">
        <f t="shared" si="274"/>
        <v>18777777.777777776</v>
      </c>
      <c r="AC374" s="15">
        <f t="shared" si="274"/>
        <v>18777777.777777776</v>
      </c>
      <c r="AD374" s="15">
        <f t="shared" si="274"/>
        <v>18777777.777777776</v>
      </c>
      <c r="AE374" s="15">
        <f t="shared" si="274"/>
        <v>18777777.777777776</v>
      </c>
      <c r="AF374" s="15">
        <f t="shared" si="274"/>
        <v>18777777.777777776</v>
      </c>
      <c r="AG374" s="15">
        <f t="shared" si="245"/>
        <v>0</v>
      </c>
      <c r="AH374" s="15">
        <f t="shared" si="251"/>
        <v>121000000</v>
      </c>
      <c r="AI374" s="124"/>
      <c r="AJ374" s="15">
        <v>0</v>
      </c>
      <c r="AK374" s="15">
        <v>0</v>
      </c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>
        <f t="shared" si="246"/>
        <v>0</v>
      </c>
      <c r="AW374" s="15">
        <f t="shared" si="243"/>
        <v>0</v>
      </c>
      <c r="AX374" s="124"/>
      <c r="AY374" s="132" t="e">
        <f t="shared" si="247"/>
        <v>#DIV/0!</v>
      </c>
      <c r="AZ374" s="132" t="e">
        <f t="shared" si="248"/>
        <v>#DIV/0!</v>
      </c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32" t="e">
        <f t="shared" si="249"/>
        <v>#DIV/0!</v>
      </c>
      <c r="BL374" s="15"/>
    </row>
    <row r="375" spans="1:64">
      <c r="A375" s="17">
        <v>302040201</v>
      </c>
      <c r="B375" s="17" t="s">
        <v>556</v>
      </c>
      <c r="C375" s="18">
        <v>60000000</v>
      </c>
      <c r="D375" s="18">
        <v>0</v>
      </c>
      <c r="E375" s="18">
        <v>0</v>
      </c>
      <c r="F375" s="18">
        <v>0</v>
      </c>
      <c r="G375" s="18">
        <f t="shared" si="255"/>
        <v>60000000</v>
      </c>
      <c r="H375" s="18">
        <v>0</v>
      </c>
      <c r="I375" s="18">
        <v>0</v>
      </c>
      <c r="J375" s="18">
        <f t="shared" si="253"/>
        <v>60000000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f t="shared" si="256"/>
        <v>0</v>
      </c>
      <c r="Q375" s="18">
        <f t="shared" si="254"/>
        <v>60000000</v>
      </c>
      <c r="R375" s="18">
        <f t="shared" si="257"/>
        <v>0</v>
      </c>
      <c r="S375" s="124"/>
      <c r="T375" s="18">
        <v>60000000</v>
      </c>
      <c r="U375" s="18"/>
      <c r="V375" s="18"/>
      <c r="W375" s="18"/>
      <c r="X375" s="18"/>
      <c r="Y375" s="18"/>
      <c r="Z375" s="18"/>
      <c r="AA375" s="18"/>
      <c r="AB375" s="18">
        <v>12000000</v>
      </c>
      <c r="AC375" s="18">
        <v>12000000</v>
      </c>
      <c r="AD375" s="18">
        <v>12000000</v>
      </c>
      <c r="AE375" s="18">
        <v>12000000</v>
      </c>
      <c r="AF375" s="18">
        <v>12000000</v>
      </c>
      <c r="AG375" s="18">
        <f t="shared" si="245"/>
        <v>0</v>
      </c>
      <c r="AH375" s="18">
        <f t="shared" si="251"/>
        <v>60000000</v>
      </c>
      <c r="AI375" s="124"/>
      <c r="AJ375" s="18">
        <v>0</v>
      </c>
      <c r="AK375" s="18">
        <v>0</v>
      </c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>
        <f t="shared" si="246"/>
        <v>0</v>
      </c>
      <c r="AW375" s="18">
        <f t="shared" si="243"/>
        <v>0</v>
      </c>
      <c r="AX375" s="124"/>
      <c r="AY375" s="133" t="e">
        <f t="shared" si="247"/>
        <v>#DIV/0!</v>
      </c>
      <c r="AZ375" s="133" t="e">
        <f t="shared" si="248"/>
        <v>#DIV/0!</v>
      </c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33" t="e">
        <f t="shared" si="249"/>
        <v>#DIV/0!</v>
      </c>
      <c r="BL375" s="18"/>
    </row>
    <row r="376" spans="1:64">
      <c r="A376" s="17">
        <v>302040203</v>
      </c>
      <c r="B376" s="17" t="s">
        <v>885</v>
      </c>
      <c r="C376" s="18"/>
      <c r="D376" s="18"/>
      <c r="E376" s="18"/>
      <c r="F376" s="18">
        <v>61000000</v>
      </c>
      <c r="G376" s="18">
        <f t="shared" si="255"/>
        <v>61000000</v>
      </c>
      <c r="H376" s="18">
        <v>0</v>
      </c>
      <c r="I376" s="18">
        <v>0</v>
      </c>
      <c r="J376" s="18">
        <f t="shared" si="253"/>
        <v>61000000</v>
      </c>
      <c r="K376" s="18">
        <v>0</v>
      </c>
      <c r="L376" s="18">
        <v>0</v>
      </c>
      <c r="M376" s="18"/>
      <c r="N376" s="18"/>
      <c r="O376" s="18">
        <v>0</v>
      </c>
      <c r="P376" s="18">
        <f t="shared" si="256"/>
        <v>0</v>
      </c>
      <c r="Q376" s="18">
        <f t="shared" si="254"/>
        <v>61000000</v>
      </c>
      <c r="R376" s="18">
        <f t="shared" si="257"/>
        <v>0</v>
      </c>
      <c r="S376" s="124"/>
      <c r="T376" s="18">
        <v>61000000</v>
      </c>
      <c r="U376" s="18"/>
      <c r="V376" s="18"/>
      <c r="W376" s="18"/>
      <c r="X376" s="18">
        <v>6777777.777777778</v>
      </c>
      <c r="Y376" s="18">
        <v>6777777.777777778</v>
      </c>
      <c r="Z376" s="18">
        <v>6777777.777777778</v>
      </c>
      <c r="AA376" s="18">
        <v>6777777.777777778</v>
      </c>
      <c r="AB376" s="18">
        <v>6777777.777777778</v>
      </c>
      <c r="AC376" s="18">
        <v>6777777.777777778</v>
      </c>
      <c r="AD376" s="18">
        <v>6777777.777777778</v>
      </c>
      <c r="AE376" s="18">
        <v>6777777.777777778</v>
      </c>
      <c r="AF376" s="18">
        <v>6777777.777777778</v>
      </c>
      <c r="AG376" s="18">
        <f t="shared" si="245"/>
        <v>0</v>
      </c>
      <c r="AH376" s="18">
        <f t="shared" si="251"/>
        <v>60999999.999999993</v>
      </c>
      <c r="AI376" s="124"/>
      <c r="AJ376" s="18"/>
      <c r="AK376" s="18">
        <v>0</v>
      </c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>
        <f t="shared" si="246"/>
        <v>0</v>
      </c>
      <c r="AW376" s="18">
        <f t="shared" si="243"/>
        <v>0</v>
      </c>
      <c r="AX376" s="124"/>
      <c r="AY376" s="133" t="e">
        <f t="shared" si="247"/>
        <v>#DIV/0!</v>
      </c>
      <c r="AZ376" s="133" t="e">
        <f t="shared" si="248"/>
        <v>#DIV/0!</v>
      </c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33" t="e">
        <f t="shared" si="249"/>
        <v>#DIV/0!</v>
      </c>
      <c r="BL376" s="18"/>
    </row>
    <row r="377" spans="1:64">
      <c r="A377" s="13">
        <v>3020403</v>
      </c>
      <c r="B377" s="14" t="s">
        <v>557</v>
      </c>
      <c r="C377" s="15">
        <f>+C378</f>
        <v>50000000</v>
      </c>
      <c r="D377" s="15">
        <f t="shared" ref="D377:AF377" si="275">+D378</f>
        <v>0</v>
      </c>
      <c r="E377" s="15">
        <f t="shared" si="275"/>
        <v>0</v>
      </c>
      <c r="F377" s="15">
        <f t="shared" si="275"/>
        <v>0</v>
      </c>
      <c r="G377" s="15">
        <f t="shared" si="275"/>
        <v>50000000</v>
      </c>
      <c r="H377" s="15">
        <f t="shared" si="275"/>
        <v>0</v>
      </c>
      <c r="I377" s="15">
        <f t="shared" si="275"/>
        <v>0</v>
      </c>
      <c r="J377" s="15">
        <f t="shared" si="275"/>
        <v>50000000</v>
      </c>
      <c r="K377" s="15">
        <f t="shared" si="275"/>
        <v>0</v>
      </c>
      <c r="L377" s="15">
        <f t="shared" si="275"/>
        <v>0</v>
      </c>
      <c r="M377" s="15">
        <f t="shared" si="275"/>
        <v>0</v>
      </c>
      <c r="N377" s="15">
        <f t="shared" si="275"/>
        <v>0</v>
      </c>
      <c r="O377" s="15">
        <f t="shared" si="275"/>
        <v>0</v>
      </c>
      <c r="P377" s="15">
        <f t="shared" si="275"/>
        <v>0</v>
      </c>
      <c r="Q377" s="15">
        <f t="shared" si="275"/>
        <v>50000000</v>
      </c>
      <c r="R377" s="15">
        <f t="shared" si="275"/>
        <v>0</v>
      </c>
      <c r="S377" s="124"/>
      <c r="T377" s="15">
        <f t="shared" si="275"/>
        <v>50000000</v>
      </c>
      <c r="U377" s="15">
        <f t="shared" si="275"/>
        <v>0</v>
      </c>
      <c r="V377" s="15">
        <f t="shared" si="275"/>
        <v>0</v>
      </c>
      <c r="W377" s="15">
        <f t="shared" si="275"/>
        <v>0</v>
      </c>
      <c r="X377" s="15">
        <f t="shared" si="275"/>
        <v>0</v>
      </c>
      <c r="Y377" s="15">
        <f t="shared" si="275"/>
        <v>0</v>
      </c>
      <c r="Z377" s="15">
        <f t="shared" si="275"/>
        <v>0</v>
      </c>
      <c r="AA377" s="15">
        <f t="shared" si="275"/>
        <v>0</v>
      </c>
      <c r="AB377" s="15">
        <f t="shared" si="275"/>
        <v>10000000</v>
      </c>
      <c r="AC377" s="15">
        <f t="shared" si="275"/>
        <v>10000000</v>
      </c>
      <c r="AD377" s="15">
        <f t="shared" si="275"/>
        <v>10000000</v>
      </c>
      <c r="AE377" s="15">
        <f t="shared" si="275"/>
        <v>10000000</v>
      </c>
      <c r="AF377" s="15">
        <f t="shared" si="275"/>
        <v>10000000</v>
      </c>
      <c r="AG377" s="15">
        <f t="shared" si="245"/>
        <v>0</v>
      </c>
      <c r="AH377" s="15">
        <f t="shared" si="251"/>
        <v>50000000</v>
      </c>
      <c r="AI377" s="124"/>
      <c r="AJ377" s="15">
        <v>0</v>
      </c>
      <c r="AK377" s="15">
        <v>0</v>
      </c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>
        <f t="shared" si="246"/>
        <v>0</v>
      </c>
      <c r="AW377" s="15">
        <f t="shared" si="243"/>
        <v>0</v>
      </c>
      <c r="AX377" s="124"/>
      <c r="AY377" s="132" t="e">
        <f t="shared" si="247"/>
        <v>#DIV/0!</v>
      </c>
      <c r="AZ377" s="132" t="e">
        <f t="shared" si="248"/>
        <v>#DIV/0!</v>
      </c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32" t="e">
        <f t="shared" si="249"/>
        <v>#DIV/0!</v>
      </c>
      <c r="BL377" s="15"/>
    </row>
    <row r="378" spans="1:64">
      <c r="A378" s="17">
        <v>302040301</v>
      </c>
      <c r="B378" s="17" t="s">
        <v>558</v>
      </c>
      <c r="C378" s="18">
        <v>50000000</v>
      </c>
      <c r="D378" s="18">
        <v>0</v>
      </c>
      <c r="E378" s="18">
        <v>0</v>
      </c>
      <c r="F378" s="18">
        <v>0</v>
      </c>
      <c r="G378" s="18">
        <f t="shared" si="255"/>
        <v>50000000</v>
      </c>
      <c r="H378" s="18">
        <v>0</v>
      </c>
      <c r="I378" s="18">
        <v>0</v>
      </c>
      <c r="J378" s="18">
        <f t="shared" si="253"/>
        <v>50000000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f t="shared" si="256"/>
        <v>0</v>
      </c>
      <c r="Q378" s="18">
        <f t="shared" si="254"/>
        <v>50000000</v>
      </c>
      <c r="R378" s="18">
        <f t="shared" si="257"/>
        <v>0</v>
      </c>
      <c r="S378" s="124"/>
      <c r="T378" s="18">
        <v>50000000</v>
      </c>
      <c r="U378" s="18"/>
      <c r="V378" s="18"/>
      <c r="W378" s="18"/>
      <c r="X378" s="18"/>
      <c r="Y378" s="18"/>
      <c r="Z378" s="18"/>
      <c r="AA378" s="18"/>
      <c r="AB378" s="18">
        <v>10000000</v>
      </c>
      <c r="AC378" s="18">
        <v>10000000</v>
      </c>
      <c r="AD378" s="18">
        <v>10000000</v>
      </c>
      <c r="AE378" s="18">
        <v>10000000</v>
      </c>
      <c r="AF378" s="18">
        <v>10000000</v>
      </c>
      <c r="AG378" s="18">
        <f t="shared" si="245"/>
        <v>0</v>
      </c>
      <c r="AH378" s="18">
        <f t="shared" si="251"/>
        <v>50000000</v>
      </c>
      <c r="AI378" s="124"/>
      <c r="AJ378" s="18">
        <v>0</v>
      </c>
      <c r="AK378" s="18">
        <v>0</v>
      </c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>
        <f t="shared" si="246"/>
        <v>0</v>
      </c>
      <c r="AW378" s="18">
        <f t="shared" si="243"/>
        <v>0</v>
      </c>
      <c r="AX378" s="124"/>
      <c r="AY378" s="133" t="e">
        <f t="shared" si="247"/>
        <v>#DIV/0!</v>
      </c>
      <c r="AZ378" s="133" t="e">
        <f t="shared" si="248"/>
        <v>#DIV/0!</v>
      </c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33" t="e">
        <f t="shared" si="249"/>
        <v>#DIV/0!</v>
      </c>
      <c r="BL378" s="18"/>
    </row>
    <row r="379" spans="1:64">
      <c r="A379" s="13">
        <v>3020404</v>
      </c>
      <c r="B379" s="14" t="s">
        <v>559</v>
      </c>
      <c r="C379" s="15">
        <f>+C380+C381</f>
        <v>20000000</v>
      </c>
      <c r="D379" s="15">
        <f t="shared" ref="D379:AF379" si="276">+D380+D381</f>
        <v>0</v>
      </c>
      <c r="E379" s="15">
        <f t="shared" si="276"/>
        <v>0</v>
      </c>
      <c r="F379" s="15">
        <f t="shared" si="276"/>
        <v>20000000</v>
      </c>
      <c r="G379" s="15">
        <f t="shared" si="276"/>
        <v>40000000</v>
      </c>
      <c r="H379" s="15">
        <f t="shared" si="276"/>
        <v>0</v>
      </c>
      <c r="I379" s="15">
        <f t="shared" si="276"/>
        <v>0</v>
      </c>
      <c r="J379" s="15">
        <f t="shared" si="276"/>
        <v>40000000</v>
      </c>
      <c r="K379" s="15">
        <f t="shared" si="276"/>
        <v>0</v>
      </c>
      <c r="L379" s="15">
        <f t="shared" si="276"/>
        <v>0</v>
      </c>
      <c r="M379" s="15">
        <f t="shared" si="276"/>
        <v>0</v>
      </c>
      <c r="N379" s="15">
        <f t="shared" si="276"/>
        <v>0</v>
      </c>
      <c r="O379" s="15">
        <f t="shared" si="276"/>
        <v>0</v>
      </c>
      <c r="P379" s="15">
        <f t="shared" si="276"/>
        <v>0</v>
      </c>
      <c r="Q379" s="15">
        <f t="shared" si="276"/>
        <v>40000000</v>
      </c>
      <c r="R379" s="15">
        <f t="shared" si="276"/>
        <v>0</v>
      </c>
      <c r="S379" s="124"/>
      <c r="T379" s="15">
        <f t="shared" si="276"/>
        <v>40000000</v>
      </c>
      <c r="U379" s="15">
        <f t="shared" si="276"/>
        <v>0</v>
      </c>
      <c r="V379" s="15">
        <f t="shared" si="276"/>
        <v>0</v>
      </c>
      <c r="W379" s="15">
        <f t="shared" si="276"/>
        <v>0</v>
      </c>
      <c r="X379" s="15">
        <f t="shared" si="276"/>
        <v>5000000</v>
      </c>
      <c r="Y379" s="15">
        <f t="shared" si="276"/>
        <v>5000000</v>
      </c>
      <c r="Z379" s="15">
        <f t="shared" si="276"/>
        <v>5000000</v>
      </c>
      <c r="AA379" s="15">
        <f t="shared" si="276"/>
        <v>5000000</v>
      </c>
      <c r="AB379" s="15">
        <f t="shared" si="276"/>
        <v>4000000</v>
      </c>
      <c r="AC379" s="15">
        <f t="shared" si="276"/>
        <v>4000000</v>
      </c>
      <c r="AD379" s="15">
        <f t="shared" si="276"/>
        <v>4000000</v>
      </c>
      <c r="AE379" s="15">
        <f t="shared" si="276"/>
        <v>4000000</v>
      </c>
      <c r="AF379" s="15">
        <f t="shared" si="276"/>
        <v>4000000</v>
      </c>
      <c r="AG379" s="15">
        <f t="shared" si="245"/>
        <v>0</v>
      </c>
      <c r="AH379" s="15">
        <f t="shared" si="251"/>
        <v>40000000</v>
      </c>
      <c r="AI379" s="124"/>
      <c r="AJ379" s="15">
        <v>0</v>
      </c>
      <c r="AK379" s="15">
        <v>0</v>
      </c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>
        <f t="shared" si="246"/>
        <v>0</v>
      </c>
      <c r="AW379" s="15">
        <f t="shared" si="243"/>
        <v>0</v>
      </c>
      <c r="AX379" s="124"/>
      <c r="AY379" s="132" t="e">
        <f t="shared" si="247"/>
        <v>#DIV/0!</v>
      </c>
      <c r="AZ379" s="132" t="e">
        <f t="shared" si="248"/>
        <v>#DIV/0!</v>
      </c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32" t="e">
        <f t="shared" si="249"/>
        <v>#DIV/0!</v>
      </c>
      <c r="BL379" s="15"/>
    </row>
    <row r="380" spans="1:64">
      <c r="A380" s="17">
        <v>302040401</v>
      </c>
      <c r="B380" s="17" t="s">
        <v>560</v>
      </c>
      <c r="C380" s="18">
        <v>20000000</v>
      </c>
      <c r="D380" s="18">
        <v>0</v>
      </c>
      <c r="E380" s="18">
        <v>0</v>
      </c>
      <c r="F380" s="18">
        <v>0</v>
      </c>
      <c r="G380" s="18">
        <f t="shared" si="255"/>
        <v>20000000</v>
      </c>
      <c r="H380" s="18">
        <v>0</v>
      </c>
      <c r="I380" s="18">
        <v>0</v>
      </c>
      <c r="J380" s="18">
        <f t="shared" si="253"/>
        <v>20000000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f t="shared" si="256"/>
        <v>0</v>
      </c>
      <c r="Q380" s="18">
        <f t="shared" si="254"/>
        <v>20000000</v>
      </c>
      <c r="R380" s="18">
        <f t="shared" si="257"/>
        <v>0</v>
      </c>
      <c r="S380" s="124"/>
      <c r="T380" s="18">
        <v>20000000</v>
      </c>
      <c r="U380" s="18"/>
      <c r="V380" s="18"/>
      <c r="W380" s="18"/>
      <c r="X380" s="18"/>
      <c r="Y380" s="18"/>
      <c r="Z380" s="18"/>
      <c r="AA380" s="18"/>
      <c r="AB380" s="18">
        <v>4000000</v>
      </c>
      <c r="AC380" s="18">
        <v>4000000</v>
      </c>
      <c r="AD380" s="18">
        <v>4000000</v>
      </c>
      <c r="AE380" s="18">
        <v>4000000</v>
      </c>
      <c r="AF380" s="18">
        <v>4000000</v>
      </c>
      <c r="AG380" s="18">
        <f t="shared" si="245"/>
        <v>0</v>
      </c>
      <c r="AH380" s="18">
        <f t="shared" si="251"/>
        <v>20000000</v>
      </c>
      <c r="AI380" s="124"/>
      <c r="AJ380" s="18">
        <v>0</v>
      </c>
      <c r="AK380" s="18">
        <v>0</v>
      </c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>
        <f t="shared" si="246"/>
        <v>0</v>
      </c>
      <c r="AW380" s="18">
        <f t="shared" si="243"/>
        <v>0</v>
      </c>
      <c r="AX380" s="124"/>
      <c r="AY380" s="133" t="e">
        <f t="shared" si="247"/>
        <v>#DIV/0!</v>
      </c>
      <c r="AZ380" s="133" t="e">
        <f t="shared" si="248"/>
        <v>#DIV/0!</v>
      </c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33" t="e">
        <f t="shared" si="249"/>
        <v>#DIV/0!</v>
      </c>
      <c r="BL380" s="18"/>
    </row>
    <row r="381" spans="1:64">
      <c r="A381" s="17">
        <v>302040403</v>
      </c>
      <c r="B381" s="17" t="s">
        <v>886</v>
      </c>
      <c r="C381" s="18"/>
      <c r="D381" s="18"/>
      <c r="E381" s="18"/>
      <c r="F381" s="18">
        <v>20000000</v>
      </c>
      <c r="G381" s="18">
        <f t="shared" si="255"/>
        <v>20000000</v>
      </c>
      <c r="H381" s="18">
        <v>0</v>
      </c>
      <c r="I381" s="18">
        <v>0</v>
      </c>
      <c r="J381" s="18">
        <f t="shared" si="253"/>
        <v>20000000</v>
      </c>
      <c r="K381" s="18">
        <v>0</v>
      </c>
      <c r="L381" s="18">
        <v>0</v>
      </c>
      <c r="M381" s="18"/>
      <c r="N381" s="18"/>
      <c r="O381" s="18">
        <v>0</v>
      </c>
      <c r="P381" s="18">
        <f t="shared" si="256"/>
        <v>0</v>
      </c>
      <c r="Q381" s="18">
        <f t="shared" si="254"/>
        <v>20000000</v>
      </c>
      <c r="R381" s="18">
        <f t="shared" si="257"/>
        <v>0</v>
      </c>
      <c r="S381" s="124"/>
      <c r="T381" s="18">
        <f t="shared" ref="T381" si="277">+P381+Q381-R381+S381</f>
        <v>20000000</v>
      </c>
      <c r="U381" s="18"/>
      <c r="V381" s="18"/>
      <c r="W381" s="18"/>
      <c r="X381" s="18">
        <v>5000000</v>
      </c>
      <c r="Y381" s="18">
        <v>5000000</v>
      </c>
      <c r="Z381" s="18">
        <v>5000000</v>
      </c>
      <c r="AA381" s="18">
        <v>5000000</v>
      </c>
      <c r="AB381" s="18"/>
      <c r="AC381" s="18"/>
      <c r="AD381" s="18"/>
      <c r="AE381" s="18"/>
      <c r="AF381" s="18"/>
      <c r="AG381" s="18">
        <f t="shared" si="245"/>
        <v>0</v>
      </c>
      <c r="AH381" s="18">
        <f t="shared" si="251"/>
        <v>20000000</v>
      </c>
      <c r="AI381" s="124"/>
      <c r="AJ381" s="18"/>
      <c r="AK381" s="18">
        <v>0</v>
      </c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>
        <f t="shared" si="246"/>
        <v>0</v>
      </c>
      <c r="AW381" s="18">
        <f t="shared" si="243"/>
        <v>0</v>
      </c>
      <c r="AX381" s="124"/>
      <c r="AY381" s="133" t="e">
        <f t="shared" si="247"/>
        <v>#DIV/0!</v>
      </c>
      <c r="AZ381" s="133" t="e">
        <f t="shared" si="248"/>
        <v>#DIV/0!</v>
      </c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33" t="e">
        <f t="shared" si="249"/>
        <v>#DIV/0!</v>
      </c>
      <c r="BL381" s="18"/>
    </row>
    <row r="382" spans="1:64">
      <c r="A382" s="10">
        <v>30205</v>
      </c>
      <c r="B382" s="11" t="s">
        <v>561</v>
      </c>
      <c r="C382" s="12">
        <f>+C383+C386</f>
        <v>120000000</v>
      </c>
      <c r="D382" s="12">
        <f t="shared" ref="D382:AF382" si="278">+D383+D386</f>
        <v>0</v>
      </c>
      <c r="E382" s="12">
        <f t="shared" si="278"/>
        <v>0</v>
      </c>
      <c r="F382" s="12">
        <f t="shared" si="278"/>
        <v>0</v>
      </c>
      <c r="G382" s="12">
        <f t="shared" si="278"/>
        <v>120000000</v>
      </c>
      <c r="H382" s="12">
        <f t="shared" si="278"/>
        <v>3731328</v>
      </c>
      <c r="I382" s="12">
        <f t="shared" si="278"/>
        <v>3731328</v>
      </c>
      <c r="J382" s="12">
        <f t="shared" si="278"/>
        <v>116268672</v>
      </c>
      <c r="K382" s="12">
        <f t="shared" si="278"/>
        <v>0</v>
      </c>
      <c r="L382" s="12">
        <f t="shared" si="278"/>
        <v>0</v>
      </c>
      <c r="M382" s="12">
        <f t="shared" si="278"/>
        <v>0</v>
      </c>
      <c r="N382" s="12">
        <f t="shared" si="278"/>
        <v>0</v>
      </c>
      <c r="O382" s="12">
        <f t="shared" si="278"/>
        <v>4231328</v>
      </c>
      <c r="P382" s="12">
        <f t="shared" si="278"/>
        <v>500000</v>
      </c>
      <c r="Q382" s="12">
        <f t="shared" si="278"/>
        <v>115768672</v>
      </c>
      <c r="R382" s="12">
        <f t="shared" si="278"/>
        <v>0</v>
      </c>
      <c r="S382" s="124"/>
      <c r="T382" s="12">
        <f t="shared" si="278"/>
        <v>120000000</v>
      </c>
      <c r="U382" s="12">
        <f t="shared" si="278"/>
        <v>0</v>
      </c>
      <c r="V382" s="12">
        <f t="shared" si="278"/>
        <v>0</v>
      </c>
      <c r="W382" s="12">
        <f t="shared" si="278"/>
        <v>0</v>
      </c>
      <c r="X382" s="12">
        <f t="shared" si="278"/>
        <v>0</v>
      </c>
      <c r="Y382" s="12">
        <f t="shared" si="278"/>
        <v>6250000</v>
      </c>
      <c r="Z382" s="12">
        <f t="shared" si="278"/>
        <v>6250000</v>
      </c>
      <c r="AA382" s="12">
        <f t="shared" si="278"/>
        <v>6250000</v>
      </c>
      <c r="AB382" s="12">
        <f t="shared" si="278"/>
        <v>20250000</v>
      </c>
      <c r="AC382" s="12">
        <f t="shared" si="278"/>
        <v>20250000</v>
      </c>
      <c r="AD382" s="12">
        <f t="shared" si="278"/>
        <v>20250000</v>
      </c>
      <c r="AE382" s="12">
        <f t="shared" si="278"/>
        <v>20250000</v>
      </c>
      <c r="AF382" s="12">
        <f t="shared" si="278"/>
        <v>20250000</v>
      </c>
      <c r="AG382" s="12">
        <f t="shared" si="245"/>
        <v>0</v>
      </c>
      <c r="AH382" s="12">
        <f t="shared" si="251"/>
        <v>120000000</v>
      </c>
      <c r="AI382" s="124"/>
      <c r="AJ382" s="12">
        <v>0</v>
      </c>
      <c r="AK382" s="12">
        <v>0</v>
      </c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>
        <f t="shared" si="246"/>
        <v>0</v>
      </c>
      <c r="AW382" s="12">
        <f t="shared" si="243"/>
        <v>0</v>
      </c>
      <c r="AX382" s="124"/>
      <c r="AY382" s="131" t="e">
        <f t="shared" si="247"/>
        <v>#DIV/0!</v>
      </c>
      <c r="AZ382" s="131" t="e">
        <f t="shared" si="248"/>
        <v>#DIV/0!</v>
      </c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31" t="e">
        <f t="shared" si="249"/>
        <v>#DIV/0!</v>
      </c>
      <c r="BL382" s="12"/>
    </row>
    <row r="383" spans="1:64">
      <c r="A383" s="13">
        <v>3020501</v>
      </c>
      <c r="B383" s="14" t="s">
        <v>562</v>
      </c>
      <c r="C383" s="15">
        <f>+C384+C385</f>
        <v>90000000</v>
      </c>
      <c r="D383" s="15">
        <f t="shared" ref="D383:AF383" si="279">+D384+D385</f>
        <v>0</v>
      </c>
      <c r="E383" s="15">
        <f t="shared" si="279"/>
        <v>0</v>
      </c>
      <c r="F383" s="15">
        <f t="shared" si="279"/>
        <v>0</v>
      </c>
      <c r="G383" s="15">
        <f t="shared" si="279"/>
        <v>90000000</v>
      </c>
      <c r="H383" s="15">
        <f t="shared" si="279"/>
        <v>3731328</v>
      </c>
      <c r="I383" s="15">
        <f t="shared" si="279"/>
        <v>3731328</v>
      </c>
      <c r="J383" s="15">
        <f t="shared" si="279"/>
        <v>86268672</v>
      </c>
      <c r="K383" s="15">
        <f t="shared" si="279"/>
        <v>0</v>
      </c>
      <c r="L383" s="15">
        <f t="shared" si="279"/>
        <v>0</v>
      </c>
      <c r="M383" s="15">
        <f t="shared" si="279"/>
        <v>0</v>
      </c>
      <c r="N383" s="15">
        <f t="shared" si="279"/>
        <v>0</v>
      </c>
      <c r="O383" s="15">
        <f t="shared" si="279"/>
        <v>4231328</v>
      </c>
      <c r="P383" s="15">
        <f t="shared" si="279"/>
        <v>500000</v>
      </c>
      <c r="Q383" s="15">
        <f t="shared" si="279"/>
        <v>85768672</v>
      </c>
      <c r="R383" s="15">
        <f t="shared" si="279"/>
        <v>0</v>
      </c>
      <c r="S383" s="124"/>
      <c r="T383" s="15">
        <f t="shared" si="279"/>
        <v>90000000</v>
      </c>
      <c r="U383" s="15">
        <f t="shared" si="279"/>
        <v>0</v>
      </c>
      <c r="V383" s="15">
        <f t="shared" si="279"/>
        <v>0</v>
      </c>
      <c r="W383" s="15">
        <f t="shared" si="279"/>
        <v>0</v>
      </c>
      <c r="X383" s="15">
        <f t="shared" si="279"/>
        <v>0</v>
      </c>
      <c r="Y383" s="15">
        <f t="shared" si="279"/>
        <v>6250000</v>
      </c>
      <c r="Z383" s="15">
        <f t="shared" si="279"/>
        <v>6250000</v>
      </c>
      <c r="AA383" s="15">
        <f t="shared" si="279"/>
        <v>6250000</v>
      </c>
      <c r="AB383" s="15">
        <f t="shared" si="279"/>
        <v>14250000</v>
      </c>
      <c r="AC383" s="15">
        <f t="shared" si="279"/>
        <v>14250000</v>
      </c>
      <c r="AD383" s="15">
        <f t="shared" si="279"/>
        <v>14250000</v>
      </c>
      <c r="AE383" s="15">
        <f t="shared" si="279"/>
        <v>14250000</v>
      </c>
      <c r="AF383" s="15">
        <f t="shared" si="279"/>
        <v>14250000</v>
      </c>
      <c r="AG383" s="15">
        <f t="shared" si="245"/>
        <v>0</v>
      </c>
      <c r="AH383" s="15">
        <f t="shared" si="251"/>
        <v>90000000</v>
      </c>
      <c r="AI383" s="124"/>
      <c r="AJ383" s="15">
        <v>0</v>
      </c>
      <c r="AK383" s="15">
        <v>0</v>
      </c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>
        <f t="shared" si="246"/>
        <v>0</v>
      </c>
      <c r="AW383" s="15">
        <f t="shared" si="243"/>
        <v>0</v>
      </c>
      <c r="AX383" s="124"/>
      <c r="AY383" s="132" t="e">
        <f t="shared" si="247"/>
        <v>#DIV/0!</v>
      </c>
      <c r="AZ383" s="132" t="e">
        <f t="shared" si="248"/>
        <v>#DIV/0!</v>
      </c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32" t="e">
        <f t="shared" si="249"/>
        <v>#DIV/0!</v>
      </c>
      <c r="BL383" s="15"/>
    </row>
    <row r="384" spans="1:64">
      <c r="A384" s="17">
        <v>302050101</v>
      </c>
      <c r="B384" s="17" t="s">
        <v>563</v>
      </c>
      <c r="C384" s="18">
        <v>40000000</v>
      </c>
      <c r="D384" s="18">
        <v>0</v>
      </c>
      <c r="E384" s="18">
        <v>0</v>
      </c>
      <c r="F384" s="18">
        <v>0</v>
      </c>
      <c r="G384" s="18">
        <f t="shared" si="255"/>
        <v>40000000</v>
      </c>
      <c r="H384" s="18">
        <v>9486</v>
      </c>
      <c r="I384" s="18">
        <v>9486</v>
      </c>
      <c r="J384" s="18">
        <f t="shared" si="253"/>
        <v>39990514</v>
      </c>
      <c r="K384" s="18">
        <v>0</v>
      </c>
      <c r="L384" s="18">
        <v>0</v>
      </c>
      <c r="M384" s="18">
        <v>0</v>
      </c>
      <c r="N384" s="18">
        <v>0</v>
      </c>
      <c r="O384" s="18">
        <v>9486</v>
      </c>
      <c r="P384" s="18">
        <f t="shared" si="256"/>
        <v>0</v>
      </c>
      <c r="Q384" s="18">
        <f t="shared" si="254"/>
        <v>39990514</v>
      </c>
      <c r="R384" s="18">
        <f t="shared" si="257"/>
        <v>0</v>
      </c>
      <c r="S384" s="124"/>
      <c r="T384" s="18">
        <v>40000000</v>
      </c>
      <c r="U384" s="18"/>
      <c r="V384" s="18"/>
      <c r="W384" s="18"/>
      <c r="X384" s="18"/>
      <c r="Y384" s="18"/>
      <c r="Z384" s="18"/>
      <c r="AA384" s="18"/>
      <c r="AB384" s="18">
        <v>8000000</v>
      </c>
      <c r="AC384" s="18">
        <v>8000000</v>
      </c>
      <c r="AD384" s="18">
        <v>8000000</v>
      </c>
      <c r="AE384" s="18">
        <v>8000000</v>
      </c>
      <c r="AF384" s="18">
        <v>8000000</v>
      </c>
      <c r="AG384" s="18">
        <f t="shared" si="245"/>
        <v>0</v>
      </c>
      <c r="AH384" s="18">
        <f t="shared" si="251"/>
        <v>40000000</v>
      </c>
      <c r="AI384" s="124"/>
      <c r="AJ384" s="18">
        <v>0</v>
      </c>
      <c r="AK384" s="18">
        <v>0</v>
      </c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>
        <f t="shared" si="246"/>
        <v>0</v>
      </c>
      <c r="AW384" s="18">
        <f t="shared" si="243"/>
        <v>0</v>
      </c>
      <c r="AX384" s="124"/>
      <c r="AY384" s="133" t="e">
        <f t="shared" si="247"/>
        <v>#DIV/0!</v>
      </c>
      <c r="AZ384" s="133" t="e">
        <f t="shared" si="248"/>
        <v>#DIV/0!</v>
      </c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33" t="e">
        <f t="shared" si="249"/>
        <v>#DIV/0!</v>
      </c>
      <c r="BL384" s="18"/>
    </row>
    <row r="385" spans="1:64">
      <c r="A385" s="17">
        <v>302050102</v>
      </c>
      <c r="B385" s="17" t="s">
        <v>564</v>
      </c>
      <c r="C385" s="18">
        <v>50000000</v>
      </c>
      <c r="D385" s="18">
        <v>0</v>
      </c>
      <c r="E385" s="18">
        <v>0</v>
      </c>
      <c r="F385" s="18">
        <v>0</v>
      </c>
      <c r="G385" s="18">
        <f t="shared" si="255"/>
        <v>50000000</v>
      </c>
      <c r="H385" s="18">
        <v>3721842</v>
      </c>
      <c r="I385" s="18">
        <v>3721842</v>
      </c>
      <c r="J385" s="18">
        <f t="shared" si="253"/>
        <v>46278158</v>
      </c>
      <c r="K385" s="18">
        <v>0</v>
      </c>
      <c r="L385" s="18">
        <v>0</v>
      </c>
      <c r="M385" s="18">
        <v>0</v>
      </c>
      <c r="N385" s="18">
        <v>0</v>
      </c>
      <c r="O385" s="18">
        <v>4221842</v>
      </c>
      <c r="P385" s="18">
        <f t="shared" si="256"/>
        <v>500000</v>
      </c>
      <c r="Q385" s="18">
        <f t="shared" si="254"/>
        <v>45778158</v>
      </c>
      <c r="R385" s="18">
        <f t="shared" si="257"/>
        <v>0</v>
      </c>
      <c r="S385" s="124"/>
      <c r="T385" s="18">
        <v>50000000</v>
      </c>
      <c r="U385" s="18"/>
      <c r="V385" s="18"/>
      <c r="W385" s="18"/>
      <c r="X385" s="18"/>
      <c r="Y385" s="18">
        <v>6250000</v>
      </c>
      <c r="Z385" s="18">
        <v>6250000</v>
      </c>
      <c r="AA385" s="18">
        <v>6250000</v>
      </c>
      <c r="AB385" s="18">
        <v>6250000</v>
      </c>
      <c r="AC385" s="18">
        <v>6250000</v>
      </c>
      <c r="AD385" s="18">
        <v>6250000</v>
      </c>
      <c r="AE385" s="18">
        <v>6250000</v>
      </c>
      <c r="AF385" s="18">
        <v>6250000</v>
      </c>
      <c r="AG385" s="18">
        <f t="shared" si="245"/>
        <v>0</v>
      </c>
      <c r="AH385" s="18">
        <f t="shared" si="251"/>
        <v>50000000</v>
      </c>
      <c r="AI385" s="124"/>
      <c r="AJ385" s="18">
        <v>0</v>
      </c>
      <c r="AK385" s="18">
        <v>0</v>
      </c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>
        <f t="shared" si="246"/>
        <v>0</v>
      </c>
      <c r="AW385" s="18">
        <f t="shared" si="243"/>
        <v>0</v>
      </c>
      <c r="AX385" s="124"/>
      <c r="AY385" s="133" t="e">
        <f t="shared" si="247"/>
        <v>#DIV/0!</v>
      </c>
      <c r="AZ385" s="133" t="e">
        <f t="shared" si="248"/>
        <v>#DIV/0!</v>
      </c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33" t="e">
        <f t="shared" si="249"/>
        <v>#DIV/0!</v>
      </c>
      <c r="BL385" s="18"/>
    </row>
    <row r="386" spans="1:64">
      <c r="A386" s="13">
        <v>3020502</v>
      </c>
      <c r="B386" s="14" t="s">
        <v>565</v>
      </c>
      <c r="C386" s="15">
        <f>+C387</f>
        <v>30000000</v>
      </c>
      <c r="D386" s="15">
        <f t="shared" ref="D386:AF386" si="280">+D387</f>
        <v>0</v>
      </c>
      <c r="E386" s="15">
        <f t="shared" si="280"/>
        <v>0</v>
      </c>
      <c r="F386" s="15">
        <f t="shared" si="280"/>
        <v>0</v>
      </c>
      <c r="G386" s="15">
        <f t="shared" si="280"/>
        <v>30000000</v>
      </c>
      <c r="H386" s="15">
        <f t="shared" si="280"/>
        <v>0</v>
      </c>
      <c r="I386" s="15">
        <f t="shared" si="280"/>
        <v>0</v>
      </c>
      <c r="J386" s="15">
        <f t="shared" si="280"/>
        <v>30000000</v>
      </c>
      <c r="K386" s="15">
        <f t="shared" si="280"/>
        <v>0</v>
      </c>
      <c r="L386" s="15">
        <f t="shared" si="280"/>
        <v>0</v>
      </c>
      <c r="M386" s="15">
        <f t="shared" si="280"/>
        <v>0</v>
      </c>
      <c r="N386" s="15">
        <f t="shared" si="280"/>
        <v>0</v>
      </c>
      <c r="O386" s="15">
        <f t="shared" si="280"/>
        <v>0</v>
      </c>
      <c r="P386" s="15">
        <f t="shared" si="280"/>
        <v>0</v>
      </c>
      <c r="Q386" s="15">
        <f t="shared" si="280"/>
        <v>30000000</v>
      </c>
      <c r="R386" s="15">
        <f t="shared" si="280"/>
        <v>0</v>
      </c>
      <c r="S386" s="124"/>
      <c r="T386" s="15">
        <f t="shared" si="280"/>
        <v>30000000</v>
      </c>
      <c r="U386" s="15">
        <f t="shared" si="280"/>
        <v>0</v>
      </c>
      <c r="V386" s="15">
        <f t="shared" si="280"/>
        <v>0</v>
      </c>
      <c r="W386" s="15">
        <f t="shared" si="280"/>
        <v>0</v>
      </c>
      <c r="X386" s="15">
        <f t="shared" si="280"/>
        <v>0</v>
      </c>
      <c r="Y386" s="15">
        <f t="shared" si="280"/>
        <v>0</v>
      </c>
      <c r="Z386" s="15">
        <f t="shared" si="280"/>
        <v>0</v>
      </c>
      <c r="AA386" s="15">
        <f t="shared" si="280"/>
        <v>0</v>
      </c>
      <c r="AB386" s="15">
        <f t="shared" si="280"/>
        <v>6000000</v>
      </c>
      <c r="AC386" s="15">
        <f t="shared" si="280"/>
        <v>6000000</v>
      </c>
      <c r="AD386" s="15">
        <f t="shared" si="280"/>
        <v>6000000</v>
      </c>
      <c r="AE386" s="15">
        <f t="shared" si="280"/>
        <v>6000000</v>
      </c>
      <c r="AF386" s="15">
        <f t="shared" si="280"/>
        <v>6000000</v>
      </c>
      <c r="AG386" s="15">
        <f t="shared" si="245"/>
        <v>0</v>
      </c>
      <c r="AH386" s="15">
        <f t="shared" si="251"/>
        <v>30000000</v>
      </c>
      <c r="AI386" s="124"/>
      <c r="AJ386" s="15">
        <v>0</v>
      </c>
      <c r="AK386" s="15">
        <v>0</v>
      </c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>
        <f t="shared" si="246"/>
        <v>0</v>
      </c>
      <c r="AW386" s="15">
        <f t="shared" si="243"/>
        <v>0</v>
      </c>
      <c r="AX386" s="124"/>
      <c r="AY386" s="132" t="e">
        <f t="shared" si="247"/>
        <v>#DIV/0!</v>
      </c>
      <c r="AZ386" s="132" t="e">
        <f t="shared" si="248"/>
        <v>#DIV/0!</v>
      </c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32" t="e">
        <f t="shared" si="249"/>
        <v>#DIV/0!</v>
      </c>
      <c r="BL386" s="15"/>
    </row>
    <row r="387" spans="1:64">
      <c r="A387" s="17">
        <v>302050201</v>
      </c>
      <c r="B387" s="17" t="s">
        <v>566</v>
      </c>
      <c r="C387" s="18">
        <v>30000000</v>
      </c>
      <c r="D387" s="18">
        <v>0</v>
      </c>
      <c r="E387" s="18">
        <v>0</v>
      </c>
      <c r="F387" s="18">
        <v>0</v>
      </c>
      <c r="G387" s="18">
        <f t="shared" si="255"/>
        <v>30000000</v>
      </c>
      <c r="H387" s="18">
        <v>0</v>
      </c>
      <c r="I387" s="18">
        <v>0</v>
      </c>
      <c r="J387" s="18">
        <f t="shared" si="253"/>
        <v>30000000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f t="shared" si="256"/>
        <v>0</v>
      </c>
      <c r="Q387" s="18">
        <f t="shared" si="254"/>
        <v>30000000</v>
      </c>
      <c r="R387" s="18">
        <f t="shared" si="257"/>
        <v>0</v>
      </c>
      <c r="S387" s="124"/>
      <c r="T387" s="18">
        <v>30000000</v>
      </c>
      <c r="U387" s="18"/>
      <c r="V387" s="18"/>
      <c r="W387" s="18"/>
      <c r="X387" s="18"/>
      <c r="Y387" s="18"/>
      <c r="Z387" s="18"/>
      <c r="AA387" s="18"/>
      <c r="AB387" s="18">
        <v>6000000</v>
      </c>
      <c r="AC387" s="18">
        <v>6000000</v>
      </c>
      <c r="AD387" s="18">
        <v>6000000</v>
      </c>
      <c r="AE387" s="18">
        <v>6000000</v>
      </c>
      <c r="AF387" s="18">
        <v>6000000</v>
      </c>
      <c r="AG387" s="18">
        <f t="shared" si="245"/>
        <v>0</v>
      </c>
      <c r="AH387" s="18">
        <f t="shared" si="251"/>
        <v>30000000</v>
      </c>
      <c r="AI387" s="124"/>
      <c r="AJ387" s="18">
        <v>0</v>
      </c>
      <c r="AK387" s="18">
        <v>0</v>
      </c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>
        <f t="shared" si="246"/>
        <v>0</v>
      </c>
      <c r="AW387" s="18">
        <f t="shared" si="243"/>
        <v>0</v>
      </c>
      <c r="AX387" s="124"/>
      <c r="AY387" s="133" t="e">
        <f t="shared" si="247"/>
        <v>#DIV/0!</v>
      </c>
      <c r="AZ387" s="133" t="e">
        <f t="shared" si="248"/>
        <v>#DIV/0!</v>
      </c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33" t="e">
        <f t="shared" si="249"/>
        <v>#DIV/0!</v>
      </c>
      <c r="BL387" s="18"/>
    </row>
    <row r="388" spans="1:64">
      <c r="A388" s="10">
        <v>30206</v>
      </c>
      <c r="B388" s="11" t="s">
        <v>567</v>
      </c>
      <c r="C388" s="12">
        <f>+C389</f>
        <v>50000000</v>
      </c>
      <c r="D388" s="12">
        <f t="shared" ref="D388:AF389" si="281">+D389</f>
        <v>0</v>
      </c>
      <c r="E388" s="12">
        <f t="shared" si="281"/>
        <v>0</v>
      </c>
      <c r="F388" s="12">
        <f t="shared" si="281"/>
        <v>0</v>
      </c>
      <c r="G388" s="12">
        <f t="shared" si="281"/>
        <v>50000000</v>
      </c>
      <c r="H388" s="12">
        <f t="shared" si="281"/>
        <v>0</v>
      </c>
      <c r="I388" s="12">
        <f t="shared" si="281"/>
        <v>0</v>
      </c>
      <c r="J388" s="12">
        <f t="shared" si="281"/>
        <v>50000000</v>
      </c>
      <c r="K388" s="12">
        <f t="shared" si="281"/>
        <v>0</v>
      </c>
      <c r="L388" s="12">
        <f t="shared" si="281"/>
        <v>0</v>
      </c>
      <c r="M388" s="12">
        <f t="shared" si="281"/>
        <v>0</v>
      </c>
      <c r="N388" s="12">
        <f t="shared" si="281"/>
        <v>0</v>
      </c>
      <c r="O388" s="12">
        <f t="shared" si="281"/>
        <v>0</v>
      </c>
      <c r="P388" s="12">
        <f t="shared" si="281"/>
        <v>0</v>
      </c>
      <c r="Q388" s="12">
        <f t="shared" si="281"/>
        <v>50000000</v>
      </c>
      <c r="R388" s="12">
        <f t="shared" si="281"/>
        <v>0</v>
      </c>
      <c r="S388" s="124"/>
      <c r="T388" s="12">
        <f t="shared" si="281"/>
        <v>50000000</v>
      </c>
      <c r="U388" s="12">
        <f t="shared" si="281"/>
        <v>0</v>
      </c>
      <c r="V388" s="12">
        <f t="shared" si="281"/>
        <v>0</v>
      </c>
      <c r="W388" s="12">
        <f t="shared" si="281"/>
        <v>0</v>
      </c>
      <c r="X388" s="12">
        <f t="shared" si="281"/>
        <v>0</v>
      </c>
      <c r="Y388" s="12">
        <f t="shared" si="281"/>
        <v>0</v>
      </c>
      <c r="Z388" s="12">
        <f t="shared" si="281"/>
        <v>0</v>
      </c>
      <c r="AA388" s="12">
        <f t="shared" si="281"/>
        <v>0</v>
      </c>
      <c r="AB388" s="12">
        <f t="shared" si="281"/>
        <v>10000000</v>
      </c>
      <c r="AC388" s="12">
        <f t="shared" si="281"/>
        <v>10000000</v>
      </c>
      <c r="AD388" s="12">
        <f t="shared" si="281"/>
        <v>10000000</v>
      </c>
      <c r="AE388" s="12">
        <f t="shared" si="281"/>
        <v>10000000</v>
      </c>
      <c r="AF388" s="12">
        <f t="shared" si="281"/>
        <v>10000000</v>
      </c>
      <c r="AG388" s="12">
        <f t="shared" si="245"/>
        <v>0</v>
      </c>
      <c r="AH388" s="12">
        <f t="shared" si="251"/>
        <v>50000000</v>
      </c>
      <c r="AI388" s="124"/>
      <c r="AJ388" s="12">
        <v>0</v>
      </c>
      <c r="AK388" s="12">
        <v>0</v>
      </c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>
        <f t="shared" si="246"/>
        <v>0</v>
      </c>
      <c r="AW388" s="12">
        <f t="shared" si="243"/>
        <v>0</v>
      </c>
      <c r="AX388" s="124"/>
      <c r="AY388" s="131" t="e">
        <f t="shared" si="247"/>
        <v>#DIV/0!</v>
      </c>
      <c r="AZ388" s="131" t="e">
        <f t="shared" si="248"/>
        <v>#DIV/0!</v>
      </c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31" t="e">
        <f t="shared" si="249"/>
        <v>#DIV/0!</v>
      </c>
      <c r="BL388" s="12"/>
    </row>
    <row r="389" spans="1:64">
      <c r="A389" s="13">
        <v>3020601</v>
      </c>
      <c r="B389" s="14" t="s">
        <v>568</v>
      </c>
      <c r="C389" s="15">
        <f>+C390</f>
        <v>50000000</v>
      </c>
      <c r="D389" s="15">
        <f t="shared" si="281"/>
        <v>0</v>
      </c>
      <c r="E389" s="15">
        <f t="shared" si="281"/>
        <v>0</v>
      </c>
      <c r="F389" s="15">
        <f t="shared" si="281"/>
        <v>0</v>
      </c>
      <c r="G389" s="15">
        <f t="shared" si="281"/>
        <v>50000000</v>
      </c>
      <c r="H389" s="15">
        <f t="shared" si="281"/>
        <v>0</v>
      </c>
      <c r="I389" s="15">
        <f t="shared" si="281"/>
        <v>0</v>
      </c>
      <c r="J389" s="15">
        <f t="shared" si="281"/>
        <v>50000000</v>
      </c>
      <c r="K389" s="15">
        <f t="shared" si="281"/>
        <v>0</v>
      </c>
      <c r="L389" s="15">
        <f t="shared" si="281"/>
        <v>0</v>
      </c>
      <c r="M389" s="15">
        <f t="shared" si="281"/>
        <v>0</v>
      </c>
      <c r="N389" s="15">
        <f t="shared" si="281"/>
        <v>0</v>
      </c>
      <c r="O389" s="15">
        <f t="shared" si="281"/>
        <v>0</v>
      </c>
      <c r="P389" s="15">
        <f t="shared" si="281"/>
        <v>0</v>
      </c>
      <c r="Q389" s="15">
        <f t="shared" si="281"/>
        <v>50000000</v>
      </c>
      <c r="R389" s="15">
        <f t="shared" si="281"/>
        <v>0</v>
      </c>
      <c r="S389" s="124"/>
      <c r="T389" s="15">
        <f t="shared" si="281"/>
        <v>50000000</v>
      </c>
      <c r="U389" s="15">
        <f t="shared" si="281"/>
        <v>0</v>
      </c>
      <c r="V389" s="15">
        <f t="shared" si="281"/>
        <v>0</v>
      </c>
      <c r="W389" s="15">
        <f t="shared" si="281"/>
        <v>0</v>
      </c>
      <c r="X389" s="15">
        <f t="shared" si="281"/>
        <v>0</v>
      </c>
      <c r="Y389" s="15">
        <f t="shared" si="281"/>
        <v>0</v>
      </c>
      <c r="Z389" s="15">
        <f t="shared" si="281"/>
        <v>0</v>
      </c>
      <c r="AA389" s="15">
        <f t="shared" si="281"/>
        <v>0</v>
      </c>
      <c r="AB389" s="15">
        <f t="shared" si="281"/>
        <v>10000000</v>
      </c>
      <c r="AC389" s="15">
        <f t="shared" si="281"/>
        <v>10000000</v>
      </c>
      <c r="AD389" s="15">
        <f t="shared" si="281"/>
        <v>10000000</v>
      </c>
      <c r="AE389" s="15">
        <f t="shared" si="281"/>
        <v>10000000</v>
      </c>
      <c r="AF389" s="15">
        <f t="shared" si="281"/>
        <v>10000000</v>
      </c>
      <c r="AG389" s="15">
        <f t="shared" si="245"/>
        <v>0</v>
      </c>
      <c r="AH389" s="15">
        <f t="shared" si="251"/>
        <v>50000000</v>
      </c>
      <c r="AI389" s="124"/>
      <c r="AJ389" s="15">
        <v>0</v>
      </c>
      <c r="AK389" s="15">
        <v>0</v>
      </c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>
        <f t="shared" si="246"/>
        <v>0</v>
      </c>
      <c r="AW389" s="15">
        <f t="shared" si="243"/>
        <v>0</v>
      </c>
      <c r="AX389" s="124"/>
      <c r="AY389" s="132" t="e">
        <f t="shared" si="247"/>
        <v>#DIV/0!</v>
      </c>
      <c r="AZ389" s="132" t="e">
        <f t="shared" si="248"/>
        <v>#DIV/0!</v>
      </c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32" t="e">
        <f t="shared" si="249"/>
        <v>#DIV/0!</v>
      </c>
      <c r="BL389" s="15"/>
    </row>
    <row r="390" spans="1:64">
      <c r="A390" s="17">
        <v>302060101</v>
      </c>
      <c r="B390" s="17" t="s">
        <v>569</v>
      </c>
      <c r="C390" s="18">
        <v>50000000</v>
      </c>
      <c r="D390" s="18">
        <v>0</v>
      </c>
      <c r="E390" s="18">
        <v>0</v>
      </c>
      <c r="F390" s="18">
        <v>0</v>
      </c>
      <c r="G390" s="18">
        <f t="shared" si="255"/>
        <v>50000000</v>
      </c>
      <c r="H390" s="18">
        <v>0</v>
      </c>
      <c r="I390" s="18">
        <v>0</v>
      </c>
      <c r="J390" s="18">
        <f t="shared" si="253"/>
        <v>50000000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f t="shared" si="256"/>
        <v>0</v>
      </c>
      <c r="Q390" s="18">
        <f t="shared" si="254"/>
        <v>50000000</v>
      </c>
      <c r="R390" s="18">
        <f t="shared" si="257"/>
        <v>0</v>
      </c>
      <c r="S390" s="124"/>
      <c r="T390" s="18">
        <v>50000000</v>
      </c>
      <c r="U390" s="18"/>
      <c r="V390" s="18"/>
      <c r="W390" s="18"/>
      <c r="X390" s="18"/>
      <c r="Y390" s="18"/>
      <c r="Z390" s="18"/>
      <c r="AA390" s="18"/>
      <c r="AB390" s="18">
        <v>10000000</v>
      </c>
      <c r="AC390" s="18">
        <v>10000000</v>
      </c>
      <c r="AD390" s="18">
        <v>10000000</v>
      </c>
      <c r="AE390" s="18">
        <v>10000000</v>
      </c>
      <c r="AF390" s="18">
        <v>10000000</v>
      </c>
      <c r="AG390" s="18">
        <f t="shared" si="245"/>
        <v>0</v>
      </c>
      <c r="AH390" s="18">
        <f t="shared" si="251"/>
        <v>50000000</v>
      </c>
      <c r="AI390" s="124"/>
      <c r="AJ390" s="18">
        <v>0</v>
      </c>
      <c r="AK390" s="18">
        <v>0</v>
      </c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>
        <f t="shared" si="246"/>
        <v>0</v>
      </c>
      <c r="AW390" s="18">
        <f t="shared" ref="AW390:AW453" si="282">SUM(AJ390:AU390)</f>
        <v>0</v>
      </c>
      <c r="AX390" s="124"/>
      <c r="AY390" s="133" t="e">
        <f t="shared" si="247"/>
        <v>#DIV/0!</v>
      </c>
      <c r="AZ390" s="133" t="e">
        <f t="shared" si="248"/>
        <v>#DIV/0!</v>
      </c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33" t="e">
        <f t="shared" si="249"/>
        <v>#DIV/0!</v>
      </c>
      <c r="BL390" s="18"/>
    </row>
    <row r="391" spans="1:64">
      <c r="A391" s="10">
        <v>30207</v>
      </c>
      <c r="B391" s="11" t="s">
        <v>570</v>
      </c>
      <c r="C391" s="12">
        <f>+C392</f>
        <v>1000</v>
      </c>
      <c r="D391" s="12">
        <f t="shared" ref="D391:AF391" si="283">+D392</f>
        <v>0</v>
      </c>
      <c r="E391" s="12">
        <f t="shared" si="283"/>
        <v>0</v>
      </c>
      <c r="F391" s="12">
        <f t="shared" si="283"/>
        <v>0</v>
      </c>
      <c r="G391" s="12">
        <f t="shared" si="283"/>
        <v>1000</v>
      </c>
      <c r="H391" s="12">
        <f t="shared" si="283"/>
        <v>0</v>
      </c>
      <c r="I391" s="12">
        <f t="shared" si="283"/>
        <v>0</v>
      </c>
      <c r="J391" s="12">
        <f t="shared" si="283"/>
        <v>1000</v>
      </c>
      <c r="K391" s="12">
        <f t="shared" si="283"/>
        <v>0</v>
      </c>
      <c r="L391" s="12">
        <f t="shared" si="283"/>
        <v>0</v>
      </c>
      <c r="M391" s="12">
        <f t="shared" si="283"/>
        <v>0</v>
      </c>
      <c r="N391" s="12">
        <f t="shared" si="283"/>
        <v>0</v>
      </c>
      <c r="O391" s="12">
        <f t="shared" si="283"/>
        <v>0</v>
      </c>
      <c r="P391" s="12">
        <f t="shared" si="283"/>
        <v>0</v>
      </c>
      <c r="Q391" s="12">
        <f t="shared" si="283"/>
        <v>1000</v>
      </c>
      <c r="R391" s="12">
        <f t="shared" si="283"/>
        <v>0</v>
      </c>
      <c r="S391" s="124"/>
      <c r="T391" s="12">
        <f t="shared" si="283"/>
        <v>1000</v>
      </c>
      <c r="U391" s="12">
        <f t="shared" si="283"/>
        <v>0</v>
      </c>
      <c r="V391" s="12">
        <f t="shared" si="283"/>
        <v>0</v>
      </c>
      <c r="W391" s="12">
        <f t="shared" si="283"/>
        <v>0</v>
      </c>
      <c r="X391" s="12">
        <f t="shared" si="283"/>
        <v>1000</v>
      </c>
      <c r="Y391" s="12">
        <f t="shared" si="283"/>
        <v>0</v>
      </c>
      <c r="Z391" s="12">
        <f t="shared" si="283"/>
        <v>0</v>
      </c>
      <c r="AA391" s="12">
        <f t="shared" si="283"/>
        <v>0</v>
      </c>
      <c r="AB391" s="12">
        <f t="shared" si="283"/>
        <v>0</v>
      </c>
      <c r="AC391" s="12">
        <f t="shared" si="283"/>
        <v>0</v>
      </c>
      <c r="AD391" s="12">
        <f t="shared" si="283"/>
        <v>0</v>
      </c>
      <c r="AE391" s="12">
        <f t="shared" si="283"/>
        <v>0</v>
      </c>
      <c r="AF391" s="12">
        <f t="shared" si="283"/>
        <v>0</v>
      </c>
      <c r="AG391" s="12">
        <f t="shared" ref="AG391:AG453" si="284">+U391+V391</f>
        <v>0</v>
      </c>
      <c r="AH391" s="12">
        <f t="shared" si="251"/>
        <v>1000</v>
      </c>
      <c r="AI391" s="124"/>
      <c r="AJ391" s="12">
        <v>0</v>
      </c>
      <c r="AK391" s="12">
        <v>0</v>
      </c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>
        <f t="shared" ref="AV391:AV454" si="285">+AJ391+AK391</f>
        <v>0</v>
      </c>
      <c r="AW391" s="12">
        <f t="shared" si="282"/>
        <v>0</v>
      </c>
      <c r="AX391" s="124"/>
      <c r="AY391" s="131" t="e">
        <f t="shared" ref="AY391:AY454" si="286">(AJ391-U391)/U391</f>
        <v>#DIV/0!</v>
      </c>
      <c r="AZ391" s="131" t="e">
        <f t="shared" ref="AZ391:AZ454" si="287">(AK391-V391)/V391</f>
        <v>#DIV/0!</v>
      </c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31" t="e">
        <f t="shared" ref="BK391:BK454" si="288">(AV391-AG391)/AG391</f>
        <v>#DIV/0!</v>
      </c>
      <c r="BL391" s="12"/>
    </row>
    <row r="392" spans="1:64">
      <c r="A392" s="17">
        <v>3020703</v>
      </c>
      <c r="B392" s="17" t="s">
        <v>571</v>
      </c>
      <c r="C392" s="18">
        <v>1000</v>
      </c>
      <c r="D392" s="18">
        <v>0</v>
      </c>
      <c r="E392" s="18">
        <v>0</v>
      </c>
      <c r="F392" s="18">
        <v>0</v>
      </c>
      <c r="G392" s="18">
        <f t="shared" si="255"/>
        <v>1000</v>
      </c>
      <c r="H392" s="18">
        <v>0</v>
      </c>
      <c r="I392" s="18">
        <v>0</v>
      </c>
      <c r="J392" s="18">
        <f t="shared" si="253"/>
        <v>1000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f t="shared" si="256"/>
        <v>0</v>
      </c>
      <c r="Q392" s="18">
        <f t="shared" si="254"/>
        <v>1000</v>
      </c>
      <c r="R392" s="18">
        <f t="shared" si="257"/>
        <v>0</v>
      </c>
      <c r="S392" s="124"/>
      <c r="T392" s="18">
        <v>1000</v>
      </c>
      <c r="U392" s="18"/>
      <c r="V392" s="18"/>
      <c r="W392" s="18"/>
      <c r="X392" s="18">
        <v>1000</v>
      </c>
      <c r="Y392" s="18"/>
      <c r="Z392" s="18"/>
      <c r="AA392" s="18"/>
      <c r="AB392" s="18"/>
      <c r="AC392" s="18"/>
      <c r="AD392" s="18"/>
      <c r="AE392" s="18"/>
      <c r="AF392" s="18"/>
      <c r="AG392" s="18">
        <f t="shared" si="284"/>
        <v>0</v>
      </c>
      <c r="AH392" s="18">
        <f t="shared" si="251"/>
        <v>1000</v>
      </c>
      <c r="AI392" s="124"/>
      <c r="AJ392" s="18">
        <v>0</v>
      </c>
      <c r="AK392" s="18">
        <v>0</v>
      </c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>
        <f t="shared" si="285"/>
        <v>0</v>
      </c>
      <c r="AW392" s="18">
        <f t="shared" si="282"/>
        <v>0</v>
      </c>
      <c r="AX392" s="124"/>
      <c r="AY392" s="133" t="e">
        <f t="shared" si="286"/>
        <v>#DIV/0!</v>
      </c>
      <c r="AZ392" s="133" t="e">
        <f t="shared" si="287"/>
        <v>#DIV/0!</v>
      </c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33" t="e">
        <f t="shared" si="288"/>
        <v>#DIV/0!</v>
      </c>
      <c r="BL392" s="18"/>
    </row>
    <row r="393" spans="1:64">
      <c r="A393" s="7">
        <v>303</v>
      </c>
      <c r="B393" s="8" t="s">
        <v>572</v>
      </c>
      <c r="C393" s="9">
        <f>+C394+C398</f>
        <v>5001000</v>
      </c>
      <c r="D393" s="9">
        <f t="shared" ref="D393:AF393" si="289">+D394+D398</f>
        <v>0</v>
      </c>
      <c r="E393" s="9">
        <f t="shared" si="289"/>
        <v>0</v>
      </c>
      <c r="F393" s="9">
        <f t="shared" si="289"/>
        <v>120000000</v>
      </c>
      <c r="G393" s="9">
        <f t="shared" si="289"/>
        <v>125001000</v>
      </c>
      <c r="H393" s="9">
        <f t="shared" si="289"/>
        <v>0</v>
      </c>
      <c r="I393" s="9">
        <f t="shared" si="289"/>
        <v>0</v>
      </c>
      <c r="J393" s="9">
        <f t="shared" si="289"/>
        <v>125001000</v>
      </c>
      <c r="K393" s="9">
        <f t="shared" si="289"/>
        <v>0</v>
      </c>
      <c r="L393" s="9">
        <f t="shared" si="289"/>
        <v>0</v>
      </c>
      <c r="M393" s="9">
        <f t="shared" si="289"/>
        <v>0</v>
      </c>
      <c r="N393" s="9">
        <f t="shared" si="289"/>
        <v>0</v>
      </c>
      <c r="O393" s="9">
        <f t="shared" si="289"/>
        <v>0</v>
      </c>
      <c r="P393" s="9">
        <f t="shared" si="289"/>
        <v>0</v>
      </c>
      <c r="Q393" s="9">
        <f t="shared" si="289"/>
        <v>125001000</v>
      </c>
      <c r="R393" s="9">
        <f t="shared" si="289"/>
        <v>0</v>
      </c>
      <c r="S393" s="124"/>
      <c r="T393" s="9">
        <f t="shared" si="289"/>
        <v>125001000</v>
      </c>
      <c r="U393" s="9">
        <f t="shared" si="289"/>
        <v>0</v>
      </c>
      <c r="V393" s="9">
        <f t="shared" si="289"/>
        <v>0</v>
      </c>
      <c r="W393" s="9">
        <f t="shared" si="289"/>
        <v>0</v>
      </c>
      <c r="X393" s="9">
        <f t="shared" si="289"/>
        <v>30000000</v>
      </c>
      <c r="Y393" s="9">
        <f t="shared" si="289"/>
        <v>11875125</v>
      </c>
      <c r="Z393" s="9">
        <f t="shared" si="289"/>
        <v>11875125</v>
      </c>
      <c r="AA393" s="9">
        <f t="shared" si="289"/>
        <v>11875125</v>
      </c>
      <c r="AB393" s="9">
        <f t="shared" si="289"/>
        <v>11875125</v>
      </c>
      <c r="AC393" s="9">
        <f t="shared" si="289"/>
        <v>11875125</v>
      </c>
      <c r="AD393" s="9">
        <f t="shared" si="289"/>
        <v>11875125</v>
      </c>
      <c r="AE393" s="9">
        <f t="shared" si="289"/>
        <v>11875125</v>
      </c>
      <c r="AF393" s="9">
        <f t="shared" si="289"/>
        <v>11875125</v>
      </c>
      <c r="AG393" s="9">
        <f t="shared" si="284"/>
        <v>0</v>
      </c>
      <c r="AH393" s="9">
        <f t="shared" si="251"/>
        <v>125001000</v>
      </c>
      <c r="AI393" s="124"/>
      <c r="AJ393" s="9">
        <v>0</v>
      </c>
      <c r="AK393" s="9">
        <v>0</v>
      </c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>
        <f t="shared" si="285"/>
        <v>0</v>
      </c>
      <c r="AW393" s="9">
        <f t="shared" si="282"/>
        <v>0</v>
      </c>
      <c r="AX393" s="124"/>
      <c r="AY393" s="130" t="e">
        <f t="shared" si="286"/>
        <v>#DIV/0!</v>
      </c>
      <c r="AZ393" s="130" t="e">
        <f t="shared" si="287"/>
        <v>#DIV/0!</v>
      </c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130" t="e">
        <f t="shared" si="288"/>
        <v>#DIV/0!</v>
      </c>
      <c r="BL393" s="9"/>
    </row>
    <row r="394" spans="1:64">
      <c r="A394" s="10">
        <v>30301</v>
      </c>
      <c r="B394" s="11" t="s">
        <v>573</v>
      </c>
      <c r="C394" s="12">
        <f>+C395</f>
        <v>5000000</v>
      </c>
      <c r="D394" s="12">
        <f t="shared" ref="D394:AF395" si="290">+D395</f>
        <v>0</v>
      </c>
      <c r="E394" s="12">
        <f t="shared" si="290"/>
        <v>0</v>
      </c>
      <c r="F394" s="12">
        <f t="shared" si="290"/>
        <v>0</v>
      </c>
      <c r="G394" s="12">
        <f t="shared" si="290"/>
        <v>5000000</v>
      </c>
      <c r="H394" s="12">
        <f t="shared" si="290"/>
        <v>0</v>
      </c>
      <c r="I394" s="12">
        <f t="shared" si="290"/>
        <v>0</v>
      </c>
      <c r="J394" s="12">
        <f t="shared" si="290"/>
        <v>5000000</v>
      </c>
      <c r="K394" s="12">
        <f t="shared" si="290"/>
        <v>0</v>
      </c>
      <c r="L394" s="12">
        <f t="shared" si="290"/>
        <v>0</v>
      </c>
      <c r="M394" s="12">
        <f t="shared" si="290"/>
        <v>0</v>
      </c>
      <c r="N394" s="12">
        <f t="shared" si="290"/>
        <v>0</v>
      </c>
      <c r="O394" s="12">
        <f t="shared" si="290"/>
        <v>0</v>
      </c>
      <c r="P394" s="12">
        <f t="shared" si="290"/>
        <v>0</v>
      </c>
      <c r="Q394" s="12">
        <f t="shared" si="290"/>
        <v>5000000</v>
      </c>
      <c r="R394" s="12">
        <f t="shared" si="290"/>
        <v>0</v>
      </c>
      <c r="S394" s="124"/>
      <c r="T394" s="12">
        <f t="shared" si="290"/>
        <v>5000000</v>
      </c>
      <c r="U394" s="12">
        <f t="shared" si="290"/>
        <v>0</v>
      </c>
      <c r="V394" s="12">
        <f t="shared" si="290"/>
        <v>0</v>
      </c>
      <c r="W394" s="12">
        <f t="shared" si="290"/>
        <v>0</v>
      </c>
      <c r="X394" s="12">
        <f t="shared" si="290"/>
        <v>0</v>
      </c>
      <c r="Y394" s="12">
        <f t="shared" si="290"/>
        <v>625000</v>
      </c>
      <c r="Z394" s="12">
        <f t="shared" si="290"/>
        <v>625000</v>
      </c>
      <c r="AA394" s="12">
        <f t="shared" si="290"/>
        <v>625000</v>
      </c>
      <c r="AB394" s="12">
        <f t="shared" si="290"/>
        <v>625000</v>
      </c>
      <c r="AC394" s="12">
        <f t="shared" si="290"/>
        <v>625000</v>
      </c>
      <c r="AD394" s="12">
        <f t="shared" si="290"/>
        <v>625000</v>
      </c>
      <c r="AE394" s="12">
        <f t="shared" si="290"/>
        <v>625000</v>
      </c>
      <c r="AF394" s="12">
        <f t="shared" si="290"/>
        <v>625000</v>
      </c>
      <c r="AG394" s="12">
        <f t="shared" si="284"/>
        <v>0</v>
      </c>
      <c r="AH394" s="12">
        <f t="shared" si="251"/>
        <v>5000000</v>
      </c>
      <c r="AI394" s="124"/>
      <c r="AJ394" s="12">
        <v>0</v>
      </c>
      <c r="AK394" s="12">
        <v>0</v>
      </c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>
        <f t="shared" si="285"/>
        <v>0</v>
      </c>
      <c r="AW394" s="12">
        <f t="shared" si="282"/>
        <v>0</v>
      </c>
      <c r="AX394" s="124"/>
      <c r="AY394" s="131" t="e">
        <f t="shared" si="286"/>
        <v>#DIV/0!</v>
      </c>
      <c r="AZ394" s="131" t="e">
        <f t="shared" si="287"/>
        <v>#DIV/0!</v>
      </c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31" t="e">
        <f t="shared" si="288"/>
        <v>#DIV/0!</v>
      </c>
      <c r="BL394" s="12"/>
    </row>
    <row r="395" spans="1:64">
      <c r="A395" s="13">
        <v>3030101</v>
      </c>
      <c r="B395" s="14" t="s">
        <v>574</v>
      </c>
      <c r="C395" s="15">
        <f>+C396</f>
        <v>5000000</v>
      </c>
      <c r="D395" s="15">
        <f t="shared" si="290"/>
        <v>0</v>
      </c>
      <c r="E395" s="15">
        <f t="shared" si="290"/>
        <v>0</v>
      </c>
      <c r="F395" s="15">
        <f t="shared" si="290"/>
        <v>0</v>
      </c>
      <c r="G395" s="15">
        <f t="shared" si="290"/>
        <v>5000000</v>
      </c>
      <c r="H395" s="15">
        <f t="shared" si="290"/>
        <v>0</v>
      </c>
      <c r="I395" s="15">
        <f t="shared" si="290"/>
        <v>0</v>
      </c>
      <c r="J395" s="15">
        <f t="shared" si="290"/>
        <v>5000000</v>
      </c>
      <c r="K395" s="15">
        <f t="shared" si="290"/>
        <v>0</v>
      </c>
      <c r="L395" s="15">
        <f t="shared" si="290"/>
        <v>0</v>
      </c>
      <c r="M395" s="15">
        <f t="shared" si="290"/>
        <v>0</v>
      </c>
      <c r="N395" s="15">
        <f t="shared" si="290"/>
        <v>0</v>
      </c>
      <c r="O395" s="15">
        <f t="shared" si="290"/>
        <v>0</v>
      </c>
      <c r="P395" s="15">
        <f t="shared" si="290"/>
        <v>0</v>
      </c>
      <c r="Q395" s="15">
        <f t="shared" si="290"/>
        <v>5000000</v>
      </c>
      <c r="R395" s="15">
        <f t="shared" si="290"/>
        <v>0</v>
      </c>
      <c r="S395" s="124"/>
      <c r="T395" s="15">
        <f t="shared" si="290"/>
        <v>5000000</v>
      </c>
      <c r="U395" s="15">
        <f t="shared" si="290"/>
        <v>0</v>
      </c>
      <c r="V395" s="15">
        <f t="shared" si="290"/>
        <v>0</v>
      </c>
      <c r="W395" s="15">
        <f t="shared" si="290"/>
        <v>0</v>
      </c>
      <c r="X395" s="15">
        <f t="shared" si="290"/>
        <v>0</v>
      </c>
      <c r="Y395" s="15">
        <f t="shared" si="290"/>
        <v>625000</v>
      </c>
      <c r="Z395" s="15">
        <f t="shared" si="290"/>
        <v>625000</v>
      </c>
      <c r="AA395" s="15">
        <f t="shared" si="290"/>
        <v>625000</v>
      </c>
      <c r="AB395" s="15">
        <f t="shared" si="290"/>
        <v>625000</v>
      </c>
      <c r="AC395" s="15">
        <f t="shared" si="290"/>
        <v>625000</v>
      </c>
      <c r="AD395" s="15">
        <f t="shared" si="290"/>
        <v>625000</v>
      </c>
      <c r="AE395" s="15">
        <f t="shared" si="290"/>
        <v>625000</v>
      </c>
      <c r="AF395" s="15">
        <f t="shared" si="290"/>
        <v>625000</v>
      </c>
      <c r="AG395" s="15">
        <f t="shared" si="284"/>
        <v>0</v>
      </c>
      <c r="AH395" s="15">
        <f t="shared" si="251"/>
        <v>5000000</v>
      </c>
      <c r="AI395" s="124"/>
      <c r="AJ395" s="15">
        <v>0</v>
      </c>
      <c r="AK395" s="15">
        <v>0</v>
      </c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>
        <f t="shared" si="285"/>
        <v>0</v>
      </c>
      <c r="AW395" s="15">
        <f t="shared" si="282"/>
        <v>0</v>
      </c>
      <c r="AX395" s="124"/>
      <c r="AY395" s="132" t="e">
        <f t="shared" si="286"/>
        <v>#DIV/0!</v>
      </c>
      <c r="AZ395" s="132" t="e">
        <f t="shared" si="287"/>
        <v>#DIV/0!</v>
      </c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32" t="e">
        <f t="shared" si="288"/>
        <v>#DIV/0!</v>
      </c>
      <c r="BL395" s="15"/>
    </row>
    <row r="396" spans="1:64">
      <c r="A396" s="17">
        <v>303010102</v>
      </c>
      <c r="B396" s="17" t="s">
        <v>575</v>
      </c>
      <c r="C396" s="18">
        <v>5000000</v>
      </c>
      <c r="D396" s="18">
        <v>0</v>
      </c>
      <c r="E396" s="18">
        <v>0</v>
      </c>
      <c r="F396" s="18">
        <v>0</v>
      </c>
      <c r="G396" s="18">
        <f t="shared" si="255"/>
        <v>5000000</v>
      </c>
      <c r="H396" s="18">
        <v>0</v>
      </c>
      <c r="I396" s="18">
        <v>0</v>
      </c>
      <c r="J396" s="18">
        <f t="shared" si="253"/>
        <v>5000000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f t="shared" si="256"/>
        <v>0</v>
      </c>
      <c r="Q396" s="18">
        <f t="shared" si="254"/>
        <v>5000000</v>
      </c>
      <c r="R396" s="18">
        <f t="shared" si="257"/>
        <v>0</v>
      </c>
      <c r="S396" s="124"/>
      <c r="T396" s="18">
        <v>5000000</v>
      </c>
      <c r="U396" s="18"/>
      <c r="V396" s="18"/>
      <c r="W396" s="18"/>
      <c r="X396" s="18"/>
      <c r="Y396" s="18">
        <v>625000</v>
      </c>
      <c r="Z396" s="18">
        <v>625000</v>
      </c>
      <c r="AA396" s="18">
        <v>625000</v>
      </c>
      <c r="AB396" s="18">
        <v>625000</v>
      </c>
      <c r="AC396" s="18">
        <v>625000</v>
      </c>
      <c r="AD396" s="18">
        <v>625000</v>
      </c>
      <c r="AE396" s="18">
        <v>625000</v>
      </c>
      <c r="AF396" s="18">
        <v>625000</v>
      </c>
      <c r="AG396" s="18">
        <f t="shared" si="284"/>
        <v>0</v>
      </c>
      <c r="AH396" s="18">
        <f t="shared" ref="AH396:AH458" si="291">SUM(U396:AF396)</f>
        <v>5000000</v>
      </c>
      <c r="AI396" s="124"/>
      <c r="AJ396" s="18">
        <v>0</v>
      </c>
      <c r="AK396" s="18">
        <v>0</v>
      </c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>
        <f t="shared" si="285"/>
        <v>0</v>
      </c>
      <c r="AW396" s="18">
        <f t="shared" si="282"/>
        <v>0</v>
      </c>
      <c r="AX396" s="124"/>
      <c r="AY396" s="133" t="e">
        <f t="shared" si="286"/>
        <v>#DIV/0!</v>
      </c>
      <c r="AZ396" s="133" t="e">
        <f t="shared" si="287"/>
        <v>#DIV/0!</v>
      </c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33" t="e">
        <f t="shared" si="288"/>
        <v>#DIV/0!</v>
      </c>
      <c r="BL396" s="18"/>
    </row>
    <row r="397" spans="1:64">
      <c r="A397" s="17">
        <v>303010103</v>
      </c>
      <c r="B397" s="17" t="s">
        <v>1036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24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>
        <f t="shared" si="284"/>
        <v>0</v>
      </c>
      <c r="AH397" s="18">
        <f t="shared" si="291"/>
        <v>0</v>
      </c>
      <c r="AI397" s="124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>
        <f t="shared" si="285"/>
        <v>0</v>
      </c>
      <c r="AW397" s="18">
        <f t="shared" si="282"/>
        <v>0</v>
      </c>
      <c r="AX397" s="124"/>
      <c r="AY397" s="133" t="e">
        <f t="shared" si="286"/>
        <v>#DIV/0!</v>
      </c>
      <c r="AZ397" s="133" t="e">
        <f t="shared" si="287"/>
        <v>#DIV/0!</v>
      </c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33" t="e">
        <f t="shared" si="288"/>
        <v>#DIV/0!</v>
      </c>
      <c r="BL397" s="18"/>
    </row>
    <row r="398" spans="1:64">
      <c r="A398" s="10">
        <v>30302</v>
      </c>
      <c r="B398" s="11" t="s">
        <v>576</v>
      </c>
      <c r="C398" s="12">
        <f>+C399</f>
        <v>1000</v>
      </c>
      <c r="D398" s="12">
        <f t="shared" ref="D398:AF399" si="292">+D399</f>
        <v>0</v>
      </c>
      <c r="E398" s="12">
        <f t="shared" si="292"/>
        <v>0</v>
      </c>
      <c r="F398" s="12">
        <f t="shared" si="292"/>
        <v>120000000</v>
      </c>
      <c r="G398" s="12">
        <f t="shared" si="292"/>
        <v>120001000</v>
      </c>
      <c r="H398" s="12">
        <f t="shared" si="292"/>
        <v>0</v>
      </c>
      <c r="I398" s="12">
        <f t="shared" si="292"/>
        <v>0</v>
      </c>
      <c r="J398" s="12">
        <f t="shared" si="292"/>
        <v>120001000</v>
      </c>
      <c r="K398" s="12">
        <f t="shared" si="292"/>
        <v>0</v>
      </c>
      <c r="L398" s="12">
        <f t="shared" si="292"/>
        <v>0</v>
      </c>
      <c r="M398" s="12">
        <f t="shared" si="292"/>
        <v>0</v>
      </c>
      <c r="N398" s="12">
        <f t="shared" si="292"/>
        <v>0</v>
      </c>
      <c r="O398" s="12">
        <f t="shared" si="292"/>
        <v>0</v>
      </c>
      <c r="P398" s="12">
        <f t="shared" si="292"/>
        <v>0</v>
      </c>
      <c r="Q398" s="12">
        <f t="shared" si="292"/>
        <v>120001000</v>
      </c>
      <c r="R398" s="12">
        <f t="shared" si="292"/>
        <v>0</v>
      </c>
      <c r="S398" s="124"/>
      <c r="T398" s="12">
        <f t="shared" si="292"/>
        <v>120001000</v>
      </c>
      <c r="U398" s="12">
        <f t="shared" si="292"/>
        <v>0</v>
      </c>
      <c r="V398" s="12">
        <f t="shared" si="292"/>
        <v>0</v>
      </c>
      <c r="W398" s="12">
        <f t="shared" si="292"/>
        <v>0</v>
      </c>
      <c r="X398" s="12">
        <f t="shared" si="292"/>
        <v>30000000</v>
      </c>
      <c r="Y398" s="12">
        <f t="shared" si="292"/>
        <v>11250125</v>
      </c>
      <c r="Z398" s="12">
        <f t="shared" si="292"/>
        <v>11250125</v>
      </c>
      <c r="AA398" s="12">
        <f t="shared" si="292"/>
        <v>11250125</v>
      </c>
      <c r="AB398" s="12">
        <f t="shared" si="292"/>
        <v>11250125</v>
      </c>
      <c r="AC398" s="12">
        <f t="shared" si="292"/>
        <v>11250125</v>
      </c>
      <c r="AD398" s="12">
        <f t="shared" si="292"/>
        <v>11250125</v>
      </c>
      <c r="AE398" s="12">
        <f t="shared" si="292"/>
        <v>11250125</v>
      </c>
      <c r="AF398" s="12">
        <f t="shared" si="292"/>
        <v>11250125</v>
      </c>
      <c r="AG398" s="12">
        <f t="shared" si="284"/>
        <v>0</v>
      </c>
      <c r="AH398" s="12">
        <f t="shared" si="291"/>
        <v>120001000</v>
      </c>
      <c r="AI398" s="124"/>
      <c r="AJ398" s="12">
        <v>0</v>
      </c>
      <c r="AK398" s="12">
        <v>0</v>
      </c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>
        <f t="shared" si="285"/>
        <v>0</v>
      </c>
      <c r="AW398" s="12">
        <f t="shared" si="282"/>
        <v>0</v>
      </c>
      <c r="AX398" s="124"/>
      <c r="AY398" s="131" t="e">
        <f t="shared" si="286"/>
        <v>#DIV/0!</v>
      </c>
      <c r="AZ398" s="131" t="e">
        <f t="shared" si="287"/>
        <v>#DIV/0!</v>
      </c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31" t="e">
        <f t="shared" si="288"/>
        <v>#DIV/0!</v>
      </c>
      <c r="BL398" s="12"/>
    </row>
    <row r="399" spans="1:64">
      <c r="A399" s="13">
        <v>3030201</v>
      </c>
      <c r="B399" s="14" t="s">
        <v>577</v>
      </c>
      <c r="C399" s="15">
        <f>+C400</f>
        <v>1000</v>
      </c>
      <c r="D399" s="15">
        <f t="shared" si="292"/>
        <v>0</v>
      </c>
      <c r="E399" s="15">
        <f t="shared" si="292"/>
        <v>0</v>
      </c>
      <c r="F399" s="15">
        <f t="shared" si="292"/>
        <v>120000000</v>
      </c>
      <c r="G399" s="15">
        <f t="shared" si="292"/>
        <v>120001000</v>
      </c>
      <c r="H399" s="15">
        <f t="shared" si="292"/>
        <v>0</v>
      </c>
      <c r="I399" s="15">
        <f t="shared" si="292"/>
        <v>0</v>
      </c>
      <c r="J399" s="15">
        <f t="shared" si="292"/>
        <v>120001000</v>
      </c>
      <c r="K399" s="15">
        <f t="shared" si="292"/>
        <v>0</v>
      </c>
      <c r="L399" s="15">
        <f t="shared" si="292"/>
        <v>0</v>
      </c>
      <c r="M399" s="15">
        <f t="shared" si="292"/>
        <v>0</v>
      </c>
      <c r="N399" s="15">
        <f t="shared" si="292"/>
        <v>0</v>
      </c>
      <c r="O399" s="15">
        <f t="shared" si="292"/>
        <v>0</v>
      </c>
      <c r="P399" s="15">
        <f t="shared" si="292"/>
        <v>0</v>
      </c>
      <c r="Q399" s="15">
        <f t="shared" si="292"/>
        <v>120001000</v>
      </c>
      <c r="R399" s="15">
        <f t="shared" si="292"/>
        <v>0</v>
      </c>
      <c r="S399" s="124"/>
      <c r="T399" s="15">
        <f t="shared" si="292"/>
        <v>120001000</v>
      </c>
      <c r="U399" s="15">
        <f t="shared" si="292"/>
        <v>0</v>
      </c>
      <c r="V399" s="15">
        <f t="shared" si="292"/>
        <v>0</v>
      </c>
      <c r="W399" s="15">
        <f t="shared" si="292"/>
        <v>0</v>
      </c>
      <c r="X399" s="15">
        <f t="shared" si="292"/>
        <v>30000000</v>
      </c>
      <c r="Y399" s="15">
        <f t="shared" si="292"/>
        <v>11250125</v>
      </c>
      <c r="Z399" s="15">
        <f t="shared" si="292"/>
        <v>11250125</v>
      </c>
      <c r="AA399" s="15">
        <f t="shared" si="292"/>
        <v>11250125</v>
      </c>
      <c r="AB399" s="15">
        <f t="shared" si="292"/>
        <v>11250125</v>
      </c>
      <c r="AC399" s="15">
        <f t="shared" si="292"/>
        <v>11250125</v>
      </c>
      <c r="AD399" s="15">
        <f t="shared" si="292"/>
        <v>11250125</v>
      </c>
      <c r="AE399" s="15">
        <f t="shared" si="292"/>
        <v>11250125</v>
      </c>
      <c r="AF399" s="15">
        <f t="shared" si="292"/>
        <v>11250125</v>
      </c>
      <c r="AG399" s="15">
        <f t="shared" si="284"/>
        <v>0</v>
      </c>
      <c r="AH399" s="15">
        <f t="shared" si="291"/>
        <v>120001000</v>
      </c>
      <c r="AI399" s="124"/>
      <c r="AJ399" s="15">
        <v>0</v>
      </c>
      <c r="AK399" s="15">
        <v>0</v>
      </c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>
        <f t="shared" si="285"/>
        <v>0</v>
      </c>
      <c r="AW399" s="15">
        <f t="shared" si="282"/>
        <v>0</v>
      </c>
      <c r="AX399" s="124"/>
      <c r="AY399" s="132" t="e">
        <f t="shared" si="286"/>
        <v>#DIV/0!</v>
      </c>
      <c r="AZ399" s="132" t="e">
        <f t="shared" si="287"/>
        <v>#DIV/0!</v>
      </c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32" t="e">
        <f t="shared" si="288"/>
        <v>#DIV/0!</v>
      </c>
      <c r="BL399" s="15"/>
    </row>
    <row r="400" spans="1:64">
      <c r="A400" s="17">
        <v>303020103</v>
      </c>
      <c r="B400" s="17" t="s">
        <v>578</v>
      </c>
      <c r="C400" s="18">
        <v>1000</v>
      </c>
      <c r="D400" s="18">
        <v>0</v>
      </c>
      <c r="E400" s="18">
        <v>0</v>
      </c>
      <c r="F400" s="18">
        <v>120000000</v>
      </c>
      <c r="G400" s="18">
        <f t="shared" si="255"/>
        <v>120001000</v>
      </c>
      <c r="H400" s="18">
        <v>0</v>
      </c>
      <c r="I400" s="18">
        <v>0</v>
      </c>
      <c r="J400" s="18">
        <f t="shared" si="253"/>
        <v>120001000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f t="shared" si="256"/>
        <v>0</v>
      </c>
      <c r="Q400" s="18">
        <f t="shared" si="254"/>
        <v>120001000</v>
      </c>
      <c r="R400" s="18">
        <f t="shared" si="257"/>
        <v>0</v>
      </c>
      <c r="S400" s="124"/>
      <c r="T400" s="18">
        <v>120001000</v>
      </c>
      <c r="U400" s="18"/>
      <c r="V400" s="18"/>
      <c r="W400" s="18"/>
      <c r="X400" s="18">
        <v>30000000</v>
      </c>
      <c r="Y400" s="18">
        <v>11250125</v>
      </c>
      <c r="Z400" s="18">
        <v>11250125</v>
      </c>
      <c r="AA400" s="18">
        <v>11250125</v>
      </c>
      <c r="AB400" s="18">
        <v>11250125</v>
      </c>
      <c r="AC400" s="18">
        <v>11250125</v>
      </c>
      <c r="AD400" s="18">
        <v>11250125</v>
      </c>
      <c r="AE400" s="18">
        <v>11250125</v>
      </c>
      <c r="AF400" s="18">
        <v>11250125</v>
      </c>
      <c r="AG400" s="18">
        <f t="shared" si="284"/>
        <v>0</v>
      </c>
      <c r="AH400" s="18">
        <f t="shared" si="291"/>
        <v>120001000</v>
      </c>
      <c r="AI400" s="124"/>
      <c r="AJ400" s="18">
        <v>0</v>
      </c>
      <c r="AK400" s="18">
        <v>0</v>
      </c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>
        <f t="shared" si="285"/>
        <v>0</v>
      </c>
      <c r="AW400" s="18">
        <f t="shared" si="282"/>
        <v>0</v>
      </c>
      <c r="AX400" s="124"/>
      <c r="AY400" s="133" t="e">
        <f t="shared" si="286"/>
        <v>#DIV/0!</v>
      </c>
      <c r="AZ400" s="133" t="e">
        <f t="shared" si="287"/>
        <v>#DIV/0!</v>
      </c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33" t="e">
        <f t="shared" si="288"/>
        <v>#DIV/0!</v>
      </c>
      <c r="BL400" s="18"/>
    </row>
    <row r="401" spans="1:64">
      <c r="A401" s="7">
        <v>304</v>
      </c>
      <c r="B401" s="8" t="s">
        <v>579</v>
      </c>
      <c r="C401" s="9">
        <f t="shared" ref="C401:R401" si="293">+C402+C419</f>
        <v>1385002000</v>
      </c>
      <c r="D401" s="9">
        <f t="shared" si="293"/>
        <v>5000000</v>
      </c>
      <c r="E401" s="9">
        <f t="shared" si="293"/>
        <v>0</v>
      </c>
      <c r="F401" s="9">
        <f t="shared" si="293"/>
        <v>1289812959.5899999</v>
      </c>
      <c r="G401" s="9">
        <f t="shared" si="293"/>
        <v>2679814959.5900002</v>
      </c>
      <c r="H401" s="9">
        <f t="shared" si="293"/>
        <v>0</v>
      </c>
      <c r="I401" s="9">
        <f t="shared" si="293"/>
        <v>3514548</v>
      </c>
      <c r="J401" s="9">
        <f t="shared" si="293"/>
        <v>2676300411.5900002</v>
      </c>
      <c r="K401" s="9">
        <f t="shared" si="293"/>
        <v>0</v>
      </c>
      <c r="L401" s="9">
        <f t="shared" si="293"/>
        <v>3514548</v>
      </c>
      <c r="M401" s="9">
        <f t="shared" si="293"/>
        <v>0</v>
      </c>
      <c r="N401" s="9">
        <f t="shared" si="293"/>
        <v>103514548</v>
      </c>
      <c r="O401" s="9">
        <f t="shared" si="293"/>
        <v>319679828</v>
      </c>
      <c r="P401" s="9">
        <f t="shared" si="293"/>
        <v>316165280</v>
      </c>
      <c r="Q401" s="9">
        <f t="shared" si="293"/>
        <v>2360135131.5900002</v>
      </c>
      <c r="R401" s="9">
        <f t="shared" si="293"/>
        <v>3514548</v>
      </c>
      <c r="S401" s="124"/>
      <c r="T401" s="9">
        <f t="shared" ref="T401:AF401" si="294">+T402+T419</f>
        <v>2679814959.5900002</v>
      </c>
      <c r="U401" s="9">
        <f t="shared" si="294"/>
        <v>0</v>
      </c>
      <c r="V401" s="9">
        <f t="shared" si="294"/>
        <v>11363636.363636363</v>
      </c>
      <c r="W401" s="9">
        <f t="shared" si="294"/>
        <v>132844932.32263635</v>
      </c>
      <c r="X401" s="9">
        <f t="shared" si="294"/>
        <v>127846932.32263635</v>
      </c>
      <c r="Y401" s="9">
        <f t="shared" si="294"/>
        <v>188469932.32263637</v>
      </c>
      <c r="Z401" s="9">
        <f t="shared" si="294"/>
        <v>271803265.65596968</v>
      </c>
      <c r="AA401" s="9">
        <f t="shared" si="294"/>
        <v>271803265.65596968</v>
      </c>
      <c r="AB401" s="9">
        <f t="shared" si="294"/>
        <v>351803265.65596968</v>
      </c>
      <c r="AC401" s="9">
        <f t="shared" si="294"/>
        <v>351803265.65596968</v>
      </c>
      <c r="AD401" s="9">
        <f t="shared" si="294"/>
        <v>351803265.65596968</v>
      </c>
      <c r="AE401" s="9">
        <f t="shared" si="294"/>
        <v>351803265.65596968</v>
      </c>
      <c r="AF401" s="9">
        <f t="shared" si="294"/>
        <v>268469932.32263637</v>
      </c>
      <c r="AG401" s="9">
        <f t="shared" si="284"/>
        <v>11363636.363636363</v>
      </c>
      <c r="AH401" s="9">
        <f t="shared" si="291"/>
        <v>2679814959.5900002</v>
      </c>
      <c r="AI401" s="124"/>
      <c r="AJ401" s="9">
        <v>3514548</v>
      </c>
      <c r="AK401" s="9">
        <v>0</v>
      </c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>
        <f t="shared" si="285"/>
        <v>3514548</v>
      </c>
      <c r="AW401" s="9">
        <f t="shared" si="282"/>
        <v>3514548</v>
      </c>
      <c r="AX401" s="124"/>
      <c r="AY401" s="130" t="e">
        <f t="shared" si="286"/>
        <v>#DIV/0!</v>
      </c>
      <c r="AZ401" s="130">
        <f t="shared" si="287"/>
        <v>-1</v>
      </c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130">
        <f t="shared" si="288"/>
        <v>-0.69071977600000001</v>
      </c>
      <c r="BL401" s="9"/>
    </row>
    <row r="402" spans="1:64">
      <c r="A402" s="10">
        <v>30401</v>
      </c>
      <c r="B402" s="11" t="s">
        <v>580</v>
      </c>
      <c r="C402" s="12">
        <f t="shared" ref="C402:R402" si="295">+C403+C405+C408+C410+C413+C416</f>
        <v>885002000</v>
      </c>
      <c r="D402" s="12">
        <f t="shared" si="295"/>
        <v>5000000</v>
      </c>
      <c r="E402" s="12">
        <f t="shared" si="295"/>
        <v>0</v>
      </c>
      <c r="F402" s="12">
        <f t="shared" si="295"/>
        <v>1289812959.5899999</v>
      </c>
      <c r="G402" s="12">
        <f t="shared" si="295"/>
        <v>2179814959.5900002</v>
      </c>
      <c r="H402" s="12">
        <f t="shared" si="295"/>
        <v>0</v>
      </c>
      <c r="I402" s="12">
        <f t="shared" si="295"/>
        <v>3514548</v>
      </c>
      <c r="J402" s="12">
        <f t="shared" si="295"/>
        <v>2176300411.5900002</v>
      </c>
      <c r="K402" s="12">
        <f t="shared" si="295"/>
        <v>0</v>
      </c>
      <c r="L402" s="12">
        <f t="shared" si="295"/>
        <v>3514548</v>
      </c>
      <c r="M402" s="12">
        <f t="shared" si="295"/>
        <v>0</v>
      </c>
      <c r="N402" s="12">
        <f t="shared" si="295"/>
        <v>103514548</v>
      </c>
      <c r="O402" s="12">
        <f t="shared" si="295"/>
        <v>319679828</v>
      </c>
      <c r="P402" s="12">
        <f t="shared" si="295"/>
        <v>316165280</v>
      </c>
      <c r="Q402" s="12">
        <f t="shared" si="295"/>
        <v>1860135131.5899999</v>
      </c>
      <c r="R402" s="12">
        <f t="shared" si="295"/>
        <v>3514548</v>
      </c>
      <c r="S402" s="124"/>
      <c r="T402" s="12">
        <f t="shared" ref="T402:AF402" si="296">+T403+T405+T408+T410+T413+T416</f>
        <v>2179814959.5900002</v>
      </c>
      <c r="U402" s="12">
        <f t="shared" si="296"/>
        <v>0</v>
      </c>
      <c r="V402" s="12">
        <f t="shared" si="296"/>
        <v>11363636.363636363</v>
      </c>
      <c r="W402" s="12">
        <f t="shared" si="296"/>
        <v>132844932.32263635</v>
      </c>
      <c r="X402" s="12">
        <f t="shared" si="296"/>
        <v>127846932.32263635</v>
      </c>
      <c r="Y402" s="12">
        <f t="shared" si="296"/>
        <v>188469932.32263637</v>
      </c>
      <c r="Z402" s="12">
        <f t="shared" si="296"/>
        <v>188469932.32263637</v>
      </c>
      <c r="AA402" s="12">
        <f t="shared" si="296"/>
        <v>188469932.32263637</v>
      </c>
      <c r="AB402" s="12">
        <f t="shared" si="296"/>
        <v>268469932.32263637</v>
      </c>
      <c r="AC402" s="12">
        <f t="shared" si="296"/>
        <v>268469932.32263637</v>
      </c>
      <c r="AD402" s="12">
        <f t="shared" si="296"/>
        <v>268469932.32263637</v>
      </c>
      <c r="AE402" s="12">
        <f t="shared" si="296"/>
        <v>268469932.32263637</v>
      </c>
      <c r="AF402" s="12">
        <f t="shared" si="296"/>
        <v>268469932.32263637</v>
      </c>
      <c r="AG402" s="12">
        <f t="shared" si="284"/>
        <v>11363636.363636363</v>
      </c>
      <c r="AH402" s="12">
        <f t="shared" si="291"/>
        <v>2179814959.5900002</v>
      </c>
      <c r="AI402" s="124"/>
      <c r="AJ402" s="12">
        <v>3514548</v>
      </c>
      <c r="AK402" s="12">
        <v>0</v>
      </c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>
        <f t="shared" si="285"/>
        <v>3514548</v>
      </c>
      <c r="AW402" s="12">
        <f t="shared" si="282"/>
        <v>3514548</v>
      </c>
      <c r="AX402" s="124"/>
      <c r="AY402" s="131" t="e">
        <f t="shared" si="286"/>
        <v>#DIV/0!</v>
      </c>
      <c r="AZ402" s="131">
        <f t="shared" si="287"/>
        <v>-1</v>
      </c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31">
        <f t="shared" si="288"/>
        <v>-0.69071977600000001</v>
      </c>
      <c r="BL402" s="12"/>
    </row>
    <row r="403" spans="1:64">
      <c r="A403" s="13">
        <v>3040101</v>
      </c>
      <c r="B403" s="14" t="s">
        <v>1033</v>
      </c>
      <c r="C403" s="15">
        <f>+C404</f>
        <v>1000</v>
      </c>
      <c r="D403" s="15">
        <f t="shared" ref="D403:AF403" si="297">+D404</f>
        <v>0</v>
      </c>
      <c r="E403" s="15">
        <f t="shared" si="297"/>
        <v>0</v>
      </c>
      <c r="F403" s="15">
        <f t="shared" si="297"/>
        <v>0</v>
      </c>
      <c r="G403" s="15">
        <f t="shared" si="297"/>
        <v>1000</v>
      </c>
      <c r="H403" s="15">
        <f t="shared" si="297"/>
        <v>0</v>
      </c>
      <c r="I403" s="15">
        <f t="shared" si="297"/>
        <v>0</v>
      </c>
      <c r="J403" s="15">
        <f t="shared" si="297"/>
        <v>1000</v>
      </c>
      <c r="K403" s="15">
        <f t="shared" si="297"/>
        <v>0</v>
      </c>
      <c r="L403" s="15">
        <f t="shared" si="297"/>
        <v>0</v>
      </c>
      <c r="M403" s="15">
        <f t="shared" si="297"/>
        <v>0</v>
      </c>
      <c r="N403" s="15">
        <f t="shared" si="297"/>
        <v>0</v>
      </c>
      <c r="O403" s="15">
        <f t="shared" si="297"/>
        <v>0</v>
      </c>
      <c r="P403" s="15">
        <f t="shared" si="297"/>
        <v>0</v>
      </c>
      <c r="Q403" s="15">
        <f t="shared" si="297"/>
        <v>1000</v>
      </c>
      <c r="R403" s="15">
        <f t="shared" si="297"/>
        <v>0</v>
      </c>
      <c r="S403" s="124"/>
      <c r="T403" s="15">
        <f t="shared" si="297"/>
        <v>1000</v>
      </c>
      <c r="U403" s="15">
        <f t="shared" si="297"/>
        <v>0</v>
      </c>
      <c r="V403" s="15">
        <f t="shared" si="297"/>
        <v>0</v>
      </c>
      <c r="W403" s="15">
        <f t="shared" si="297"/>
        <v>0</v>
      </c>
      <c r="X403" s="15">
        <f t="shared" si="297"/>
        <v>1000</v>
      </c>
      <c r="Y403" s="15">
        <f t="shared" si="297"/>
        <v>0</v>
      </c>
      <c r="Z403" s="15">
        <f t="shared" si="297"/>
        <v>0</v>
      </c>
      <c r="AA403" s="15">
        <f t="shared" si="297"/>
        <v>0</v>
      </c>
      <c r="AB403" s="15">
        <f t="shared" si="297"/>
        <v>0</v>
      </c>
      <c r="AC403" s="15">
        <f t="shared" si="297"/>
        <v>0</v>
      </c>
      <c r="AD403" s="15">
        <f t="shared" si="297"/>
        <v>0</v>
      </c>
      <c r="AE403" s="15">
        <f t="shared" si="297"/>
        <v>0</v>
      </c>
      <c r="AF403" s="15">
        <f t="shared" si="297"/>
        <v>0</v>
      </c>
      <c r="AG403" s="15">
        <f t="shared" si="284"/>
        <v>0</v>
      </c>
      <c r="AH403" s="15">
        <f t="shared" si="291"/>
        <v>1000</v>
      </c>
      <c r="AI403" s="124"/>
      <c r="AJ403" s="15"/>
      <c r="AK403" s="15">
        <v>0</v>
      </c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>
        <f t="shared" si="285"/>
        <v>0</v>
      </c>
      <c r="AW403" s="15">
        <f t="shared" si="282"/>
        <v>0</v>
      </c>
      <c r="AX403" s="124"/>
      <c r="AY403" s="132" t="e">
        <f t="shared" si="286"/>
        <v>#DIV/0!</v>
      </c>
      <c r="AZ403" s="132" t="e">
        <f t="shared" si="287"/>
        <v>#DIV/0!</v>
      </c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32" t="e">
        <f t="shared" si="288"/>
        <v>#DIV/0!</v>
      </c>
      <c r="BL403" s="15"/>
    </row>
    <row r="404" spans="1:64">
      <c r="A404" s="17">
        <v>304010103</v>
      </c>
      <c r="B404" s="17" t="s">
        <v>581</v>
      </c>
      <c r="C404" s="18">
        <v>1000</v>
      </c>
      <c r="D404" s="18">
        <v>0</v>
      </c>
      <c r="E404" s="18">
        <v>0</v>
      </c>
      <c r="F404" s="18">
        <v>0</v>
      </c>
      <c r="G404" s="18">
        <f t="shared" ref="G404:G467" si="298">+C404+D404-E404+F404</f>
        <v>1000</v>
      </c>
      <c r="H404" s="18">
        <v>0</v>
      </c>
      <c r="I404" s="18">
        <v>0</v>
      </c>
      <c r="J404" s="18">
        <f t="shared" ref="J404:J466" si="299">+G404-I404</f>
        <v>1000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f t="shared" ref="P404:P467" si="300">+O404-I404</f>
        <v>0</v>
      </c>
      <c r="Q404" s="18">
        <f t="shared" ref="Q404:Q466" si="301">+G404-O404</f>
        <v>1000</v>
      </c>
      <c r="R404" s="18">
        <f t="shared" ref="R404:R467" si="302">+L404</f>
        <v>0</v>
      </c>
      <c r="S404" s="124"/>
      <c r="T404" s="18">
        <v>1000</v>
      </c>
      <c r="U404" s="18"/>
      <c r="V404" s="18"/>
      <c r="W404" s="18"/>
      <c r="X404" s="18">
        <v>1000</v>
      </c>
      <c r="Y404" s="18"/>
      <c r="Z404" s="18"/>
      <c r="AA404" s="18"/>
      <c r="AB404" s="18"/>
      <c r="AC404" s="18"/>
      <c r="AD404" s="18"/>
      <c r="AE404" s="18"/>
      <c r="AF404" s="18"/>
      <c r="AG404" s="18">
        <f t="shared" si="284"/>
        <v>0</v>
      </c>
      <c r="AH404" s="18">
        <f t="shared" si="291"/>
        <v>1000</v>
      </c>
      <c r="AI404" s="124"/>
      <c r="AJ404" s="18">
        <v>0</v>
      </c>
      <c r="AK404" s="18">
        <v>0</v>
      </c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>
        <f t="shared" si="285"/>
        <v>0</v>
      </c>
      <c r="AW404" s="18">
        <f t="shared" si="282"/>
        <v>0</v>
      </c>
      <c r="AX404" s="124"/>
      <c r="AY404" s="133" t="e">
        <f t="shared" si="286"/>
        <v>#DIV/0!</v>
      </c>
      <c r="AZ404" s="133" t="e">
        <f t="shared" si="287"/>
        <v>#DIV/0!</v>
      </c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33" t="e">
        <f t="shared" si="288"/>
        <v>#DIV/0!</v>
      </c>
      <c r="BL404" s="18"/>
    </row>
    <row r="405" spans="1:64">
      <c r="A405" s="13">
        <v>3040102</v>
      </c>
      <c r="B405" s="14" t="s">
        <v>582</v>
      </c>
      <c r="C405" s="15">
        <f>+C406+C407</f>
        <v>100000000</v>
      </c>
      <c r="D405" s="15">
        <f t="shared" ref="D405:AF405" si="303">+D406+D407</f>
        <v>0</v>
      </c>
      <c r="E405" s="15">
        <f t="shared" si="303"/>
        <v>0</v>
      </c>
      <c r="F405" s="15">
        <f t="shared" si="303"/>
        <v>125000000</v>
      </c>
      <c r="G405" s="15">
        <f t="shared" si="303"/>
        <v>225000000</v>
      </c>
      <c r="H405" s="15">
        <f t="shared" si="303"/>
        <v>0</v>
      </c>
      <c r="I405" s="15">
        <f t="shared" si="303"/>
        <v>0</v>
      </c>
      <c r="J405" s="15">
        <f t="shared" si="303"/>
        <v>225000000</v>
      </c>
      <c r="K405" s="15">
        <f t="shared" si="303"/>
        <v>0</v>
      </c>
      <c r="L405" s="15">
        <f t="shared" si="303"/>
        <v>0</v>
      </c>
      <c r="M405" s="15">
        <f t="shared" si="303"/>
        <v>0</v>
      </c>
      <c r="N405" s="15">
        <f t="shared" si="303"/>
        <v>100000000</v>
      </c>
      <c r="O405" s="15">
        <f t="shared" si="303"/>
        <v>100000000</v>
      </c>
      <c r="P405" s="15">
        <f t="shared" si="303"/>
        <v>100000000</v>
      </c>
      <c r="Q405" s="15">
        <f t="shared" si="303"/>
        <v>125000000</v>
      </c>
      <c r="R405" s="15">
        <f t="shared" si="303"/>
        <v>0</v>
      </c>
      <c r="S405" s="124"/>
      <c r="T405" s="15">
        <f t="shared" si="303"/>
        <v>225000000</v>
      </c>
      <c r="U405" s="15">
        <f t="shared" si="303"/>
        <v>0</v>
      </c>
      <c r="V405" s="15">
        <f t="shared" si="303"/>
        <v>11363636.363636363</v>
      </c>
      <c r="W405" s="15">
        <f t="shared" si="303"/>
        <v>11363636.363636363</v>
      </c>
      <c r="X405" s="15">
        <f t="shared" si="303"/>
        <v>11363636.363636363</v>
      </c>
      <c r="Y405" s="15">
        <f t="shared" si="303"/>
        <v>11363636.363636363</v>
      </c>
      <c r="Z405" s="15">
        <f t="shared" si="303"/>
        <v>11363636.363636363</v>
      </c>
      <c r="AA405" s="15">
        <f t="shared" si="303"/>
        <v>11363636.363636363</v>
      </c>
      <c r="AB405" s="15">
        <f t="shared" si="303"/>
        <v>31363636.363636363</v>
      </c>
      <c r="AC405" s="15">
        <f t="shared" si="303"/>
        <v>31363636.363636363</v>
      </c>
      <c r="AD405" s="15">
        <f t="shared" si="303"/>
        <v>31363636.363636363</v>
      </c>
      <c r="AE405" s="15">
        <f t="shared" si="303"/>
        <v>31363636.363636363</v>
      </c>
      <c r="AF405" s="15">
        <f t="shared" si="303"/>
        <v>31363636.363636363</v>
      </c>
      <c r="AG405" s="15">
        <f t="shared" si="284"/>
        <v>11363636.363636363</v>
      </c>
      <c r="AH405" s="15">
        <f t="shared" si="291"/>
        <v>225000000</v>
      </c>
      <c r="AI405" s="124"/>
      <c r="AJ405" s="15">
        <v>0</v>
      </c>
      <c r="AK405" s="15">
        <v>0</v>
      </c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>
        <f t="shared" si="285"/>
        <v>0</v>
      </c>
      <c r="AW405" s="15">
        <f t="shared" si="282"/>
        <v>0</v>
      </c>
      <c r="AX405" s="124"/>
      <c r="AY405" s="132" t="e">
        <f t="shared" si="286"/>
        <v>#DIV/0!</v>
      </c>
      <c r="AZ405" s="132">
        <f t="shared" si="287"/>
        <v>-1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32">
        <f t="shared" si="288"/>
        <v>-1</v>
      </c>
      <c r="BL405" s="15"/>
    </row>
    <row r="406" spans="1:64">
      <c r="A406" s="17">
        <v>304010201</v>
      </c>
      <c r="B406" s="17" t="s">
        <v>583</v>
      </c>
      <c r="C406" s="18">
        <v>100000000</v>
      </c>
      <c r="D406" s="18">
        <v>0</v>
      </c>
      <c r="E406" s="18">
        <v>0</v>
      </c>
      <c r="F406" s="18">
        <v>0</v>
      </c>
      <c r="G406" s="18">
        <f t="shared" si="298"/>
        <v>100000000</v>
      </c>
      <c r="H406" s="18">
        <v>0</v>
      </c>
      <c r="I406" s="18">
        <v>0</v>
      </c>
      <c r="J406" s="18">
        <f t="shared" si="299"/>
        <v>100000000</v>
      </c>
      <c r="K406" s="18">
        <v>0</v>
      </c>
      <c r="L406" s="18">
        <v>0</v>
      </c>
      <c r="M406" s="18">
        <v>0</v>
      </c>
      <c r="N406" s="18">
        <v>100000000</v>
      </c>
      <c r="O406" s="18">
        <v>100000000</v>
      </c>
      <c r="P406" s="18">
        <f t="shared" si="300"/>
        <v>100000000</v>
      </c>
      <c r="Q406" s="18">
        <f t="shared" si="301"/>
        <v>0</v>
      </c>
      <c r="R406" s="18">
        <f t="shared" si="302"/>
        <v>0</v>
      </c>
      <c r="S406" s="124"/>
      <c r="T406" s="18">
        <v>100000000</v>
      </c>
      <c r="U406" s="18"/>
      <c r="V406" s="18"/>
      <c r="W406" s="18"/>
      <c r="X406" s="18"/>
      <c r="Y406" s="18"/>
      <c r="Z406" s="18"/>
      <c r="AA406" s="18"/>
      <c r="AB406" s="18">
        <v>20000000</v>
      </c>
      <c r="AC406" s="18">
        <v>20000000</v>
      </c>
      <c r="AD406" s="18">
        <v>20000000</v>
      </c>
      <c r="AE406" s="18">
        <v>20000000</v>
      </c>
      <c r="AF406" s="18">
        <v>20000000</v>
      </c>
      <c r="AG406" s="18">
        <f t="shared" si="284"/>
        <v>0</v>
      </c>
      <c r="AH406" s="18">
        <f t="shared" si="291"/>
        <v>100000000</v>
      </c>
      <c r="AI406" s="124"/>
      <c r="AJ406" s="18">
        <v>0</v>
      </c>
      <c r="AK406" s="18">
        <v>0</v>
      </c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>
        <f t="shared" si="285"/>
        <v>0</v>
      </c>
      <c r="AW406" s="18">
        <f t="shared" si="282"/>
        <v>0</v>
      </c>
      <c r="AX406" s="124"/>
      <c r="AY406" s="133" t="e">
        <f t="shared" si="286"/>
        <v>#DIV/0!</v>
      </c>
      <c r="AZ406" s="133" t="e">
        <f t="shared" si="287"/>
        <v>#DIV/0!</v>
      </c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33" t="e">
        <f t="shared" si="288"/>
        <v>#DIV/0!</v>
      </c>
      <c r="BL406" s="18"/>
    </row>
    <row r="407" spans="1:64">
      <c r="A407" s="17">
        <v>304010203</v>
      </c>
      <c r="B407" s="17" t="s">
        <v>887</v>
      </c>
      <c r="C407" s="18"/>
      <c r="D407" s="18"/>
      <c r="E407" s="18"/>
      <c r="F407" s="18">
        <v>125000000</v>
      </c>
      <c r="G407" s="18">
        <f t="shared" si="298"/>
        <v>125000000</v>
      </c>
      <c r="H407" s="18">
        <v>0</v>
      </c>
      <c r="I407" s="18">
        <v>0</v>
      </c>
      <c r="J407" s="18">
        <f t="shared" si="299"/>
        <v>125000000</v>
      </c>
      <c r="K407" s="18">
        <v>0</v>
      </c>
      <c r="L407" s="18">
        <v>0</v>
      </c>
      <c r="M407" s="18"/>
      <c r="N407" s="18"/>
      <c r="O407" s="18">
        <v>0</v>
      </c>
      <c r="P407" s="18">
        <f t="shared" si="300"/>
        <v>0</v>
      </c>
      <c r="Q407" s="18">
        <f t="shared" si="301"/>
        <v>125000000</v>
      </c>
      <c r="R407" s="18">
        <f t="shared" si="302"/>
        <v>0</v>
      </c>
      <c r="S407" s="124"/>
      <c r="T407" s="18">
        <v>125000000</v>
      </c>
      <c r="U407" s="18"/>
      <c r="V407" s="18">
        <v>11363636.363636363</v>
      </c>
      <c r="W407" s="18">
        <v>11363636.363636363</v>
      </c>
      <c r="X407" s="18">
        <v>11363636.363636363</v>
      </c>
      <c r="Y407" s="18">
        <v>11363636.363636363</v>
      </c>
      <c r="Z407" s="18">
        <v>11363636.363636363</v>
      </c>
      <c r="AA407" s="18">
        <v>11363636.363636363</v>
      </c>
      <c r="AB407" s="18">
        <v>11363636.363636363</v>
      </c>
      <c r="AC407" s="18">
        <v>11363636.363636363</v>
      </c>
      <c r="AD407" s="18">
        <v>11363636.363636363</v>
      </c>
      <c r="AE407" s="18">
        <v>11363636.363636363</v>
      </c>
      <c r="AF407" s="18">
        <v>11363636.363636363</v>
      </c>
      <c r="AG407" s="18">
        <f t="shared" si="284"/>
        <v>11363636.363636363</v>
      </c>
      <c r="AH407" s="18">
        <f t="shared" si="291"/>
        <v>124999999.99999997</v>
      </c>
      <c r="AI407" s="124"/>
      <c r="AJ407" s="18"/>
      <c r="AK407" s="18">
        <v>0</v>
      </c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>
        <f t="shared" si="285"/>
        <v>0</v>
      </c>
      <c r="AW407" s="18">
        <f t="shared" si="282"/>
        <v>0</v>
      </c>
      <c r="AX407" s="124"/>
      <c r="AY407" s="133" t="e">
        <f t="shared" si="286"/>
        <v>#DIV/0!</v>
      </c>
      <c r="AZ407" s="133">
        <f t="shared" si="287"/>
        <v>-1</v>
      </c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33">
        <f t="shared" si="288"/>
        <v>-1</v>
      </c>
      <c r="BL407" s="18"/>
    </row>
    <row r="408" spans="1:64">
      <c r="A408" s="13">
        <v>3040103</v>
      </c>
      <c r="B408" s="14" t="s">
        <v>584</v>
      </c>
      <c r="C408" s="15">
        <f>+C409</f>
        <v>1000</v>
      </c>
      <c r="D408" s="15">
        <f t="shared" ref="D408:AF408" si="304">+D409</f>
        <v>0</v>
      </c>
      <c r="E408" s="15">
        <f t="shared" si="304"/>
        <v>0</v>
      </c>
      <c r="F408" s="15">
        <f t="shared" si="304"/>
        <v>0</v>
      </c>
      <c r="G408" s="15">
        <f t="shared" si="304"/>
        <v>1000</v>
      </c>
      <c r="H408" s="15">
        <f t="shared" si="304"/>
        <v>0</v>
      </c>
      <c r="I408" s="15">
        <f t="shared" si="304"/>
        <v>0</v>
      </c>
      <c r="J408" s="15">
        <f t="shared" si="304"/>
        <v>1000</v>
      </c>
      <c r="K408" s="15">
        <f t="shared" si="304"/>
        <v>0</v>
      </c>
      <c r="L408" s="15">
        <f t="shared" si="304"/>
        <v>0</v>
      </c>
      <c r="M408" s="15">
        <f t="shared" si="304"/>
        <v>0</v>
      </c>
      <c r="N408" s="15">
        <f t="shared" si="304"/>
        <v>0</v>
      </c>
      <c r="O408" s="15">
        <f t="shared" si="304"/>
        <v>0</v>
      </c>
      <c r="P408" s="15">
        <f t="shared" si="304"/>
        <v>0</v>
      </c>
      <c r="Q408" s="15">
        <f t="shared" si="304"/>
        <v>1000</v>
      </c>
      <c r="R408" s="15">
        <f t="shared" si="304"/>
        <v>0</v>
      </c>
      <c r="S408" s="124"/>
      <c r="T408" s="15">
        <f t="shared" si="304"/>
        <v>1000</v>
      </c>
      <c r="U408" s="15">
        <f t="shared" si="304"/>
        <v>0</v>
      </c>
      <c r="V408" s="15">
        <f t="shared" si="304"/>
        <v>0</v>
      </c>
      <c r="W408" s="15">
        <f t="shared" si="304"/>
        <v>0</v>
      </c>
      <c r="X408" s="15">
        <f t="shared" si="304"/>
        <v>1000</v>
      </c>
      <c r="Y408" s="15">
        <f t="shared" si="304"/>
        <v>0</v>
      </c>
      <c r="Z408" s="15">
        <f t="shared" si="304"/>
        <v>0</v>
      </c>
      <c r="AA408" s="15">
        <f t="shared" si="304"/>
        <v>0</v>
      </c>
      <c r="AB408" s="15">
        <f t="shared" si="304"/>
        <v>0</v>
      </c>
      <c r="AC408" s="15">
        <f t="shared" si="304"/>
        <v>0</v>
      </c>
      <c r="AD408" s="15">
        <f t="shared" si="304"/>
        <v>0</v>
      </c>
      <c r="AE408" s="15">
        <f t="shared" si="304"/>
        <v>0</v>
      </c>
      <c r="AF408" s="15">
        <f t="shared" si="304"/>
        <v>0</v>
      </c>
      <c r="AG408" s="15">
        <f t="shared" si="284"/>
        <v>0</v>
      </c>
      <c r="AH408" s="15">
        <f t="shared" si="291"/>
        <v>1000</v>
      </c>
      <c r="AI408" s="124"/>
      <c r="AJ408" s="15">
        <v>0</v>
      </c>
      <c r="AK408" s="15">
        <v>0</v>
      </c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>
        <f t="shared" si="285"/>
        <v>0</v>
      </c>
      <c r="AW408" s="15">
        <f t="shared" si="282"/>
        <v>0</v>
      </c>
      <c r="AX408" s="124"/>
      <c r="AY408" s="132" t="e">
        <f t="shared" si="286"/>
        <v>#DIV/0!</v>
      </c>
      <c r="AZ408" s="132" t="e">
        <f t="shared" si="287"/>
        <v>#DIV/0!</v>
      </c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32" t="e">
        <f t="shared" si="288"/>
        <v>#DIV/0!</v>
      </c>
      <c r="BL408" s="15"/>
    </row>
    <row r="409" spans="1:64">
      <c r="A409" s="17">
        <v>304010303</v>
      </c>
      <c r="B409" s="17" t="s">
        <v>585</v>
      </c>
      <c r="C409" s="18">
        <v>1000</v>
      </c>
      <c r="D409" s="18">
        <v>0</v>
      </c>
      <c r="E409" s="18">
        <v>0</v>
      </c>
      <c r="F409" s="18">
        <v>0</v>
      </c>
      <c r="G409" s="18">
        <f t="shared" si="298"/>
        <v>1000</v>
      </c>
      <c r="H409" s="18">
        <v>0</v>
      </c>
      <c r="I409" s="18">
        <v>0</v>
      </c>
      <c r="J409" s="18">
        <f t="shared" si="299"/>
        <v>1000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f t="shared" si="300"/>
        <v>0</v>
      </c>
      <c r="Q409" s="18">
        <f t="shared" si="301"/>
        <v>1000</v>
      </c>
      <c r="R409" s="18">
        <f t="shared" si="302"/>
        <v>0</v>
      </c>
      <c r="S409" s="124"/>
      <c r="T409" s="18">
        <v>1000</v>
      </c>
      <c r="U409" s="18"/>
      <c r="V409" s="18"/>
      <c r="W409" s="18"/>
      <c r="X409" s="18">
        <v>1000</v>
      </c>
      <c r="Y409" s="18"/>
      <c r="Z409" s="18"/>
      <c r="AA409" s="18"/>
      <c r="AB409" s="18"/>
      <c r="AC409" s="18"/>
      <c r="AD409" s="18"/>
      <c r="AE409" s="18"/>
      <c r="AF409" s="18"/>
      <c r="AG409" s="18">
        <f t="shared" si="284"/>
        <v>0</v>
      </c>
      <c r="AH409" s="18">
        <f t="shared" si="291"/>
        <v>1000</v>
      </c>
      <c r="AI409" s="124"/>
      <c r="AJ409" s="18">
        <v>0</v>
      </c>
      <c r="AK409" s="18">
        <v>0</v>
      </c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>
        <f t="shared" si="285"/>
        <v>0</v>
      </c>
      <c r="AW409" s="18">
        <f t="shared" si="282"/>
        <v>0</v>
      </c>
      <c r="AX409" s="124"/>
      <c r="AY409" s="133" t="e">
        <f t="shared" si="286"/>
        <v>#DIV/0!</v>
      </c>
      <c r="AZ409" s="133" t="e">
        <f t="shared" si="287"/>
        <v>#DIV/0!</v>
      </c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33" t="e">
        <f t="shared" si="288"/>
        <v>#DIV/0!</v>
      </c>
      <c r="BL409" s="18"/>
    </row>
    <row r="410" spans="1:64">
      <c r="A410" s="13">
        <v>3040104</v>
      </c>
      <c r="B410" s="14" t="s">
        <v>586</v>
      </c>
      <c r="C410" s="15">
        <f>+C411+C412</f>
        <v>35000000</v>
      </c>
      <c r="D410" s="15">
        <f t="shared" ref="D410:AF410" si="305">+D411+D412</f>
        <v>5000000</v>
      </c>
      <c r="E410" s="15">
        <f t="shared" si="305"/>
        <v>0</v>
      </c>
      <c r="F410" s="15">
        <f t="shared" si="305"/>
        <v>0</v>
      </c>
      <c r="G410" s="15">
        <f t="shared" si="305"/>
        <v>40000000</v>
      </c>
      <c r="H410" s="15">
        <f t="shared" si="305"/>
        <v>0</v>
      </c>
      <c r="I410" s="15">
        <f t="shared" si="305"/>
        <v>3514548</v>
      </c>
      <c r="J410" s="15">
        <f t="shared" si="305"/>
        <v>36485452</v>
      </c>
      <c r="K410" s="15">
        <f t="shared" si="305"/>
        <v>0</v>
      </c>
      <c r="L410" s="15">
        <f t="shared" si="305"/>
        <v>3514548</v>
      </c>
      <c r="M410" s="15">
        <f t="shared" si="305"/>
        <v>0</v>
      </c>
      <c r="N410" s="15">
        <f t="shared" si="305"/>
        <v>3514548</v>
      </c>
      <c r="O410" s="15">
        <f t="shared" si="305"/>
        <v>3514548</v>
      </c>
      <c r="P410" s="15">
        <f t="shared" si="305"/>
        <v>0</v>
      </c>
      <c r="Q410" s="15">
        <f t="shared" si="305"/>
        <v>36485452</v>
      </c>
      <c r="R410" s="15">
        <f t="shared" si="305"/>
        <v>3514548</v>
      </c>
      <c r="S410" s="124"/>
      <c r="T410" s="15">
        <f t="shared" si="305"/>
        <v>40000000</v>
      </c>
      <c r="U410" s="15">
        <f t="shared" si="305"/>
        <v>0</v>
      </c>
      <c r="V410" s="15">
        <f t="shared" si="305"/>
        <v>0</v>
      </c>
      <c r="W410" s="15">
        <f t="shared" si="305"/>
        <v>5000000</v>
      </c>
      <c r="X410" s="15">
        <f t="shared" si="305"/>
        <v>0</v>
      </c>
      <c r="Y410" s="15">
        <f t="shared" si="305"/>
        <v>4375000</v>
      </c>
      <c r="Z410" s="15">
        <f t="shared" si="305"/>
        <v>4375000</v>
      </c>
      <c r="AA410" s="15">
        <f t="shared" si="305"/>
        <v>4375000</v>
      </c>
      <c r="AB410" s="15">
        <f t="shared" si="305"/>
        <v>4375000</v>
      </c>
      <c r="AC410" s="15">
        <f t="shared" si="305"/>
        <v>4375000</v>
      </c>
      <c r="AD410" s="15">
        <f t="shared" si="305"/>
        <v>4375000</v>
      </c>
      <c r="AE410" s="15">
        <f t="shared" si="305"/>
        <v>4375000</v>
      </c>
      <c r="AF410" s="15">
        <f t="shared" si="305"/>
        <v>4375000</v>
      </c>
      <c r="AG410" s="15">
        <f t="shared" si="284"/>
        <v>0</v>
      </c>
      <c r="AH410" s="15">
        <f t="shared" si="291"/>
        <v>40000000</v>
      </c>
      <c r="AI410" s="124"/>
      <c r="AJ410" s="15">
        <v>3514548</v>
      </c>
      <c r="AK410" s="15">
        <v>0</v>
      </c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>
        <f t="shared" si="285"/>
        <v>3514548</v>
      </c>
      <c r="AW410" s="15">
        <f t="shared" si="282"/>
        <v>3514548</v>
      </c>
      <c r="AX410" s="124"/>
      <c r="AY410" s="132" t="e">
        <f t="shared" si="286"/>
        <v>#DIV/0!</v>
      </c>
      <c r="AZ410" s="132" t="e">
        <f t="shared" si="287"/>
        <v>#DIV/0!</v>
      </c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32" t="e">
        <f t="shared" si="288"/>
        <v>#DIV/0!</v>
      </c>
      <c r="BL410" s="15"/>
    </row>
    <row r="411" spans="1:64">
      <c r="A411" s="17">
        <v>304010402</v>
      </c>
      <c r="B411" s="17" t="s">
        <v>587</v>
      </c>
      <c r="C411" s="18">
        <v>35000000</v>
      </c>
      <c r="D411" s="18">
        <v>0</v>
      </c>
      <c r="E411" s="18">
        <v>0</v>
      </c>
      <c r="F411" s="18">
        <v>0</v>
      </c>
      <c r="G411" s="18">
        <f t="shared" si="298"/>
        <v>35000000</v>
      </c>
      <c r="H411" s="18">
        <v>0</v>
      </c>
      <c r="I411" s="18">
        <v>0</v>
      </c>
      <c r="J411" s="18">
        <f t="shared" si="299"/>
        <v>35000000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f t="shared" si="300"/>
        <v>0</v>
      </c>
      <c r="Q411" s="18">
        <f t="shared" si="301"/>
        <v>35000000</v>
      </c>
      <c r="R411" s="18">
        <f t="shared" si="302"/>
        <v>0</v>
      </c>
      <c r="S411" s="124"/>
      <c r="T411" s="18">
        <v>35000000</v>
      </c>
      <c r="U411" s="18"/>
      <c r="V411" s="18"/>
      <c r="W411" s="18"/>
      <c r="X411" s="18"/>
      <c r="Y411" s="18">
        <v>4375000</v>
      </c>
      <c r="Z411" s="18">
        <v>4375000</v>
      </c>
      <c r="AA411" s="18">
        <v>4375000</v>
      </c>
      <c r="AB411" s="18">
        <v>4375000</v>
      </c>
      <c r="AC411" s="18">
        <v>4375000</v>
      </c>
      <c r="AD411" s="18">
        <v>4375000</v>
      </c>
      <c r="AE411" s="18">
        <v>4375000</v>
      </c>
      <c r="AF411" s="18">
        <v>4375000</v>
      </c>
      <c r="AG411" s="18">
        <f t="shared" si="284"/>
        <v>0</v>
      </c>
      <c r="AH411" s="18">
        <f t="shared" si="291"/>
        <v>35000000</v>
      </c>
      <c r="AI411" s="124"/>
      <c r="AJ411" s="18">
        <v>0</v>
      </c>
      <c r="AK411" s="18">
        <v>0</v>
      </c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>
        <f t="shared" si="285"/>
        <v>0</v>
      </c>
      <c r="AW411" s="18">
        <f t="shared" si="282"/>
        <v>0</v>
      </c>
      <c r="AX411" s="124"/>
      <c r="AY411" s="133" t="e">
        <f t="shared" si="286"/>
        <v>#DIV/0!</v>
      </c>
      <c r="AZ411" s="133" t="e">
        <f t="shared" si="287"/>
        <v>#DIV/0!</v>
      </c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33" t="e">
        <f t="shared" si="288"/>
        <v>#DIV/0!</v>
      </c>
      <c r="BL411" s="18"/>
    </row>
    <row r="412" spans="1:64">
      <c r="A412" s="17">
        <v>304010403</v>
      </c>
      <c r="B412" s="17" t="s">
        <v>588</v>
      </c>
      <c r="C412" s="18">
        <v>0</v>
      </c>
      <c r="D412" s="18">
        <v>5000000</v>
      </c>
      <c r="E412" s="18">
        <v>0</v>
      </c>
      <c r="F412" s="18">
        <v>0</v>
      </c>
      <c r="G412" s="18">
        <f t="shared" si="298"/>
        <v>5000000</v>
      </c>
      <c r="H412" s="18">
        <v>0</v>
      </c>
      <c r="I412" s="18">
        <v>3514548</v>
      </c>
      <c r="J412" s="18">
        <f t="shared" si="299"/>
        <v>1485452</v>
      </c>
      <c r="K412" s="18">
        <v>0</v>
      </c>
      <c r="L412" s="18">
        <v>3514548</v>
      </c>
      <c r="M412" s="18">
        <v>0</v>
      </c>
      <c r="N412" s="18">
        <v>3514548</v>
      </c>
      <c r="O412" s="18">
        <v>3514548</v>
      </c>
      <c r="P412" s="18">
        <f t="shared" si="300"/>
        <v>0</v>
      </c>
      <c r="Q412" s="18">
        <f t="shared" si="301"/>
        <v>1485452</v>
      </c>
      <c r="R412" s="18">
        <f t="shared" si="302"/>
        <v>3514548</v>
      </c>
      <c r="S412" s="124"/>
      <c r="T412" s="18">
        <v>5000000</v>
      </c>
      <c r="U412" s="18"/>
      <c r="V412" s="18"/>
      <c r="W412" s="18">
        <v>5000000</v>
      </c>
      <c r="X412" s="18"/>
      <c r="Y412" s="18"/>
      <c r="Z412" s="18"/>
      <c r="AA412" s="18"/>
      <c r="AB412" s="18"/>
      <c r="AC412" s="18"/>
      <c r="AD412" s="18"/>
      <c r="AE412" s="18"/>
      <c r="AF412" s="18"/>
      <c r="AG412" s="18">
        <f t="shared" si="284"/>
        <v>0</v>
      </c>
      <c r="AH412" s="18">
        <f t="shared" si="291"/>
        <v>5000000</v>
      </c>
      <c r="AI412" s="124"/>
      <c r="AJ412" s="18">
        <v>3514548</v>
      </c>
      <c r="AK412" s="18">
        <v>0</v>
      </c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>
        <f t="shared" si="285"/>
        <v>3514548</v>
      </c>
      <c r="AW412" s="18">
        <f t="shared" si="282"/>
        <v>3514548</v>
      </c>
      <c r="AX412" s="124"/>
      <c r="AY412" s="133" t="e">
        <f t="shared" si="286"/>
        <v>#DIV/0!</v>
      </c>
      <c r="AZ412" s="133" t="e">
        <f t="shared" si="287"/>
        <v>#DIV/0!</v>
      </c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33" t="e">
        <f t="shared" si="288"/>
        <v>#DIV/0!</v>
      </c>
      <c r="BL412" s="18"/>
    </row>
    <row r="413" spans="1:64">
      <c r="A413" s="13">
        <v>3040106</v>
      </c>
      <c r="B413" s="14" t="s">
        <v>589</v>
      </c>
      <c r="C413" s="15">
        <f>+C414+C415</f>
        <v>550000000</v>
      </c>
      <c r="D413" s="15">
        <f t="shared" ref="D413:AF413" si="306">+D414+D415</f>
        <v>0</v>
      </c>
      <c r="E413" s="15">
        <f t="shared" si="306"/>
        <v>0</v>
      </c>
      <c r="F413" s="15">
        <f t="shared" si="306"/>
        <v>0</v>
      </c>
      <c r="G413" s="15">
        <f t="shared" si="306"/>
        <v>550000000</v>
      </c>
      <c r="H413" s="15">
        <f t="shared" si="306"/>
        <v>0</v>
      </c>
      <c r="I413" s="15">
        <f t="shared" si="306"/>
        <v>0</v>
      </c>
      <c r="J413" s="15">
        <f t="shared" si="306"/>
        <v>550000000</v>
      </c>
      <c r="K413" s="15">
        <f t="shared" si="306"/>
        <v>0</v>
      </c>
      <c r="L413" s="15">
        <f t="shared" si="306"/>
        <v>0</v>
      </c>
      <c r="M413" s="15">
        <f t="shared" si="306"/>
        <v>0</v>
      </c>
      <c r="N413" s="15">
        <f t="shared" si="306"/>
        <v>0</v>
      </c>
      <c r="O413" s="15">
        <f t="shared" si="306"/>
        <v>0</v>
      </c>
      <c r="P413" s="15">
        <f t="shared" si="306"/>
        <v>0</v>
      </c>
      <c r="Q413" s="15">
        <f t="shared" si="306"/>
        <v>550000000</v>
      </c>
      <c r="R413" s="15">
        <f t="shared" si="306"/>
        <v>0</v>
      </c>
      <c r="S413" s="124"/>
      <c r="T413" s="15">
        <f t="shared" si="306"/>
        <v>550000000</v>
      </c>
      <c r="U413" s="15">
        <f t="shared" si="306"/>
        <v>0</v>
      </c>
      <c r="V413" s="15">
        <f t="shared" si="306"/>
        <v>0</v>
      </c>
      <c r="W413" s="15">
        <f t="shared" si="306"/>
        <v>0</v>
      </c>
      <c r="X413" s="15">
        <f t="shared" si="306"/>
        <v>0</v>
      </c>
      <c r="Y413" s="15">
        <f t="shared" si="306"/>
        <v>31250000</v>
      </c>
      <c r="Z413" s="15">
        <f t="shared" si="306"/>
        <v>31250000</v>
      </c>
      <c r="AA413" s="15">
        <f t="shared" si="306"/>
        <v>31250000</v>
      </c>
      <c r="AB413" s="15">
        <f t="shared" si="306"/>
        <v>91250000</v>
      </c>
      <c r="AC413" s="15">
        <f t="shared" si="306"/>
        <v>91250000</v>
      </c>
      <c r="AD413" s="15">
        <f t="shared" si="306"/>
        <v>91250000</v>
      </c>
      <c r="AE413" s="15">
        <f t="shared" si="306"/>
        <v>91250000</v>
      </c>
      <c r="AF413" s="15">
        <f t="shared" si="306"/>
        <v>91250000</v>
      </c>
      <c r="AG413" s="15">
        <f t="shared" si="284"/>
        <v>0</v>
      </c>
      <c r="AH413" s="15">
        <f t="shared" si="291"/>
        <v>550000000</v>
      </c>
      <c r="AI413" s="124"/>
      <c r="AJ413" s="15">
        <v>0</v>
      </c>
      <c r="AK413" s="15">
        <v>0</v>
      </c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>
        <f t="shared" si="285"/>
        <v>0</v>
      </c>
      <c r="AW413" s="15">
        <f t="shared" si="282"/>
        <v>0</v>
      </c>
      <c r="AX413" s="124"/>
      <c r="AY413" s="132" t="e">
        <f t="shared" si="286"/>
        <v>#DIV/0!</v>
      </c>
      <c r="AZ413" s="132" t="e">
        <f t="shared" si="287"/>
        <v>#DIV/0!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32" t="e">
        <f t="shared" si="288"/>
        <v>#DIV/0!</v>
      </c>
      <c r="BL413" s="15"/>
    </row>
    <row r="414" spans="1:64">
      <c r="A414" s="17">
        <v>304010601</v>
      </c>
      <c r="B414" s="17" t="s">
        <v>590</v>
      </c>
      <c r="C414" s="18">
        <v>300000000</v>
      </c>
      <c r="D414" s="18">
        <v>0</v>
      </c>
      <c r="E414" s="18">
        <v>0</v>
      </c>
      <c r="F414" s="18">
        <v>0</v>
      </c>
      <c r="G414" s="18">
        <f t="shared" si="298"/>
        <v>300000000</v>
      </c>
      <c r="H414" s="18">
        <v>0</v>
      </c>
      <c r="I414" s="18">
        <v>0</v>
      </c>
      <c r="J414" s="18">
        <f t="shared" si="299"/>
        <v>300000000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f t="shared" si="300"/>
        <v>0</v>
      </c>
      <c r="Q414" s="18">
        <f t="shared" si="301"/>
        <v>300000000</v>
      </c>
      <c r="R414" s="18">
        <f t="shared" si="302"/>
        <v>0</v>
      </c>
      <c r="S414" s="124"/>
      <c r="T414" s="18">
        <v>300000000</v>
      </c>
      <c r="U414" s="18"/>
      <c r="V414" s="18"/>
      <c r="W414" s="18"/>
      <c r="X414" s="18"/>
      <c r="Y414" s="18"/>
      <c r="Z414" s="18"/>
      <c r="AA414" s="18"/>
      <c r="AB414" s="18">
        <v>60000000</v>
      </c>
      <c r="AC414" s="18">
        <v>60000000</v>
      </c>
      <c r="AD414" s="18">
        <v>60000000</v>
      </c>
      <c r="AE414" s="18">
        <v>60000000</v>
      </c>
      <c r="AF414" s="18">
        <v>60000000</v>
      </c>
      <c r="AG414" s="18">
        <f t="shared" si="284"/>
        <v>0</v>
      </c>
      <c r="AH414" s="18">
        <f t="shared" si="291"/>
        <v>300000000</v>
      </c>
      <c r="AI414" s="124"/>
      <c r="AJ414" s="18">
        <v>0</v>
      </c>
      <c r="AK414" s="18">
        <v>0</v>
      </c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>
        <f t="shared" si="285"/>
        <v>0</v>
      </c>
      <c r="AW414" s="18">
        <f t="shared" si="282"/>
        <v>0</v>
      </c>
      <c r="AX414" s="124"/>
      <c r="AY414" s="133" t="e">
        <f t="shared" si="286"/>
        <v>#DIV/0!</v>
      </c>
      <c r="AZ414" s="133" t="e">
        <f t="shared" si="287"/>
        <v>#DIV/0!</v>
      </c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33" t="e">
        <f t="shared" si="288"/>
        <v>#DIV/0!</v>
      </c>
      <c r="BL414" s="18"/>
    </row>
    <row r="415" spans="1:64">
      <c r="A415" s="17">
        <v>304010602</v>
      </c>
      <c r="B415" s="17" t="s">
        <v>591</v>
      </c>
      <c r="C415" s="18">
        <v>250000000</v>
      </c>
      <c r="D415" s="18">
        <v>0</v>
      </c>
      <c r="E415" s="18">
        <v>0</v>
      </c>
      <c r="F415" s="18">
        <v>0</v>
      </c>
      <c r="G415" s="18">
        <f t="shared" si="298"/>
        <v>250000000</v>
      </c>
      <c r="H415" s="18">
        <v>0</v>
      </c>
      <c r="I415" s="18">
        <v>0</v>
      </c>
      <c r="J415" s="18">
        <f t="shared" si="299"/>
        <v>250000000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f t="shared" si="300"/>
        <v>0</v>
      </c>
      <c r="Q415" s="18">
        <f t="shared" si="301"/>
        <v>250000000</v>
      </c>
      <c r="R415" s="18">
        <f t="shared" si="302"/>
        <v>0</v>
      </c>
      <c r="S415" s="124"/>
      <c r="T415" s="18">
        <v>250000000</v>
      </c>
      <c r="U415" s="18"/>
      <c r="V415" s="18"/>
      <c r="W415" s="18"/>
      <c r="X415" s="18"/>
      <c r="Y415" s="18">
        <v>31250000</v>
      </c>
      <c r="Z415" s="18">
        <v>31250000</v>
      </c>
      <c r="AA415" s="18">
        <v>31250000</v>
      </c>
      <c r="AB415" s="18">
        <v>31250000</v>
      </c>
      <c r="AC415" s="18">
        <v>31250000</v>
      </c>
      <c r="AD415" s="18">
        <v>31250000</v>
      </c>
      <c r="AE415" s="18">
        <v>31250000</v>
      </c>
      <c r="AF415" s="18">
        <v>31250000</v>
      </c>
      <c r="AG415" s="18">
        <f t="shared" si="284"/>
        <v>0</v>
      </c>
      <c r="AH415" s="18">
        <f t="shared" si="291"/>
        <v>250000000</v>
      </c>
      <c r="AI415" s="124"/>
      <c r="AJ415" s="18">
        <v>0</v>
      </c>
      <c r="AK415" s="18">
        <v>0</v>
      </c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>
        <f t="shared" si="285"/>
        <v>0</v>
      </c>
      <c r="AW415" s="18">
        <f t="shared" si="282"/>
        <v>0</v>
      </c>
      <c r="AX415" s="124"/>
      <c r="AY415" s="133" t="e">
        <f t="shared" si="286"/>
        <v>#DIV/0!</v>
      </c>
      <c r="AZ415" s="133" t="e">
        <f t="shared" si="287"/>
        <v>#DIV/0!</v>
      </c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33" t="e">
        <f t="shared" si="288"/>
        <v>#DIV/0!</v>
      </c>
      <c r="BL415" s="18"/>
    </row>
    <row r="416" spans="1:64">
      <c r="A416" s="13">
        <v>3040107</v>
      </c>
      <c r="B416" s="14" t="s">
        <v>592</v>
      </c>
      <c r="C416" s="15">
        <f>+C417+C418</f>
        <v>200000000</v>
      </c>
      <c r="D416" s="15">
        <f t="shared" ref="D416:AF416" si="307">+D417+D418</f>
        <v>0</v>
      </c>
      <c r="E416" s="15">
        <f t="shared" si="307"/>
        <v>0</v>
      </c>
      <c r="F416" s="15">
        <f t="shared" si="307"/>
        <v>1164812959.5899999</v>
      </c>
      <c r="G416" s="15">
        <f t="shared" si="307"/>
        <v>1364812959.5899999</v>
      </c>
      <c r="H416" s="15">
        <f t="shared" si="307"/>
        <v>0</v>
      </c>
      <c r="I416" s="15">
        <f t="shared" si="307"/>
        <v>0</v>
      </c>
      <c r="J416" s="15">
        <f t="shared" si="307"/>
        <v>1364812959.5899999</v>
      </c>
      <c r="K416" s="15">
        <f t="shared" si="307"/>
        <v>0</v>
      </c>
      <c r="L416" s="15">
        <f t="shared" si="307"/>
        <v>0</v>
      </c>
      <c r="M416" s="15">
        <f t="shared" si="307"/>
        <v>0</v>
      </c>
      <c r="N416" s="15">
        <f t="shared" si="307"/>
        <v>0</v>
      </c>
      <c r="O416" s="15">
        <f t="shared" si="307"/>
        <v>216165280</v>
      </c>
      <c r="P416" s="15">
        <f t="shared" si="307"/>
        <v>216165280</v>
      </c>
      <c r="Q416" s="15">
        <f t="shared" si="307"/>
        <v>1148647679.5899999</v>
      </c>
      <c r="R416" s="15">
        <f t="shared" si="307"/>
        <v>0</v>
      </c>
      <c r="S416" s="124"/>
      <c r="T416" s="15">
        <f t="shared" si="307"/>
        <v>1364812959.5899999</v>
      </c>
      <c r="U416" s="15">
        <f t="shared" si="307"/>
        <v>0</v>
      </c>
      <c r="V416" s="15">
        <f t="shared" si="307"/>
        <v>0</v>
      </c>
      <c r="W416" s="15">
        <f t="shared" si="307"/>
        <v>116481295.95899999</v>
      </c>
      <c r="X416" s="15">
        <f t="shared" si="307"/>
        <v>116481295.95899999</v>
      </c>
      <c r="Y416" s="15">
        <f t="shared" si="307"/>
        <v>141481295.95899999</v>
      </c>
      <c r="Z416" s="15">
        <f t="shared" si="307"/>
        <v>141481295.95899999</v>
      </c>
      <c r="AA416" s="15">
        <f t="shared" si="307"/>
        <v>141481295.95899999</v>
      </c>
      <c r="AB416" s="15">
        <f t="shared" si="307"/>
        <v>141481295.95899999</v>
      </c>
      <c r="AC416" s="15">
        <f t="shared" si="307"/>
        <v>141481295.95899999</v>
      </c>
      <c r="AD416" s="15">
        <f t="shared" si="307"/>
        <v>141481295.95899999</v>
      </c>
      <c r="AE416" s="15">
        <f t="shared" si="307"/>
        <v>141481295.95899999</v>
      </c>
      <c r="AF416" s="15">
        <f t="shared" si="307"/>
        <v>141481295.95899999</v>
      </c>
      <c r="AG416" s="15">
        <f t="shared" si="284"/>
        <v>0</v>
      </c>
      <c r="AH416" s="15">
        <f t="shared" si="291"/>
        <v>1364812959.5900002</v>
      </c>
      <c r="AI416" s="124"/>
      <c r="AJ416" s="15">
        <v>0</v>
      </c>
      <c r="AK416" s="15">
        <v>0</v>
      </c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>
        <f t="shared" si="285"/>
        <v>0</v>
      </c>
      <c r="AW416" s="15">
        <f t="shared" si="282"/>
        <v>0</v>
      </c>
      <c r="AX416" s="124"/>
      <c r="AY416" s="132" t="e">
        <f t="shared" si="286"/>
        <v>#DIV/0!</v>
      </c>
      <c r="AZ416" s="132" t="e">
        <f t="shared" si="287"/>
        <v>#DIV/0!</v>
      </c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32" t="e">
        <f t="shared" si="288"/>
        <v>#DIV/0!</v>
      </c>
      <c r="BL416" s="15"/>
    </row>
    <row r="417" spans="1:64">
      <c r="A417" s="17">
        <v>304010702</v>
      </c>
      <c r="B417" s="17" t="s">
        <v>593</v>
      </c>
      <c r="C417" s="18">
        <v>200000000</v>
      </c>
      <c r="D417" s="18">
        <v>0</v>
      </c>
      <c r="E417" s="18">
        <v>0</v>
      </c>
      <c r="F417" s="18">
        <v>0</v>
      </c>
      <c r="G417" s="18">
        <f t="shared" si="298"/>
        <v>200000000</v>
      </c>
      <c r="H417" s="18">
        <v>0</v>
      </c>
      <c r="I417" s="18">
        <v>0</v>
      </c>
      <c r="J417" s="18">
        <f t="shared" si="299"/>
        <v>200000000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f t="shared" si="300"/>
        <v>0</v>
      </c>
      <c r="Q417" s="18">
        <f t="shared" si="301"/>
        <v>200000000</v>
      </c>
      <c r="R417" s="18">
        <f t="shared" si="302"/>
        <v>0</v>
      </c>
      <c r="S417" s="124"/>
      <c r="T417" s="18">
        <v>200000000</v>
      </c>
      <c r="U417" s="18"/>
      <c r="V417" s="18"/>
      <c r="W417" s="18"/>
      <c r="X417" s="18"/>
      <c r="Y417" s="18">
        <v>25000000</v>
      </c>
      <c r="Z417" s="18">
        <v>25000000</v>
      </c>
      <c r="AA417" s="18">
        <v>25000000</v>
      </c>
      <c r="AB417" s="18">
        <v>25000000</v>
      </c>
      <c r="AC417" s="18">
        <v>25000000</v>
      </c>
      <c r="AD417" s="18">
        <v>25000000</v>
      </c>
      <c r="AE417" s="18">
        <v>25000000</v>
      </c>
      <c r="AF417" s="18">
        <v>25000000</v>
      </c>
      <c r="AG417" s="18">
        <f t="shared" si="284"/>
        <v>0</v>
      </c>
      <c r="AH417" s="18">
        <f t="shared" si="291"/>
        <v>200000000</v>
      </c>
      <c r="AI417" s="124"/>
      <c r="AJ417" s="18">
        <v>0</v>
      </c>
      <c r="AK417" s="18">
        <v>0</v>
      </c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>
        <f t="shared" si="285"/>
        <v>0</v>
      </c>
      <c r="AW417" s="18">
        <f t="shared" si="282"/>
        <v>0</v>
      </c>
      <c r="AX417" s="124"/>
      <c r="AY417" s="133" t="e">
        <f t="shared" si="286"/>
        <v>#DIV/0!</v>
      </c>
      <c r="AZ417" s="133" t="e">
        <f t="shared" si="287"/>
        <v>#DIV/0!</v>
      </c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33" t="e">
        <f t="shared" si="288"/>
        <v>#DIV/0!</v>
      </c>
      <c r="BL417" s="18"/>
    </row>
    <row r="418" spans="1:64">
      <c r="A418" s="17">
        <v>304010803</v>
      </c>
      <c r="B418" s="17" t="s">
        <v>888</v>
      </c>
      <c r="C418" s="18"/>
      <c r="D418" s="18"/>
      <c r="E418" s="18"/>
      <c r="F418" s="18">
        <v>1164812959.5899999</v>
      </c>
      <c r="G418" s="18">
        <f t="shared" si="298"/>
        <v>1164812959.5899999</v>
      </c>
      <c r="H418" s="18">
        <v>0</v>
      </c>
      <c r="I418" s="18">
        <v>0</v>
      </c>
      <c r="J418" s="18">
        <f t="shared" si="299"/>
        <v>1164812959.5899999</v>
      </c>
      <c r="K418" s="18">
        <v>0</v>
      </c>
      <c r="L418" s="18">
        <v>0</v>
      </c>
      <c r="M418" s="18"/>
      <c r="N418" s="18"/>
      <c r="O418" s="18">
        <v>216165280</v>
      </c>
      <c r="P418" s="18">
        <f t="shared" si="300"/>
        <v>216165280</v>
      </c>
      <c r="Q418" s="18">
        <f t="shared" si="301"/>
        <v>948647679.58999991</v>
      </c>
      <c r="R418" s="18">
        <f t="shared" si="302"/>
        <v>0</v>
      </c>
      <c r="S418" s="124"/>
      <c r="T418" s="18">
        <v>1164812959.5899999</v>
      </c>
      <c r="U418" s="18"/>
      <c r="V418" s="18"/>
      <c r="W418" s="18">
        <v>116481295.95899999</v>
      </c>
      <c r="X418" s="18">
        <v>116481295.95899999</v>
      </c>
      <c r="Y418" s="18">
        <v>116481295.95899999</v>
      </c>
      <c r="Z418" s="18">
        <v>116481295.95899999</v>
      </c>
      <c r="AA418" s="18">
        <v>116481295.95899999</v>
      </c>
      <c r="AB418" s="18">
        <v>116481295.95899999</v>
      </c>
      <c r="AC418" s="18">
        <v>116481295.95899999</v>
      </c>
      <c r="AD418" s="18">
        <v>116481295.95899999</v>
      </c>
      <c r="AE418" s="18">
        <v>116481295.95899999</v>
      </c>
      <c r="AF418" s="18">
        <v>116481295.95899999</v>
      </c>
      <c r="AG418" s="18">
        <f t="shared" si="284"/>
        <v>0</v>
      </c>
      <c r="AH418" s="18">
        <f t="shared" si="291"/>
        <v>1164812959.5899999</v>
      </c>
      <c r="AI418" s="124"/>
      <c r="AJ418" s="18"/>
      <c r="AK418" s="18">
        <v>0</v>
      </c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>
        <f t="shared" si="285"/>
        <v>0</v>
      </c>
      <c r="AW418" s="18">
        <f t="shared" si="282"/>
        <v>0</v>
      </c>
      <c r="AX418" s="124"/>
      <c r="AY418" s="133" t="e">
        <f t="shared" si="286"/>
        <v>#DIV/0!</v>
      </c>
      <c r="AZ418" s="133" t="e">
        <f t="shared" si="287"/>
        <v>#DIV/0!</v>
      </c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33" t="e">
        <f t="shared" si="288"/>
        <v>#DIV/0!</v>
      </c>
      <c r="BL418" s="18"/>
    </row>
    <row r="419" spans="1:64">
      <c r="A419" s="10">
        <v>30402</v>
      </c>
      <c r="B419" s="11" t="s">
        <v>594</v>
      </c>
      <c r="C419" s="12">
        <f>+C420</f>
        <v>500000000</v>
      </c>
      <c r="D419" s="12">
        <f t="shared" ref="D419:AF420" si="308">+D420</f>
        <v>0</v>
      </c>
      <c r="E419" s="12">
        <f t="shared" si="308"/>
        <v>0</v>
      </c>
      <c r="F419" s="12">
        <f t="shared" si="308"/>
        <v>0</v>
      </c>
      <c r="G419" s="12">
        <f t="shared" si="308"/>
        <v>500000000</v>
      </c>
      <c r="H419" s="12">
        <f t="shared" si="308"/>
        <v>0</v>
      </c>
      <c r="I419" s="12">
        <f t="shared" si="308"/>
        <v>0</v>
      </c>
      <c r="J419" s="12">
        <f t="shared" si="308"/>
        <v>500000000</v>
      </c>
      <c r="K419" s="12">
        <f t="shared" si="308"/>
        <v>0</v>
      </c>
      <c r="L419" s="12">
        <f t="shared" si="308"/>
        <v>0</v>
      </c>
      <c r="M419" s="12">
        <f t="shared" si="308"/>
        <v>0</v>
      </c>
      <c r="N419" s="12">
        <f t="shared" si="308"/>
        <v>0</v>
      </c>
      <c r="O419" s="12">
        <f t="shared" si="308"/>
        <v>0</v>
      </c>
      <c r="P419" s="12">
        <f t="shared" si="308"/>
        <v>0</v>
      </c>
      <c r="Q419" s="12">
        <f t="shared" si="308"/>
        <v>500000000</v>
      </c>
      <c r="R419" s="12">
        <f t="shared" si="308"/>
        <v>0</v>
      </c>
      <c r="S419" s="124"/>
      <c r="T419" s="12">
        <f t="shared" si="308"/>
        <v>500000000</v>
      </c>
      <c r="U419" s="12">
        <f t="shared" si="308"/>
        <v>0</v>
      </c>
      <c r="V419" s="12">
        <f t="shared" si="308"/>
        <v>0</v>
      </c>
      <c r="W419" s="12">
        <f t="shared" si="308"/>
        <v>0</v>
      </c>
      <c r="X419" s="12">
        <f t="shared" si="308"/>
        <v>0</v>
      </c>
      <c r="Y419" s="12">
        <f t="shared" si="308"/>
        <v>0</v>
      </c>
      <c r="Z419" s="12">
        <f t="shared" si="308"/>
        <v>83333333.333333328</v>
      </c>
      <c r="AA419" s="12">
        <f t="shared" si="308"/>
        <v>83333333.333333328</v>
      </c>
      <c r="AB419" s="12">
        <f t="shared" si="308"/>
        <v>83333333.333333328</v>
      </c>
      <c r="AC419" s="12">
        <f t="shared" si="308"/>
        <v>83333333.333333328</v>
      </c>
      <c r="AD419" s="12">
        <f t="shared" si="308"/>
        <v>83333333.333333328</v>
      </c>
      <c r="AE419" s="12">
        <f t="shared" si="308"/>
        <v>83333333.333333328</v>
      </c>
      <c r="AF419" s="12">
        <f t="shared" si="308"/>
        <v>0</v>
      </c>
      <c r="AG419" s="12">
        <f t="shared" si="284"/>
        <v>0</v>
      </c>
      <c r="AH419" s="12">
        <f t="shared" si="291"/>
        <v>499999999.99999994</v>
      </c>
      <c r="AI419" s="124"/>
      <c r="AJ419" s="12">
        <v>0</v>
      </c>
      <c r="AK419" s="12">
        <v>0</v>
      </c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>
        <f t="shared" si="285"/>
        <v>0</v>
      </c>
      <c r="AW419" s="12">
        <f t="shared" si="282"/>
        <v>0</v>
      </c>
      <c r="AX419" s="124"/>
      <c r="AY419" s="131" t="e">
        <f t="shared" si="286"/>
        <v>#DIV/0!</v>
      </c>
      <c r="AZ419" s="131" t="e">
        <f t="shared" si="287"/>
        <v>#DIV/0!</v>
      </c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31" t="e">
        <f t="shared" si="288"/>
        <v>#DIV/0!</v>
      </c>
      <c r="BL419" s="12"/>
    </row>
    <row r="420" spans="1:64">
      <c r="A420" s="13">
        <v>3040201</v>
      </c>
      <c r="B420" s="14" t="s">
        <v>595</v>
      </c>
      <c r="C420" s="15">
        <f>+C421</f>
        <v>500000000</v>
      </c>
      <c r="D420" s="15">
        <f t="shared" si="308"/>
        <v>0</v>
      </c>
      <c r="E420" s="15">
        <f t="shared" si="308"/>
        <v>0</v>
      </c>
      <c r="F420" s="15">
        <f t="shared" si="308"/>
        <v>0</v>
      </c>
      <c r="G420" s="15">
        <f t="shared" si="308"/>
        <v>500000000</v>
      </c>
      <c r="H420" s="15">
        <f t="shared" si="308"/>
        <v>0</v>
      </c>
      <c r="I420" s="15">
        <f t="shared" si="308"/>
        <v>0</v>
      </c>
      <c r="J420" s="15">
        <f t="shared" si="308"/>
        <v>500000000</v>
      </c>
      <c r="K420" s="15">
        <f t="shared" si="308"/>
        <v>0</v>
      </c>
      <c r="L420" s="15">
        <f t="shared" si="308"/>
        <v>0</v>
      </c>
      <c r="M420" s="15">
        <f t="shared" si="308"/>
        <v>0</v>
      </c>
      <c r="N420" s="15">
        <f t="shared" si="308"/>
        <v>0</v>
      </c>
      <c r="O420" s="15">
        <f t="shared" si="308"/>
        <v>0</v>
      </c>
      <c r="P420" s="15">
        <f t="shared" si="308"/>
        <v>0</v>
      </c>
      <c r="Q420" s="15">
        <f t="shared" si="308"/>
        <v>500000000</v>
      </c>
      <c r="R420" s="15">
        <f t="shared" si="308"/>
        <v>0</v>
      </c>
      <c r="S420" s="124"/>
      <c r="T420" s="15">
        <f t="shared" si="308"/>
        <v>500000000</v>
      </c>
      <c r="U420" s="15">
        <f t="shared" si="308"/>
        <v>0</v>
      </c>
      <c r="V420" s="15">
        <f t="shared" si="308"/>
        <v>0</v>
      </c>
      <c r="W420" s="15">
        <f t="shared" si="308"/>
        <v>0</v>
      </c>
      <c r="X420" s="15">
        <f t="shared" si="308"/>
        <v>0</v>
      </c>
      <c r="Y420" s="15">
        <f t="shared" si="308"/>
        <v>0</v>
      </c>
      <c r="Z420" s="15">
        <f t="shared" si="308"/>
        <v>83333333.333333328</v>
      </c>
      <c r="AA420" s="15">
        <f t="shared" si="308"/>
        <v>83333333.333333328</v>
      </c>
      <c r="AB420" s="15">
        <f t="shared" si="308"/>
        <v>83333333.333333328</v>
      </c>
      <c r="AC420" s="15">
        <f t="shared" si="308"/>
        <v>83333333.333333328</v>
      </c>
      <c r="AD420" s="15">
        <f t="shared" si="308"/>
        <v>83333333.333333328</v>
      </c>
      <c r="AE420" s="15">
        <f t="shared" si="308"/>
        <v>83333333.333333328</v>
      </c>
      <c r="AF420" s="15">
        <f t="shared" si="308"/>
        <v>0</v>
      </c>
      <c r="AG420" s="15">
        <f t="shared" si="284"/>
        <v>0</v>
      </c>
      <c r="AH420" s="15">
        <f t="shared" si="291"/>
        <v>499999999.99999994</v>
      </c>
      <c r="AI420" s="124"/>
      <c r="AJ420" s="15">
        <v>0</v>
      </c>
      <c r="AK420" s="15">
        <v>0</v>
      </c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>
        <f t="shared" si="285"/>
        <v>0</v>
      </c>
      <c r="AW420" s="15">
        <f t="shared" si="282"/>
        <v>0</v>
      </c>
      <c r="AX420" s="124"/>
      <c r="AY420" s="132" t="e">
        <f t="shared" si="286"/>
        <v>#DIV/0!</v>
      </c>
      <c r="AZ420" s="132" t="e">
        <f t="shared" si="287"/>
        <v>#DIV/0!</v>
      </c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32" t="e">
        <f t="shared" si="288"/>
        <v>#DIV/0!</v>
      </c>
      <c r="BL420" s="15"/>
    </row>
    <row r="421" spans="1:64">
      <c r="A421" s="17">
        <v>304020104</v>
      </c>
      <c r="B421" s="17" t="s">
        <v>596</v>
      </c>
      <c r="C421" s="18">
        <v>500000000</v>
      </c>
      <c r="D421" s="18">
        <v>0</v>
      </c>
      <c r="E421" s="18">
        <v>0</v>
      </c>
      <c r="F421" s="18">
        <v>0</v>
      </c>
      <c r="G421" s="18">
        <f t="shared" si="298"/>
        <v>500000000</v>
      </c>
      <c r="H421" s="18">
        <v>0</v>
      </c>
      <c r="I421" s="18">
        <v>0</v>
      </c>
      <c r="J421" s="18">
        <f t="shared" si="299"/>
        <v>500000000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f t="shared" si="300"/>
        <v>0</v>
      </c>
      <c r="Q421" s="18">
        <f t="shared" si="301"/>
        <v>500000000</v>
      </c>
      <c r="R421" s="18">
        <f t="shared" si="302"/>
        <v>0</v>
      </c>
      <c r="S421" s="124"/>
      <c r="T421" s="18">
        <v>500000000</v>
      </c>
      <c r="U421" s="18"/>
      <c r="V421" s="18"/>
      <c r="W421" s="18"/>
      <c r="X421" s="18"/>
      <c r="Y421" s="18"/>
      <c r="Z421" s="18">
        <v>83333333.333333328</v>
      </c>
      <c r="AA421" s="18">
        <v>83333333.333333328</v>
      </c>
      <c r="AB421" s="18">
        <v>83333333.333333328</v>
      </c>
      <c r="AC421" s="18">
        <v>83333333.333333328</v>
      </c>
      <c r="AD421" s="18">
        <v>83333333.333333328</v>
      </c>
      <c r="AE421" s="18">
        <v>83333333.333333328</v>
      </c>
      <c r="AF421" s="18"/>
      <c r="AG421" s="18">
        <f t="shared" si="284"/>
        <v>0</v>
      </c>
      <c r="AH421" s="18">
        <f t="shared" si="291"/>
        <v>499999999.99999994</v>
      </c>
      <c r="AI421" s="124"/>
      <c r="AJ421" s="18">
        <v>0</v>
      </c>
      <c r="AK421" s="18">
        <v>0</v>
      </c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>
        <f t="shared" si="285"/>
        <v>0</v>
      </c>
      <c r="AW421" s="18">
        <f t="shared" si="282"/>
        <v>0</v>
      </c>
      <c r="AX421" s="124"/>
      <c r="AY421" s="133" t="e">
        <f t="shared" si="286"/>
        <v>#DIV/0!</v>
      </c>
      <c r="AZ421" s="133" t="e">
        <f t="shared" si="287"/>
        <v>#DIV/0!</v>
      </c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33" t="e">
        <f t="shared" si="288"/>
        <v>#DIV/0!</v>
      </c>
      <c r="BL421" s="18"/>
    </row>
    <row r="422" spans="1:64">
      <c r="A422" s="7">
        <v>305</v>
      </c>
      <c r="B422" s="8" t="s">
        <v>824</v>
      </c>
      <c r="C422" s="9">
        <f>SUM(C423:C506)</f>
        <v>0</v>
      </c>
      <c r="D422" s="9">
        <f t="shared" ref="D422:AF422" si="309">SUM(D423:D506)</f>
        <v>0</v>
      </c>
      <c r="E422" s="9">
        <f t="shared" si="309"/>
        <v>0</v>
      </c>
      <c r="F422" s="9">
        <f t="shared" si="309"/>
        <v>12864830065.08</v>
      </c>
      <c r="G422" s="9">
        <f t="shared" si="309"/>
        <v>12864830065.08</v>
      </c>
      <c r="H422" s="9">
        <f t="shared" si="309"/>
        <v>0</v>
      </c>
      <c r="I422" s="9">
        <f t="shared" si="309"/>
        <v>0</v>
      </c>
      <c r="J422" s="9">
        <f t="shared" si="309"/>
        <v>12864830065.08</v>
      </c>
      <c r="K422" s="9">
        <f t="shared" si="309"/>
        <v>19549616.5</v>
      </c>
      <c r="L422" s="9">
        <f t="shared" si="309"/>
        <v>19549616.5</v>
      </c>
      <c r="M422" s="9">
        <f t="shared" si="309"/>
        <v>0</v>
      </c>
      <c r="N422" s="9">
        <f t="shared" si="309"/>
        <v>0</v>
      </c>
      <c r="O422" s="9">
        <f t="shared" si="309"/>
        <v>18528571.440000001</v>
      </c>
      <c r="P422" s="9">
        <f t="shared" si="309"/>
        <v>18528571.440000001</v>
      </c>
      <c r="Q422" s="9">
        <f t="shared" si="309"/>
        <v>12846301493.639999</v>
      </c>
      <c r="R422" s="9">
        <f t="shared" si="309"/>
        <v>19549616.5</v>
      </c>
      <c r="S422" s="124"/>
      <c r="T422" s="9">
        <f t="shared" si="309"/>
        <v>12864830065.08</v>
      </c>
      <c r="U422" s="9">
        <f t="shared" si="309"/>
        <v>0</v>
      </c>
      <c r="V422" s="9">
        <f t="shared" si="309"/>
        <v>0</v>
      </c>
      <c r="W422" s="9">
        <f t="shared" si="309"/>
        <v>382300004.04299998</v>
      </c>
      <c r="X422" s="9">
        <f t="shared" si="309"/>
        <v>2041505732.2863331</v>
      </c>
      <c r="Y422" s="9">
        <f t="shared" si="309"/>
        <v>2889486966.1283336</v>
      </c>
      <c r="Z422" s="9">
        <f t="shared" si="309"/>
        <v>1327582704.1283336</v>
      </c>
      <c r="AA422" s="9">
        <f t="shared" si="309"/>
        <v>2271185458.0483332</v>
      </c>
      <c r="AB422" s="9">
        <f t="shared" si="309"/>
        <v>1317244568.5483332</v>
      </c>
      <c r="AC422" s="9">
        <f t="shared" si="309"/>
        <v>638658876.60333323</v>
      </c>
      <c r="AD422" s="9">
        <f t="shared" si="309"/>
        <v>429501626.43133336</v>
      </c>
      <c r="AE422" s="9">
        <f t="shared" si="309"/>
        <v>1158532064.4313333</v>
      </c>
      <c r="AF422" s="9">
        <f t="shared" si="309"/>
        <v>408832064.43133336</v>
      </c>
      <c r="AG422" s="9">
        <f t="shared" si="284"/>
        <v>0</v>
      </c>
      <c r="AH422" s="9">
        <f t="shared" si="291"/>
        <v>12864830065.08</v>
      </c>
      <c r="AI422" s="124"/>
      <c r="AJ422" s="9"/>
      <c r="AK422" s="9">
        <v>19549616.5</v>
      </c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>
        <f t="shared" si="285"/>
        <v>19549616.5</v>
      </c>
      <c r="AW422" s="9">
        <f t="shared" si="282"/>
        <v>19549616.5</v>
      </c>
      <c r="AX422" s="124"/>
      <c r="AY422" s="130" t="e">
        <f t="shared" si="286"/>
        <v>#DIV/0!</v>
      </c>
      <c r="AZ422" s="130" t="e">
        <f t="shared" si="287"/>
        <v>#DIV/0!</v>
      </c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130" t="e">
        <f t="shared" si="288"/>
        <v>#DIV/0!</v>
      </c>
      <c r="BL422" s="9"/>
    </row>
    <row r="423" spans="1:64">
      <c r="A423" s="17">
        <v>30501</v>
      </c>
      <c r="B423" s="17" t="s">
        <v>890</v>
      </c>
      <c r="C423" s="18"/>
      <c r="D423" s="18"/>
      <c r="E423" s="18"/>
      <c r="F423" s="18">
        <v>6752216.5</v>
      </c>
      <c r="G423" s="18">
        <f t="shared" si="298"/>
        <v>6752216.5</v>
      </c>
      <c r="H423" s="18">
        <v>0</v>
      </c>
      <c r="I423" s="18">
        <v>0</v>
      </c>
      <c r="J423" s="18">
        <f t="shared" si="299"/>
        <v>6752216.5</v>
      </c>
      <c r="K423" s="18">
        <v>0</v>
      </c>
      <c r="L423" s="18">
        <v>0</v>
      </c>
      <c r="M423" s="18"/>
      <c r="N423" s="18"/>
      <c r="O423" s="18">
        <v>0</v>
      </c>
      <c r="P423" s="18">
        <f t="shared" si="300"/>
        <v>0</v>
      </c>
      <c r="Q423" s="18">
        <f t="shared" si="301"/>
        <v>6752216.5</v>
      </c>
      <c r="R423" s="18">
        <f t="shared" si="302"/>
        <v>0</v>
      </c>
      <c r="S423" s="124"/>
      <c r="T423" s="18">
        <v>6752216.5</v>
      </c>
      <c r="U423" s="18"/>
      <c r="V423" s="18"/>
      <c r="W423" s="18"/>
      <c r="X423" s="18">
        <f>+T423</f>
        <v>6752216.5</v>
      </c>
      <c r="Y423" s="18"/>
      <c r="Z423" s="18"/>
      <c r="AA423" s="18"/>
      <c r="AB423" s="18"/>
      <c r="AC423" s="18"/>
      <c r="AD423" s="18"/>
      <c r="AE423" s="18"/>
      <c r="AF423" s="18"/>
      <c r="AG423" s="18">
        <f t="shared" si="284"/>
        <v>0</v>
      </c>
      <c r="AH423" s="18">
        <f t="shared" si="291"/>
        <v>6752216.5</v>
      </c>
      <c r="AI423" s="124"/>
      <c r="AJ423" s="18"/>
      <c r="AK423" s="18">
        <v>0</v>
      </c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>
        <f t="shared" si="285"/>
        <v>0</v>
      </c>
      <c r="AW423" s="18">
        <f t="shared" si="282"/>
        <v>0</v>
      </c>
      <c r="AX423" s="124"/>
      <c r="AY423" s="133" t="e">
        <f t="shared" si="286"/>
        <v>#DIV/0!</v>
      </c>
      <c r="AZ423" s="133" t="e">
        <f t="shared" si="287"/>
        <v>#DIV/0!</v>
      </c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33" t="e">
        <f t="shared" si="288"/>
        <v>#DIV/0!</v>
      </c>
      <c r="BL423" s="18"/>
    </row>
    <row r="424" spans="1:64">
      <c r="A424" s="17">
        <v>30502</v>
      </c>
      <c r="B424" s="17" t="s">
        <v>891</v>
      </c>
      <c r="C424" s="18"/>
      <c r="D424" s="18"/>
      <c r="E424" s="18"/>
      <c r="F424" s="18">
        <v>70423765</v>
      </c>
      <c r="G424" s="18">
        <f t="shared" si="298"/>
        <v>70423765</v>
      </c>
      <c r="H424" s="18">
        <v>0</v>
      </c>
      <c r="I424" s="18">
        <v>0</v>
      </c>
      <c r="J424" s="18">
        <f t="shared" si="299"/>
        <v>70423765</v>
      </c>
      <c r="K424" s="18">
        <v>0</v>
      </c>
      <c r="L424" s="18">
        <v>0</v>
      </c>
      <c r="M424" s="18"/>
      <c r="N424" s="18"/>
      <c r="O424" s="18">
        <v>0</v>
      </c>
      <c r="P424" s="18">
        <f t="shared" si="300"/>
        <v>0</v>
      </c>
      <c r="Q424" s="18">
        <f t="shared" si="301"/>
        <v>70423765</v>
      </c>
      <c r="R424" s="18">
        <f t="shared" si="302"/>
        <v>0</v>
      </c>
      <c r="S424" s="124"/>
      <c r="T424" s="18">
        <v>70423765</v>
      </c>
      <c r="U424" s="18"/>
      <c r="V424" s="18"/>
      <c r="W424" s="18"/>
      <c r="X424" s="18"/>
      <c r="Y424" s="18"/>
      <c r="Z424" s="18"/>
      <c r="AA424" s="18"/>
      <c r="AB424" s="18"/>
      <c r="AC424" s="18">
        <f>+T424</f>
        <v>70423765</v>
      </c>
      <c r="AD424" s="18"/>
      <c r="AE424" s="18"/>
      <c r="AF424" s="18"/>
      <c r="AG424" s="18">
        <f t="shared" si="284"/>
        <v>0</v>
      </c>
      <c r="AH424" s="18">
        <f t="shared" si="291"/>
        <v>70423765</v>
      </c>
      <c r="AI424" s="124"/>
      <c r="AJ424" s="18"/>
      <c r="AK424" s="18">
        <v>0</v>
      </c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>
        <f t="shared" si="285"/>
        <v>0</v>
      </c>
      <c r="AW424" s="18">
        <f t="shared" si="282"/>
        <v>0</v>
      </c>
      <c r="AX424" s="124"/>
      <c r="AY424" s="133" t="e">
        <f t="shared" si="286"/>
        <v>#DIV/0!</v>
      </c>
      <c r="AZ424" s="133" t="e">
        <f t="shared" si="287"/>
        <v>#DIV/0!</v>
      </c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33" t="e">
        <f t="shared" si="288"/>
        <v>#DIV/0!</v>
      </c>
      <c r="BL424" s="18"/>
    </row>
    <row r="425" spans="1:64">
      <c r="A425" s="17">
        <v>30503</v>
      </c>
      <c r="B425" s="17" t="s">
        <v>892</v>
      </c>
      <c r="C425" s="18"/>
      <c r="D425" s="18"/>
      <c r="E425" s="18"/>
      <c r="F425" s="18">
        <v>749700000</v>
      </c>
      <c r="G425" s="18">
        <f t="shared" si="298"/>
        <v>749700000</v>
      </c>
      <c r="H425" s="18">
        <v>0</v>
      </c>
      <c r="I425" s="18">
        <v>0</v>
      </c>
      <c r="J425" s="18">
        <f t="shared" si="299"/>
        <v>749700000</v>
      </c>
      <c r="K425" s="18">
        <v>0</v>
      </c>
      <c r="L425" s="18">
        <v>0</v>
      </c>
      <c r="M425" s="18"/>
      <c r="N425" s="18"/>
      <c r="O425" s="18">
        <v>0</v>
      </c>
      <c r="P425" s="18">
        <f t="shared" si="300"/>
        <v>0</v>
      </c>
      <c r="Q425" s="18">
        <f t="shared" si="301"/>
        <v>749700000</v>
      </c>
      <c r="R425" s="18">
        <f t="shared" si="302"/>
        <v>0</v>
      </c>
      <c r="S425" s="124"/>
      <c r="T425" s="18">
        <v>749700000</v>
      </c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>
        <f>+T425</f>
        <v>749700000</v>
      </c>
      <c r="AF425" s="18"/>
      <c r="AG425" s="18">
        <f t="shared" si="284"/>
        <v>0</v>
      </c>
      <c r="AH425" s="18">
        <f t="shared" si="291"/>
        <v>749700000</v>
      </c>
      <c r="AI425" s="124"/>
      <c r="AJ425" s="18"/>
      <c r="AK425" s="18">
        <v>0</v>
      </c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>
        <f t="shared" si="285"/>
        <v>0</v>
      </c>
      <c r="AW425" s="18">
        <f t="shared" si="282"/>
        <v>0</v>
      </c>
      <c r="AX425" s="124"/>
      <c r="AY425" s="133" t="e">
        <f t="shared" si="286"/>
        <v>#DIV/0!</v>
      </c>
      <c r="AZ425" s="133" t="e">
        <f t="shared" si="287"/>
        <v>#DIV/0!</v>
      </c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33" t="e">
        <f t="shared" si="288"/>
        <v>#DIV/0!</v>
      </c>
      <c r="BL425" s="18"/>
    </row>
    <row r="426" spans="1:64">
      <c r="A426" s="17">
        <v>30504</v>
      </c>
      <c r="B426" s="17" t="s">
        <v>893</v>
      </c>
      <c r="C426" s="18"/>
      <c r="D426" s="18"/>
      <c r="E426" s="18"/>
      <c r="F426" s="18">
        <v>31916686</v>
      </c>
      <c r="G426" s="18">
        <f t="shared" si="298"/>
        <v>31916686</v>
      </c>
      <c r="H426" s="18">
        <v>0</v>
      </c>
      <c r="I426" s="18">
        <v>0</v>
      </c>
      <c r="J426" s="18">
        <f t="shared" si="299"/>
        <v>31916686</v>
      </c>
      <c r="K426" s="18">
        <v>0</v>
      </c>
      <c r="L426" s="18">
        <v>0</v>
      </c>
      <c r="M426" s="18"/>
      <c r="N426" s="18"/>
      <c r="O426" s="18">
        <v>0</v>
      </c>
      <c r="P426" s="18">
        <f t="shared" si="300"/>
        <v>0</v>
      </c>
      <c r="Q426" s="18">
        <f t="shared" si="301"/>
        <v>31916686</v>
      </c>
      <c r="R426" s="18">
        <f t="shared" si="302"/>
        <v>0</v>
      </c>
      <c r="S426" s="124"/>
      <c r="T426" s="18">
        <v>31916686</v>
      </c>
      <c r="U426" s="18"/>
      <c r="V426" s="18"/>
      <c r="W426" s="18"/>
      <c r="X426" s="18">
        <f>+T426</f>
        <v>31916686</v>
      </c>
      <c r="Y426" s="18"/>
      <c r="Z426" s="18"/>
      <c r="AA426" s="18"/>
      <c r="AB426" s="18"/>
      <c r="AC426" s="18"/>
      <c r="AD426" s="18"/>
      <c r="AE426" s="18"/>
      <c r="AF426" s="18"/>
      <c r="AG426" s="18">
        <f t="shared" si="284"/>
        <v>0</v>
      </c>
      <c r="AH426" s="18">
        <f t="shared" si="291"/>
        <v>31916686</v>
      </c>
      <c r="AI426" s="124"/>
      <c r="AJ426" s="18"/>
      <c r="AK426" s="18">
        <v>0</v>
      </c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>
        <f t="shared" si="285"/>
        <v>0</v>
      </c>
      <c r="AW426" s="18">
        <f t="shared" si="282"/>
        <v>0</v>
      </c>
      <c r="AX426" s="124"/>
      <c r="AY426" s="133" t="e">
        <f t="shared" si="286"/>
        <v>#DIV/0!</v>
      </c>
      <c r="AZ426" s="133" t="e">
        <f t="shared" si="287"/>
        <v>#DIV/0!</v>
      </c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33" t="e">
        <f t="shared" si="288"/>
        <v>#DIV/0!</v>
      </c>
      <c r="BL426" s="18"/>
    </row>
    <row r="427" spans="1:64">
      <c r="A427" s="17">
        <v>30505</v>
      </c>
      <c r="B427" s="17" t="s">
        <v>894</v>
      </c>
      <c r="C427" s="18"/>
      <c r="D427" s="18"/>
      <c r="E427" s="18"/>
      <c r="F427" s="18">
        <v>2596418</v>
      </c>
      <c r="G427" s="18">
        <f t="shared" si="298"/>
        <v>2596418</v>
      </c>
      <c r="H427" s="18">
        <v>0</v>
      </c>
      <c r="I427" s="18">
        <v>0</v>
      </c>
      <c r="J427" s="18">
        <f t="shared" si="299"/>
        <v>2596418</v>
      </c>
      <c r="K427" s="18">
        <v>0</v>
      </c>
      <c r="L427" s="18">
        <v>0</v>
      </c>
      <c r="M427" s="18"/>
      <c r="N427" s="18"/>
      <c r="O427" s="18">
        <v>0</v>
      </c>
      <c r="P427" s="18">
        <f t="shared" si="300"/>
        <v>0</v>
      </c>
      <c r="Q427" s="18">
        <f t="shared" si="301"/>
        <v>2596418</v>
      </c>
      <c r="R427" s="18">
        <f t="shared" si="302"/>
        <v>0</v>
      </c>
      <c r="S427" s="124"/>
      <c r="T427" s="18">
        <v>2596418</v>
      </c>
      <c r="U427" s="18"/>
      <c r="V427" s="18"/>
      <c r="W427" s="18"/>
      <c r="X427" s="18">
        <f>+T427</f>
        <v>2596418</v>
      </c>
      <c r="Y427" s="18"/>
      <c r="Z427" s="18"/>
      <c r="AA427" s="18"/>
      <c r="AB427" s="18"/>
      <c r="AC427" s="18"/>
      <c r="AD427" s="18"/>
      <c r="AE427" s="18"/>
      <c r="AF427" s="18"/>
      <c r="AG427" s="18">
        <f t="shared" si="284"/>
        <v>0</v>
      </c>
      <c r="AH427" s="18">
        <f t="shared" si="291"/>
        <v>2596418</v>
      </c>
      <c r="AI427" s="124"/>
      <c r="AJ427" s="18"/>
      <c r="AK427" s="18">
        <v>0</v>
      </c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>
        <f t="shared" si="285"/>
        <v>0</v>
      </c>
      <c r="AW427" s="18">
        <f t="shared" si="282"/>
        <v>0</v>
      </c>
      <c r="AX427" s="124"/>
      <c r="AY427" s="133" t="e">
        <f t="shared" si="286"/>
        <v>#DIV/0!</v>
      </c>
      <c r="AZ427" s="133" t="e">
        <f t="shared" si="287"/>
        <v>#DIV/0!</v>
      </c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33" t="e">
        <f t="shared" si="288"/>
        <v>#DIV/0!</v>
      </c>
      <c r="BL427" s="18"/>
    </row>
    <row r="428" spans="1:64">
      <c r="A428" s="17">
        <v>30506</v>
      </c>
      <c r="B428" s="17" t="s">
        <v>895</v>
      </c>
      <c r="C428" s="18"/>
      <c r="D428" s="18"/>
      <c r="E428" s="18"/>
      <c r="F428" s="18">
        <v>19873160</v>
      </c>
      <c r="G428" s="18">
        <f t="shared" si="298"/>
        <v>19873160</v>
      </c>
      <c r="H428" s="18">
        <v>0</v>
      </c>
      <c r="I428" s="18">
        <v>0</v>
      </c>
      <c r="J428" s="18">
        <f t="shared" si="299"/>
        <v>19873160</v>
      </c>
      <c r="K428" s="18">
        <v>0</v>
      </c>
      <c r="L428" s="18">
        <v>0</v>
      </c>
      <c r="M428" s="18"/>
      <c r="N428" s="18"/>
      <c r="O428" s="18">
        <v>0</v>
      </c>
      <c r="P428" s="18">
        <f t="shared" si="300"/>
        <v>0</v>
      </c>
      <c r="Q428" s="18">
        <f t="shared" si="301"/>
        <v>19873160</v>
      </c>
      <c r="R428" s="18">
        <f t="shared" si="302"/>
        <v>0</v>
      </c>
      <c r="S428" s="124"/>
      <c r="T428" s="18">
        <v>19873160</v>
      </c>
      <c r="U428" s="18"/>
      <c r="V428" s="18"/>
      <c r="W428" s="18"/>
      <c r="X428" s="18">
        <f>+T428</f>
        <v>19873160</v>
      </c>
      <c r="Y428" s="18"/>
      <c r="Z428" s="18"/>
      <c r="AA428" s="18"/>
      <c r="AB428" s="18"/>
      <c r="AC428" s="18"/>
      <c r="AD428" s="18"/>
      <c r="AE428" s="18"/>
      <c r="AF428" s="18"/>
      <c r="AG428" s="18">
        <f t="shared" si="284"/>
        <v>0</v>
      </c>
      <c r="AH428" s="18">
        <f t="shared" si="291"/>
        <v>19873160</v>
      </c>
      <c r="AI428" s="124"/>
      <c r="AJ428" s="18"/>
      <c r="AK428" s="18">
        <v>0</v>
      </c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>
        <f t="shared" si="285"/>
        <v>0</v>
      </c>
      <c r="AW428" s="18">
        <f t="shared" si="282"/>
        <v>0</v>
      </c>
      <c r="AX428" s="124"/>
      <c r="AY428" s="133" t="e">
        <f t="shared" si="286"/>
        <v>#DIV/0!</v>
      </c>
      <c r="AZ428" s="133" t="e">
        <f t="shared" si="287"/>
        <v>#DIV/0!</v>
      </c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33" t="e">
        <f t="shared" si="288"/>
        <v>#DIV/0!</v>
      </c>
      <c r="BL428" s="18"/>
    </row>
    <row r="429" spans="1:64">
      <c r="A429" s="17">
        <v>30507</v>
      </c>
      <c r="B429" s="17" t="s">
        <v>896</v>
      </c>
      <c r="C429" s="18"/>
      <c r="D429" s="18"/>
      <c r="E429" s="18"/>
      <c r="F429" s="18">
        <v>40398042</v>
      </c>
      <c r="G429" s="18">
        <f t="shared" si="298"/>
        <v>40398042</v>
      </c>
      <c r="H429" s="18">
        <v>0</v>
      </c>
      <c r="I429" s="18">
        <v>0</v>
      </c>
      <c r="J429" s="18">
        <f t="shared" si="299"/>
        <v>40398042</v>
      </c>
      <c r="K429" s="18">
        <v>0</v>
      </c>
      <c r="L429" s="18">
        <v>0</v>
      </c>
      <c r="M429" s="18"/>
      <c r="N429" s="18"/>
      <c r="O429" s="18">
        <v>0</v>
      </c>
      <c r="P429" s="18">
        <f t="shared" si="300"/>
        <v>0</v>
      </c>
      <c r="Q429" s="18">
        <f t="shared" si="301"/>
        <v>40398042</v>
      </c>
      <c r="R429" s="18">
        <f t="shared" si="302"/>
        <v>0</v>
      </c>
      <c r="S429" s="124"/>
      <c r="T429" s="18">
        <v>40398042</v>
      </c>
      <c r="U429" s="18"/>
      <c r="V429" s="18"/>
      <c r="W429" s="18"/>
      <c r="X429" s="18"/>
      <c r="Y429" s="18">
        <f>+T429</f>
        <v>40398042</v>
      </c>
      <c r="Z429" s="18"/>
      <c r="AA429" s="18"/>
      <c r="AB429" s="18"/>
      <c r="AC429" s="18"/>
      <c r="AD429" s="18"/>
      <c r="AE429" s="18"/>
      <c r="AF429" s="18"/>
      <c r="AG429" s="18">
        <f t="shared" si="284"/>
        <v>0</v>
      </c>
      <c r="AH429" s="18">
        <f t="shared" si="291"/>
        <v>40398042</v>
      </c>
      <c r="AI429" s="124"/>
      <c r="AJ429" s="18"/>
      <c r="AK429" s="18">
        <v>0</v>
      </c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>
        <f t="shared" si="285"/>
        <v>0</v>
      </c>
      <c r="AW429" s="18">
        <f t="shared" si="282"/>
        <v>0</v>
      </c>
      <c r="AX429" s="124"/>
      <c r="AY429" s="133" t="e">
        <f t="shared" si="286"/>
        <v>#DIV/0!</v>
      </c>
      <c r="AZ429" s="133" t="e">
        <f t="shared" si="287"/>
        <v>#DIV/0!</v>
      </c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33" t="e">
        <f t="shared" si="288"/>
        <v>#DIV/0!</v>
      </c>
      <c r="BL429" s="18"/>
    </row>
    <row r="430" spans="1:64">
      <c r="A430" s="17">
        <v>30508</v>
      </c>
      <c r="B430" s="17" t="s">
        <v>897</v>
      </c>
      <c r="C430" s="18"/>
      <c r="D430" s="18"/>
      <c r="E430" s="18"/>
      <c r="F430" s="18">
        <v>91883149</v>
      </c>
      <c r="G430" s="18">
        <f t="shared" si="298"/>
        <v>91883149</v>
      </c>
      <c r="H430" s="18">
        <v>0</v>
      </c>
      <c r="I430" s="18">
        <v>0</v>
      </c>
      <c r="J430" s="18">
        <f t="shared" si="299"/>
        <v>91883149</v>
      </c>
      <c r="K430" s="18">
        <v>0</v>
      </c>
      <c r="L430" s="18">
        <v>0</v>
      </c>
      <c r="M430" s="18"/>
      <c r="N430" s="18"/>
      <c r="O430" s="18">
        <v>0</v>
      </c>
      <c r="P430" s="18">
        <f t="shared" si="300"/>
        <v>0</v>
      </c>
      <c r="Q430" s="18">
        <f t="shared" si="301"/>
        <v>91883149</v>
      </c>
      <c r="R430" s="18">
        <f t="shared" si="302"/>
        <v>0</v>
      </c>
      <c r="S430" s="124"/>
      <c r="T430" s="18">
        <v>91883149</v>
      </c>
      <c r="U430" s="18"/>
      <c r="V430" s="18"/>
      <c r="W430" s="18"/>
      <c r="X430" s="18"/>
      <c r="Y430" s="18">
        <f>+T430</f>
        <v>91883149</v>
      </c>
      <c r="Z430" s="18"/>
      <c r="AA430" s="18"/>
      <c r="AB430" s="18"/>
      <c r="AC430" s="18"/>
      <c r="AD430" s="18"/>
      <c r="AE430" s="18"/>
      <c r="AF430" s="18"/>
      <c r="AG430" s="18">
        <f t="shared" si="284"/>
        <v>0</v>
      </c>
      <c r="AH430" s="18">
        <f t="shared" si="291"/>
        <v>91883149</v>
      </c>
      <c r="AI430" s="124"/>
      <c r="AJ430" s="18"/>
      <c r="AK430" s="18">
        <v>0</v>
      </c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>
        <f t="shared" si="285"/>
        <v>0</v>
      </c>
      <c r="AW430" s="18">
        <f t="shared" si="282"/>
        <v>0</v>
      </c>
      <c r="AX430" s="124"/>
      <c r="AY430" s="133" t="e">
        <f t="shared" si="286"/>
        <v>#DIV/0!</v>
      </c>
      <c r="AZ430" s="133" t="e">
        <f t="shared" si="287"/>
        <v>#DIV/0!</v>
      </c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33" t="e">
        <f t="shared" si="288"/>
        <v>#DIV/0!</v>
      </c>
      <c r="BL430" s="18"/>
    </row>
    <row r="431" spans="1:64">
      <c r="A431" s="17">
        <v>30509</v>
      </c>
      <c r="B431" s="17" t="s">
        <v>898</v>
      </c>
      <c r="C431" s="18"/>
      <c r="D431" s="18"/>
      <c r="E431" s="18"/>
      <c r="F431" s="18">
        <v>81565760</v>
      </c>
      <c r="G431" s="18">
        <f t="shared" si="298"/>
        <v>81565760</v>
      </c>
      <c r="H431" s="18">
        <v>0</v>
      </c>
      <c r="I431" s="18">
        <v>0</v>
      </c>
      <c r="J431" s="18">
        <f t="shared" si="299"/>
        <v>81565760</v>
      </c>
      <c r="K431" s="18">
        <v>0</v>
      </c>
      <c r="L431" s="18">
        <v>0</v>
      </c>
      <c r="M431" s="18"/>
      <c r="N431" s="18"/>
      <c r="O431" s="18">
        <v>0</v>
      </c>
      <c r="P431" s="18">
        <f t="shared" si="300"/>
        <v>0</v>
      </c>
      <c r="Q431" s="18">
        <f t="shared" si="301"/>
        <v>81565760</v>
      </c>
      <c r="R431" s="18">
        <f t="shared" si="302"/>
        <v>0</v>
      </c>
      <c r="S431" s="124"/>
      <c r="T431" s="18">
        <v>81565760</v>
      </c>
      <c r="U431" s="18"/>
      <c r="V431" s="18"/>
      <c r="W431" s="18"/>
      <c r="X431" s="18"/>
      <c r="Y431" s="18">
        <f>+T431</f>
        <v>81565760</v>
      </c>
      <c r="Z431" s="18"/>
      <c r="AA431" s="18"/>
      <c r="AB431" s="18"/>
      <c r="AC431" s="18"/>
      <c r="AD431" s="18"/>
      <c r="AE431" s="18"/>
      <c r="AF431" s="18"/>
      <c r="AG431" s="18">
        <f t="shared" si="284"/>
        <v>0</v>
      </c>
      <c r="AH431" s="18">
        <f t="shared" si="291"/>
        <v>81565760</v>
      </c>
      <c r="AI431" s="124"/>
      <c r="AJ431" s="18"/>
      <c r="AK431" s="18">
        <v>0</v>
      </c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>
        <f t="shared" si="285"/>
        <v>0</v>
      </c>
      <c r="AW431" s="18">
        <f t="shared" si="282"/>
        <v>0</v>
      </c>
      <c r="AX431" s="124"/>
      <c r="AY431" s="133" t="e">
        <f t="shared" si="286"/>
        <v>#DIV/0!</v>
      </c>
      <c r="AZ431" s="133" t="e">
        <f t="shared" si="287"/>
        <v>#DIV/0!</v>
      </c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33" t="e">
        <f t="shared" si="288"/>
        <v>#DIV/0!</v>
      </c>
      <c r="BL431" s="18"/>
    </row>
    <row r="432" spans="1:64">
      <c r="A432" s="17">
        <v>30510</v>
      </c>
      <c r="B432" s="17" t="s">
        <v>899</v>
      </c>
      <c r="C432" s="18"/>
      <c r="D432" s="18"/>
      <c r="E432" s="18"/>
      <c r="F432" s="18">
        <v>821400131</v>
      </c>
      <c r="G432" s="18">
        <f t="shared" si="298"/>
        <v>821400131</v>
      </c>
      <c r="H432" s="18">
        <v>0</v>
      </c>
      <c r="I432" s="18">
        <v>0</v>
      </c>
      <c r="J432" s="18">
        <f t="shared" si="299"/>
        <v>821400131</v>
      </c>
      <c r="K432" s="18">
        <v>0</v>
      </c>
      <c r="L432" s="18">
        <v>0</v>
      </c>
      <c r="M432" s="18"/>
      <c r="N432" s="18"/>
      <c r="O432" s="18">
        <v>0</v>
      </c>
      <c r="P432" s="18">
        <f t="shared" si="300"/>
        <v>0</v>
      </c>
      <c r="Q432" s="18">
        <f t="shared" si="301"/>
        <v>821400131</v>
      </c>
      <c r="R432" s="18">
        <f t="shared" si="302"/>
        <v>0</v>
      </c>
      <c r="S432" s="124"/>
      <c r="T432" s="18">
        <v>821400131</v>
      </c>
      <c r="U432" s="18"/>
      <c r="V432" s="18"/>
      <c r="W432" s="18"/>
      <c r="X432" s="18"/>
      <c r="Y432" s="18"/>
      <c r="Z432" s="18"/>
      <c r="AA432" s="18"/>
      <c r="AB432" s="18">
        <f>+T432</f>
        <v>821400131</v>
      </c>
      <c r="AC432" s="18"/>
      <c r="AD432" s="18"/>
      <c r="AE432" s="18"/>
      <c r="AF432" s="18"/>
      <c r="AG432" s="18">
        <f t="shared" si="284"/>
        <v>0</v>
      </c>
      <c r="AH432" s="18">
        <f t="shared" si="291"/>
        <v>821400131</v>
      </c>
      <c r="AI432" s="124"/>
      <c r="AJ432" s="18"/>
      <c r="AK432" s="18">
        <v>0</v>
      </c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>
        <f t="shared" si="285"/>
        <v>0</v>
      </c>
      <c r="AW432" s="18">
        <f t="shared" si="282"/>
        <v>0</v>
      </c>
      <c r="AX432" s="124"/>
      <c r="AY432" s="133" t="e">
        <f t="shared" si="286"/>
        <v>#DIV/0!</v>
      </c>
      <c r="AZ432" s="133" t="e">
        <f t="shared" si="287"/>
        <v>#DIV/0!</v>
      </c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33" t="e">
        <f t="shared" si="288"/>
        <v>#DIV/0!</v>
      </c>
      <c r="BL432" s="18"/>
    </row>
    <row r="433" spans="1:64">
      <c r="A433" s="17">
        <v>30511</v>
      </c>
      <c r="B433" s="17" t="s">
        <v>900</v>
      </c>
      <c r="C433" s="18"/>
      <c r="D433" s="18"/>
      <c r="E433" s="18"/>
      <c r="F433" s="18">
        <v>8654958</v>
      </c>
      <c r="G433" s="18">
        <f t="shared" si="298"/>
        <v>8654958</v>
      </c>
      <c r="H433" s="18">
        <v>0</v>
      </c>
      <c r="I433" s="18">
        <v>0</v>
      </c>
      <c r="J433" s="18">
        <f t="shared" si="299"/>
        <v>8654958</v>
      </c>
      <c r="K433" s="18">
        <v>0</v>
      </c>
      <c r="L433" s="18">
        <v>0</v>
      </c>
      <c r="M433" s="18"/>
      <c r="N433" s="18"/>
      <c r="O433" s="18">
        <v>0</v>
      </c>
      <c r="P433" s="18">
        <f t="shared" si="300"/>
        <v>0</v>
      </c>
      <c r="Q433" s="18">
        <f t="shared" si="301"/>
        <v>8654958</v>
      </c>
      <c r="R433" s="18">
        <f t="shared" si="302"/>
        <v>0</v>
      </c>
      <c r="S433" s="124"/>
      <c r="T433" s="18">
        <v>8654958</v>
      </c>
      <c r="U433" s="18"/>
      <c r="V433" s="18"/>
      <c r="W433" s="18">
        <f>+T433</f>
        <v>8654958</v>
      </c>
      <c r="X433" s="18"/>
      <c r="Y433" s="18"/>
      <c r="Z433" s="18"/>
      <c r="AA433" s="18"/>
      <c r="AB433" s="18"/>
      <c r="AC433" s="18"/>
      <c r="AD433" s="18"/>
      <c r="AE433" s="18"/>
      <c r="AF433" s="18"/>
      <c r="AG433" s="18">
        <f t="shared" si="284"/>
        <v>0</v>
      </c>
      <c r="AH433" s="18">
        <f t="shared" si="291"/>
        <v>8654958</v>
      </c>
      <c r="AI433" s="124"/>
      <c r="AJ433" s="18"/>
      <c r="AK433" s="18">
        <v>0</v>
      </c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>
        <f t="shared" si="285"/>
        <v>0</v>
      </c>
      <c r="AW433" s="18">
        <f t="shared" si="282"/>
        <v>0</v>
      </c>
      <c r="AX433" s="124"/>
      <c r="AY433" s="133" t="e">
        <f t="shared" si="286"/>
        <v>#DIV/0!</v>
      </c>
      <c r="AZ433" s="133" t="e">
        <f t="shared" si="287"/>
        <v>#DIV/0!</v>
      </c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33" t="e">
        <f t="shared" si="288"/>
        <v>#DIV/0!</v>
      </c>
      <c r="BL433" s="18"/>
    </row>
    <row r="434" spans="1:64">
      <c r="A434" s="17">
        <v>30512</v>
      </c>
      <c r="B434" s="17" t="s">
        <v>901</v>
      </c>
      <c r="C434" s="18"/>
      <c r="D434" s="18"/>
      <c r="E434" s="18"/>
      <c r="F434" s="18">
        <v>81001938</v>
      </c>
      <c r="G434" s="18">
        <f t="shared" si="298"/>
        <v>81001938</v>
      </c>
      <c r="H434" s="18">
        <v>0</v>
      </c>
      <c r="I434" s="18">
        <v>0</v>
      </c>
      <c r="J434" s="18">
        <f t="shared" si="299"/>
        <v>81001938</v>
      </c>
      <c r="K434" s="18">
        <v>0</v>
      </c>
      <c r="L434" s="18">
        <v>0</v>
      </c>
      <c r="M434" s="18"/>
      <c r="N434" s="18"/>
      <c r="O434" s="18">
        <v>0</v>
      </c>
      <c r="P434" s="18">
        <f t="shared" si="300"/>
        <v>0</v>
      </c>
      <c r="Q434" s="18">
        <f t="shared" si="301"/>
        <v>81001938</v>
      </c>
      <c r="R434" s="18">
        <f t="shared" si="302"/>
        <v>0</v>
      </c>
      <c r="S434" s="124"/>
      <c r="T434" s="18">
        <v>81001938</v>
      </c>
      <c r="U434" s="18"/>
      <c r="V434" s="18"/>
      <c r="W434" s="18">
        <f>+T434</f>
        <v>81001938</v>
      </c>
      <c r="X434" s="18"/>
      <c r="Y434" s="18"/>
      <c r="Z434" s="18"/>
      <c r="AA434" s="18"/>
      <c r="AB434" s="18"/>
      <c r="AC434" s="18"/>
      <c r="AD434" s="18"/>
      <c r="AE434" s="18"/>
      <c r="AF434" s="18"/>
      <c r="AG434" s="18">
        <f t="shared" si="284"/>
        <v>0</v>
      </c>
      <c r="AH434" s="18">
        <f t="shared" si="291"/>
        <v>81001938</v>
      </c>
      <c r="AI434" s="124"/>
      <c r="AJ434" s="18"/>
      <c r="AK434" s="18">
        <v>0</v>
      </c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>
        <f t="shared" si="285"/>
        <v>0</v>
      </c>
      <c r="AW434" s="18">
        <f t="shared" si="282"/>
        <v>0</v>
      </c>
      <c r="AX434" s="124"/>
      <c r="AY434" s="133" t="e">
        <f t="shared" si="286"/>
        <v>#DIV/0!</v>
      </c>
      <c r="AZ434" s="133" t="e">
        <f t="shared" si="287"/>
        <v>#DIV/0!</v>
      </c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33" t="e">
        <f t="shared" si="288"/>
        <v>#DIV/0!</v>
      </c>
      <c r="BL434" s="18"/>
    </row>
    <row r="435" spans="1:64">
      <c r="A435" s="17">
        <v>30513</v>
      </c>
      <c r="B435" s="17" t="s">
        <v>902</v>
      </c>
      <c r="C435" s="18"/>
      <c r="D435" s="18"/>
      <c r="E435" s="18"/>
      <c r="F435" s="18">
        <v>681679286.63999999</v>
      </c>
      <c r="G435" s="18">
        <f t="shared" si="298"/>
        <v>681679286.63999999</v>
      </c>
      <c r="H435" s="18">
        <v>0</v>
      </c>
      <c r="I435" s="18">
        <v>0</v>
      </c>
      <c r="J435" s="18">
        <f t="shared" si="299"/>
        <v>681679286.63999999</v>
      </c>
      <c r="K435" s="18">
        <v>0</v>
      </c>
      <c r="L435" s="18">
        <v>0</v>
      </c>
      <c r="M435" s="18"/>
      <c r="N435" s="18"/>
      <c r="O435" s="18">
        <v>0</v>
      </c>
      <c r="P435" s="18">
        <f t="shared" si="300"/>
        <v>0</v>
      </c>
      <c r="Q435" s="18">
        <f t="shared" si="301"/>
        <v>681679286.63999999</v>
      </c>
      <c r="R435" s="18">
        <f t="shared" si="302"/>
        <v>0</v>
      </c>
      <c r="S435" s="124"/>
      <c r="T435" s="18">
        <v>681679286.63999999</v>
      </c>
      <c r="U435" s="18"/>
      <c r="V435" s="18"/>
      <c r="W435" s="18"/>
      <c r="X435" s="18">
        <f>+T435</f>
        <v>681679286.63999999</v>
      </c>
      <c r="Y435" s="18"/>
      <c r="Z435" s="18"/>
      <c r="AA435" s="18"/>
      <c r="AB435" s="18"/>
      <c r="AC435" s="18"/>
      <c r="AD435" s="18"/>
      <c r="AE435" s="18"/>
      <c r="AF435" s="18"/>
      <c r="AG435" s="18">
        <f t="shared" si="284"/>
        <v>0</v>
      </c>
      <c r="AH435" s="18">
        <f t="shared" si="291"/>
        <v>681679286.63999999</v>
      </c>
      <c r="AI435" s="124"/>
      <c r="AJ435" s="18"/>
      <c r="AK435" s="18">
        <v>0</v>
      </c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>
        <f t="shared" si="285"/>
        <v>0</v>
      </c>
      <c r="AW435" s="18">
        <f t="shared" si="282"/>
        <v>0</v>
      </c>
      <c r="AX435" s="124"/>
      <c r="AY435" s="133" t="e">
        <f t="shared" si="286"/>
        <v>#DIV/0!</v>
      </c>
      <c r="AZ435" s="133" t="e">
        <f t="shared" si="287"/>
        <v>#DIV/0!</v>
      </c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33" t="e">
        <f t="shared" si="288"/>
        <v>#DIV/0!</v>
      </c>
      <c r="BL435" s="18"/>
    </row>
    <row r="436" spans="1:64">
      <c r="A436" s="17">
        <v>30514</v>
      </c>
      <c r="B436" s="17" t="s">
        <v>903</v>
      </c>
      <c r="C436" s="18"/>
      <c r="D436" s="18"/>
      <c r="E436" s="18"/>
      <c r="F436" s="18">
        <v>60001</v>
      </c>
      <c r="G436" s="18">
        <f t="shared" si="298"/>
        <v>60001</v>
      </c>
      <c r="H436" s="18">
        <v>0</v>
      </c>
      <c r="I436" s="18">
        <v>0</v>
      </c>
      <c r="J436" s="18">
        <f t="shared" si="299"/>
        <v>60001</v>
      </c>
      <c r="K436" s="18">
        <v>0</v>
      </c>
      <c r="L436" s="18">
        <v>0</v>
      </c>
      <c r="M436" s="18"/>
      <c r="N436" s="18"/>
      <c r="O436" s="18">
        <v>0</v>
      </c>
      <c r="P436" s="18">
        <f t="shared" si="300"/>
        <v>0</v>
      </c>
      <c r="Q436" s="18">
        <f t="shared" si="301"/>
        <v>60001</v>
      </c>
      <c r="R436" s="18">
        <f t="shared" si="302"/>
        <v>0</v>
      </c>
      <c r="S436" s="124"/>
      <c r="T436" s="18">
        <v>60001</v>
      </c>
      <c r="U436" s="18"/>
      <c r="V436" s="18"/>
      <c r="W436" s="18"/>
      <c r="X436" s="18"/>
      <c r="Y436" s="18">
        <f>+T436</f>
        <v>60001</v>
      </c>
      <c r="Z436" s="18"/>
      <c r="AA436" s="18"/>
      <c r="AB436" s="18"/>
      <c r="AC436" s="18"/>
      <c r="AD436" s="18"/>
      <c r="AE436" s="18"/>
      <c r="AF436" s="18"/>
      <c r="AG436" s="18">
        <f t="shared" si="284"/>
        <v>0</v>
      </c>
      <c r="AH436" s="18">
        <f t="shared" si="291"/>
        <v>60001</v>
      </c>
      <c r="AI436" s="124"/>
      <c r="AJ436" s="18"/>
      <c r="AK436" s="18">
        <v>0</v>
      </c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>
        <f t="shared" si="285"/>
        <v>0</v>
      </c>
      <c r="AW436" s="18">
        <f t="shared" si="282"/>
        <v>0</v>
      </c>
      <c r="AX436" s="124"/>
      <c r="AY436" s="133" t="e">
        <f t="shared" si="286"/>
        <v>#DIV/0!</v>
      </c>
      <c r="AZ436" s="133" t="e">
        <f t="shared" si="287"/>
        <v>#DIV/0!</v>
      </c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33" t="e">
        <f t="shared" si="288"/>
        <v>#DIV/0!</v>
      </c>
      <c r="BL436" s="18"/>
    </row>
    <row r="437" spans="1:64">
      <c r="A437" s="17">
        <v>30515</v>
      </c>
      <c r="B437" s="17" t="s">
        <v>904</v>
      </c>
      <c r="C437" s="18"/>
      <c r="D437" s="18"/>
      <c r="E437" s="18"/>
      <c r="F437" s="18">
        <v>1301315</v>
      </c>
      <c r="G437" s="18">
        <f t="shared" si="298"/>
        <v>1301315</v>
      </c>
      <c r="H437" s="18">
        <v>0</v>
      </c>
      <c r="I437" s="18">
        <v>0</v>
      </c>
      <c r="J437" s="18">
        <f t="shared" si="299"/>
        <v>1301315</v>
      </c>
      <c r="K437" s="18">
        <v>0</v>
      </c>
      <c r="L437" s="18">
        <v>0</v>
      </c>
      <c r="M437" s="18"/>
      <c r="N437" s="18"/>
      <c r="O437" s="18">
        <v>0</v>
      </c>
      <c r="P437" s="18">
        <f t="shared" si="300"/>
        <v>0</v>
      </c>
      <c r="Q437" s="18">
        <f t="shared" si="301"/>
        <v>1301315</v>
      </c>
      <c r="R437" s="18">
        <f t="shared" si="302"/>
        <v>0</v>
      </c>
      <c r="S437" s="124"/>
      <c r="T437" s="18">
        <v>1301315</v>
      </c>
      <c r="U437" s="18"/>
      <c r="V437" s="18"/>
      <c r="W437" s="18"/>
      <c r="X437" s="18"/>
      <c r="Y437" s="18">
        <f>+T437</f>
        <v>1301315</v>
      </c>
      <c r="Z437" s="18"/>
      <c r="AA437" s="18"/>
      <c r="AB437" s="18"/>
      <c r="AC437" s="18"/>
      <c r="AD437" s="18"/>
      <c r="AE437" s="18"/>
      <c r="AF437" s="18"/>
      <c r="AG437" s="18">
        <f t="shared" si="284"/>
        <v>0</v>
      </c>
      <c r="AH437" s="18">
        <f t="shared" si="291"/>
        <v>1301315</v>
      </c>
      <c r="AI437" s="124"/>
      <c r="AJ437" s="18"/>
      <c r="AK437" s="18">
        <v>0</v>
      </c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>
        <f t="shared" si="285"/>
        <v>0</v>
      </c>
      <c r="AW437" s="18">
        <f t="shared" si="282"/>
        <v>0</v>
      </c>
      <c r="AX437" s="124"/>
      <c r="AY437" s="133" t="e">
        <f t="shared" si="286"/>
        <v>#DIV/0!</v>
      </c>
      <c r="AZ437" s="133" t="e">
        <f t="shared" si="287"/>
        <v>#DIV/0!</v>
      </c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33" t="e">
        <f t="shared" si="288"/>
        <v>#DIV/0!</v>
      </c>
      <c r="BL437" s="18"/>
    </row>
    <row r="438" spans="1:64">
      <c r="A438" s="17">
        <v>30516</v>
      </c>
      <c r="B438" s="17" t="s">
        <v>905</v>
      </c>
      <c r="C438" s="18"/>
      <c r="D438" s="18"/>
      <c r="E438" s="18"/>
      <c r="F438" s="18">
        <v>2147945163</v>
      </c>
      <c r="G438" s="18">
        <f t="shared" si="298"/>
        <v>2147945163</v>
      </c>
      <c r="H438" s="18">
        <v>0</v>
      </c>
      <c r="I438" s="18">
        <v>0</v>
      </c>
      <c r="J438" s="18">
        <f t="shared" si="299"/>
        <v>2147945163</v>
      </c>
      <c r="K438" s="18">
        <v>19549616.5</v>
      </c>
      <c r="L438" s="18">
        <v>19549616.5</v>
      </c>
      <c r="M438" s="18"/>
      <c r="N438" s="18"/>
      <c r="O438" s="18">
        <v>0</v>
      </c>
      <c r="P438" s="18">
        <f t="shared" si="300"/>
        <v>0</v>
      </c>
      <c r="Q438" s="18">
        <f t="shared" si="301"/>
        <v>2147945163</v>
      </c>
      <c r="R438" s="18">
        <f t="shared" si="302"/>
        <v>19549616.5</v>
      </c>
      <c r="S438" s="124"/>
      <c r="T438" s="18">
        <v>2147945163</v>
      </c>
      <c r="U438" s="18"/>
      <c r="V438" s="18"/>
      <c r="W438" s="18"/>
      <c r="X438" s="18"/>
      <c r="Y438" s="18">
        <v>715981721</v>
      </c>
      <c r="Z438" s="18">
        <v>715981721</v>
      </c>
      <c r="AA438" s="18">
        <v>715981721</v>
      </c>
      <c r="AB438" s="18"/>
      <c r="AC438" s="18"/>
      <c r="AD438" s="18"/>
      <c r="AE438" s="18"/>
      <c r="AF438" s="18"/>
      <c r="AG438" s="18">
        <f t="shared" si="284"/>
        <v>0</v>
      </c>
      <c r="AH438" s="18">
        <f t="shared" si="291"/>
        <v>2147945163</v>
      </c>
      <c r="AI438" s="124"/>
      <c r="AJ438" s="18"/>
      <c r="AK438" s="18">
        <v>19549616.5</v>
      </c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>
        <f t="shared" si="285"/>
        <v>19549616.5</v>
      </c>
      <c r="AW438" s="18">
        <f t="shared" si="282"/>
        <v>19549616.5</v>
      </c>
      <c r="AX438" s="124"/>
      <c r="AY438" s="133" t="e">
        <f t="shared" si="286"/>
        <v>#DIV/0!</v>
      </c>
      <c r="AZ438" s="133" t="e">
        <f t="shared" si="287"/>
        <v>#DIV/0!</v>
      </c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33" t="e">
        <f t="shared" si="288"/>
        <v>#DIV/0!</v>
      </c>
      <c r="BL438" s="18"/>
    </row>
    <row r="439" spans="1:64">
      <c r="A439" s="17">
        <v>30517</v>
      </c>
      <c r="B439" s="17" t="s">
        <v>906</v>
      </c>
      <c r="C439" s="18"/>
      <c r="D439" s="18"/>
      <c r="E439" s="18"/>
      <c r="F439" s="18">
        <v>553992085.86000001</v>
      </c>
      <c r="G439" s="18">
        <f t="shared" si="298"/>
        <v>553992085.86000001</v>
      </c>
      <c r="H439" s="18">
        <v>0</v>
      </c>
      <c r="I439" s="18">
        <v>0</v>
      </c>
      <c r="J439" s="18">
        <f t="shared" si="299"/>
        <v>553992085.86000001</v>
      </c>
      <c r="K439" s="18">
        <v>0</v>
      </c>
      <c r="L439" s="18">
        <v>0</v>
      </c>
      <c r="M439" s="18"/>
      <c r="N439" s="18"/>
      <c r="O439" s="18">
        <v>0</v>
      </c>
      <c r="P439" s="18">
        <f t="shared" si="300"/>
        <v>0</v>
      </c>
      <c r="Q439" s="18">
        <f t="shared" si="301"/>
        <v>553992085.86000001</v>
      </c>
      <c r="R439" s="18">
        <f t="shared" si="302"/>
        <v>0</v>
      </c>
      <c r="S439" s="124"/>
      <c r="T439" s="18">
        <v>553992085.86000001</v>
      </c>
      <c r="U439" s="18"/>
      <c r="V439" s="18"/>
      <c r="W439" s="18"/>
      <c r="X439" s="18"/>
      <c r="Y439" s="18">
        <v>110798417.17200001</v>
      </c>
      <c r="Z439" s="18">
        <v>110798417.17200001</v>
      </c>
      <c r="AA439" s="18">
        <v>110798417.17200001</v>
      </c>
      <c r="AB439" s="18">
        <v>110798417.17200001</v>
      </c>
      <c r="AC439" s="18">
        <v>110798417.17200001</v>
      </c>
      <c r="AD439" s="18"/>
      <c r="AE439" s="18"/>
      <c r="AF439" s="18"/>
      <c r="AG439" s="18">
        <f t="shared" si="284"/>
        <v>0</v>
      </c>
      <c r="AH439" s="18">
        <f t="shared" si="291"/>
        <v>553992085.86000001</v>
      </c>
      <c r="AI439" s="124"/>
      <c r="AJ439" s="18"/>
      <c r="AK439" s="18">
        <v>0</v>
      </c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>
        <f t="shared" si="285"/>
        <v>0</v>
      </c>
      <c r="AW439" s="18">
        <f t="shared" si="282"/>
        <v>0</v>
      </c>
      <c r="AX439" s="124"/>
      <c r="AY439" s="133" t="e">
        <f t="shared" si="286"/>
        <v>#DIV/0!</v>
      </c>
      <c r="AZ439" s="133" t="e">
        <f t="shared" si="287"/>
        <v>#DIV/0!</v>
      </c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33" t="e">
        <f t="shared" si="288"/>
        <v>#DIV/0!</v>
      </c>
      <c r="BL439" s="18"/>
    </row>
    <row r="440" spans="1:64">
      <c r="A440" s="17">
        <v>30518</v>
      </c>
      <c r="B440" s="17" t="s">
        <v>907</v>
      </c>
      <c r="C440" s="18"/>
      <c r="D440" s="18"/>
      <c r="E440" s="18"/>
      <c r="F440" s="18">
        <v>2505552556</v>
      </c>
      <c r="G440" s="18">
        <f t="shared" si="298"/>
        <v>2505552556</v>
      </c>
      <c r="H440" s="18">
        <v>0</v>
      </c>
      <c r="I440" s="18">
        <v>0</v>
      </c>
      <c r="J440" s="18">
        <f t="shared" si="299"/>
        <v>2505552556</v>
      </c>
      <c r="K440" s="18">
        <v>0</v>
      </c>
      <c r="L440" s="18">
        <v>0</v>
      </c>
      <c r="M440" s="18"/>
      <c r="N440" s="18"/>
      <c r="O440" s="18">
        <v>0</v>
      </c>
      <c r="P440" s="18">
        <f t="shared" si="300"/>
        <v>0</v>
      </c>
      <c r="Q440" s="18">
        <f t="shared" si="301"/>
        <v>2505552556</v>
      </c>
      <c r="R440" s="18">
        <f t="shared" si="302"/>
        <v>0</v>
      </c>
      <c r="S440" s="124"/>
      <c r="T440" s="18">
        <v>2505552556</v>
      </c>
      <c r="U440" s="18"/>
      <c r="V440" s="18"/>
      <c r="W440" s="18"/>
      <c r="X440" s="18"/>
      <c r="Y440" s="18">
        <f>+T440/2</f>
        <v>1252776278</v>
      </c>
      <c r="Z440" s="18"/>
      <c r="AA440" s="18">
        <v>1252776278</v>
      </c>
      <c r="AB440" s="18"/>
      <c r="AC440" s="18"/>
      <c r="AD440" s="18"/>
      <c r="AE440" s="18"/>
      <c r="AF440" s="18"/>
      <c r="AG440" s="18">
        <f t="shared" si="284"/>
        <v>0</v>
      </c>
      <c r="AH440" s="18">
        <f t="shared" si="291"/>
        <v>2505552556</v>
      </c>
      <c r="AI440" s="124"/>
      <c r="AJ440" s="18"/>
      <c r="AK440" s="18">
        <v>0</v>
      </c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>
        <f t="shared" si="285"/>
        <v>0</v>
      </c>
      <c r="AW440" s="18">
        <f t="shared" si="282"/>
        <v>0</v>
      </c>
      <c r="AX440" s="124"/>
      <c r="AY440" s="133" t="e">
        <f t="shared" si="286"/>
        <v>#DIV/0!</v>
      </c>
      <c r="AZ440" s="133" t="e">
        <f t="shared" si="287"/>
        <v>#DIV/0!</v>
      </c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33" t="e">
        <f t="shared" si="288"/>
        <v>#DIV/0!</v>
      </c>
      <c r="BL440" s="18"/>
    </row>
    <row r="441" spans="1:64">
      <c r="A441" s="17">
        <v>30519</v>
      </c>
      <c r="B441" s="17" t="s">
        <v>908</v>
      </c>
      <c r="C441" s="18"/>
      <c r="D441" s="18"/>
      <c r="E441" s="18"/>
      <c r="F441" s="18">
        <v>178599869</v>
      </c>
      <c r="G441" s="18">
        <f t="shared" si="298"/>
        <v>178599869</v>
      </c>
      <c r="H441" s="18">
        <v>0</v>
      </c>
      <c r="I441" s="18">
        <v>0</v>
      </c>
      <c r="J441" s="18">
        <f t="shared" si="299"/>
        <v>178599869</v>
      </c>
      <c r="K441" s="18">
        <v>0</v>
      </c>
      <c r="L441" s="18">
        <v>0</v>
      </c>
      <c r="M441" s="18"/>
      <c r="N441" s="18"/>
      <c r="O441" s="18">
        <v>0</v>
      </c>
      <c r="P441" s="18">
        <f t="shared" si="300"/>
        <v>0</v>
      </c>
      <c r="Q441" s="18">
        <f t="shared" si="301"/>
        <v>178599869</v>
      </c>
      <c r="R441" s="18">
        <f t="shared" si="302"/>
        <v>0</v>
      </c>
      <c r="S441" s="124"/>
      <c r="T441" s="18">
        <v>178599869</v>
      </c>
      <c r="U441" s="18"/>
      <c r="V441" s="18"/>
      <c r="W441" s="18"/>
      <c r="X441" s="18"/>
      <c r="Y441" s="18"/>
      <c r="Z441" s="18"/>
      <c r="AA441" s="18"/>
      <c r="AB441" s="18">
        <f>+T441</f>
        <v>178599869</v>
      </c>
      <c r="AC441" s="18"/>
      <c r="AD441" s="18"/>
      <c r="AE441" s="18"/>
      <c r="AF441" s="18"/>
      <c r="AG441" s="18">
        <f t="shared" si="284"/>
        <v>0</v>
      </c>
      <c r="AH441" s="18">
        <f t="shared" si="291"/>
        <v>178599869</v>
      </c>
      <c r="AI441" s="124"/>
      <c r="AJ441" s="18"/>
      <c r="AK441" s="18">
        <v>0</v>
      </c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>
        <f t="shared" si="285"/>
        <v>0</v>
      </c>
      <c r="AW441" s="18">
        <f t="shared" si="282"/>
        <v>0</v>
      </c>
      <c r="AX441" s="124"/>
      <c r="AY441" s="133" t="e">
        <f t="shared" si="286"/>
        <v>#DIV/0!</v>
      </c>
      <c r="AZ441" s="133" t="e">
        <f t="shared" si="287"/>
        <v>#DIV/0!</v>
      </c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33" t="e">
        <f t="shared" si="288"/>
        <v>#DIV/0!</v>
      </c>
      <c r="BL441" s="18"/>
    </row>
    <row r="442" spans="1:64">
      <c r="A442" s="17">
        <v>30520</v>
      </c>
      <c r="B442" s="17" t="s">
        <v>909</v>
      </c>
      <c r="C442" s="18"/>
      <c r="D442" s="18"/>
      <c r="E442" s="18"/>
      <c r="F442" s="18">
        <v>27036160</v>
      </c>
      <c r="G442" s="18">
        <f t="shared" si="298"/>
        <v>27036160</v>
      </c>
      <c r="H442" s="18">
        <v>0</v>
      </c>
      <c r="I442" s="18">
        <v>0</v>
      </c>
      <c r="J442" s="18">
        <f t="shared" si="299"/>
        <v>27036160</v>
      </c>
      <c r="K442" s="18">
        <v>0</v>
      </c>
      <c r="L442" s="18">
        <v>0</v>
      </c>
      <c r="M442" s="18"/>
      <c r="N442" s="18"/>
      <c r="O442" s="18">
        <v>0</v>
      </c>
      <c r="P442" s="18">
        <f t="shared" si="300"/>
        <v>0</v>
      </c>
      <c r="Q442" s="18">
        <f t="shared" si="301"/>
        <v>27036160</v>
      </c>
      <c r="R442" s="18">
        <f t="shared" si="302"/>
        <v>0</v>
      </c>
      <c r="S442" s="124"/>
      <c r="T442" s="18">
        <v>27036160</v>
      </c>
      <c r="U442" s="18"/>
      <c r="V442" s="18"/>
      <c r="W442" s="18"/>
      <c r="X442" s="18"/>
      <c r="Y442" s="18"/>
      <c r="Z442" s="18"/>
      <c r="AA442" s="18"/>
      <c r="AB442" s="18"/>
      <c r="AC442" s="18">
        <f>+T442</f>
        <v>27036160</v>
      </c>
      <c r="AD442" s="18"/>
      <c r="AE442" s="18"/>
      <c r="AF442" s="18"/>
      <c r="AG442" s="18">
        <f t="shared" si="284"/>
        <v>0</v>
      </c>
      <c r="AH442" s="18">
        <f t="shared" si="291"/>
        <v>27036160</v>
      </c>
      <c r="AI442" s="124"/>
      <c r="AJ442" s="18"/>
      <c r="AK442" s="18">
        <v>0</v>
      </c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>
        <f t="shared" si="285"/>
        <v>0</v>
      </c>
      <c r="AW442" s="18">
        <f t="shared" si="282"/>
        <v>0</v>
      </c>
      <c r="AX442" s="124"/>
      <c r="AY442" s="133" t="e">
        <f t="shared" si="286"/>
        <v>#DIV/0!</v>
      </c>
      <c r="AZ442" s="133" t="e">
        <f t="shared" si="287"/>
        <v>#DIV/0!</v>
      </c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33" t="e">
        <f t="shared" si="288"/>
        <v>#DIV/0!</v>
      </c>
      <c r="BL442" s="18"/>
    </row>
    <row r="443" spans="1:64">
      <c r="A443" s="17">
        <v>30521</v>
      </c>
      <c r="B443" s="17" t="s">
        <v>910</v>
      </c>
      <c r="C443" s="18"/>
      <c r="D443" s="18"/>
      <c r="E443" s="18"/>
      <c r="F443" s="18">
        <v>345895800</v>
      </c>
      <c r="G443" s="18">
        <f t="shared" si="298"/>
        <v>345895800</v>
      </c>
      <c r="H443" s="18">
        <v>0</v>
      </c>
      <c r="I443" s="18">
        <v>0</v>
      </c>
      <c r="J443" s="18">
        <f t="shared" si="299"/>
        <v>345895800</v>
      </c>
      <c r="K443" s="18">
        <v>0</v>
      </c>
      <c r="L443" s="18">
        <v>0</v>
      </c>
      <c r="M443" s="18"/>
      <c r="N443" s="18"/>
      <c r="O443" s="18">
        <v>0</v>
      </c>
      <c r="P443" s="18">
        <f t="shared" si="300"/>
        <v>0</v>
      </c>
      <c r="Q443" s="18">
        <f t="shared" si="301"/>
        <v>345895800</v>
      </c>
      <c r="R443" s="18">
        <f t="shared" si="302"/>
        <v>0</v>
      </c>
      <c r="S443" s="124"/>
      <c r="T443" s="18">
        <v>345895800</v>
      </c>
      <c r="U443" s="18"/>
      <c r="V443" s="18"/>
      <c r="W443" s="18"/>
      <c r="X443" s="18">
        <v>69179160</v>
      </c>
      <c r="Y443" s="18">
        <v>69179160</v>
      </c>
      <c r="Z443" s="18">
        <v>69179160</v>
      </c>
      <c r="AA443" s="18"/>
      <c r="AB443" s="18"/>
      <c r="AC443" s="18">
        <v>69179160</v>
      </c>
      <c r="AD443" s="18">
        <v>69179160</v>
      </c>
      <c r="AE443" s="18"/>
      <c r="AF443" s="18"/>
      <c r="AG443" s="18">
        <f t="shared" si="284"/>
        <v>0</v>
      </c>
      <c r="AH443" s="18">
        <f t="shared" si="291"/>
        <v>345895800</v>
      </c>
      <c r="AI443" s="124"/>
      <c r="AJ443" s="18"/>
      <c r="AK443" s="18">
        <v>0</v>
      </c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>
        <f t="shared" si="285"/>
        <v>0</v>
      </c>
      <c r="AW443" s="18">
        <f t="shared" si="282"/>
        <v>0</v>
      </c>
      <c r="AX443" s="124"/>
      <c r="AY443" s="133" t="e">
        <f t="shared" si="286"/>
        <v>#DIV/0!</v>
      </c>
      <c r="AZ443" s="133" t="e">
        <f t="shared" si="287"/>
        <v>#DIV/0!</v>
      </c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33" t="e">
        <f t="shared" si="288"/>
        <v>#DIV/0!</v>
      </c>
      <c r="BL443" s="18"/>
    </row>
    <row r="444" spans="1:64">
      <c r="A444" s="17">
        <v>30522</v>
      </c>
      <c r="B444" s="17" t="s">
        <v>911</v>
      </c>
      <c r="C444" s="18"/>
      <c r="D444" s="18"/>
      <c r="E444" s="18"/>
      <c r="F444" s="18">
        <v>10374300</v>
      </c>
      <c r="G444" s="18">
        <f t="shared" si="298"/>
        <v>10374300</v>
      </c>
      <c r="H444" s="18">
        <v>0</v>
      </c>
      <c r="I444" s="18">
        <v>0</v>
      </c>
      <c r="J444" s="18">
        <f t="shared" si="299"/>
        <v>10374300</v>
      </c>
      <c r="K444" s="18">
        <v>0</v>
      </c>
      <c r="L444" s="18">
        <v>0</v>
      </c>
      <c r="M444" s="18"/>
      <c r="N444" s="18"/>
      <c r="O444" s="18">
        <v>0</v>
      </c>
      <c r="P444" s="18">
        <f t="shared" si="300"/>
        <v>0</v>
      </c>
      <c r="Q444" s="18">
        <f t="shared" si="301"/>
        <v>10374300</v>
      </c>
      <c r="R444" s="18">
        <f t="shared" si="302"/>
        <v>0</v>
      </c>
      <c r="S444" s="124"/>
      <c r="T444" s="18">
        <v>10374300</v>
      </c>
      <c r="U444" s="18"/>
      <c r="V444" s="18"/>
      <c r="W444" s="18"/>
      <c r="X444" s="18">
        <v>2593575</v>
      </c>
      <c r="Y444" s="18">
        <v>2593575</v>
      </c>
      <c r="Z444" s="18">
        <v>2593575</v>
      </c>
      <c r="AA444" s="18">
        <v>2593575</v>
      </c>
      <c r="AB444" s="18"/>
      <c r="AC444" s="18"/>
      <c r="AD444" s="18"/>
      <c r="AE444" s="18"/>
      <c r="AF444" s="18"/>
      <c r="AG444" s="18">
        <f t="shared" si="284"/>
        <v>0</v>
      </c>
      <c r="AH444" s="18">
        <f t="shared" si="291"/>
        <v>10374300</v>
      </c>
      <c r="AI444" s="124"/>
      <c r="AJ444" s="18"/>
      <c r="AK444" s="18">
        <v>0</v>
      </c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>
        <f t="shared" si="285"/>
        <v>0</v>
      </c>
      <c r="AW444" s="18">
        <f t="shared" si="282"/>
        <v>0</v>
      </c>
      <c r="AX444" s="124"/>
      <c r="AY444" s="133" t="e">
        <f t="shared" si="286"/>
        <v>#DIV/0!</v>
      </c>
      <c r="AZ444" s="133" t="e">
        <f t="shared" si="287"/>
        <v>#DIV/0!</v>
      </c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33" t="e">
        <f t="shared" si="288"/>
        <v>#DIV/0!</v>
      </c>
      <c r="BL444" s="18"/>
    </row>
    <row r="445" spans="1:64">
      <c r="A445" s="17">
        <v>30523</v>
      </c>
      <c r="B445" s="17" t="s">
        <v>912</v>
      </c>
      <c r="C445" s="18"/>
      <c r="D445" s="18"/>
      <c r="E445" s="18"/>
      <c r="F445" s="18">
        <v>9796000</v>
      </c>
      <c r="G445" s="18">
        <f t="shared" si="298"/>
        <v>9796000</v>
      </c>
      <c r="H445" s="18">
        <v>0</v>
      </c>
      <c r="I445" s="18">
        <v>0</v>
      </c>
      <c r="J445" s="18">
        <f t="shared" si="299"/>
        <v>9796000</v>
      </c>
      <c r="K445" s="18">
        <v>0</v>
      </c>
      <c r="L445" s="18">
        <v>0</v>
      </c>
      <c r="M445" s="18"/>
      <c r="N445" s="18"/>
      <c r="O445" s="18">
        <v>0</v>
      </c>
      <c r="P445" s="18">
        <f t="shared" si="300"/>
        <v>0</v>
      </c>
      <c r="Q445" s="18">
        <f t="shared" si="301"/>
        <v>9796000</v>
      </c>
      <c r="R445" s="18">
        <f t="shared" si="302"/>
        <v>0</v>
      </c>
      <c r="S445" s="124"/>
      <c r="T445" s="18">
        <v>9796000</v>
      </c>
      <c r="U445" s="18"/>
      <c r="V445" s="18"/>
      <c r="W445" s="18"/>
      <c r="X445" s="18">
        <f>+T445</f>
        <v>9796000</v>
      </c>
      <c r="Y445" s="18"/>
      <c r="Z445" s="18"/>
      <c r="AA445" s="18"/>
      <c r="AB445" s="18"/>
      <c r="AC445" s="18"/>
      <c r="AD445" s="18"/>
      <c r="AE445" s="18"/>
      <c r="AF445" s="18"/>
      <c r="AG445" s="18">
        <f t="shared" si="284"/>
        <v>0</v>
      </c>
      <c r="AH445" s="18">
        <f t="shared" si="291"/>
        <v>9796000</v>
      </c>
      <c r="AI445" s="124"/>
      <c r="AJ445" s="18"/>
      <c r="AK445" s="18">
        <v>0</v>
      </c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>
        <f t="shared" si="285"/>
        <v>0</v>
      </c>
      <c r="AW445" s="18">
        <f t="shared" si="282"/>
        <v>0</v>
      </c>
      <c r="AX445" s="124"/>
      <c r="AY445" s="133" t="e">
        <f t="shared" si="286"/>
        <v>#DIV/0!</v>
      </c>
      <c r="AZ445" s="133" t="e">
        <f t="shared" si="287"/>
        <v>#DIV/0!</v>
      </c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33" t="e">
        <f t="shared" si="288"/>
        <v>#DIV/0!</v>
      </c>
      <c r="BL445" s="18"/>
    </row>
    <row r="446" spans="1:64">
      <c r="A446" s="17">
        <v>30524</v>
      </c>
      <c r="B446" s="17" t="s">
        <v>913</v>
      </c>
      <c r="C446" s="18"/>
      <c r="D446" s="18"/>
      <c r="E446" s="18"/>
      <c r="F446" s="18">
        <v>20000000</v>
      </c>
      <c r="G446" s="18">
        <f t="shared" si="298"/>
        <v>20000000</v>
      </c>
      <c r="H446" s="18">
        <v>0</v>
      </c>
      <c r="I446" s="18">
        <v>0</v>
      </c>
      <c r="J446" s="18">
        <f t="shared" si="299"/>
        <v>20000000</v>
      </c>
      <c r="K446" s="18">
        <v>0</v>
      </c>
      <c r="L446" s="18">
        <v>0</v>
      </c>
      <c r="M446" s="18"/>
      <c r="N446" s="18"/>
      <c r="O446" s="18">
        <v>0</v>
      </c>
      <c r="P446" s="18">
        <f t="shared" si="300"/>
        <v>0</v>
      </c>
      <c r="Q446" s="18">
        <f t="shared" si="301"/>
        <v>20000000</v>
      </c>
      <c r="R446" s="18">
        <f t="shared" si="302"/>
        <v>0</v>
      </c>
      <c r="S446" s="124"/>
      <c r="T446" s="18">
        <v>20000000</v>
      </c>
      <c r="U446" s="18"/>
      <c r="V446" s="18"/>
      <c r="W446" s="18"/>
      <c r="X446" s="18">
        <v>5000000</v>
      </c>
      <c r="Y446" s="18">
        <v>5000000</v>
      </c>
      <c r="Z446" s="18">
        <v>5000000</v>
      </c>
      <c r="AA446" s="18">
        <v>5000000</v>
      </c>
      <c r="AB446" s="18"/>
      <c r="AC446" s="18"/>
      <c r="AD446" s="18"/>
      <c r="AE446" s="18"/>
      <c r="AF446" s="18"/>
      <c r="AG446" s="18">
        <f t="shared" si="284"/>
        <v>0</v>
      </c>
      <c r="AH446" s="18">
        <f t="shared" si="291"/>
        <v>20000000</v>
      </c>
      <c r="AI446" s="124"/>
      <c r="AJ446" s="18"/>
      <c r="AK446" s="18">
        <v>0</v>
      </c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>
        <f t="shared" si="285"/>
        <v>0</v>
      </c>
      <c r="AW446" s="18">
        <f t="shared" si="282"/>
        <v>0</v>
      </c>
      <c r="AX446" s="124"/>
      <c r="AY446" s="133" t="e">
        <f t="shared" si="286"/>
        <v>#DIV/0!</v>
      </c>
      <c r="AZ446" s="133" t="e">
        <f t="shared" si="287"/>
        <v>#DIV/0!</v>
      </c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33" t="e">
        <f t="shared" si="288"/>
        <v>#DIV/0!</v>
      </c>
      <c r="BL446" s="18"/>
    </row>
    <row r="447" spans="1:64">
      <c r="A447" s="17">
        <v>30525</v>
      </c>
      <c r="B447" s="17" t="s">
        <v>914</v>
      </c>
      <c r="C447" s="18"/>
      <c r="D447" s="18"/>
      <c r="E447" s="18"/>
      <c r="F447" s="18">
        <v>16588404</v>
      </c>
      <c r="G447" s="18">
        <f t="shared" si="298"/>
        <v>16588404</v>
      </c>
      <c r="H447" s="18">
        <v>0</v>
      </c>
      <c r="I447" s="18">
        <v>0</v>
      </c>
      <c r="J447" s="18">
        <f t="shared" si="299"/>
        <v>16588404</v>
      </c>
      <c r="K447" s="18">
        <v>0</v>
      </c>
      <c r="L447" s="18">
        <v>0</v>
      </c>
      <c r="M447" s="18"/>
      <c r="N447" s="18"/>
      <c r="O447" s="18">
        <v>0</v>
      </c>
      <c r="P447" s="18">
        <f t="shared" si="300"/>
        <v>0</v>
      </c>
      <c r="Q447" s="18">
        <f t="shared" si="301"/>
        <v>16588404</v>
      </c>
      <c r="R447" s="18">
        <f t="shared" si="302"/>
        <v>0</v>
      </c>
      <c r="S447" s="124"/>
      <c r="T447" s="18">
        <v>16588404</v>
      </c>
      <c r="U447" s="18"/>
      <c r="V447" s="18"/>
      <c r="W447" s="18"/>
      <c r="X447" s="18"/>
      <c r="Y447" s="18"/>
      <c r="Z447" s="18">
        <f>+T447</f>
        <v>16588404</v>
      </c>
      <c r="AA447" s="18"/>
      <c r="AB447" s="18"/>
      <c r="AC447" s="18"/>
      <c r="AD447" s="18"/>
      <c r="AE447" s="18"/>
      <c r="AF447" s="18"/>
      <c r="AG447" s="18">
        <f t="shared" si="284"/>
        <v>0</v>
      </c>
      <c r="AH447" s="18">
        <f t="shared" si="291"/>
        <v>16588404</v>
      </c>
      <c r="AI447" s="124"/>
      <c r="AJ447" s="18"/>
      <c r="AK447" s="18">
        <v>0</v>
      </c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>
        <f t="shared" si="285"/>
        <v>0</v>
      </c>
      <c r="AW447" s="18">
        <f t="shared" si="282"/>
        <v>0</v>
      </c>
      <c r="AX447" s="124"/>
      <c r="AY447" s="133" t="e">
        <f t="shared" si="286"/>
        <v>#DIV/0!</v>
      </c>
      <c r="AZ447" s="133" t="e">
        <f t="shared" si="287"/>
        <v>#DIV/0!</v>
      </c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33" t="e">
        <f t="shared" si="288"/>
        <v>#DIV/0!</v>
      </c>
      <c r="BL447" s="18"/>
    </row>
    <row r="448" spans="1:64">
      <c r="A448" s="17">
        <v>30526</v>
      </c>
      <c r="B448" s="17" t="s">
        <v>915</v>
      </c>
      <c r="C448" s="18"/>
      <c r="D448" s="18"/>
      <c r="E448" s="18"/>
      <c r="F448" s="18">
        <v>111696165.06</v>
      </c>
      <c r="G448" s="18">
        <f t="shared" si="298"/>
        <v>111696165.06</v>
      </c>
      <c r="H448" s="18">
        <v>0</v>
      </c>
      <c r="I448" s="18">
        <v>0</v>
      </c>
      <c r="J448" s="18">
        <f t="shared" si="299"/>
        <v>111696165.06</v>
      </c>
      <c r="K448" s="18">
        <v>0</v>
      </c>
      <c r="L448" s="18">
        <v>0</v>
      </c>
      <c r="M448" s="18"/>
      <c r="N448" s="18"/>
      <c r="O448" s="18">
        <v>0</v>
      </c>
      <c r="P448" s="18">
        <f t="shared" si="300"/>
        <v>0</v>
      </c>
      <c r="Q448" s="18">
        <f t="shared" si="301"/>
        <v>111696165.06</v>
      </c>
      <c r="R448" s="18">
        <f t="shared" si="302"/>
        <v>0</v>
      </c>
      <c r="S448" s="124"/>
      <c r="T448" s="18">
        <v>111696165.06</v>
      </c>
      <c r="U448" s="18"/>
      <c r="V448" s="18"/>
      <c r="W448" s="18">
        <v>90000000</v>
      </c>
      <c r="X448" s="18">
        <f>+T448-W448</f>
        <v>21696165.060000002</v>
      </c>
      <c r="Y448" s="18"/>
      <c r="Z448" s="18"/>
      <c r="AA448" s="18"/>
      <c r="AB448" s="18"/>
      <c r="AC448" s="18"/>
      <c r="AD448" s="18"/>
      <c r="AE448" s="18"/>
      <c r="AF448" s="18"/>
      <c r="AG448" s="18">
        <f t="shared" si="284"/>
        <v>0</v>
      </c>
      <c r="AH448" s="18">
        <f t="shared" si="291"/>
        <v>111696165.06</v>
      </c>
      <c r="AI448" s="124"/>
      <c r="AJ448" s="18"/>
      <c r="AK448" s="18">
        <v>0</v>
      </c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>
        <f t="shared" si="285"/>
        <v>0</v>
      </c>
      <c r="AW448" s="18">
        <f t="shared" si="282"/>
        <v>0</v>
      </c>
      <c r="AX448" s="124"/>
      <c r="AY448" s="133" t="e">
        <f t="shared" si="286"/>
        <v>#DIV/0!</v>
      </c>
      <c r="AZ448" s="133" t="e">
        <f t="shared" si="287"/>
        <v>#DIV/0!</v>
      </c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33" t="e">
        <f t="shared" si="288"/>
        <v>#DIV/0!</v>
      </c>
      <c r="BL448" s="18"/>
    </row>
    <row r="449" spans="1:64">
      <c r="A449" s="17">
        <v>30527</v>
      </c>
      <c r="B449" s="17" t="s">
        <v>916</v>
      </c>
      <c r="C449" s="18"/>
      <c r="D449" s="18"/>
      <c r="E449" s="18"/>
      <c r="F449" s="18">
        <v>65079621</v>
      </c>
      <c r="G449" s="18">
        <f t="shared" si="298"/>
        <v>65079621</v>
      </c>
      <c r="H449" s="18">
        <v>0</v>
      </c>
      <c r="I449" s="18">
        <v>0</v>
      </c>
      <c r="J449" s="18">
        <f t="shared" si="299"/>
        <v>65079621</v>
      </c>
      <c r="K449" s="18">
        <v>0</v>
      </c>
      <c r="L449" s="18">
        <v>0</v>
      </c>
      <c r="M449" s="18"/>
      <c r="N449" s="18"/>
      <c r="O449" s="18">
        <v>0</v>
      </c>
      <c r="P449" s="18">
        <f t="shared" si="300"/>
        <v>0</v>
      </c>
      <c r="Q449" s="18">
        <f t="shared" si="301"/>
        <v>65079621</v>
      </c>
      <c r="R449" s="18">
        <f t="shared" si="302"/>
        <v>0</v>
      </c>
      <c r="S449" s="124"/>
      <c r="T449" s="18">
        <v>65079621</v>
      </c>
      <c r="U449" s="18"/>
      <c r="V449" s="18"/>
      <c r="W449" s="18">
        <v>6507962.0999999996</v>
      </c>
      <c r="X449" s="18">
        <v>6507962.0999999996</v>
      </c>
      <c r="Y449" s="18">
        <v>6507962.0999999996</v>
      </c>
      <c r="Z449" s="18">
        <v>6507962.0999999996</v>
      </c>
      <c r="AA449" s="18">
        <v>6507962.0999999996</v>
      </c>
      <c r="AB449" s="18">
        <v>6507962.0999999996</v>
      </c>
      <c r="AC449" s="18">
        <v>6507962.0999999996</v>
      </c>
      <c r="AD449" s="18">
        <v>6507962.0999999996</v>
      </c>
      <c r="AE449" s="18">
        <v>6507962.0999999996</v>
      </c>
      <c r="AF449" s="18">
        <v>6507962.0999999996</v>
      </c>
      <c r="AG449" s="18">
        <f t="shared" si="284"/>
        <v>0</v>
      </c>
      <c r="AH449" s="18">
        <f t="shared" si="291"/>
        <v>65079621.000000007</v>
      </c>
      <c r="AI449" s="124"/>
      <c r="AJ449" s="18"/>
      <c r="AK449" s="18">
        <v>0</v>
      </c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>
        <f t="shared" si="285"/>
        <v>0</v>
      </c>
      <c r="AW449" s="18">
        <f t="shared" si="282"/>
        <v>0</v>
      </c>
      <c r="AX449" s="124"/>
      <c r="AY449" s="133" t="e">
        <f t="shared" si="286"/>
        <v>#DIV/0!</v>
      </c>
      <c r="AZ449" s="133" t="e">
        <f t="shared" si="287"/>
        <v>#DIV/0!</v>
      </c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33" t="e">
        <f t="shared" si="288"/>
        <v>#DIV/0!</v>
      </c>
      <c r="BL449" s="18"/>
    </row>
    <row r="450" spans="1:64">
      <c r="A450" s="17">
        <v>30528</v>
      </c>
      <c r="B450" s="17" t="s">
        <v>917</v>
      </c>
      <c r="C450" s="18"/>
      <c r="D450" s="18"/>
      <c r="E450" s="18"/>
      <c r="F450" s="18">
        <v>25592733</v>
      </c>
      <c r="G450" s="18">
        <f t="shared" si="298"/>
        <v>25592733</v>
      </c>
      <c r="H450" s="18">
        <v>0</v>
      </c>
      <c r="I450" s="18">
        <v>0</v>
      </c>
      <c r="J450" s="18">
        <f t="shared" si="299"/>
        <v>25592733</v>
      </c>
      <c r="K450" s="18">
        <v>0</v>
      </c>
      <c r="L450" s="18">
        <v>0</v>
      </c>
      <c r="M450" s="18"/>
      <c r="N450" s="18"/>
      <c r="O450" s="18">
        <v>0</v>
      </c>
      <c r="P450" s="18">
        <f t="shared" si="300"/>
        <v>0</v>
      </c>
      <c r="Q450" s="18">
        <f t="shared" si="301"/>
        <v>25592733</v>
      </c>
      <c r="R450" s="18">
        <f t="shared" si="302"/>
        <v>0</v>
      </c>
      <c r="S450" s="124"/>
      <c r="T450" s="18">
        <v>25592733</v>
      </c>
      <c r="U450" s="18"/>
      <c r="V450" s="18"/>
      <c r="W450" s="18">
        <v>2559273.2999999998</v>
      </c>
      <c r="X450" s="18">
        <v>2559273.2999999998</v>
      </c>
      <c r="Y450" s="18">
        <v>2559273.2999999998</v>
      </c>
      <c r="Z450" s="18">
        <v>2559273.2999999998</v>
      </c>
      <c r="AA450" s="18">
        <v>2559273.2999999998</v>
      </c>
      <c r="AB450" s="18">
        <v>2559273.2999999998</v>
      </c>
      <c r="AC450" s="18">
        <v>2559273.2999999998</v>
      </c>
      <c r="AD450" s="18">
        <v>2559273.2999999998</v>
      </c>
      <c r="AE450" s="18">
        <v>2559273.2999999998</v>
      </c>
      <c r="AF450" s="18">
        <v>2559273.2999999998</v>
      </c>
      <c r="AG450" s="18">
        <f t="shared" si="284"/>
        <v>0</v>
      </c>
      <c r="AH450" s="18">
        <f t="shared" si="291"/>
        <v>25592733.000000004</v>
      </c>
      <c r="AI450" s="124"/>
      <c r="AJ450" s="18"/>
      <c r="AK450" s="18">
        <v>0</v>
      </c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>
        <f t="shared" si="285"/>
        <v>0</v>
      </c>
      <c r="AW450" s="18">
        <f t="shared" si="282"/>
        <v>0</v>
      </c>
      <c r="AX450" s="124"/>
      <c r="AY450" s="133" t="e">
        <f t="shared" si="286"/>
        <v>#DIV/0!</v>
      </c>
      <c r="AZ450" s="133" t="e">
        <f t="shared" si="287"/>
        <v>#DIV/0!</v>
      </c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33" t="e">
        <f t="shared" si="288"/>
        <v>#DIV/0!</v>
      </c>
      <c r="BL450" s="18"/>
    </row>
    <row r="451" spans="1:64">
      <c r="A451" s="17">
        <v>30529</v>
      </c>
      <c r="B451" s="17" t="s">
        <v>918</v>
      </c>
      <c r="C451" s="18"/>
      <c r="D451" s="18"/>
      <c r="E451" s="18"/>
      <c r="F451" s="18">
        <v>96049887</v>
      </c>
      <c r="G451" s="18">
        <f t="shared" si="298"/>
        <v>96049887</v>
      </c>
      <c r="H451" s="18">
        <v>0</v>
      </c>
      <c r="I451" s="18">
        <v>0</v>
      </c>
      <c r="J451" s="18">
        <f t="shared" si="299"/>
        <v>96049887</v>
      </c>
      <c r="K451" s="18">
        <v>0</v>
      </c>
      <c r="L451" s="18">
        <v>0</v>
      </c>
      <c r="M451" s="18"/>
      <c r="N451" s="18"/>
      <c r="O451" s="18">
        <v>0</v>
      </c>
      <c r="P451" s="18">
        <f t="shared" si="300"/>
        <v>0</v>
      </c>
      <c r="Q451" s="18">
        <f t="shared" si="301"/>
        <v>96049887</v>
      </c>
      <c r="R451" s="18">
        <f t="shared" si="302"/>
        <v>0</v>
      </c>
      <c r="S451" s="124"/>
      <c r="T451" s="18">
        <v>96049887</v>
      </c>
      <c r="U451" s="18"/>
      <c r="V451" s="18"/>
      <c r="W451" s="18"/>
      <c r="X451" s="18">
        <v>45000000</v>
      </c>
      <c r="Y451" s="18"/>
      <c r="Z451" s="18"/>
      <c r="AA451" s="18"/>
      <c r="AB451" s="18">
        <f>+T451-X451</f>
        <v>51049887</v>
      </c>
      <c r="AC451" s="18"/>
      <c r="AD451" s="18"/>
      <c r="AE451" s="18"/>
      <c r="AF451" s="18"/>
      <c r="AG451" s="18">
        <f t="shared" si="284"/>
        <v>0</v>
      </c>
      <c r="AH451" s="18">
        <f t="shared" si="291"/>
        <v>96049887</v>
      </c>
      <c r="AI451" s="124"/>
      <c r="AJ451" s="18"/>
      <c r="AK451" s="18">
        <v>0</v>
      </c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>
        <f t="shared" si="285"/>
        <v>0</v>
      </c>
      <c r="AW451" s="18">
        <f t="shared" si="282"/>
        <v>0</v>
      </c>
      <c r="AX451" s="124"/>
      <c r="AY451" s="133" t="e">
        <f t="shared" si="286"/>
        <v>#DIV/0!</v>
      </c>
      <c r="AZ451" s="133" t="e">
        <f t="shared" si="287"/>
        <v>#DIV/0!</v>
      </c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33" t="e">
        <f t="shared" si="288"/>
        <v>#DIV/0!</v>
      </c>
      <c r="BL451" s="18"/>
    </row>
    <row r="452" spans="1:64">
      <c r="A452" s="17">
        <v>30530</v>
      </c>
      <c r="B452" s="17" t="s">
        <v>919</v>
      </c>
      <c r="C452" s="18"/>
      <c r="D452" s="18"/>
      <c r="E452" s="18"/>
      <c r="F452" s="18">
        <v>3700000</v>
      </c>
      <c r="G452" s="18">
        <f t="shared" si="298"/>
        <v>3700000</v>
      </c>
      <c r="H452" s="18">
        <v>0</v>
      </c>
      <c r="I452" s="18">
        <v>0</v>
      </c>
      <c r="J452" s="18">
        <f t="shared" si="299"/>
        <v>3700000</v>
      </c>
      <c r="K452" s="18">
        <v>0</v>
      </c>
      <c r="L452" s="18">
        <v>0</v>
      </c>
      <c r="M452" s="18"/>
      <c r="N452" s="18"/>
      <c r="O452" s="18">
        <v>0</v>
      </c>
      <c r="P452" s="18">
        <f t="shared" si="300"/>
        <v>0</v>
      </c>
      <c r="Q452" s="18">
        <f t="shared" si="301"/>
        <v>3700000</v>
      </c>
      <c r="R452" s="18">
        <f t="shared" si="302"/>
        <v>0</v>
      </c>
      <c r="S452" s="124"/>
      <c r="T452" s="18">
        <v>3700000</v>
      </c>
      <c r="U452" s="18"/>
      <c r="V452" s="18"/>
      <c r="W452" s="18"/>
      <c r="X452" s="18">
        <f>+T452</f>
        <v>3700000</v>
      </c>
      <c r="Y452" s="18"/>
      <c r="Z452" s="18"/>
      <c r="AA452" s="18"/>
      <c r="AB452" s="18"/>
      <c r="AC452" s="18"/>
      <c r="AD452" s="18"/>
      <c r="AE452" s="18"/>
      <c r="AF452" s="18"/>
      <c r="AG452" s="18">
        <f t="shared" si="284"/>
        <v>0</v>
      </c>
      <c r="AH452" s="18">
        <f t="shared" si="291"/>
        <v>3700000</v>
      </c>
      <c r="AI452" s="124"/>
      <c r="AJ452" s="18"/>
      <c r="AK452" s="18">
        <v>0</v>
      </c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>
        <f t="shared" si="285"/>
        <v>0</v>
      </c>
      <c r="AW452" s="18">
        <f t="shared" si="282"/>
        <v>0</v>
      </c>
      <c r="AX452" s="124"/>
      <c r="AY452" s="133" t="e">
        <f t="shared" si="286"/>
        <v>#DIV/0!</v>
      </c>
      <c r="AZ452" s="133" t="e">
        <f t="shared" si="287"/>
        <v>#DIV/0!</v>
      </c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33" t="e">
        <f t="shared" si="288"/>
        <v>#DIV/0!</v>
      </c>
      <c r="BL452" s="18"/>
    </row>
    <row r="453" spans="1:64">
      <c r="A453" s="17">
        <v>30531</v>
      </c>
      <c r="B453" s="17" t="s">
        <v>920</v>
      </c>
      <c r="C453" s="18"/>
      <c r="D453" s="18"/>
      <c r="E453" s="18"/>
      <c r="F453" s="18">
        <v>21520283</v>
      </c>
      <c r="G453" s="18">
        <f t="shared" si="298"/>
        <v>21520283</v>
      </c>
      <c r="H453" s="18">
        <v>0</v>
      </c>
      <c r="I453" s="18">
        <v>0</v>
      </c>
      <c r="J453" s="18">
        <f t="shared" si="299"/>
        <v>21520283</v>
      </c>
      <c r="K453" s="18">
        <v>0</v>
      </c>
      <c r="L453" s="18">
        <v>0</v>
      </c>
      <c r="M453" s="18"/>
      <c r="N453" s="18"/>
      <c r="O453" s="18">
        <v>0</v>
      </c>
      <c r="P453" s="18">
        <f t="shared" si="300"/>
        <v>0</v>
      </c>
      <c r="Q453" s="18">
        <f t="shared" si="301"/>
        <v>21520283</v>
      </c>
      <c r="R453" s="18">
        <f t="shared" si="302"/>
        <v>0</v>
      </c>
      <c r="S453" s="124"/>
      <c r="T453" s="18">
        <v>21520283</v>
      </c>
      <c r="U453" s="18"/>
      <c r="V453" s="18"/>
      <c r="W453" s="18">
        <f>+T453</f>
        <v>21520283</v>
      </c>
      <c r="X453" s="18"/>
      <c r="Y453" s="18"/>
      <c r="Z453" s="18"/>
      <c r="AA453" s="18"/>
      <c r="AB453" s="18"/>
      <c r="AC453" s="18"/>
      <c r="AD453" s="18"/>
      <c r="AE453" s="18"/>
      <c r="AF453" s="18"/>
      <c r="AG453" s="18">
        <f t="shared" si="284"/>
        <v>0</v>
      </c>
      <c r="AH453" s="18">
        <f t="shared" si="291"/>
        <v>21520283</v>
      </c>
      <c r="AI453" s="124"/>
      <c r="AJ453" s="18"/>
      <c r="AK453" s="18">
        <v>0</v>
      </c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>
        <f t="shared" si="285"/>
        <v>0</v>
      </c>
      <c r="AW453" s="18">
        <f t="shared" si="282"/>
        <v>0</v>
      </c>
      <c r="AX453" s="124"/>
      <c r="AY453" s="133" t="e">
        <f t="shared" si="286"/>
        <v>#DIV/0!</v>
      </c>
      <c r="AZ453" s="133" t="e">
        <f t="shared" si="287"/>
        <v>#DIV/0!</v>
      </c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33" t="e">
        <f t="shared" si="288"/>
        <v>#DIV/0!</v>
      </c>
      <c r="BL453" s="18"/>
    </row>
    <row r="454" spans="1:64">
      <c r="A454" s="17">
        <v>30532</v>
      </c>
      <c r="B454" s="17" t="s">
        <v>921</v>
      </c>
      <c r="C454" s="18"/>
      <c r="D454" s="18"/>
      <c r="E454" s="18"/>
      <c r="F454" s="18">
        <v>37884661</v>
      </c>
      <c r="G454" s="18">
        <f t="shared" si="298"/>
        <v>37884661</v>
      </c>
      <c r="H454" s="18">
        <v>0</v>
      </c>
      <c r="I454" s="18">
        <v>0</v>
      </c>
      <c r="J454" s="18">
        <f t="shared" si="299"/>
        <v>37884661</v>
      </c>
      <c r="K454" s="18">
        <v>0</v>
      </c>
      <c r="L454" s="18">
        <v>0</v>
      </c>
      <c r="M454" s="18"/>
      <c r="N454" s="18"/>
      <c r="O454" s="18">
        <v>0</v>
      </c>
      <c r="P454" s="18">
        <f t="shared" si="300"/>
        <v>0</v>
      </c>
      <c r="Q454" s="18">
        <f t="shared" si="301"/>
        <v>37884661</v>
      </c>
      <c r="R454" s="18">
        <f t="shared" si="302"/>
        <v>0</v>
      </c>
      <c r="S454" s="124"/>
      <c r="T454" s="18">
        <v>37884661</v>
      </c>
      <c r="U454" s="18"/>
      <c r="V454" s="18"/>
      <c r="W454" s="18">
        <f>+T454</f>
        <v>37884661</v>
      </c>
      <c r="X454" s="18"/>
      <c r="Y454" s="18"/>
      <c r="Z454" s="18"/>
      <c r="AA454" s="18"/>
      <c r="AB454" s="18"/>
      <c r="AC454" s="18"/>
      <c r="AD454" s="18"/>
      <c r="AE454" s="18"/>
      <c r="AF454" s="18"/>
      <c r="AG454" s="18">
        <f t="shared" ref="AG454:AG509" si="310">+U454+V454</f>
        <v>0</v>
      </c>
      <c r="AH454" s="18">
        <f t="shared" si="291"/>
        <v>37884661</v>
      </c>
      <c r="AI454" s="124"/>
      <c r="AJ454" s="18"/>
      <c r="AK454" s="18">
        <v>0</v>
      </c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>
        <f t="shared" si="285"/>
        <v>0</v>
      </c>
      <c r="AW454" s="18">
        <f t="shared" ref="AW454:AW508" si="311">SUM(AJ454:AU454)</f>
        <v>0</v>
      </c>
      <c r="AX454" s="124"/>
      <c r="AY454" s="133" t="e">
        <f t="shared" si="286"/>
        <v>#DIV/0!</v>
      </c>
      <c r="AZ454" s="133" t="e">
        <f t="shared" si="287"/>
        <v>#DIV/0!</v>
      </c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33" t="e">
        <f t="shared" si="288"/>
        <v>#DIV/0!</v>
      </c>
      <c r="BL454" s="18"/>
    </row>
    <row r="455" spans="1:64">
      <c r="A455" s="17">
        <v>30533</v>
      </c>
      <c r="B455" s="17" t="s">
        <v>922</v>
      </c>
      <c r="C455" s="18"/>
      <c r="D455" s="18"/>
      <c r="E455" s="18"/>
      <c r="F455" s="18">
        <v>642752</v>
      </c>
      <c r="G455" s="18">
        <f t="shared" si="298"/>
        <v>642752</v>
      </c>
      <c r="H455" s="18">
        <v>0</v>
      </c>
      <c r="I455" s="18">
        <v>0</v>
      </c>
      <c r="J455" s="18">
        <f t="shared" si="299"/>
        <v>642752</v>
      </c>
      <c r="K455" s="18">
        <v>0</v>
      </c>
      <c r="L455" s="18">
        <v>0</v>
      </c>
      <c r="M455" s="18"/>
      <c r="N455" s="18"/>
      <c r="O455" s="18">
        <v>0</v>
      </c>
      <c r="P455" s="18">
        <f t="shared" si="300"/>
        <v>0</v>
      </c>
      <c r="Q455" s="18">
        <f t="shared" si="301"/>
        <v>642752</v>
      </c>
      <c r="R455" s="18">
        <f t="shared" si="302"/>
        <v>0</v>
      </c>
      <c r="S455" s="124"/>
      <c r="T455" s="18">
        <v>642752</v>
      </c>
      <c r="U455" s="18"/>
      <c r="V455" s="18"/>
      <c r="W455" s="18"/>
      <c r="X455" s="18">
        <f>+T455</f>
        <v>642752</v>
      </c>
      <c r="Y455" s="18"/>
      <c r="Z455" s="18"/>
      <c r="AA455" s="18"/>
      <c r="AB455" s="18"/>
      <c r="AC455" s="18"/>
      <c r="AD455" s="18"/>
      <c r="AE455" s="18"/>
      <c r="AF455" s="18"/>
      <c r="AG455" s="18">
        <f t="shared" si="310"/>
        <v>0</v>
      </c>
      <c r="AH455" s="18">
        <f t="shared" si="291"/>
        <v>642752</v>
      </c>
      <c r="AI455" s="124"/>
      <c r="AJ455" s="18"/>
      <c r="AK455" s="18">
        <v>0</v>
      </c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>
        <f t="shared" ref="AV455:AV509" si="312">+AJ455+AK455</f>
        <v>0</v>
      </c>
      <c r="AW455" s="18">
        <f t="shared" si="311"/>
        <v>0</v>
      </c>
      <c r="AX455" s="124"/>
      <c r="AY455" s="133" t="e">
        <f t="shared" ref="AY455:AY509" si="313">(AJ455-U455)/U455</f>
        <v>#DIV/0!</v>
      </c>
      <c r="AZ455" s="133" t="e">
        <f t="shared" ref="AZ455:AZ509" si="314">(AK455-V455)/V455</f>
        <v>#DIV/0!</v>
      </c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33" t="e">
        <f t="shared" ref="BK455:BK509" si="315">(AV455-AG455)/AG455</f>
        <v>#DIV/0!</v>
      </c>
      <c r="BL455" s="18"/>
    </row>
    <row r="456" spans="1:64">
      <c r="A456" s="17">
        <v>30534</v>
      </c>
      <c r="B456" s="17" t="s">
        <v>923</v>
      </c>
      <c r="C456" s="18"/>
      <c r="D456" s="18"/>
      <c r="E456" s="18"/>
      <c r="F456" s="18">
        <v>5000</v>
      </c>
      <c r="G456" s="18">
        <f t="shared" si="298"/>
        <v>5000</v>
      </c>
      <c r="H456" s="18">
        <v>0</v>
      </c>
      <c r="I456" s="18">
        <v>0</v>
      </c>
      <c r="J456" s="18">
        <f t="shared" si="299"/>
        <v>5000</v>
      </c>
      <c r="K456" s="18">
        <v>0</v>
      </c>
      <c r="L456" s="18">
        <v>0</v>
      </c>
      <c r="M456" s="18"/>
      <c r="N456" s="18"/>
      <c r="O456" s="18">
        <v>0</v>
      </c>
      <c r="P456" s="18">
        <f t="shared" si="300"/>
        <v>0</v>
      </c>
      <c r="Q456" s="18">
        <f t="shared" si="301"/>
        <v>5000</v>
      </c>
      <c r="R456" s="18">
        <f t="shared" si="302"/>
        <v>0</v>
      </c>
      <c r="S456" s="124"/>
      <c r="T456" s="18">
        <v>5000</v>
      </c>
      <c r="U456" s="18"/>
      <c r="V456" s="18"/>
      <c r="W456" s="18">
        <f>+T456</f>
        <v>5000</v>
      </c>
      <c r="X456" s="18"/>
      <c r="Y456" s="18"/>
      <c r="Z456" s="18"/>
      <c r="AA456" s="18"/>
      <c r="AB456" s="18"/>
      <c r="AC456" s="18"/>
      <c r="AD456" s="18"/>
      <c r="AE456" s="18"/>
      <c r="AF456" s="18"/>
      <c r="AG456" s="18">
        <f t="shared" si="310"/>
        <v>0</v>
      </c>
      <c r="AH456" s="18">
        <f t="shared" si="291"/>
        <v>5000</v>
      </c>
      <c r="AI456" s="124"/>
      <c r="AJ456" s="18"/>
      <c r="AK456" s="18">
        <v>0</v>
      </c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>
        <f t="shared" si="312"/>
        <v>0</v>
      </c>
      <c r="AW456" s="18">
        <f t="shared" si="311"/>
        <v>0</v>
      </c>
      <c r="AX456" s="124"/>
      <c r="AY456" s="133" t="e">
        <f t="shared" si="313"/>
        <v>#DIV/0!</v>
      </c>
      <c r="AZ456" s="133" t="e">
        <f t="shared" si="314"/>
        <v>#DIV/0!</v>
      </c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33" t="e">
        <f t="shared" si="315"/>
        <v>#DIV/0!</v>
      </c>
      <c r="BL456" s="18"/>
    </row>
    <row r="457" spans="1:64">
      <c r="A457" s="17">
        <v>30535</v>
      </c>
      <c r="B457" s="17" t="s">
        <v>924</v>
      </c>
      <c r="C457" s="18"/>
      <c r="D457" s="18"/>
      <c r="E457" s="18"/>
      <c r="F457" s="18">
        <v>1462335</v>
      </c>
      <c r="G457" s="18">
        <f t="shared" si="298"/>
        <v>1462335</v>
      </c>
      <c r="H457" s="18">
        <v>0</v>
      </c>
      <c r="I457" s="18">
        <v>0</v>
      </c>
      <c r="J457" s="18">
        <f t="shared" si="299"/>
        <v>1462335</v>
      </c>
      <c r="K457" s="18">
        <v>0</v>
      </c>
      <c r="L457" s="18">
        <v>0</v>
      </c>
      <c r="M457" s="18"/>
      <c r="N457" s="18"/>
      <c r="O457" s="18">
        <v>0</v>
      </c>
      <c r="P457" s="18">
        <f t="shared" si="300"/>
        <v>0</v>
      </c>
      <c r="Q457" s="18">
        <f t="shared" si="301"/>
        <v>1462335</v>
      </c>
      <c r="R457" s="18">
        <f t="shared" si="302"/>
        <v>0</v>
      </c>
      <c r="S457" s="124"/>
      <c r="T457" s="18">
        <v>1462335</v>
      </c>
      <c r="U457" s="18"/>
      <c r="V457" s="18"/>
      <c r="W457" s="18">
        <f>+T457</f>
        <v>1462335</v>
      </c>
      <c r="X457" s="18"/>
      <c r="Y457" s="18"/>
      <c r="Z457" s="18"/>
      <c r="AA457" s="18"/>
      <c r="AB457" s="18"/>
      <c r="AC457" s="18"/>
      <c r="AD457" s="18"/>
      <c r="AE457" s="18"/>
      <c r="AF457" s="18"/>
      <c r="AG457" s="18">
        <f t="shared" si="310"/>
        <v>0</v>
      </c>
      <c r="AH457" s="18">
        <f t="shared" si="291"/>
        <v>1462335</v>
      </c>
      <c r="AI457" s="124"/>
      <c r="AJ457" s="18"/>
      <c r="AK457" s="18">
        <v>0</v>
      </c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>
        <f t="shared" si="312"/>
        <v>0</v>
      </c>
      <c r="AW457" s="18">
        <f t="shared" si="311"/>
        <v>0</v>
      </c>
      <c r="AX457" s="124"/>
      <c r="AY457" s="133" t="e">
        <f t="shared" si="313"/>
        <v>#DIV/0!</v>
      </c>
      <c r="AZ457" s="133" t="e">
        <f t="shared" si="314"/>
        <v>#DIV/0!</v>
      </c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33" t="e">
        <f t="shared" si="315"/>
        <v>#DIV/0!</v>
      </c>
      <c r="BL457" s="18"/>
    </row>
    <row r="458" spans="1:64">
      <c r="A458" s="17">
        <v>30536</v>
      </c>
      <c r="B458" s="17" t="s">
        <v>925</v>
      </c>
      <c r="C458" s="18"/>
      <c r="D458" s="18"/>
      <c r="E458" s="18"/>
      <c r="F458" s="18">
        <v>397941</v>
      </c>
      <c r="G458" s="18">
        <f t="shared" si="298"/>
        <v>397941</v>
      </c>
      <c r="H458" s="18">
        <v>0</v>
      </c>
      <c r="I458" s="18">
        <v>0</v>
      </c>
      <c r="J458" s="18">
        <f t="shared" si="299"/>
        <v>397941</v>
      </c>
      <c r="K458" s="18">
        <v>0</v>
      </c>
      <c r="L458" s="18">
        <v>0</v>
      </c>
      <c r="M458" s="18"/>
      <c r="N458" s="18"/>
      <c r="O458" s="18">
        <v>0</v>
      </c>
      <c r="P458" s="18">
        <f t="shared" si="300"/>
        <v>0</v>
      </c>
      <c r="Q458" s="18">
        <f t="shared" si="301"/>
        <v>397941</v>
      </c>
      <c r="R458" s="18">
        <f t="shared" si="302"/>
        <v>0</v>
      </c>
      <c r="S458" s="124"/>
      <c r="T458" s="18">
        <v>397941</v>
      </c>
      <c r="U458" s="18"/>
      <c r="V458" s="18"/>
      <c r="W458" s="18">
        <f>+T458</f>
        <v>397941</v>
      </c>
      <c r="X458" s="18"/>
      <c r="Y458" s="18"/>
      <c r="Z458" s="18"/>
      <c r="AA458" s="18"/>
      <c r="AB458" s="18"/>
      <c r="AC458" s="18"/>
      <c r="AD458" s="18"/>
      <c r="AE458" s="18"/>
      <c r="AF458" s="18"/>
      <c r="AG458" s="18">
        <f t="shared" si="310"/>
        <v>0</v>
      </c>
      <c r="AH458" s="18">
        <f t="shared" si="291"/>
        <v>397941</v>
      </c>
      <c r="AI458" s="124"/>
      <c r="AJ458" s="18"/>
      <c r="AK458" s="18">
        <v>0</v>
      </c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>
        <f t="shared" si="312"/>
        <v>0</v>
      </c>
      <c r="AW458" s="18">
        <f t="shared" si="311"/>
        <v>0</v>
      </c>
      <c r="AX458" s="124"/>
      <c r="AY458" s="133" t="e">
        <f t="shared" si="313"/>
        <v>#DIV/0!</v>
      </c>
      <c r="AZ458" s="133" t="e">
        <f t="shared" si="314"/>
        <v>#DIV/0!</v>
      </c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33" t="e">
        <f t="shared" si="315"/>
        <v>#DIV/0!</v>
      </c>
      <c r="BL458" s="18"/>
    </row>
    <row r="459" spans="1:64">
      <c r="A459" s="17">
        <v>30537</v>
      </c>
      <c r="B459" s="17" t="s">
        <v>926</v>
      </c>
      <c r="C459" s="18"/>
      <c r="D459" s="18"/>
      <c r="E459" s="18"/>
      <c r="F459" s="18">
        <v>282815</v>
      </c>
      <c r="G459" s="18">
        <f t="shared" si="298"/>
        <v>282815</v>
      </c>
      <c r="H459" s="18">
        <v>0</v>
      </c>
      <c r="I459" s="18">
        <v>0</v>
      </c>
      <c r="J459" s="18">
        <f t="shared" si="299"/>
        <v>282815</v>
      </c>
      <c r="K459" s="18">
        <v>0</v>
      </c>
      <c r="L459" s="18">
        <v>0</v>
      </c>
      <c r="M459" s="18"/>
      <c r="N459" s="18"/>
      <c r="O459" s="18">
        <v>0</v>
      </c>
      <c r="P459" s="18">
        <f t="shared" si="300"/>
        <v>0</v>
      </c>
      <c r="Q459" s="18">
        <f t="shared" si="301"/>
        <v>282815</v>
      </c>
      <c r="R459" s="18">
        <f t="shared" si="302"/>
        <v>0</v>
      </c>
      <c r="S459" s="124"/>
      <c r="T459" s="18">
        <v>282815</v>
      </c>
      <c r="U459" s="18"/>
      <c r="V459" s="18"/>
      <c r="W459" s="18">
        <f t="shared" ref="W459:W461" si="316">+T459</f>
        <v>282815</v>
      </c>
      <c r="X459" s="18"/>
      <c r="Y459" s="18"/>
      <c r="Z459" s="18"/>
      <c r="AA459" s="18"/>
      <c r="AB459" s="18"/>
      <c r="AC459" s="18"/>
      <c r="AD459" s="18"/>
      <c r="AE459" s="18"/>
      <c r="AF459" s="18"/>
      <c r="AG459" s="18">
        <f t="shared" si="310"/>
        <v>0</v>
      </c>
      <c r="AH459" s="18">
        <f t="shared" ref="AH459:AH509" si="317">SUM(U459:AF459)</f>
        <v>282815</v>
      </c>
      <c r="AI459" s="124"/>
      <c r="AJ459" s="18"/>
      <c r="AK459" s="18">
        <v>0</v>
      </c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>
        <f t="shared" si="312"/>
        <v>0</v>
      </c>
      <c r="AW459" s="18">
        <f t="shared" si="311"/>
        <v>0</v>
      </c>
      <c r="AX459" s="124"/>
      <c r="AY459" s="133" t="e">
        <f t="shared" si="313"/>
        <v>#DIV/0!</v>
      </c>
      <c r="AZ459" s="133" t="e">
        <f t="shared" si="314"/>
        <v>#DIV/0!</v>
      </c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33" t="e">
        <f t="shared" si="315"/>
        <v>#DIV/0!</v>
      </c>
      <c r="BL459" s="18"/>
    </row>
    <row r="460" spans="1:64">
      <c r="A460" s="17">
        <v>30538</v>
      </c>
      <c r="B460" s="17" t="s">
        <v>927</v>
      </c>
      <c r="C460" s="18"/>
      <c r="D460" s="18"/>
      <c r="E460" s="18"/>
      <c r="F460" s="18">
        <v>266469</v>
      </c>
      <c r="G460" s="18">
        <f t="shared" si="298"/>
        <v>266469</v>
      </c>
      <c r="H460" s="18">
        <v>0</v>
      </c>
      <c r="I460" s="18">
        <v>0</v>
      </c>
      <c r="J460" s="18">
        <f t="shared" si="299"/>
        <v>266469</v>
      </c>
      <c r="K460" s="18">
        <v>0</v>
      </c>
      <c r="L460" s="18">
        <v>0</v>
      </c>
      <c r="M460" s="18"/>
      <c r="N460" s="18"/>
      <c r="O460" s="18">
        <v>0</v>
      </c>
      <c r="P460" s="18">
        <f t="shared" si="300"/>
        <v>0</v>
      </c>
      <c r="Q460" s="18">
        <f t="shared" si="301"/>
        <v>266469</v>
      </c>
      <c r="R460" s="18">
        <f t="shared" si="302"/>
        <v>0</v>
      </c>
      <c r="S460" s="124"/>
      <c r="T460" s="18">
        <v>266469</v>
      </c>
      <c r="U460" s="18"/>
      <c r="V460" s="18"/>
      <c r="W460" s="18">
        <f t="shared" si="316"/>
        <v>266469</v>
      </c>
      <c r="X460" s="18"/>
      <c r="Y460" s="18"/>
      <c r="Z460" s="18"/>
      <c r="AA460" s="18"/>
      <c r="AB460" s="18"/>
      <c r="AC460" s="18"/>
      <c r="AD460" s="18"/>
      <c r="AE460" s="18"/>
      <c r="AF460" s="18"/>
      <c r="AG460" s="18">
        <f t="shared" si="310"/>
        <v>0</v>
      </c>
      <c r="AH460" s="18">
        <f t="shared" si="317"/>
        <v>266469</v>
      </c>
      <c r="AI460" s="124"/>
      <c r="AJ460" s="18"/>
      <c r="AK460" s="18">
        <v>0</v>
      </c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>
        <f t="shared" si="312"/>
        <v>0</v>
      </c>
      <c r="AW460" s="18">
        <f t="shared" si="311"/>
        <v>0</v>
      </c>
      <c r="AX460" s="124"/>
      <c r="AY460" s="133" t="e">
        <f t="shared" si="313"/>
        <v>#DIV/0!</v>
      </c>
      <c r="AZ460" s="133" t="e">
        <f t="shared" si="314"/>
        <v>#DIV/0!</v>
      </c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33" t="e">
        <f t="shared" si="315"/>
        <v>#DIV/0!</v>
      </c>
      <c r="BL460" s="18"/>
    </row>
    <row r="461" spans="1:64">
      <c r="A461" s="17">
        <v>30539</v>
      </c>
      <c r="B461" s="17" t="s">
        <v>928</v>
      </c>
      <c r="C461" s="18"/>
      <c r="D461" s="18"/>
      <c r="E461" s="18"/>
      <c r="F461" s="18">
        <v>3691380</v>
      </c>
      <c r="G461" s="18">
        <f t="shared" si="298"/>
        <v>3691380</v>
      </c>
      <c r="H461" s="18">
        <v>0</v>
      </c>
      <c r="I461" s="18">
        <v>0</v>
      </c>
      <c r="J461" s="18">
        <f t="shared" si="299"/>
        <v>3691380</v>
      </c>
      <c r="K461" s="18">
        <v>0</v>
      </c>
      <c r="L461" s="18">
        <v>0</v>
      </c>
      <c r="M461" s="18"/>
      <c r="N461" s="18"/>
      <c r="O461" s="18">
        <v>0</v>
      </c>
      <c r="P461" s="18">
        <f t="shared" si="300"/>
        <v>0</v>
      </c>
      <c r="Q461" s="18">
        <f t="shared" si="301"/>
        <v>3691380</v>
      </c>
      <c r="R461" s="18">
        <f t="shared" si="302"/>
        <v>0</v>
      </c>
      <c r="S461" s="124"/>
      <c r="T461" s="18">
        <v>3691380</v>
      </c>
      <c r="U461" s="18"/>
      <c r="V461" s="18"/>
      <c r="W461" s="18">
        <f t="shared" si="316"/>
        <v>3691380</v>
      </c>
      <c r="X461" s="18"/>
      <c r="Y461" s="18"/>
      <c r="Z461" s="18"/>
      <c r="AA461" s="18"/>
      <c r="AB461" s="18"/>
      <c r="AC461" s="18"/>
      <c r="AD461" s="18"/>
      <c r="AE461" s="18"/>
      <c r="AF461" s="18"/>
      <c r="AG461" s="18">
        <f t="shared" si="310"/>
        <v>0</v>
      </c>
      <c r="AH461" s="18">
        <f t="shared" si="317"/>
        <v>3691380</v>
      </c>
      <c r="AI461" s="124"/>
      <c r="AJ461" s="18"/>
      <c r="AK461" s="18">
        <v>0</v>
      </c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>
        <f t="shared" si="312"/>
        <v>0</v>
      </c>
      <c r="AW461" s="18">
        <f t="shared" si="311"/>
        <v>0</v>
      </c>
      <c r="AX461" s="124"/>
      <c r="AY461" s="133" t="e">
        <f t="shared" si="313"/>
        <v>#DIV/0!</v>
      </c>
      <c r="AZ461" s="133" t="e">
        <f t="shared" si="314"/>
        <v>#DIV/0!</v>
      </c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33" t="e">
        <f t="shared" si="315"/>
        <v>#DIV/0!</v>
      </c>
      <c r="BL461" s="18"/>
    </row>
    <row r="462" spans="1:64">
      <c r="A462" s="17">
        <v>30540</v>
      </c>
      <c r="B462" s="17" t="s">
        <v>929</v>
      </c>
      <c r="C462" s="18"/>
      <c r="D462" s="18"/>
      <c r="E462" s="18"/>
      <c r="F462" s="18">
        <v>318320713.36000001</v>
      </c>
      <c r="G462" s="18">
        <f t="shared" si="298"/>
        <v>318320713.36000001</v>
      </c>
      <c r="H462" s="18">
        <v>0</v>
      </c>
      <c r="I462" s="18">
        <v>0</v>
      </c>
      <c r="J462" s="18">
        <f t="shared" si="299"/>
        <v>318320713.36000001</v>
      </c>
      <c r="K462" s="18">
        <v>0</v>
      </c>
      <c r="L462" s="18">
        <v>0</v>
      </c>
      <c r="M462" s="18"/>
      <c r="N462" s="18"/>
      <c r="O462" s="18">
        <v>0</v>
      </c>
      <c r="P462" s="18">
        <f t="shared" si="300"/>
        <v>0</v>
      </c>
      <c r="Q462" s="18">
        <f t="shared" si="301"/>
        <v>318320713.36000001</v>
      </c>
      <c r="R462" s="18">
        <f t="shared" si="302"/>
        <v>0</v>
      </c>
      <c r="S462" s="124"/>
      <c r="T462" s="18">
        <v>318320713.36000001</v>
      </c>
      <c r="U462" s="18"/>
      <c r="V462" s="18"/>
      <c r="W462" s="18"/>
      <c r="X462" s="18">
        <f>+T462</f>
        <v>318320713.36000001</v>
      </c>
      <c r="Y462" s="18"/>
      <c r="Z462" s="18"/>
      <c r="AA462" s="18"/>
      <c r="AB462" s="18"/>
      <c r="AC462" s="18"/>
      <c r="AD462" s="18"/>
      <c r="AE462" s="18"/>
      <c r="AF462" s="18"/>
      <c r="AG462" s="18">
        <f t="shared" si="310"/>
        <v>0</v>
      </c>
      <c r="AH462" s="18">
        <f t="shared" si="317"/>
        <v>318320713.36000001</v>
      </c>
      <c r="AI462" s="124"/>
      <c r="AJ462" s="18"/>
      <c r="AK462" s="18">
        <v>0</v>
      </c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>
        <f t="shared" si="312"/>
        <v>0</v>
      </c>
      <c r="AW462" s="18">
        <f t="shared" si="311"/>
        <v>0</v>
      </c>
      <c r="AX462" s="124"/>
      <c r="AY462" s="133" t="e">
        <f t="shared" si="313"/>
        <v>#DIV/0!</v>
      </c>
      <c r="AZ462" s="133" t="e">
        <f t="shared" si="314"/>
        <v>#DIV/0!</v>
      </c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33" t="e">
        <f t="shared" si="315"/>
        <v>#DIV/0!</v>
      </c>
      <c r="BL462" s="18"/>
    </row>
    <row r="463" spans="1:64">
      <c r="A463" s="17">
        <v>30541</v>
      </c>
      <c r="B463" s="17" t="s">
        <v>930</v>
      </c>
      <c r="C463" s="18"/>
      <c r="D463" s="18"/>
      <c r="E463" s="18"/>
      <c r="F463" s="18">
        <v>227514057.24000001</v>
      </c>
      <c r="G463" s="18">
        <f t="shared" si="298"/>
        <v>227514057.24000001</v>
      </c>
      <c r="H463" s="18">
        <v>0</v>
      </c>
      <c r="I463" s="18">
        <v>0</v>
      </c>
      <c r="J463" s="18">
        <f t="shared" si="299"/>
        <v>227514057.24000001</v>
      </c>
      <c r="K463" s="18">
        <v>0</v>
      </c>
      <c r="L463" s="18">
        <v>0</v>
      </c>
      <c r="M463" s="18"/>
      <c r="N463" s="18"/>
      <c r="O463" s="18">
        <v>0</v>
      </c>
      <c r="P463" s="18">
        <f t="shared" si="300"/>
        <v>0</v>
      </c>
      <c r="Q463" s="18">
        <f t="shared" si="301"/>
        <v>227514057.24000001</v>
      </c>
      <c r="R463" s="18">
        <f t="shared" si="302"/>
        <v>0</v>
      </c>
      <c r="S463" s="124"/>
      <c r="T463" s="18">
        <v>227514057.24000001</v>
      </c>
      <c r="U463" s="18"/>
      <c r="V463" s="18"/>
      <c r="W463" s="18">
        <v>22200000</v>
      </c>
      <c r="X463" s="18">
        <v>68438019.079999998</v>
      </c>
      <c r="Y463" s="18">
        <v>68438019.079999998</v>
      </c>
      <c r="Z463" s="18">
        <v>68438019.079999998</v>
      </c>
      <c r="AA463" s="18"/>
      <c r="AB463" s="18"/>
      <c r="AC463" s="18"/>
      <c r="AD463" s="18"/>
      <c r="AE463" s="18"/>
      <c r="AF463" s="18"/>
      <c r="AG463" s="18">
        <f t="shared" si="310"/>
        <v>0</v>
      </c>
      <c r="AH463" s="18">
        <f t="shared" si="317"/>
        <v>227514057.24000001</v>
      </c>
      <c r="AI463" s="124"/>
      <c r="AJ463" s="18"/>
      <c r="AK463" s="18">
        <v>0</v>
      </c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>
        <f t="shared" si="312"/>
        <v>0</v>
      </c>
      <c r="AW463" s="18">
        <f t="shared" si="311"/>
        <v>0</v>
      </c>
      <c r="AX463" s="124"/>
      <c r="AY463" s="133" t="e">
        <f t="shared" si="313"/>
        <v>#DIV/0!</v>
      </c>
      <c r="AZ463" s="133" t="e">
        <f t="shared" si="314"/>
        <v>#DIV/0!</v>
      </c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33" t="e">
        <f t="shared" si="315"/>
        <v>#DIV/0!</v>
      </c>
      <c r="BL463" s="18"/>
    </row>
    <row r="464" spans="1:64">
      <c r="A464" s="17">
        <v>30542</v>
      </c>
      <c r="B464" s="17" t="s">
        <v>931</v>
      </c>
      <c r="C464" s="18"/>
      <c r="D464" s="18"/>
      <c r="E464" s="18"/>
      <c r="F464" s="18">
        <v>3375956</v>
      </c>
      <c r="G464" s="18">
        <f t="shared" si="298"/>
        <v>3375956</v>
      </c>
      <c r="H464" s="18">
        <v>0</v>
      </c>
      <c r="I464" s="18">
        <v>0</v>
      </c>
      <c r="J464" s="18">
        <f t="shared" si="299"/>
        <v>3375956</v>
      </c>
      <c r="K464" s="18">
        <v>0</v>
      </c>
      <c r="L464" s="18">
        <v>0</v>
      </c>
      <c r="M464" s="18"/>
      <c r="N464" s="18"/>
      <c r="O464" s="18">
        <v>0</v>
      </c>
      <c r="P464" s="18">
        <f t="shared" si="300"/>
        <v>0</v>
      </c>
      <c r="Q464" s="18">
        <f t="shared" si="301"/>
        <v>3375956</v>
      </c>
      <c r="R464" s="18">
        <f t="shared" si="302"/>
        <v>0</v>
      </c>
      <c r="S464" s="124"/>
      <c r="T464" s="18">
        <v>3375956</v>
      </c>
      <c r="U464" s="18"/>
      <c r="V464" s="18"/>
      <c r="W464" s="18"/>
      <c r="X464" s="18">
        <f>+T464</f>
        <v>3375956</v>
      </c>
      <c r="Y464" s="18"/>
      <c r="Z464" s="18"/>
      <c r="AA464" s="18"/>
      <c r="AB464" s="18"/>
      <c r="AC464" s="18"/>
      <c r="AD464" s="18"/>
      <c r="AE464" s="18"/>
      <c r="AF464" s="18"/>
      <c r="AG464" s="18">
        <f t="shared" si="310"/>
        <v>0</v>
      </c>
      <c r="AH464" s="18">
        <f t="shared" si="317"/>
        <v>3375956</v>
      </c>
      <c r="AI464" s="124"/>
      <c r="AJ464" s="18"/>
      <c r="AK464" s="18">
        <v>0</v>
      </c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>
        <f t="shared" si="312"/>
        <v>0</v>
      </c>
      <c r="AW464" s="18">
        <f t="shared" si="311"/>
        <v>0</v>
      </c>
      <c r="AX464" s="124"/>
      <c r="AY464" s="133" t="e">
        <f t="shared" si="313"/>
        <v>#DIV/0!</v>
      </c>
      <c r="AZ464" s="133" t="e">
        <f t="shared" si="314"/>
        <v>#DIV/0!</v>
      </c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33" t="e">
        <f t="shared" si="315"/>
        <v>#DIV/0!</v>
      </c>
      <c r="BL464" s="18"/>
    </row>
    <row r="465" spans="1:64">
      <c r="A465" s="17">
        <v>30543</v>
      </c>
      <c r="B465" s="17" t="s">
        <v>932</v>
      </c>
      <c r="C465" s="18"/>
      <c r="D465" s="18"/>
      <c r="E465" s="18"/>
      <c r="F465" s="18">
        <v>898908</v>
      </c>
      <c r="G465" s="18">
        <f t="shared" si="298"/>
        <v>898908</v>
      </c>
      <c r="H465" s="18">
        <v>0</v>
      </c>
      <c r="I465" s="18">
        <v>0</v>
      </c>
      <c r="J465" s="18">
        <f t="shared" si="299"/>
        <v>898908</v>
      </c>
      <c r="K465" s="18">
        <v>0</v>
      </c>
      <c r="L465" s="18">
        <v>0</v>
      </c>
      <c r="M465" s="18"/>
      <c r="N465" s="18"/>
      <c r="O465" s="18">
        <v>0</v>
      </c>
      <c r="P465" s="18">
        <f t="shared" si="300"/>
        <v>0</v>
      </c>
      <c r="Q465" s="18">
        <f t="shared" si="301"/>
        <v>898908</v>
      </c>
      <c r="R465" s="18">
        <f t="shared" si="302"/>
        <v>0</v>
      </c>
      <c r="S465" s="124"/>
      <c r="T465" s="18">
        <v>898908</v>
      </c>
      <c r="U465" s="18"/>
      <c r="V465" s="18"/>
      <c r="W465" s="18"/>
      <c r="X465" s="18">
        <v>0</v>
      </c>
      <c r="Y465" s="18"/>
      <c r="Z465" s="18"/>
      <c r="AA465" s="18"/>
      <c r="AB465" s="18"/>
      <c r="AC465" s="18">
        <v>898908</v>
      </c>
      <c r="AD465" s="18"/>
      <c r="AE465" s="18"/>
      <c r="AF465" s="18"/>
      <c r="AG465" s="18">
        <f t="shared" si="310"/>
        <v>0</v>
      </c>
      <c r="AH465" s="18">
        <f t="shared" si="317"/>
        <v>898908</v>
      </c>
      <c r="AI465" s="124"/>
      <c r="AJ465" s="18"/>
      <c r="AK465" s="18">
        <v>0</v>
      </c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>
        <f t="shared" si="312"/>
        <v>0</v>
      </c>
      <c r="AW465" s="18">
        <f t="shared" si="311"/>
        <v>0</v>
      </c>
      <c r="AX465" s="124"/>
      <c r="AY465" s="133" t="e">
        <f t="shared" si="313"/>
        <v>#DIV/0!</v>
      </c>
      <c r="AZ465" s="133" t="e">
        <f t="shared" si="314"/>
        <v>#DIV/0!</v>
      </c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33" t="e">
        <f t="shared" si="315"/>
        <v>#DIV/0!</v>
      </c>
      <c r="BL465" s="18"/>
    </row>
    <row r="466" spans="1:64">
      <c r="A466" s="17">
        <v>30544</v>
      </c>
      <c r="B466" s="17" t="s">
        <v>933</v>
      </c>
      <c r="C466" s="18"/>
      <c r="D466" s="18"/>
      <c r="E466" s="18"/>
      <c r="F466" s="18">
        <v>574727</v>
      </c>
      <c r="G466" s="18">
        <f t="shared" si="298"/>
        <v>574727</v>
      </c>
      <c r="H466" s="18">
        <v>0</v>
      </c>
      <c r="I466" s="18">
        <v>0</v>
      </c>
      <c r="J466" s="18">
        <f t="shared" si="299"/>
        <v>574727</v>
      </c>
      <c r="K466" s="18">
        <v>0</v>
      </c>
      <c r="L466" s="18">
        <v>0</v>
      </c>
      <c r="M466" s="18"/>
      <c r="N466" s="18"/>
      <c r="O466" s="18">
        <v>0</v>
      </c>
      <c r="P466" s="18">
        <f t="shared" si="300"/>
        <v>0</v>
      </c>
      <c r="Q466" s="18">
        <f t="shared" si="301"/>
        <v>574727</v>
      </c>
      <c r="R466" s="18">
        <f t="shared" si="302"/>
        <v>0</v>
      </c>
      <c r="S466" s="124"/>
      <c r="T466" s="18">
        <v>574727</v>
      </c>
      <c r="U466" s="18"/>
      <c r="V466" s="18"/>
      <c r="W466" s="18"/>
      <c r="X466" s="18">
        <f t="shared" ref="X466" si="318">+T466</f>
        <v>574727</v>
      </c>
      <c r="Y466" s="18"/>
      <c r="Z466" s="18"/>
      <c r="AA466" s="18"/>
      <c r="AB466" s="18"/>
      <c r="AC466" s="18"/>
      <c r="AD466" s="18"/>
      <c r="AE466" s="18"/>
      <c r="AF466" s="18"/>
      <c r="AG466" s="18">
        <f t="shared" si="310"/>
        <v>0</v>
      </c>
      <c r="AH466" s="18">
        <f t="shared" si="317"/>
        <v>574727</v>
      </c>
      <c r="AI466" s="124"/>
      <c r="AJ466" s="18"/>
      <c r="AK466" s="18">
        <v>0</v>
      </c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>
        <f t="shared" si="312"/>
        <v>0</v>
      </c>
      <c r="AW466" s="18">
        <f t="shared" si="311"/>
        <v>0</v>
      </c>
      <c r="AX466" s="124"/>
      <c r="AY466" s="133" t="e">
        <f t="shared" si="313"/>
        <v>#DIV/0!</v>
      </c>
      <c r="AZ466" s="133" t="e">
        <f t="shared" si="314"/>
        <v>#DIV/0!</v>
      </c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33" t="e">
        <f t="shared" si="315"/>
        <v>#DIV/0!</v>
      </c>
      <c r="BL466" s="18"/>
    </row>
    <row r="467" spans="1:64">
      <c r="A467" s="17">
        <v>30545</v>
      </c>
      <c r="B467" s="17" t="s">
        <v>934</v>
      </c>
      <c r="C467" s="18"/>
      <c r="D467" s="18"/>
      <c r="E467" s="18"/>
      <c r="F467" s="18">
        <v>17889656</v>
      </c>
      <c r="G467" s="18">
        <f t="shared" si="298"/>
        <v>17889656</v>
      </c>
      <c r="H467" s="18">
        <v>0</v>
      </c>
      <c r="I467" s="18">
        <v>0</v>
      </c>
      <c r="J467" s="18">
        <f t="shared" ref="J467:J509" si="319">+G467-I467</f>
        <v>17889656</v>
      </c>
      <c r="K467" s="18">
        <v>0</v>
      </c>
      <c r="L467" s="18">
        <v>0</v>
      </c>
      <c r="M467" s="18"/>
      <c r="N467" s="18"/>
      <c r="O467" s="18">
        <v>0</v>
      </c>
      <c r="P467" s="18">
        <f t="shared" si="300"/>
        <v>0</v>
      </c>
      <c r="Q467" s="18">
        <f t="shared" ref="Q467:Q509" si="320">+G467-O467</f>
        <v>17889656</v>
      </c>
      <c r="R467" s="18">
        <f t="shared" si="302"/>
        <v>0</v>
      </c>
      <c r="S467" s="124"/>
      <c r="T467" s="18">
        <v>17889656</v>
      </c>
      <c r="U467" s="18"/>
      <c r="V467" s="18"/>
      <c r="W467" s="18">
        <f>+T467</f>
        <v>17889656</v>
      </c>
      <c r="X467" s="18"/>
      <c r="Y467" s="18"/>
      <c r="Z467" s="18"/>
      <c r="AA467" s="18"/>
      <c r="AB467" s="18"/>
      <c r="AC467" s="18"/>
      <c r="AD467" s="18"/>
      <c r="AE467" s="18"/>
      <c r="AF467" s="18"/>
      <c r="AG467" s="18">
        <f t="shared" si="310"/>
        <v>0</v>
      </c>
      <c r="AH467" s="18">
        <f t="shared" si="317"/>
        <v>17889656</v>
      </c>
      <c r="AI467" s="124"/>
      <c r="AJ467" s="18"/>
      <c r="AK467" s="18">
        <v>0</v>
      </c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>
        <f t="shared" si="312"/>
        <v>0</v>
      </c>
      <c r="AW467" s="18">
        <f t="shared" si="311"/>
        <v>0</v>
      </c>
      <c r="AX467" s="124"/>
      <c r="AY467" s="133" t="e">
        <f t="shared" si="313"/>
        <v>#DIV/0!</v>
      </c>
      <c r="AZ467" s="133" t="e">
        <f t="shared" si="314"/>
        <v>#DIV/0!</v>
      </c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33" t="e">
        <f t="shared" si="315"/>
        <v>#DIV/0!</v>
      </c>
      <c r="BL467" s="18"/>
    </row>
    <row r="468" spans="1:64">
      <c r="A468" s="17">
        <v>30546</v>
      </c>
      <c r="B468" s="17" t="s">
        <v>935</v>
      </c>
      <c r="C468" s="18"/>
      <c r="D468" s="18"/>
      <c r="E468" s="18"/>
      <c r="F468" s="18">
        <v>189144644</v>
      </c>
      <c r="G468" s="18">
        <f t="shared" ref="G468:G509" si="321">+C468+D468-E468+F468</f>
        <v>189144644</v>
      </c>
      <c r="H468" s="18">
        <v>0</v>
      </c>
      <c r="I468" s="18">
        <v>0</v>
      </c>
      <c r="J468" s="18">
        <f t="shared" si="319"/>
        <v>189144644</v>
      </c>
      <c r="K468" s="18">
        <v>0</v>
      </c>
      <c r="L468" s="18">
        <v>0</v>
      </c>
      <c r="M468" s="18"/>
      <c r="N468" s="18"/>
      <c r="O468" s="18">
        <v>0</v>
      </c>
      <c r="P468" s="18">
        <f t="shared" ref="P468:P509" si="322">+O468-I468</f>
        <v>0</v>
      </c>
      <c r="Q468" s="18">
        <f t="shared" si="320"/>
        <v>189144644</v>
      </c>
      <c r="R468" s="18">
        <f t="shared" ref="R468:R509" si="323">+L468</f>
        <v>0</v>
      </c>
      <c r="S468" s="124"/>
      <c r="T468" s="18">
        <v>189144644</v>
      </c>
      <c r="U468" s="18"/>
      <c r="V468" s="18"/>
      <c r="W468" s="18"/>
      <c r="X468" s="18"/>
      <c r="Y468" s="18"/>
      <c r="Z468" s="18"/>
      <c r="AA468" s="18"/>
      <c r="AB468" s="18"/>
      <c r="AC468" s="18">
        <f>+T468/2</f>
        <v>94572322</v>
      </c>
      <c r="AD468" s="18">
        <v>94572322</v>
      </c>
      <c r="AE468" s="18"/>
      <c r="AF468" s="18"/>
      <c r="AG468" s="18">
        <f t="shared" si="310"/>
        <v>0</v>
      </c>
      <c r="AH468" s="18">
        <f t="shared" si="317"/>
        <v>189144644</v>
      </c>
      <c r="AI468" s="124"/>
      <c r="AJ468" s="18"/>
      <c r="AK468" s="18">
        <v>0</v>
      </c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>
        <f t="shared" si="312"/>
        <v>0</v>
      </c>
      <c r="AW468" s="18">
        <f t="shared" si="311"/>
        <v>0</v>
      </c>
      <c r="AX468" s="124"/>
      <c r="AY468" s="133" t="e">
        <f t="shared" si="313"/>
        <v>#DIV/0!</v>
      </c>
      <c r="AZ468" s="133" t="e">
        <f t="shared" si="314"/>
        <v>#DIV/0!</v>
      </c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33" t="e">
        <f t="shared" si="315"/>
        <v>#DIV/0!</v>
      </c>
      <c r="BL468" s="18"/>
    </row>
    <row r="469" spans="1:64">
      <c r="A469" s="17">
        <v>30547</v>
      </c>
      <c r="B469" s="17" t="s">
        <v>936</v>
      </c>
      <c r="C469" s="18"/>
      <c r="D469" s="18"/>
      <c r="E469" s="18"/>
      <c r="F469" s="18">
        <v>111000000</v>
      </c>
      <c r="G469" s="18">
        <f t="shared" si="321"/>
        <v>111000000</v>
      </c>
      <c r="H469" s="18">
        <v>0</v>
      </c>
      <c r="I469" s="18">
        <v>0</v>
      </c>
      <c r="J469" s="18">
        <f t="shared" si="319"/>
        <v>111000000</v>
      </c>
      <c r="K469" s="18">
        <v>0</v>
      </c>
      <c r="L469" s="18">
        <v>0</v>
      </c>
      <c r="M469" s="18"/>
      <c r="N469" s="18"/>
      <c r="O469" s="18">
        <v>0</v>
      </c>
      <c r="P469" s="18">
        <f t="shared" si="322"/>
        <v>0</v>
      </c>
      <c r="Q469" s="18">
        <f t="shared" si="320"/>
        <v>111000000</v>
      </c>
      <c r="R469" s="18">
        <f t="shared" si="323"/>
        <v>0</v>
      </c>
      <c r="S469" s="124"/>
      <c r="T469" s="18">
        <v>111000000</v>
      </c>
      <c r="U469" s="18"/>
      <c r="V469" s="18"/>
      <c r="W469" s="18"/>
      <c r="X469" s="18"/>
      <c r="Y469" s="18"/>
      <c r="Z469" s="18"/>
      <c r="AA469" s="18"/>
      <c r="AB469" s="18"/>
      <c r="AC469" s="18">
        <v>27750000</v>
      </c>
      <c r="AD469" s="18">
        <v>27750000</v>
      </c>
      <c r="AE469" s="18">
        <v>27750000</v>
      </c>
      <c r="AF469" s="18">
        <v>27750000</v>
      </c>
      <c r="AG469" s="18">
        <f t="shared" si="310"/>
        <v>0</v>
      </c>
      <c r="AH469" s="18">
        <f t="shared" si="317"/>
        <v>111000000</v>
      </c>
      <c r="AI469" s="124"/>
      <c r="AJ469" s="18"/>
      <c r="AK469" s="18">
        <v>0</v>
      </c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>
        <f t="shared" si="312"/>
        <v>0</v>
      </c>
      <c r="AW469" s="18">
        <f t="shared" si="311"/>
        <v>0</v>
      </c>
      <c r="AX469" s="124"/>
      <c r="AY469" s="133" t="e">
        <f t="shared" si="313"/>
        <v>#DIV/0!</v>
      </c>
      <c r="AZ469" s="133" t="e">
        <f t="shared" si="314"/>
        <v>#DIV/0!</v>
      </c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33" t="e">
        <f t="shared" si="315"/>
        <v>#DIV/0!</v>
      </c>
      <c r="BL469" s="18"/>
    </row>
    <row r="470" spans="1:64">
      <c r="A470" s="17">
        <v>30548</v>
      </c>
      <c r="B470" s="17" t="s">
        <v>937</v>
      </c>
      <c r="C470" s="18"/>
      <c r="D470" s="18"/>
      <c r="E470" s="18"/>
      <c r="F470" s="18">
        <v>15011241</v>
      </c>
      <c r="G470" s="18">
        <f t="shared" si="321"/>
        <v>15011241</v>
      </c>
      <c r="H470" s="18">
        <v>0</v>
      </c>
      <c r="I470" s="18">
        <v>0</v>
      </c>
      <c r="J470" s="18">
        <f t="shared" si="319"/>
        <v>15011241</v>
      </c>
      <c r="K470" s="18">
        <v>0</v>
      </c>
      <c r="L470" s="18">
        <v>0</v>
      </c>
      <c r="M470" s="18"/>
      <c r="N470" s="18"/>
      <c r="O470" s="18">
        <v>0</v>
      </c>
      <c r="P470" s="18">
        <f t="shared" si="322"/>
        <v>0</v>
      </c>
      <c r="Q470" s="18">
        <f t="shared" si="320"/>
        <v>15011241</v>
      </c>
      <c r="R470" s="18">
        <f t="shared" si="323"/>
        <v>0</v>
      </c>
      <c r="S470" s="124"/>
      <c r="T470" s="18">
        <v>15011241</v>
      </c>
      <c r="U470" s="18"/>
      <c r="V470" s="18"/>
      <c r="W470" s="18"/>
      <c r="X470" s="18">
        <f>+T470</f>
        <v>15011241</v>
      </c>
      <c r="Y470" s="18"/>
      <c r="Z470" s="18"/>
      <c r="AA470" s="18"/>
      <c r="AB470" s="18"/>
      <c r="AC470" s="18"/>
      <c r="AD470" s="18"/>
      <c r="AE470" s="18"/>
      <c r="AF470" s="18"/>
      <c r="AG470" s="18">
        <f t="shared" si="310"/>
        <v>0</v>
      </c>
      <c r="AH470" s="18">
        <f t="shared" si="317"/>
        <v>15011241</v>
      </c>
      <c r="AI470" s="124"/>
      <c r="AJ470" s="18"/>
      <c r="AK470" s="18">
        <v>0</v>
      </c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>
        <f t="shared" si="312"/>
        <v>0</v>
      </c>
      <c r="AW470" s="18">
        <f t="shared" si="311"/>
        <v>0</v>
      </c>
      <c r="AX470" s="124"/>
      <c r="AY470" s="133" t="e">
        <f t="shared" si="313"/>
        <v>#DIV/0!</v>
      </c>
      <c r="AZ470" s="133" t="e">
        <f t="shared" si="314"/>
        <v>#DIV/0!</v>
      </c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33" t="e">
        <f t="shared" si="315"/>
        <v>#DIV/0!</v>
      </c>
      <c r="BL470" s="18"/>
    </row>
    <row r="471" spans="1:64">
      <c r="A471" s="17">
        <v>30549</v>
      </c>
      <c r="B471" s="17" t="s">
        <v>938</v>
      </c>
      <c r="C471" s="18"/>
      <c r="D471" s="18"/>
      <c r="E471" s="18"/>
      <c r="F471" s="18">
        <v>60440</v>
      </c>
      <c r="G471" s="18">
        <f t="shared" si="321"/>
        <v>60440</v>
      </c>
      <c r="H471" s="18">
        <v>0</v>
      </c>
      <c r="I471" s="18">
        <v>0</v>
      </c>
      <c r="J471" s="18">
        <f t="shared" si="319"/>
        <v>60440</v>
      </c>
      <c r="K471" s="18">
        <v>0</v>
      </c>
      <c r="L471" s="18">
        <v>0</v>
      </c>
      <c r="M471" s="18"/>
      <c r="N471" s="18"/>
      <c r="O471" s="18">
        <v>0</v>
      </c>
      <c r="P471" s="18">
        <f t="shared" si="322"/>
        <v>0</v>
      </c>
      <c r="Q471" s="18">
        <f t="shared" si="320"/>
        <v>60440</v>
      </c>
      <c r="R471" s="18">
        <f t="shared" si="323"/>
        <v>0</v>
      </c>
      <c r="S471" s="124"/>
      <c r="T471" s="18">
        <v>60440</v>
      </c>
      <c r="U471" s="18"/>
      <c r="V471" s="18"/>
      <c r="W471" s="18"/>
      <c r="X471" s="18">
        <f>+T471</f>
        <v>60440</v>
      </c>
      <c r="Y471" s="18"/>
      <c r="Z471" s="18"/>
      <c r="AA471" s="18"/>
      <c r="AB471" s="18"/>
      <c r="AC471" s="18"/>
      <c r="AD471" s="18"/>
      <c r="AE471" s="18"/>
      <c r="AF471" s="18"/>
      <c r="AG471" s="18">
        <f t="shared" si="310"/>
        <v>0</v>
      </c>
      <c r="AH471" s="18">
        <f t="shared" si="317"/>
        <v>60440</v>
      </c>
      <c r="AI471" s="124"/>
      <c r="AJ471" s="18"/>
      <c r="AK471" s="18">
        <v>0</v>
      </c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>
        <f t="shared" si="312"/>
        <v>0</v>
      </c>
      <c r="AW471" s="18">
        <f t="shared" si="311"/>
        <v>0</v>
      </c>
      <c r="AX471" s="124"/>
      <c r="AY471" s="133" t="e">
        <f t="shared" si="313"/>
        <v>#DIV/0!</v>
      </c>
      <c r="AZ471" s="133" t="e">
        <f t="shared" si="314"/>
        <v>#DIV/0!</v>
      </c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33" t="e">
        <f t="shared" si="315"/>
        <v>#DIV/0!</v>
      </c>
      <c r="BL471" s="18"/>
    </row>
    <row r="472" spans="1:64">
      <c r="A472" s="17">
        <v>30550</v>
      </c>
      <c r="B472" s="17" t="s">
        <v>939</v>
      </c>
      <c r="C472" s="18"/>
      <c r="D472" s="18"/>
      <c r="E472" s="18"/>
      <c r="F472" s="18">
        <v>29292677</v>
      </c>
      <c r="G472" s="18">
        <f t="shared" si="321"/>
        <v>29292677</v>
      </c>
      <c r="H472" s="18">
        <v>0</v>
      </c>
      <c r="I472" s="18">
        <v>0</v>
      </c>
      <c r="J472" s="18">
        <f t="shared" si="319"/>
        <v>29292677</v>
      </c>
      <c r="K472" s="18">
        <v>0</v>
      </c>
      <c r="L472" s="18">
        <v>0</v>
      </c>
      <c r="M472" s="18"/>
      <c r="N472" s="18"/>
      <c r="O472" s="18">
        <v>0</v>
      </c>
      <c r="P472" s="18">
        <f t="shared" si="322"/>
        <v>0</v>
      </c>
      <c r="Q472" s="18">
        <f t="shared" si="320"/>
        <v>29292677</v>
      </c>
      <c r="R472" s="18">
        <f t="shared" si="323"/>
        <v>0</v>
      </c>
      <c r="S472" s="124"/>
      <c r="T472" s="18">
        <v>29292677</v>
      </c>
      <c r="U472" s="18"/>
      <c r="V472" s="18"/>
      <c r="W472" s="18"/>
      <c r="X472" s="18"/>
      <c r="Y472" s="18"/>
      <c r="Z472" s="18"/>
      <c r="AA472" s="18"/>
      <c r="AB472" s="18"/>
      <c r="AC472" s="18">
        <v>7323169.25</v>
      </c>
      <c r="AD472" s="18">
        <v>7323169.25</v>
      </c>
      <c r="AE472" s="18">
        <v>7323169.25</v>
      </c>
      <c r="AF472" s="18">
        <v>7323169.25</v>
      </c>
      <c r="AG472" s="18">
        <f t="shared" si="310"/>
        <v>0</v>
      </c>
      <c r="AH472" s="18">
        <f t="shared" si="317"/>
        <v>29292677</v>
      </c>
      <c r="AI472" s="124"/>
      <c r="AJ472" s="18"/>
      <c r="AK472" s="18">
        <v>0</v>
      </c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>
        <f t="shared" si="312"/>
        <v>0</v>
      </c>
      <c r="AW472" s="18">
        <f t="shared" si="311"/>
        <v>0</v>
      </c>
      <c r="AX472" s="124"/>
      <c r="AY472" s="133" t="e">
        <f t="shared" si="313"/>
        <v>#DIV/0!</v>
      </c>
      <c r="AZ472" s="133" t="e">
        <f t="shared" si="314"/>
        <v>#DIV/0!</v>
      </c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33" t="e">
        <f t="shared" si="315"/>
        <v>#DIV/0!</v>
      </c>
      <c r="BL472" s="18"/>
    </row>
    <row r="473" spans="1:64">
      <c r="A473" s="17">
        <v>30551</v>
      </c>
      <c r="B473" s="17" t="s">
        <v>940</v>
      </c>
      <c r="C473" s="18"/>
      <c r="D473" s="18"/>
      <c r="E473" s="18"/>
      <c r="F473" s="18">
        <v>30348238</v>
      </c>
      <c r="G473" s="18">
        <f t="shared" si="321"/>
        <v>30348238</v>
      </c>
      <c r="H473" s="18">
        <v>0</v>
      </c>
      <c r="I473" s="18">
        <v>0</v>
      </c>
      <c r="J473" s="18">
        <f t="shared" si="319"/>
        <v>30348238</v>
      </c>
      <c r="K473" s="18">
        <v>0</v>
      </c>
      <c r="L473" s="18">
        <v>0</v>
      </c>
      <c r="M473" s="18"/>
      <c r="N473" s="18"/>
      <c r="O473" s="18">
        <v>0</v>
      </c>
      <c r="P473" s="18">
        <f t="shared" si="322"/>
        <v>0</v>
      </c>
      <c r="Q473" s="18">
        <f t="shared" si="320"/>
        <v>30348238</v>
      </c>
      <c r="R473" s="18">
        <f t="shared" si="323"/>
        <v>0</v>
      </c>
      <c r="S473" s="124"/>
      <c r="T473" s="18">
        <v>30348238</v>
      </c>
      <c r="U473" s="18"/>
      <c r="V473" s="18"/>
      <c r="W473" s="18"/>
      <c r="X473" s="18"/>
      <c r="Y473" s="18"/>
      <c r="Z473" s="18"/>
      <c r="AA473" s="18"/>
      <c r="AB473" s="18"/>
      <c r="AC473" s="18">
        <v>7587059.5</v>
      </c>
      <c r="AD473" s="18">
        <v>7587059.5</v>
      </c>
      <c r="AE473" s="18">
        <v>7587059.5</v>
      </c>
      <c r="AF473" s="18">
        <v>7587059.5</v>
      </c>
      <c r="AG473" s="18">
        <f t="shared" si="310"/>
        <v>0</v>
      </c>
      <c r="AH473" s="18">
        <f t="shared" si="317"/>
        <v>30348238</v>
      </c>
      <c r="AI473" s="124"/>
      <c r="AJ473" s="18"/>
      <c r="AK473" s="18">
        <v>0</v>
      </c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>
        <f t="shared" si="312"/>
        <v>0</v>
      </c>
      <c r="AW473" s="18">
        <f t="shared" si="311"/>
        <v>0</v>
      </c>
      <c r="AX473" s="124"/>
      <c r="AY473" s="133" t="e">
        <f t="shared" si="313"/>
        <v>#DIV/0!</v>
      </c>
      <c r="AZ473" s="133" t="e">
        <f t="shared" si="314"/>
        <v>#DIV/0!</v>
      </c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33" t="e">
        <f t="shared" si="315"/>
        <v>#DIV/0!</v>
      </c>
      <c r="BL473" s="18"/>
    </row>
    <row r="474" spans="1:64">
      <c r="A474" s="17">
        <v>30552</v>
      </c>
      <c r="B474" s="17" t="s">
        <v>941</v>
      </c>
      <c r="C474" s="18"/>
      <c r="D474" s="18"/>
      <c r="E474" s="18"/>
      <c r="F474" s="18">
        <v>221781937.24000001</v>
      </c>
      <c r="G474" s="18">
        <f t="shared" si="321"/>
        <v>221781937.24000001</v>
      </c>
      <c r="H474" s="18">
        <v>0</v>
      </c>
      <c r="I474" s="18">
        <v>0</v>
      </c>
      <c r="J474" s="18">
        <f t="shared" si="319"/>
        <v>221781937.24000001</v>
      </c>
      <c r="K474" s="18">
        <v>0</v>
      </c>
      <c r="L474" s="18">
        <v>0</v>
      </c>
      <c r="M474" s="18"/>
      <c r="N474" s="18"/>
      <c r="O474" s="18">
        <v>0</v>
      </c>
      <c r="P474" s="18">
        <f t="shared" si="322"/>
        <v>0</v>
      </c>
      <c r="Q474" s="18">
        <f t="shared" si="320"/>
        <v>221781937.24000001</v>
      </c>
      <c r="R474" s="18">
        <f t="shared" si="323"/>
        <v>0</v>
      </c>
      <c r="S474" s="124"/>
      <c r="T474" s="18">
        <v>221781937.24000001</v>
      </c>
      <c r="U474" s="18"/>
      <c r="V474" s="18"/>
      <c r="W474" s="18"/>
      <c r="X474" s="18">
        <f>+T474</f>
        <v>221781937.24000001</v>
      </c>
      <c r="Y474" s="18"/>
      <c r="Z474" s="18"/>
      <c r="AA474" s="18"/>
      <c r="AB474" s="18"/>
      <c r="AC474" s="18"/>
      <c r="AD474" s="18"/>
      <c r="AE474" s="18"/>
      <c r="AF474" s="18"/>
      <c r="AG474" s="18">
        <f t="shared" si="310"/>
        <v>0</v>
      </c>
      <c r="AH474" s="18">
        <f t="shared" si="317"/>
        <v>221781937.24000001</v>
      </c>
      <c r="AI474" s="124"/>
      <c r="AJ474" s="18"/>
      <c r="AK474" s="18">
        <v>0</v>
      </c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>
        <f t="shared" si="312"/>
        <v>0</v>
      </c>
      <c r="AW474" s="18">
        <f t="shared" si="311"/>
        <v>0</v>
      </c>
      <c r="AX474" s="124"/>
      <c r="AY474" s="133" t="e">
        <f t="shared" si="313"/>
        <v>#DIV/0!</v>
      </c>
      <c r="AZ474" s="133" t="e">
        <f t="shared" si="314"/>
        <v>#DIV/0!</v>
      </c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33" t="e">
        <f t="shared" si="315"/>
        <v>#DIV/0!</v>
      </c>
      <c r="BL474" s="18"/>
    </row>
    <row r="475" spans="1:64">
      <c r="A475" s="17">
        <v>30553</v>
      </c>
      <c r="B475" s="17" t="s">
        <v>942</v>
      </c>
      <c r="C475" s="18"/>
      <c r="D475" s="18"/>
      <c r="E475" s="18"/>
      <c r="F475" s="18">
        <v>286163840</v>
      </c>
      <c r="G475" s="18">
        <f t="shared" si="321"/>
        <v>286163840</v>
      </c>
      <c r="H475" s="18">
        <v>0</v>
      </c>
      <c r="I475" s="18">
        <v>0</v>
      </c>
      <c r="J475" s="18">
        <f t="shared" si="319"/>
        <v>286163840</v>
      </c>
      <c r="K475" s="18">
        <v>0</v>
      </c>
      <c r="L475" s="18">
        <v>0</v>
      </c>
      <c r="M475" s="18"/>
      <c r="N475" s="18"/>
      <c r="O475" s="18">
        <v>0</v>
      </c>
      <c r="P475" s="18">
        <f t="shared" si="322"/>
        <v>0</v>
      </c>
      <c r="Q475" s="18">
        <f t="shared" si="320"/>
        <v>286163840</v>
      </c>
      <c r="R475" s="18">
        <f t="shared" si="323"/>
        <v>0</v>
      </c>
      <c r="S475" s="124"/>
      <c r="T475" s="18">
        <v>286163840</v>
      </c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>
        <f>+T475/2</f>
        <v>143081920</v>
      </c>
      <c r="AF475" s="18">
        <v>143081920</v>
      </c>
      <c r="AG475" s="18">
        <f t="shared" si="310"/>
        <v>0</v>
      </c>
      <c r="AH475" s="18">
        <f t="shared" si="317"/>
        <v>286163840</v>
      </c>
      <c r="AI475" s="124"/>
      <c r="AJ475" s="18"/>
      <c r="AK475" s="18">
        <v>0</v>
      </c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>
        <f t="shared" si="312"/>
        <v>0</v>
      </c>
      <c r="AW475" s="18">
        <f t="shared" si="311"/>
        <v>0</v>
      </c>
      <c r="AX475" s="124"/>
      <c r="AY475" s="133" t="e">
        <f t="shared" si="313"/>
        <v>#DIV/0!</v>
      </c>
      <c r="AZ475" s="133" t="e">
        <f t="shared" si="314"/>
        <v>#DIV/0!</v>
      </c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33" t="e">
        <f t="shared" si="315"/>
        <v>#DIV/0!</v>
      </c>
      <c r="BL475" s="18"/>
    </row>
    <row r="476" spans="1:64">
      <c r="A476" s="17">
        <v>30554</v>
      </c>
      <c r="B476" s="17" t="s">
        <v>943</v>
      </c>
      <c r="C476" s="18"/>
      <c r="D476" s="18"/>
      <c r="E476" s="18"/>
      <c r="F476" s="18">
        <v>96862725</v>
      </c>
      <c r="G476" s="18">
        <f t="shared" si="321"/>
        <v>96862725</v>
      </c>
      <c r="H476" s="18">
        <v>0</v>
      </c>
      <c r="I476" s="18">
        <v>0</v>
      </c>
      <c r="J476" s="18">
        <f t="shared" si="319"/>
        <v>96862725</v>
      </c>
      <c r="K476" s="18">
        <v>0</v>
      </c>
      <c r="L476" s="18">
        <v>0</v>
      </c>
      <c r="M476" s="18"/>
      <c r="N476" s="18"/>
      <c r="O476" s="18">
        <v>0</v>
      </c>
      <c r="P476" s="18">
        <f t="shared" si="322"/>
        <v>0</v>
      </c>
      <c r="Q476" s="18">
        <f t="shared" si="320"/>
        <v>96862725</v>
      </c>
      <c r="R476" s="18">
        <f t="shared" si="323"/>
        <v>0</v>
      </c>
      <c r="S476" s="124"/>
      <c r="T476" s="18">
        <v>96862725</v>
      </c>
      <c r="U476" s="18"/>
      <c r="V476" s="18"/>
      <c r="W476" s="18"/>
      <c r="X476" s="18">
        <v>19372545</v>
      </c>
      <c r="Y476" s="18">
        <v>19372545</v>
      </c>
      <c r="Z476" s="18">
        <v>19372545</v>
      </c>
      <c r="AA476" s="18">
        <v>19372545</v>
      </c>
      <c r="AB476" s="18">
        <v>19372545</v>
      </c>
      <c r="AC476" s="18"/>
      <c r="AD476" s="18"/>
      <c r="AE476" s="18"/>
      <c r="AF476" s="18"/>
      <c r="AG476" s="18">
        <f t="shared" si="310"/>
        <v>0</v>
      </c>
      <c r="AH476" s="18">
        <f t="shared" si="317"/>
        <v>96862725</v>
      </c>
      <c r="AI476" s="124"/>
      <c r="AJ476" s="18"/>
      <c r="AK476" s="18">
        <v>0</v>
      </c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>
        <f t="shared" si="312"/>
        <v>0</v>
      </c>
      <c r="AW476" s="18">
        <f t="shared" si="311"/>
        <v>0</v>
      </c>
      <c r="AX476" s="124"/>
      <c r="AY476" s="133" t="e">
        <f t="shared" si="313"/>
        <v>#DIV/0!</v>
      </c>
      <c r="AZ476" s="133" t="e">
        <f t="shared" si="314"/>
        <v>#DIV/0!</v>
      </c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33" t="e">
        <f t="shared" si="315"/>
        <v>#DIV/0!</v>
      </c>
      <c r="BL476" s="18"/>
    </row>
    <row r="477" spans="1:64">
      <c r="A477" s="17">
        <v>30555</v>
      </c>
      <c r="B477" s="17" t="s">
        <v>944</v>
      </c>
      <c r="C477" s="18"/>
      <c r="D477" s="18"/>
      <c r="E477" s="18"/>
      <c r="F477" s="18">
        <v>120000000</v>
      </c>
      <c r="G477" s="18">
        <f t="shared" si="321"/>
        <v>120000000</v>
      </c>
      <c r="H477" s="18">
        <v>0</v>
      </c>
      <c r="I477" s="18">
        <v>0</v>
      </c>
      <c r="J477" s="18">
        <f t="shared" si="319"/>
        <v>120000000</v>
      </c>
      <c r="K477" s="18">
        <v>0</v>
      </c>
      <c r="L477" s="18">
        <v>0</v>
      </c>
      <c r="M477" s="18"/>
      <c r="N477" s="18"/>
      <c r="O477" s="18">
        <v>0</v>
      </c>
      <c r="P477" s="18">
        <f t="shared" si="322"/>
        <v>0</v>
      </c>
      <c r="Q477" s="18">
        <f t="shared" si="320"/>
        <v>120000000</v>
      </c>
      <c r="R477" s="18">
        <f t="shared" si="323"/>
        <v>0</v>
      </c>
      <c r="S477" s="124"/>
      <c r="T477" s="18">
        <v>120000000</v>
      </c>
      <c r="U477" s="18"/>
      <c r="V477" s="18"/>
      <c r="W477" s="18"/>
      <c r="X477" s="18">
        <v>13333333.333333334</v>
      </c>
      <c r="Y477" s="18">
        <v>13333333.333333334</v>
      </c>
      <c r="Z477" s="18">
        <v>13333333.333333334</v>
      </c>
      <c r="AA477" s="18">
        <v>13333333.333333334</v>
      </c>
      <c r="AB477" s="18">
        <v>13333333.333333334</v>
      </c>
      <c r="AC477" s="18">
        <v>13333333.333333334</v>
      </c>
      <c r="AD477" s="18">
        <v>13333333.333333334</v>
      </c>
      <c r="AE477" s="18">
        <v>13333333.333333334</v>
      </c>
      <c r="AF477" s="18">
        <v>13333333.333333334</v>
      </c>
      <c r="AG477" s="18">
        <f t="shared" si="310"/>
        <v>0</v>
      </c>
      <c r="AH477" s="18">
        <f t="shared" si="317"/>
        <v>119999999.99999999</v>
      </c>
      <c r="AI477" s="124"/>
      <c r="AJ477" s="18"/>
      <c r="AK477" s="18">
        <v>0</v>
      </c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>
        <f t="shared" si="312"/>
        <v>0</v>
      </c>
      <c r="AW477" s="18">
        <f t="shared" si="311"/>
        <v>0</v>
      </c>
      <c r="AX477" s="124"/>
      <c r="AY477" s="133" t="e">
        <f t="shared" si="313"/>
        <v>#DIV/0!</v>
      </c>
      <c r="AZ477" s="133" t="e">
        <f t="shared" si="314"/>
        <v>#DIV/0!</v>
      </c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33" t="e">
        <f t="shared" si="315"/>
        <v>#DIV/0!</v>
      </c>
      <c r="BL477" s="18"/>
    </row>
    <row r="478" spans="1:64">
      <c r="A478" s="17">
        <v>30556</v>
      </c>
      <c r="B478" s="17" t="s">
        <v>945</v>
      </c>
      <c r="C478" s="18"/>
      <c r="D478" s="18"/>
      <c r="E478" s="18"/>
      <c r="F478" s="18">
        <v>42061857</v>
      </c>
      <c r="G478" s="18">
        <f t="shared" si="321"/>
        <v>42061857</v>
      </c>
      <c r="H478" s="18">
        <v>0</v>
      </c>
      <c r="I478" s="18">
        <v>0</v>
      </c>
      <c r="J478" s="18">
        <f t="shared" si="319"/>
        <v>42061857</v>
      </c>
      <c r="K478" s="18">
        <v>0</v>
      </c>
      <c r="L478" s="18">
        <v>0</v>
      </c>
      <c r="M478" s="18"/>
      <c r="N478" s="18"/>
      <c r="O478" s="18">
        <v>0</v>
      </c>
      <c r="P478" s="18">
        <f t="shared" si="322"/>
        <v>0</v>
      </c>
      <c r="Q478" s="18">
        <f t="shared" si="320"/>
        <v>42061857</v>
      </c>
      <c r="R478" s="18">
        <f t="shared" si="323"/>
        <v>0</v>
      </c>
      <c r="S478" s="124"/>
      <c r="T478" s="18">
        <v>42061857</v>
      </c>
      <c r="U478" s="18"/>
      <c r="V478" s="18"/>
      <c r="W478" s="18"/>
      <c r="X478" s="18">
        <f>+T478</f>
        <v>42061857</v>
      </c>
      <c r="Y478" s="18"/>
      <c r="Z478" s="18"/>
      <c r="AA478" s="18"/>
      <c r="AB478" s="18"/>
      <c r="AC478" s="18"/>
      <c r="AD478" s="18"/>
      <c r="AE478" s="18"/>
      <c r="AF478" s="18"/>
      <c r="AG478" s="18">
        <f t="shared" si="310"/>
        <v>0</v>
      </c>
      <c r="AH478" s="18">
        <f t="shared" si="317"/>
        <v>42061857</v>
      </c>
      <c r="AI478" s="124"/>
      <c r="AJ478" s="18"/>
      <c r="AK478" s="18">
        <v>0</v>
      </c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>
        <f t="shared" si="312"/>
        <v>0</v>
      </c>
      <c r="AW478" s="18">
        <f t="shared" si="311"/>
        <v>0</v>
      </c>
      <c r="AX478" s="124"/>
      <c r="AY478" s="133" t="e">
        <f t="shared" si="313"/>
        <v>#DIV/0!</v>
      </c>
      <c r="AZ478" s="133" t="e">
        <f t="shared" si="314"/>
        <v>#DIV/0!</v>
      </c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33" t="e">
        <f t="shared" si="315"/>
        <v>#DIV/0!</v>
      </c>
      <c r="BL478" s="18"/>
    </row>
    <row r="479" spans="1:64">
      <c r="A479" s="17">
        <v>30557</v>
      </c>
      <c r="B479" s="17" t="s">
        <v>946</v>
      </c>
      <c r="C479" s="18"/>
      <c r="D479" s="18"/>
      <c r="E479" s="18"/>
      <c r="F479" s="18">
        <v>32979961</v>
      </c>
      <c r="G479" s="18">
        <f t="shared" si="321"/>
        <v>32979961</v>
      </c>
      <c r="H479" s="18">
        <v>0</v>
      </c>
      <c r="I479" s="18">
        <v>0</v>
      </c>
      <c r="J479" s="18">
        <f t="shared" si="319"/>
        <v>32979961</v>
      </c>
      <c r="K479" s="18">
        <v>0</v>
      </c>
      <c r="L479" s="18">
        <v>0</v>
      </c>
      <c r="M479" s="18"/>
      <c r="N479" s="18"/>
      <c r="O479" s="18">
        <v>0</v>
      </c>
      <c r="P479" s="18">
        <f t="shared" si="322"/>
        <v>0</v>
      </c>
      <c r="Q479" s="18">
        <f t="shared" si="320"/>
        <v>32979961</v>
      </c>
      <c r="R479" s="18">
        <f t="shared" si="323"/>
        <v>0</v>
      </c>
      <c r="S479" s="124"/>
      <c r="T479" s="18">
        <v>32979961</v>
      </c>
      <c r="U479" s="18"/>
      <c r="V479" s="18"/>
      <c r="W479" s="18"/>
      <c r="X479" s="18">
        <f>+T479</f>
        <v>32979961</v>
      </c>
      <c r="Y479" s="18"/>
      <c r="Z479" s="18"/>
      <c r="AA479" s="18"/>
      <c r="AB479" s="18"/>
      <c r="AC479" s="18"/>
      <c r="AD479" s="18"/>
      <c r="AE479" s="18"/>
      <c r="AF479" s="18"/>
      <c r="AG479" s="18">
        <f t="shared" si="310"/>
        <v>0</v>
      </c>
      <c r="AH479" s="18">
        <f t="shared" si="317"/>
        <v>32979961</v>
      </c>
      <c r="AI479" s="124"/>
      <c r="AJ479" s="18"/>
      <c r="AK479" s="18">
        <v>0</v>
      </c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>
        <f t="shared" si="312"/>
        <v>0</v>
      </c>
      <c r="AW479" s="18">
        <f t="shared" si="311"/>
        <v>0</v>
      </c>
      <c r="AX479" s="124"/>
      <c r="AY479" s="133" t="e">
        <f t="shared" si="313"/>
        <v>#DIV/0!</v>
      </c>
      <c r="AZ479" s="133" t="e">
        <f t="shared" si="314"/>
        <v>#DIV/0!</v>
      </c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33" t="e">
        <f t="shared" si="315"/>
        <v>#DIV/0!</v>
      </c>
      <c r="BL479" s="18"/>
    </row>
    <row r="480" spans="1:64">
      <c r="A480" s="17">
        <v>30558</v>
      </c>
      <c r="B480" s="17" t="s">
        <v>947</v>
      </c>
      <c r="C480" s="18"/>
      <c r="D480" s="18"/>
      <c r="E480" s="18"/>
      <c r="F480" s="18">
        <v>100000000</v>
      </c>
      <c r="G480" s="18">
        <f t="shared" si="321"/>
        <v>100000000</v>
      </c>
      <c r="H480" s="18">
        <v>0</v>
      </c>
      <c r="I480" s="18">
        <v>0</v>
      </c>
      <c r="J480" s="18">
        <f t="shared" si="319"/>
        <v>100000000</v>
      </c>
      <c r="K480" s="18">
        <v>0</v>
      </c>
      <c r="L480" s="18">
        <v>0</v>
      </c>
      <c r="M480" s="18"/>
      <c r="N480" s="18"/>
      <c r="O480" s="18">
        <v>0</v>
      </c>
      <c r="P480" s="18">
        <f t="shared" si="322"/>
        <v>0</v>
      </c>
      <c r="Q480" s="18">
        <f t="shared" si="320"/>
        <v>100000000</v>
      </c>
      <c r="R480" s="18">
        <f t="shared" si="323"/>
        <v>0</v>
      </c>
      <c r="S480" s="124"/>
      <c r="T480" s="18">
        <v>100000000</v>
      </c>
      <c r="U480" s="18"/>
      <c r="V480" s="18"/>
      <c r="W480" s="18"/>
      <c r="X480" s="18">
        <v>12500000</v>
      </c>
      <c r="Y480" s="18">
        <v>12500000</v>
      </c>
      <c r="Z480" s="18">
        <v>12500000</v>
      </c>
      <c r="AA480" s="18">
        <v>12500000</v>
      </c>
      <c r="AB480" s="18"/>
      <c r="AC480" s="18">
        <v>12500000</v>
      </c>
      <c r="AD480" s="18">
        <v>12500000</v>
      </c>
      <c r="AE480" s="18">
        <v>12500000</v>
      </c>
      <c r="AF480" s="18">
        <v>12500000</v>
      </c>
      <c r="AG480" s="18">
        <f t="shared" si="310"/>
        <v>0</v>
      </c>
      <c r="AH480" s="18">
        <f t="shared" si="317"/>
        <v>100000000</v>
      </c>
      <c r="AI480" s="124"/>
      <c r="AJ480" s="18"/>
      <c r="AK480" s="18">
        <v>0</v>
      </c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>
        <f t="shared" si="312"/>
        <v>0</v>
      </c>
      <c r="AW480" s="18">
        <f t="shared" si="311"/>
        <v>0</v>
      </c>
      <c r="AX480" s="124"/>
      <c r="AY480" s="133" t="e">
        <f t="shared" si="313"/>
        <v>#DIV/0!</v>
      </c>
      <c r="AZ480" s="133" t="e">
        <f t="shared" si="314"/>
        <v>#DIV/0!</v>
      </c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33" t="e">
        <f t="shared" si="315"/>
        <v>#DIV/0!</v>
      </c>
      <c r="BL480" s="18"/>
    </row>
    <row r="481" spans="1:64">
      <c r="A481" s="17">
        <v>30559</v>
      </c>
      <c r="B481" s="17" t="s">
        <v>948</v>
      </c>
      <c r="C481" s="18"/>
      <c r="D481" s="18"/>
      <c r="E481" s="18"/>
      <c r="F481" s="18">
        <v>80000000</v>
      </c>
      <c r="G481" s="18">
        <f t="shared" si="321"/>
        <v>80000000</v>
      </c>
      <c r="H481" s="18">
        <v>0</v>
      </c>
      <c r="I481" s="18">
        <v>0</v>
      </c>
      <c r="J481" s="18">
        <f t="shared" si="319"/>
        <v>80000000</v>
      </c>
      <c r="K481" s="18">
        <v>0</v>
      </c>
      <c r="L481" s="18">
        <v>0</v>
      </c>
      <c r="M481" s="18"/>
      <c r="N481" s="18"/>
      <c r="O481" s="18">
        <v>0</v>
      </c>
      <c r="P481" s="18">
        <f t="shared" si="322"/>
        <v>0</v>
      </c>
      <c r="Q481" s="18">
        <f t="shared" si="320"/>
        <v>80000000</v>
      </c>
      <c r="R481" s="18">
        <f t="shared" si="323"/>
        <v>0</v>
      </c>
      <c r="S481" s="124"/>
      <c r="T481" s="18">
        <v>80000000</v>
      </c>
      <c r="U481" s="18"/>
      <c r="V481" s="18"/>
      <c r="W481" s="18"/>
      <c r="X481" s="18"/>
      <c r="Y481" s="18"/>
      <c r="Z481" s="18"/>
      <c r="AA481" s="18"/>
      <c r="AB481" s="18"/>
      <c r="AC481" s="18">
        <v>20000000</v>
      </c>
      <c r="AD481" s="18">
        <v>20000000</v>
      </c>
      <c r="AE481" s="18">
        <v>20000000</v>
      </c>
      <c r="AF481" s="18">
        <v>20000000</v>
      </c>
      <c r="AG481" s="18">
        <f t="shared" si="310"/>
        <v>0</v>
      </c>
      <c r="AH481" s="18">
        <f t="shared" si="317"/>
        <v>80000000</v>
      </c>
      <c r="AI481" s="124"/>
      <c r="AJ481" s="18"/>
      <c r="AK481" s="18">
        <v>0</v>
      </c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>
        <f t="shared" si="312"/>
        <v>0</v>
      </c>
      <c r="AW481" s="18">
        <f t="shared" si="311"/>
        <v>0</v>
      </c>
      <c r="AX481" s="124"/>
      <c r="AY481" s="133" t="e">
        <f t="shared" si="313"/>
        <v>#DIV/0!</v>
      </c>
      <c r="AZ481" s="133" t="e">
        <f t="shared" si="314"/>
        <v>#DIV/0!</v>
      </c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33" t="e">
        <f t="shared" si="315"/>
        <v>#DIV/0!</v>
      </c>
      <c r="BL481" s="18"/>
    </row>
    <row r="482" spans="1:64">
      <c r="A482" s="17">
        <v>30560</v>
      </c>
      <c r="B482" s="17" t="s">
        <v>949</v>
      </c>
      <c r="C482" s="18"/>
      <c r="D482" s="18"/>
      <c r="E482" s="18"/>
      <c r="F482" s="18">
        <v>10000000</v>
      </c>
      <c r="G482" s="18">
        <f t="shared" si="321"/>
        <v>10000000</v>
      </c>
      <c r="H482" s="18">
        <v>0</v>
      </c>
      <c r="I482" s="18">
        <v>0</v>
      </c>
      <c r="J482" s="18">
        <f t="shared" si="319"/>
        <v>10000000</v>
      </c>
      <c r="K482" s="18">
        <v>0</v>
      </c>
      <c r="L482" s="18">
        <v>0</v>
      </c>
      <c r="M482" s="18"/>
      <c r="N482" s="18"/>
      <c r="O482" s="18">
        <v>0</v>
      </c>
      <c r="P482" s="18">
        <f t="shared" si="322"/>
        <v>0</v>
      </c>
      <c r="Q482" s="18">
        <f t="shared" si="320"/>
        <v>10000000</v>
      </c>
      <c r="R482" s="18">
        <f t="shared" si="323"/>
        <v>0</v>
      </c>
      <c r="S482" s="124"/>
      <c r="T482" s="18">
        <v>10000000</v>
      </c>
      <c r="U482" s="18"/>
      <c r="V482" s="18"/>
      <c r="W482" s="18"/>
      <c r="X482" s="18"/>
      <c r="Y482" s="18"/>
      <c r="Z482" s="18"/>
      <c r="AA482" s="18"/>
      <c r="AB482" s="18"/>
      <c r="AC482" s="18">
        <v>2500000</v>
      </c>
      <c r="AD482" s="18">
        <v>2500000</v>
      </c>
      <c r="AE482" s="18">
        <v>2500000</v>
      </c>
      <c r="AF482" s="18">
        <v>2500000</v>
      </c>
      <c r="AG482" s="18">
        <f t="shared" si="310"/>
        <v>0</v>
      </c>
      <c r="AH482" s="18">
        <f t="shared" si="317"/>
        <v>10000000</v>
      </c>
      <c r="AI482" s="124"/>
      <c r="AJ482" s="18"/>
      <c r="AK482" s="18">
        <v>0</v>
      </c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>
        <f t="shared" si="312"/>
        <v>0</v>
      </c>
      <c r="AW482" s="18">
        <f t="shared" si="311"/>
        <v>0</v>
      </c>
      <c r="AX482" s="124"/>
      <c r="AY482" s="133" t="e">
        <f t="shared" si="313"/>
        <v>#DIV/0!</v>
      </c>
      <c r="AZ482" s="133" t="e">
        <f t="shared" si="314"/>
        <v>#DIV/0!</v>
      </c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33" t="e">
        <f t="shared" si="315"/>
        <v>#DIV/0!</v>
      </c>
      <c r="BL482" s="18"/>
    </row>
    <row r="483" spans="1:64">
      <c r="A483" s="17">
        <v>30561</v>
      </c>
      <c r="B483" s="17" t="s">
        <v>950</v>
      </c>
      <c r="C483" s="18"/>
      <c r="D483" s="18"/>
      <c r="E483" s="18"/>
      <c r="F483" s="18">
        <v>50000000</v>
      </c>
      <c r="G483" s="18">
        <f t="shared" si="321"/>
        <v>50000000</v>
      </c>
      <c r="H483" s="18">
        <v>0</v>
      </c>
      <c r="I483" s="18">
        <v>0</v>
      </c>
      <c r="J483" s="18">
        <f t="shared" si="319"/>
        <v>50000000</v>
      </c>
      <c r="K483" s="18">
        <v>0</v>
      </c>
      <c r="L483" s="18">
        <v>0</v>
      </c>
      <c r="M483" s="18"/>
      <c r="N483" s="18"/>
      <c r="O483" s="18">
        <v>0</v>
      </c>
      <c r="P483" s="18">
        <f t="shared" si="322"/>
        <v>0</v>
      </c>
      <c r="Q483" s="18">
        <f t="shared" si="320"/>
        <v>50000000</v>
      </c>
      <c r="R483" s="18">
        <f t="shared" si="323"/>
        <v>0</v>
      </c>
      <c r="S483" s="124"/>
      <c r="T483" s="18">
        <v>50000000</v>
      </c>
      <c r="U483" s="18"/>
      <c r="V483" s="18"/>
      <c r="W483" s="18"/>
      <c r="X483" s="18"/>
      <c r="Y483" s="18"/>
      <c r="Z483" s="18"/>
      <c r="AA483" s="18"/>
      <c r="AB483" s="18"/>
      <c r="AC483" s="18">
        <v>12500000</v>
      </c>
      <c r="AD483" s="18">
        <v>12500000</v>
      </c>
      <c r="AE483" s="18">
        <v>12500000</v>
      </c>
      <c r="AF483" s="18">
        <v>12500000</v>
      </c>
      <c r="AG483" s="18">
        <f t="shared" si="310"/>
        <v>0</v>
      </c>
      <c r="AH483" s="18">
        <f t="shared" si="317"/>
        <v>50000000</v>
      </c>
      <c r="AI483" s="124"/>
      <c r="AJ483" s="18"/>
      <c r="AK483" s="18">
        <v>0</v>
      </c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>
        <f t="shared" si="312"/>
        <v>0</v>
      </c>
      <c r="AW483" s="18">
        <f t="shared" si="311"/>
        <v>0</v>
      </c>
      <c r="AX483" s="124"/>
      <c r="AY483" s="133" t="e">
        <f t="shared" si="313"/>
        <v>#DIV/0!</v>
      </c>
      <c r="AZ483" s="133" t="e">
        <f t="shared" si="314"/>
        <v>#DIV/0!</v>
      </c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33" t="e">
        <f t="shared" si="315"/>
        <v>#DIV/0!</v>
      </c>
      <c r="BL483" s="18"/>
    </row>
    <row r="484" spans="1:64">
      <c r="A484" s="17">
        <v>30562</v>
      </c>
      <c r="B484" s="17" t="s">
        <v>951</v>
      </c>
      <c r="C484" s="18"/>
      <c r="D484" s="18"/>
      <c r="E484" s="18"/>
      <c r="F484" s="18">
        <v>23569112</v>
      </c>
      <c r="G484" s="18">
        <f t="shared" si="321"/>
        <v>23569112</v>
      </c>
      <c r="H484" s="18">
        <v>0</v>
      </c>
      <c r="I484" s="18">
        <v>0</v>
      </c>
      <c r="J484" s="18">
        <f t="shared" si="319"/>
        <v>23569112</v>
      </c>
      <c r="K484" s="18">
        <v>0</v>
      </c>
      <c r="L484" s="18">
        <v>0</v>
      </c>
      <c r="M484" s="18"/>
      <c r="N484" s="18"/>
      <c r="O484" s="18">
        <v>0</v>
      </c>
      <c r="P484" s="18">
        <f t="shared" si="322"/>
        <v>0</v>
      </c>
      <c r="Q484" s="18">
        <f t="shared" si="320"/>
        <v>23569112</v>
      </c>
      <c r="R484" s="18">
        <f t="shared" si="323"/>
        <v>0</v>
      </c>
      <c r="S484" s="124"/>
      <c r="T484" s="18">
        <v>23569112</v>
      </c>
      <c r="U484" s="18"/>
      <c r="V484" s="18"/>
      <c r="W484" s="18"/>
      <c r="X484" s="18"/>
      <c r="Y484" s="18"/>
      <c r="Z484" s="18"/>
      <c r="AA484" s="18"/>
      <c r="AB484" s="18"/>
      <c r="AC484" s="18">
        <v>5892278</v>
      </c>
      <c r="AD484" s="18">
        <v>5892278</v>
      </c>
      <c r="AE484" s="18">
        <v>5892278</v>
      </c>
      <c r="AF484" s="18">
        <v>5892278</v>
      </c>
      <c r="AG484" s="18">
        <f t="shared" si="310"/>
        <v>0</v>
      </c>
      <c r="AH484" s="18">
        <f t="shared" si="317"/>
        <v>23569112</v>
      </c>
      <c r="AI484" s="124"/>
      <c r="AJ484" s="18"/>
      <c r="AK484" s="18">
        <v>0</v>
      </c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>
        <f t="shared" si="312"/>
        <v>0</v>
      </c>
      <c r="AW484" s="18">
        <f t="shared" si="311"/>
        <v>0</v>
      </c>
      <c r="AX484" s="124"/>
      <c r="AY484" s="133" t="e">
        <f t="shared" si="313"/>
        <v>#DIV/0!</v>
      </c>
      <c r="AZ484" s="133" t="e">
        <f t="shared" si="314"/>
        <v>#DIV/0!</v>
      </c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33" t="e">
        <f t="shared" si="315"/>
        <v>#DIV/0!</v>
      </c>
      <c r="BL484" s="18"/>
    </row>
    <row r="485" spans="1:64">
      <c r="A485" s="17">
        <v>30563</v>
      </c>
      <c r="B485" s="17" t="s">
        <v>952</v>
      </c>
      <c r="C485" s="18"/>
      <c r="D485" s="18"/>
      <c r="E485" s="18"/>
      <c r="F485" s="18">
        <v>29005798</v>
      </c>
      <c r="G485" s="18">
        <f t="shared" si="321"/>
        <v>29005798</v>
      </c>
      <c r="H485" s="18">
        <v>0</v>
      </c>
      <c r="I485" s="18">
        <v>0</v>
      </c>
      <c r="J485" s="18">
        <f t="shared" si="319"/>
        <v>29005798</v>
      </c>
      <c r="K485" s="18">
        <v>0</v>
      </c>
      <c r="L485" s="18">
        <v>0</v>
      </c>
      <c r="M485" s="18"/>
      <c r="N485" s="18"/>
      <c r="O485" s="18">
        <v>0</v>
      </c>
      <c r="P485" s="18">
        <f t="shared" si="322"/>
        <v>0</v>
      </c>
      <c r="Q485" s="18">
        <f t="shared" si="320"/>
        <v>29005798</v>
      </c>
      <c r="R485" s="18">
        <f t="shared" si="323"/>
        <v>0</v>
      </c>
      <c r="S485" s="124"/>
      <c r="T485" s="18">
        <v>29005798</v>
      </c>
      <c r="U485" s="18"/>
      <c r="V485" s="18"/>
      <c r="W485" s="18"/>
      <c r="X485" s="18"/>
      <c r="Y485" s="18"/>
      <c r="Z485" s="18"/>
      <c r="AA485" s="18"/>
      <c r="AB485" s="18"/>
      <c r="AC485" s="18">
        <v>7251449.5</v>
      </c>
      <c r="AD485" s="18">
        <v>7251449.5</v>
      </c>
      <c r="AE485" s="18">
        <v>7251449.5</v>
      </c>
      <c r="AF485" s="18">
        <v>7251449.5</v>
      </c>
      <c r="AG485" s="18">
        <f t="shared" si="310"/>
        <v>0</v>
      </c>
      <c r="AH485" s="18">
        <f t="shared" si="317"/>
        <v>29005798</v>
      </c>
      <c r="AI485" s="124"/>
      <c r="AJ485" s="18"/>
      <c r="AK485" s="18">
        <v>0</v>
      </c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>
        <f t="shared" si="312"/>
        <v>0</v>
      </c>
      <c r="AW485" s="18">
        <f t="shared" si="311"/>
        <v>0</v>
      </c>
      <c r="AX485" s="124"/>
      <c r="AY485" s="133" t="e">
        <f t="shared" si="313"/>
        <v>#DIV/0!</v>
      </c>
      <c r="AZ485" s="133" t="e">
        <f t="shared" si="314"/>
        <v>#DIV/0!</v>
      </c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33" t="e">
        <f t="shared" si="315"/>
        <v>#DIV/0!</v>
      </c>
      <c r="BL485" s="18"/>
    </row>
    <row r="486" spans="1:64">
      <c r="A486" s="17">
        <v>30564</v>
      </c>
      <c r="B486" s="17" t="s">
        <v>953</v>
      </c>
      <c r="C486" s="18"/>
      <c r="D486" s="18"/>
      <c r="E486" s="18"/>
      <c r="F486" s="18">
        <v>230830362</v>
      </c>
      <c r="G486" s="18">
        <f t="shared" si="321"/>
        <v>230830362</v>
      </c>
      <c r="H486" s="18">
        <v>0</v>
      </c>
      <c r="I486" s="18">
        <v>0</v>
      </c>
      <c r="J486" s="18">
        <f t="shared" si="319"/>
        <v>230830362</v>
      </c>
      <c r="K486" s="18">
        <v>0</v>
      </c>
      <c r="L486" s="18">
        <v>0</v>
      </c>
      <c r="M486" s="18"/>
      <c r="N486" s="18"/>
      <c r="O486" s="18">
        <v>0</v>
      </c>
      <c r="P486" s="18">
        <f t="shared" si="322"/>
        <v>0</v>
      </c>
      <c r="Q486" s="18">
        <f t="shared" si="320"/>
        <v>230830362</v>
      </c>
      <c r="R486" s="18">
        <f t="shared" si="323"/>
        <v>0</v>
      </c>
      <c r="S486" s="124"/>
      <c r="T486" s="18">
        <v>230830362</v>
      </c>
      <c r="U486" s="18"/>
      <c r="V486" s="18"/>
      <c r="W486" s="18"/>
      <c r="X486" s="18">
        <v>25647818</v>
      </c>
      <c r="Y486" s="18">
        <v>25647818</v>
      </c>
      <c r="Z486" s="18">
        <v>25647818</v>
      </c>
      <c r="AA486" s="18">
        <v>25647818</v>
      </c>
      <c r="AB486" s="18">
        <v>25647818</v>
      </c>
      <c r="AC486" s="18">
        <v>25647818</v>
      </c>
      <c r="AD486" s="18">
        <v>25647818</v>
      </c>
      <c r="AE486" s="18">
        <v>25647818</v>
      </c>
      <c r="AF486" s="18">
        <v>25647818</v>
      </c>
      <c r="AG486" s="18">
        <f t="shared" si="310"/>
        <v>0</v>
      </c>
      <c r="AH486" s="18">
        <f t="shared" si="317"/>
        <v>230830362</v>
      </c>
      <c r="AI486" s="124"/>
      <c r="AJ486" s="18"/>
      <c r="AK486" s="18">
        <v>0</v>
      </c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>
        <f t="shared" si="312"/>
        <v>0</v>
      </c>
      <c r="AW486" s="18">
        <f t="shared" si="311"/>
        <v>0</v>
      </c>
      <c r="AX486" s="124"/>
      <c r="AY486" s="133" t="e">
        <f t="shared" si="313"/>
        <v>#DIV/0!</v>
      </c>
      <c r="AZ486" s="133" t="e">
        <f t="shared" si="314"/>
        <v>#DIV/0!</v>
      </c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33" t="e">
        <f t="shared" si="315"/>
        <v>#DIV/0!</v>
      </c>
      <c r="BL486" s="18"/>
    </row>
    <row r="487" spans="1:64">
      <c r="A487" s="17">
        <v>30565</v>
      </c>
      <c r="B487" s="17" t="s">
        <v>954</v>
      </c>
      <c r="C487" s="18"/>
      <c r="D487" s="18"/>
      <c r="E487" s="18"/>
      <c r="F487" s="18">
        <v>15195156</v>
      </c>
      <c r="G487" s="18">
        <f t="shared" si="321"/>
        <v>15195156</v>
      </c>
      <c r="H487" s="18">
        <v>0</v>
      </c>
      <c r="I487" s="18">
        <v>0</v>
      </c>
      <c r="J487" s="18">
        <f t="shared" si="319"/>
        <v>15195156</v>
      </c>
      <c r="K487" s="18">
        <v>0</v>
      </c>
      <c r="L487" s="18">
        <v>0</v>
      </c>
      <c r="M487" s="18"/>
      <c r="N487" s="18"/>
      <c r="O487" s="18">
        <v>0</v>
      </c>
      <c r="P487" s="18">
        <f t="shared" si="322"/>
        <v>0</v>
      </c>
      <c r="Q487" s="18">
        <f t="shared" si="320"/>
        <v>15195156</v>
      </c>
      <c r="R487" s="18">
        <f t="shared" si="323"/>
        <v>0</v>
      </c>
      <c r="S487" s="124"/>
      <c r="T487" s="18">
        <v>15195156</v>
      </c>
      <c r="U487" s="18"/>
      <c r="V487" s="18"/>
      <c r="W487" s="18"/>
      <c r="X487" s="18">
        <v>1899394.5</v>
      </c>
      <c r="Y487" s="18">
        <v>1899394.5</v>
      </c>
      <c r="Z487" s="18">
        <v>1899394.5</v>
      </c>
      <c r="AA487" s="18">
        <v>1899394.5</v>
      </c>
      <c r="AB487" s="18"/>
      <c r="AC487" s="18">
        <v>1899394.5</v>
      </c>
      <c r="AD487" s="18">
        <v>1899394.5</v>
      </c>
      <c r="AE487" s="18">
        <v>1899394.5</v>
      </c>
      <c r="AF487" s="18">
        <v>1899394.5</v>
      </c>
      <c r="AG487" s="18">
        <f t="shared" si="310"/>
        <v>0</v>
      </c>
      <c r="AH487" s="18">
        <f t="shared" si="317"/>
        <v>15195156</v>
      </c>
      <c r="AI487" s="124"/>
      <c r="AJ487" s="18"/>
      <c r="AK487" s="18">
        <v>0</v>
      </c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>
        <f t="shared" si="312"/>
        <v>0</v>
      </c>
      <c r="AW487" s="18">
        <f t="shared" si="311"/>
        <v>0</v>
      </c>
      <c r="AX487" s="124"/>
      <c r="AY487" s="133" t="e">
        <f t="shared" si="313"/>
        <v>#DIV/0!</v>
      </c>
      <c r="AZ487" s="133" t="e">
        <f t="shared" si="314"/>
        <v>#DIV/0!</v>
      </c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33" t="e">
        <f t="shared" si="315"/>
        <v>#DIV/0!</v>
      </c>
      <c r="BL487" s="18"/>
    </row>
    <row r="488" spans="1:64">
      <c r="A488" s="17">
        <v>30566</v>
      </c>
      <c r="B488" s="17" t="s">
        <v>955</v>
      </c>
      <c r="C488" s="18"/>
      <c r="D488" s="18"/>
      <c r="E488" s="18"/>
      <c r="F488" s="18">
        <v>43918464</v>
      </c>
      <c r="G488" s="18">
        <f t="shared" si="321"/>
        <v>43918464</v>
      </c>
      <c r="H488" s="18">
        <v>0</v>
      </c>
      <c r="I488" s="18">
        <v>0</v>
      </c>
      <c r="J488" s="18">
        <f t="shared" si="319"/>
        <v>43918464</v>
      </c>
      <c r="K488" s="18">
        <v>0</v>
      </c>
      <c r="L488" s="18">
        <v>0</v>
      </c>
      <c r="M488" s="18"/>
      <c r="N488" s="18"/>
      <c r="O488" s="18">
        <v>0</v>
      </c>
      <c r="P488" s="18">
        <f t="shared" si="322"/>
        <v>0</v>
      </c>
      <c r="Q488" s="18">
        <f t="shared" si="320"/>
        <v>43918464</v>
      </c>
      <c r="R488" s="18">
        <f t="shared" si="323"/>
        <v>0</v>
      </c>
      <c r="S488" s="124"/>
      <c r="T488" s="18">
        <v>43918464</v>
      </c>
      <c r="U488" s="18"/>
      <c r="V488" s="18"/>
      <c r="W488" s="18"/>
      <c r="X488" s="18">
        <v>5489808</v>
      </c>
      <c r="Y488" s="18">
        <v>5489808</v>
      </c>
      <c r="Z488" s="18">
        <v>5489808</v>
      </c>
      <c r="AA488" s="18">
        <v>5489808</v>
      </c>
      <c r="AB488" s="18"/>
      <c r="AC488" s="18">
        <v>5489808</v>
      </c>
      <c r="AD488" s="18">
        <v>5489808</v>
      </c>
      <c r="AE488" s="18">
        <v>5489808</v>
      </c>
      <c r="AF488" s="18">
        <v>5489808</v>
      </c>
      <c r="AG488" s="18">
        <f t="shared" si="310"/>
        <v>0</v>
      </c>
      <c r="AH488" s="18">
        <f t="shared" si="317"/>
        <v>43918464</v>
      </c>
      <c r="AI488" s="124"/>
      <c r="AJ488" s="18"/>
      <c r="AK488" s="18">
        <v>0</v>
      </c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>
        <f t="shared" si="312"/>
        <v>0</v>
      </c>
      <c r="AW488" s="18">
        <f t="shared" si="311"/>
        <v>0</v>
      </c>
      <c r="AX488" s="124"/>
      <c r="AY488" s="133" t="e">
        <f t="shared" si="313"/>
        <v>#DIV/0!</v>
      </c>
      <c r="AZ488" s="133" t="e">
        <f t="shared" si="314"/>
        <v>#DIV/0!</v>
      </c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33" t="e">
        <f t="shared" si="315"/>
        <v>#DIV/0!</v>
      </c>
      <c r="BL488" s="18"/>
    </row>
    <row r="489" spans="1:64">
      <c r="A489" s="17">
        <v>30567</v>
      </c>
      <c r="B489" s="17" t="s">
        <v>956</v>
      </c>
      <c r="C489" s="18"/>
      <c r="D489" s="18"/>
      <c r="E489" s="18"/>
      <c r="F489" s="18">
        <v>30000000</v>
      </c>
      <c r="G489" s="18">
        <f t="shared" si="321"/>
        <v>30000000</v>
      </c>
      <c r="H489" s="18">
        <v>0</v>
      </c>
      <c r="I489" s="18">
        <v>0</v>
      </c>
      <c r="J489" s="18">
        <f t="shared" si="319"/>
        <v>30000000</v>
      </c>
      <c r="K489" s="18">
        <v>0</v>
      </c>
      <c r="L489" s="18">
        <v>0</v>
      </c>
      <c r="M489" s="18"/>
      <c r="N489" s="18"/>
      <c r="O489" s="18">
        <v>0</v>
      </c>
      <c r="P489" s="18">
        <f t="shared" si="322"/>
        <v>0</v>
      </c>
      <c r="Q489" s="18">
        <f t="shared" si="320"/>
        <v>30000000</v>
      </c>
      <c r="R489" s="18">
        <f t="shared" si="323"/>
        <v>0</v>
      </c>
      <c r="S489" s="124"/>
      <c r="T489" s="18">
        <v>30000000</v>
      </c>
      <c r="U489" s="18"/>
      <c r="V489" s="18"/>
      <c r="W489" s="18"/>
      <c r="X489" s="18">
        <f>+T489</f>
        <v>30000000</v>
      </c>
      <c r="Y489" s="18"/>
      <c r="Z489" s="18"/>
      <c r="AA489" s="18"/>
      <c r="AB489" s="18"/>
      <c r="AC489" s="18"/>
      <c r="AD489" s="18"/>
      <c r="AE489" s="18"/>
      <c r="AF489" s="18"/>
      <c r="AG489" s="18">
        <f t="shared" si="310"/>
        <v>0</v>
      </c>
      <c r="AH489" s="18">
        <f t="shared" si="317"/>
        <v>30000000</v>
      </c>
      <c r="AI489" s="124"/>
      <c r="AJ489" s="18"/>
      <c r="AK489" s="18">
        <v>0</v>
      </c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>
        <f t="shared" si="312"/>
        <v>0</v>
      </c>
      <c r="AW489" s="18">
        <f t="shared" si="311"/>
        <v>0</v>
      </c>
      <c r="AX489" s="124"/>
      <c r="AY489" s="133" t="e">
        <f t="shared" si="313"/>
        <v>#DIV/0!</v>
      </c>
      <c r="AZ489" s="133" t="e">
        <f t="shared" si="314"/>
        <v>#DIV/0!</v>
      </c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33" t="e">
        <f t="shared" si="315"/>
        <v>#DIV/0!</v>
      </c>
      <c r="BL489" s="18"/>
    </row>
    <row r="490" spans="1:64">
      <c r="A490" s="17">
        <v>30568</v>
      </c>
      <c r="B490" s="17" t="s">
        <v>957</v>
      </c>
      <c r="C490" s="18"/>
      <c r="D490" s="18"/>
      <c r="E490" s="18"/>
      <c r="F490" s="18">
        <v>265476062</v>
      </c>
      <c r="G490" s="18">
        <f t="shared" si="321"/>
        <v>265476062</v>
      </c>
      <c r="H490" s="18">
        <v>0</v>
      </c>
      <c r="I490" s="18">
        <v>0</v>
      </c>
      <c r="J490" s="18">
        <f t="shared" si="319"/>
        <v>265476062</v>
      </c>
      <c r="K490" s="18">
        <v>0</v>
      </c>
      <c r="L490" s="18">
        <v>0</v>
      </c>
      <c r="M490" s="18"/>
      <c r="N490" s="18"/>
      <c r="O490" s="18">
        <v>0</v>
      </c>
      <c r="P490" s="18">
        <f t="shared" si="322"/>
        <v>0</v>
      </c>
      <c r="Q490" s="18">
        <f t="shared" si="320"/>
        <v>265476062</v>
      </c>
      <c r="R490" s="18">
        <f t="shared" si="323"/>
        <v>0</v>
      </c>
      <c r="S490" s="124"/>
      <c r="T490" s="18">
        <v>265476062</v>
      </c>
      <c r="U490" s="18"/>
      <c r="V490" s="18"/>
      <c r="W490" s="18"/>
      <c r="X490" s="18"/>
      <c r="Y490" s="18">
        <v>265476062</v>
      </c>
      <c r="Z490" s="18"/>
      <c r="AA490" s="18"/>
      <c r="AB490" s="18"/>
      <c r="AC490" s="18"/>
      <c r="AD490" s="18"/>
      <c r="AE490" s="18"/>
      <c r="AF490" s="18"/>
      <c r="AG490" s="18">
        <f t="shared" si="310"/>
        <v>0</v>
      </c>
      <c r="AH490" s="18">
        <f t="shared" si="317"/>
        <v>265476062</v>
      </c>
      <c r="AI490" s="124"/>
      <c r="AJ490" s="18"/>
      <c r="AK490" s="18">
        <v>0</v>
      </c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>
        <f t="shared" si="312"/>
        <v>0</v>
      </c>
      <c r="AW490" s="18">
        <f t="shared" si="311"/>
        <v>0</v>
      </c>
      <c r="AX490" s="124"/>
      <c r="AY490" s="133" t="e">
        <f t="shared" si="313"/>
        <v>#DIV/0!</v>
      </c>
      <c r="AZ490" s="133" t="e">
        <f t="shared" si="314"/>
        <v>#DIV/0!</v>
      </c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33" t="e">
        <f t="shared" si="315"/>
        <v>#DIV/0!</v>
      </c>
      <c r="BL490" s="18"/>
    </row>
    <row r="491" spans="1:64">
      <c r="A491" s="17">
        <v>30569</v>
      </c>
      <c r="B491" s="17" t="s">
        <v>958</v>
      </c>
      <c r="C491" s="18"/>
      <c r="D491" s="18"/>
      <c r="E491" s="18"/>
      <c r="F491" s="18">
        <v>61611.6</v>
      </c>
      <c r="G491" s="18">
        <f t="shared" si="321"/>
        <v>61611.6</v>
      </c>
      <c r="H491" s="18">
        <v>0</v>
      </c>
      <c r="I491" s="18">
        <v>0</v>
      </c>
      <c r="J491" s="18">
        <f t="shared" si="319"/>
        <v>61611.6</v>
      </c>
      <c r="K491" s="18">
        <v>0</v>
      </c>
      <c r="L491" s="18">
        <v>0</v>
      </c>
      <c r="M491" s="18"/>
      <c r="N491" s="18"/>
      <c r="O491" s="18">
        <v>0</v>
      </c>
      <c r="P491" s="18">
        <f t="shared" si="322"/>
        <v>0</v>
      </c>
      <c r="Q491" s="18">
        <f t="shared" si="320"/>
        <v>61611.6</v>
      </c>
      <c r="R491" s="18">
        <f t="shared" si="323"/>
        <v>0</v>
      </c>
      <c r="S491" s="124"/>
      <c r="T491" s="18">
        <v>61611.6</v>
      </c>
      <c r="U491" s="18"/>
      <c r="V491" s="18"/>
      <c r="W491" s="18"/>
      <c r="X491" s="18">
        <f>+T491</f>
        <v>61611.6</v>
      </c>
      <c r="Y491" s="18"/>
      <c r="Z491" s="18"/>
      <c r="AA491" s="18"/>
      <c r="AB491" s="18"/>
      <c r="AC491" s="18"/>
      <c r="AD491" s="18"/>
      <c r="AE491" s="18"/>
      <c r="AF491" s="18"/>
      <c r="AG491" s="18">
        <f t="shared" si="310"/>
        <v>0</v>
      </c>
      <c r="AH491" s="18">
        <f t="shared" si="317"/>
        <v>61611.6</v>
      </c>
      <c r="AI491" s="124"/>
      <c r="AJ491" s="18"/>
      <c r="AK491" s="18">
        <v>0</v>
      </c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>
        <f t="shared" si="312"/>
        <v>0</v>
      </c>
      <c r="AW491" s="18">
        <f t="shared" si="311"/>
        <v>0</v>
      </c>
      <c r="AX491" s="124"/>
      <c r="AY491" s="133" t="e">
        <f t="shared" si="313"/>
        <v>#DIV/0!</v>
      </c>
      <c r="AZ491" s="133" t="e">
        <f t="shared" si="314"/>
        <v>#DIV/0!</v>
      </c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33" t="e">
        <f t="shared" si="315"/>
        <v>#DIV/0!</v>
      </c>
      <c r="BL491" s="18"/>
    </row>
    <row r="492" spans="1:64">
      <c r="A492" s="17">
        <v>30570</v>
      </c>
      <c r="B492" s="17" t="s">
        <v>959</v>
      </c>
      <c r="C492" s="18"/>
      <c r="D492" s="18"/>
      <c r="E492" s="18"/>
      <c r="F492" s="18">
        <v>70000000</v>
      </c>
      <c r="G492" s="18">
        <f t="shared" si="321"/>
        <v>70000000</v>
      </c>
      <c r="H492" s="18">
        <v>0</v>
      </c>
      <c r="I492" s="18">
        <v>0</v>
      </c>
      <c r="J492" s="18">
        <f t="shared" si="319"/>
        <v>70000000</v>
      </c>
      <c r="K492" s="18">
        <v>0</v>
      </c>
      <c r="L492" s="18">
        <v>0</v>
      </c>
      <c r="M492" s="18"/>
      <c r="N492" s="18"/>
      <c r="O492" s="18">
        <v>0</v>
      </c>
      <c r="P492" s="18">
        <f t="shared" si="322"/>
        <v>0</v>
      </c>
      <c r="Q492" s="18">
        <f t="shared" si="320"/>
        <v>70000000</v>
      </c>
      <c r="R492" s="18">
        <f t="shared" si="323"/>
        <v>0</v>
      </c>
      <c r="S492" s="124"/>
      <c r="T492" s="18">
        <v>70000000</v>
      </c>
      <c r="U492" s="18"/>
      <c r="V492" s="18"/>
      <c r="W492" s="18"/>
      <c r="X492" s="18">
        <v>8750000</v>
      </c>
      <c r="Y492" s="18">
        <v>8750000</v>
      </c>
      <c r="Z492" s="18">
        <v>8750000</v>
      </c>
      <c r="AA492" s="18">
        <v>8750000</v>
      </c>
      <c r="AB492" s="18"/>
      <c r="AC492" s="18">
        <v>8750000</v>
      </c>
      <c r="AD492" s="18">
        <v>8750000</v>
      </c>
      <c r="AE492" s="18">
        <v>8750000</v>
      </c>
      <c r="AF492" s="18">
        <v>8750000</v>
      </c>
      <c r="AG492" s="18">
        <f t="shared" si="310"/>
        <v>0</v>
      </c>
      <c r="AH492" s="18">
        <f t="shared" si="317"/>
        <v>70000000</v>
      </c>
      <c r="AI492" s="124"/>
      <c r="AJ492" s="18"/>
      <c r="AK492" s="18">
        <v>0</v>
      </c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>
        <f t="shared" si="312"/>
        <v>0</v>
      </c>
      <c r="AW492" s="18">
        <f t="shared" si="311"/>
        <v>0</v>
      </c>
      <c r="AX492" s="124"/>
      <c r="AY492" s="133" t="e">
        <f t="shared" si="313"/>
        <v>#DIV/0!</v>
      </c>
      <c r="AZ492" s="133" t="e">
        <f t="shared" si="314"/>
        <v>#DIV/0!</v>
      </c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33" t="e">
        <f t="shared" si="315"/>
        <v>#DIV/0!</v>
      </c>
      <c r="BL492" s="18"/>
    </row>
    <row r="493" spans="1:64">
      <c r="A493" s="17">
        <v>30571</v>
      </c>
      <c r="B493" s="17" t="s">
        <v>960</v>
      </c>
      <c r="C493" s="18"/>
      <c r="D493" s="18"/>
      <c r="E493" s="18"/>
      <c r="F493" s="18">
        <v>210023987.33000001</v>
      </c>
      <c r="G493" s="18">
        <f t="shared" si="321"/>
        <v>210023987.33000001</v>
      </c>
      <c r="H493" s="18">
        <v>0</v>
      </c>
      <c r="I493" s="18">
        <v>0</v>
      </c>
      <c r="J493" s="18">
        <f t="shared" si="319"/>
        <v>210023987.33000001</v>
      </c>
      <c r="K493" s="18">
        <v>0</v>
      </c>
      <c r="L493" s="18">
        <v>0</v>
      </c>
      <c r="M493" s="18"/>
      <c r="N493" s="18"/>
      <c r="O493" s="18">
        <v>0</v>
      </c>
      <c r="P493" s="18">
        <f t="shared" si="322"/>
        <v>0</v>
      </c>
      <c r="Q493" s="18">
        <f t="shared" si="320"/>
        <v>210023987.33000001</v>
      </c>
      <c r="R493" s="18">
        <f t="shared" si="323"/>
        <v>0</v>
      </c>
      <c r="S493" s="124"/>
      <c r="T493" s="18">
        <v>210023987.33000001</v>
      </c>
      <c r="U493" s="18"/>
      <c r="V493" s="18"/>
      <c r="W493" s="18"/>
      <c r="X493" s="18">
        <f>+T493</f>
        <v>210023987.33000001</v>
      </c>
      <c r="Y493" s="18"/>
      <c r="Z493" s="18"/>
      <c r="AA493" s="18"/>
      <c r="AB493" s="18"/>
      <c r="AC493" s="18"/>
      <c r="AD493" s="18"/>
      <c r="AE493" s="18"/>
      <c r="AF493" s="18"/>
      <c r="AG493" s="18">
        <f t="shared" si="310"/>
        <v>0</v>
      </c>
      <c r="AH493" s="18">
        <f t="shared" si="317"/>
        <v>210023987.33000001</v>
      </c>
      <c r="AI493" s="124"/>
      <c r="AJ493" s="18"/>
      <c r="AK493" s="18">
        <v>0</v>
      </c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>
        <f t="shared" si="312"/>
        <v>0</v>
      </c>
      <c r="AW493" s="18">
        <f t="shared" si="311"/>
        <v>0</v>
      </c>
      <c r="AX493" s="124"/>
      <c r="AY493" s="133" t="e">
        <f t="shared" si="313"/>
        <v>#DIV/0!</v>
      </c>
      <c r="AZ493" s="133" t="e">
        <f t="shared" si="314"/>
        <v>#DIV/0!</v>
      </c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33" t="e">
        <f t="shared" si="315"/>
        <v>#DIV/0!</v>
      </c>
      <c r="BL493" s="18"/>
    </row>
    <row r="494" spans="1:64">
      <c r="A494" s="17">
        <v>30572</v>
      </c>
      <c r="B494" s="17" t="s">
        <v>961</v>
      </c>
      <c r="C494" s="18"/>
      <c r="D494" s="18"/>
      <c r="E494" s="18"/>
      <c r="F494" s="18">
        <v>154967941</v>
      </c>
      <c r="G494" s="18">
        <f t="shared" si="321"/>
        <v>154967941</v>
      </c>
      <c r="H494" s="18">
        <v>0</v>
      </c>
      <c r="I494" s="18">
        <v>0</v>
      </c>
      <c r="J494" s="18">
        <f t="shared" si="319"/>
        <v>154967941</v>
      </c>
      <c r="K494" s="18">
        <v>0</v>
      </c>
      <c r="L494" s="18">
        <v>0</v>
      </c>
      <c r="M494" s="18"/>
      <c r="N494" s="18"/>
      <c r="O494" s="18">
        <v>0</v>
      </c>
      <c r="P494" s="18">
        <f t="shared" si="322"/>
        <v>0</v>
      </c>
      <c r="Q494" s="18">
        <f t="shared" si="320"/>
        <v>154967941</v>
      </c>
      <c r="R494" s="18">
        <f t="shared" si="323"/>
        <v>0</v>
      </c>
      <c r="S494" s="124"/>
      <c r="T494" s="18">
        <v>154967941</v>
      </c>
      <c r="U494" s="18"/>
      <c r="V494" s="18"/>
      <c r="W494" s="18"/>
      <c r="X494" s="18"/>
      <c r="Y494" s="18"/>
      <c r="Z494" s="18">
        <f>+T494</f>
        <v>154967941</v>
      </c>
      <c r="AA494" s="18"/>
      <c r="AB494" s="18"/>
      <c r="AC494" s="18"/>
      <c r="AD494" s="18"/>
      <c r="AE494" s="18"/>
      <c r="AF494" s="18"/>
      <c r="AG494" s="18">
        <f t="shared" si="310"/>
        <v>0</v>
      </c>
      <c r="AH494" s="18">
        <f t="shared" si="317"/>
        <v>154967941</v>
      </c>
      <c r="AI494" s="124"/>
      <c r="AJ494" s="18"/>
      <c r="AK494" s="18">
        <v>0</v>
      </c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>
        <f t="shared" si="312"/>
        <v>0</v>
      </c>
      <c r="AW494" s="18">
        <f t="shared" si="311"/>
        <v>0</v>
      </c>
      <c r="AX494" s="124"/>
      <c r="AY494" s="133" t="e">
        <f t="shared" si="313"/>
        <v>#DIV/0!</v>
      </c>
      <c r="AZ494" s="133" t="e">
        <f t="shared" si="314"/>
        <v>#DIV/0!</v>
      </c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33" t="e">
        <f t="shared" si="315"/>
        <v>#DIV/0!</v>
      </c>
      <c r="BL494" s="18"/>
    </row>
    <row r="495" spans="1:64">
      <c r="A495" s="17">
        <v>30573</v>
      </c>
      <c r="B495" s="17" t="s">
        <v>962</v>
      </c>
      <c r="C495" s="18"/>
      <c r="D495" s="18"/>
      <c r="E495" s="18"/>
      <c r="F495" s="18">
        <v>12744292.59</v>
      </c>
      <c r="G495" s="18">
        <f t="shared" si="321"/>
        <v>12744292.59</v>
      </c>
      <c r="H495" s="18">
        <v>0</v>
      </c>
      <c r="I495" s="18">
        <v>0</v>
      </c>
      <c r="J495" s="18">
        <f t="shared" si="319"/>
        <v>12744292.59</v>
      </c>
      <c r="K495" s="18">
        <v>0</v>
      </c>
      <c r="L495" s="18">
        <v>0</v>
      </c>
      <c r="M495" s="18"/>
      <c r="N495" s="18"/>
      <c r="O495" s="18">
        <v>0</v>
      </c>
      <c r="P495" s="18">
        <f t="shared" si="322"/>
        <v>0</v>
      </c>
      <c r="Q495" s="18">
        <f t="shared" si="320"/>
        <v>12744292.59</v>
      </c>
      <c r="R495" s="18">
        <f t="shared" si="323"/>
        <v>0</v>
      </c>
      <c r="S495" s="124"/>
      <c r="T495" s="18">
        <v>12744292.59</v>
      </c>
      <c r="U495" s="18"/>
      <c r="V495" s="18"/>
      <c r="W495" s="18"/>
      <c r="X495" s="18">
        <f>+T495</f>
        <v>12744292.59</v>
      </c>
      <c r="Y495" s="18"/>
      <c r="Z495" s="18"/>
      <c r="AA495" s="18"/>
      <c r="AB495" s="18"/>
      <c r="AC495" s="18"/>
      <c r="AD495" s="18"/>
      <c r="AE495" s="18"/>
      <c r="AF495" s="18"/>
      <c r="AG495" s="18">
        <f t="shared" si="310"/>
        <v>0</v>
      </c>
      <c r="AH495" s="18">
        <f t="shared" si="317"/>
        <v>12744292.59</v>
      </c>
      <c r="AI495" s="124"/>
      <c r="AJ495" s="18"/>
      <c r="AK495" s="18">
        <v>0</v>
      </c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>
        <f t="shared" si="312"/>
        <v>0</v>
      </c>
      <c r="AW495" s="18">
        <f t="shared" si="311"/>
        <v>0</v>
      </c>
      <c r="AX495" s="124"/>
      <c r="AY495" s="133" t="e">
        <f t="shared" si="313"/>
        <v>#DIV/0!</v>
      </c>
      <c r="AZ495" s="133" t="e">
        <f t="shared" si="314"/>
        <v>#DIV/0!</v>
      </c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33" t="e">
        <f t="shared" si="315"/>
        <v>#DIV/0!</v>
      </c>
      <c r="BL495" s="18"/>
    </row>
    <row r="496" spans="1:64">
      <c r="A496" s="17">
        <v>30574</v>
      </c>
      <c r="B496" s="17" t="s">
        <v>963</v>
      </c>
      <c r="C496" s="18"/>
      <c r="D496" s="18"/>
      <c r="E496" s="18"/>
      <c r="F496" s="18">
        <v>1610103.01</v>
      </c>
      <c r="G496" s="18">
        <f t="shared" si="321"/>
        <v>1610103.01</v>
      </c>
      <c r="H496" s="18">
        <v>0</v>
      </c>
      <c r="I496" s="18">
        <v>0</v>
      </c>
      <c r="J496" s="18">
        <f t="shared" si="319"/>
        <v>1610103.01</v>
      </c>
      <c r="K496" s="18">
        <v>0</v>
      </c>
      <c r="L496" s="18">
        <v>0</v>
      </c>
      <c r="M496" s="18"/>
      <c r="N496" s="18"/>
      <c r="O496" s="18">
        <v>0</v>
      </c>
      <c r="P496" s="18">
        <f t="shared" si="322"/>
        <v>0</v>
      </c>
      <c r="Q496" s="18">
        <f t="shared" si="320"/>
        <v>1610103.01</v>
      </c>
      <c r="R496" s="18">
        <f t="shared" si="323"/>
        <v>0</v>
      </c>
      <c r="S496" s="124"/>
      <c r="T496" s="18">
        <v>1610103.01</v>
      </c>
      <c r="U496" s="18"/>
      <c r="V496" s="18"/>
      <c r="W496" s="18"/>
      <c r="X496" s="18">
        <f>+T496</f>
        <v>1610103.01</v>
      </c>
      <c r="Y496" s="18"/>
      <c r="Z496" s="18"/>
      <c r="AA496" s="18"/>
      <c r="AB496" s="18"/>
      <c r="AC496" s="18"/>
      <c r="AD496" s="18"/>
      <c r="AE496" s="18"/>
      <c r="AF496" s="18"/>
      <c r="AG496" s="18">
        <f t="shared" si="310"/>
        <v>0</v>
      </c>
      <c r="AH496" s="18">
        <f t="shared" si="317"/>
        <v>1610103.01</v>
      </c>
      <c r="AI496" s="124"/>
      <c r="AJ496" s="18"/>
      <c r="AK496" s="18">
        <v>0</v>
      </c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>
        <f t="shared" si="312"/>
        <v>0</v>
      </c>
      <c r="AW496" s="18">
        <f t="shared" si="311"/>
        <v>0</v>
      </c>
      <c r="AX496" s="124"/>
      <c r="AY496" s="133" t="e">
        <f t="shared" si="313"/>
        <v>#DIV/0!</v>
      </c>
      <c r="AZ496" s="133" t="e">
        <f t="shared" si="314"/>
        <v>#DIV/0!</v>
      </c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33" t="e">
        <f t="shared" si="315"/>
        <v>#DIV/0!</v>
      </c>
      <c r="BL496" s="18"/>
    </row>
    <row r="497" spans="1:64">
      <c r="A497" s="17">
        <v>30575</v>
      </c>
      <c r="B497" s="17" t="s">
        <v>964</v>
      </c>
      <c r="C497" s="18"/>
      <c r="D497" s="18"/>
      <c r="E497" s="18"/>
      <c r="F497" s="18">
        <v>41133065.219999999</v>
      </c>
      <c r="G497" s="18">
        <f t="shared" si="321"/>
        <v>41133065.219999999</v>
      </c>
      <c r="H497" s="18">
        <v>0</v>
      </c>
      <c r="I497" s="18">
        <v>0</v>
      </c>
      <c r="J497" s="18">
        <f t="shared" si="319"/>
        <v>41133065.219999999</v>
      </c>
      <c r="K497" s="18">
        <v>0</v>
      </c>
      <c r="L497" s="18">
        <v>0</v>
      </c>
      <c r="M497" s="18"/>
      <c r="N497" s="18"/>
      <c r="O497" s="18">
        <v>0</v>
      </c>
      <c r="P497" s="18">
        <f t="shared" si="322"/>
        <v>0</v>
      </c>
      <c r="Q497" s="18">
        <f t="shared" si="320"/>
        <v>41133065.219999999</v>
      </c>
      <c r="R497" s="18">
        <f t="shared" si="323"/>
        <v>0</v>
      </c>
      <c r="S497" s="124"/>
      <c r="T497" s="18">
        <v>41133065.219999999</v>
      </c>
      <c r="U497" s="18"/>
      <c r="V497" s="18"/>
      <c r="W497" s="18"/>
      <c r="X497" s="18"/>
      <c r="Y497" s="18"/>
      <c r="Z497" s="18"/>
      <c r="AA497" s="18"/>
      <c r="AB497" s="18"/>
      <c r="AC497" s="18">
        <v>10283266.305</v>
      </c>
      <c r="AD497" s="18">
        <v>10283266.305</v>
      </c>
      <c r="AE497" s="18">
        <v>10283266.305</v>
      </c>
      <c r="AF497" s="18">
        <v>10283266.305</v>
      </c>
      <c r="AG497" s="18">
        <f t="shared" si="310"/>
        <v>0</v>
      </c>
      <c r="AH497" s="18">
        <f t="shared" si="317"/>
        <v>41133065.219999999</v>
      </c>
      <c r="AI497" s="124"/>
      <c r="AJ497" s="18"/>
      <c r="AK497" s="18">
        <v>0</v>
      </c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>
        <f t="shared" si="312"/>
        <v>0</v>
      </c>
      <c r="AW497" s="18">
        <f t="shared" si="311"/>
        <v>0</v>
      </c>
      <c r="AX497" s="124"/>
      <c r="AY497" s="133" t="e">
        <f t="shared" si="313"/>
        <v>#DIV/0!</v>
      </c>
      <c r="AZ497" s="133" t="e">
        <f t="shared" si="314"/>
        <v>#DIV/0!</v>
      </c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33" t="e">
        <f t="shared" si="315"/>
        <v>#DIV/0!</v>
      </c>
      <c r="BL497" s="18"/>
    </row>
    <row r="498" spans="1:64">
      <c r="A498" s="17">
        <v>30576</v>
      </c>
      <c r="B498" s="17" t="s">
        <v>965</v>
      </c>
      <c r="C498" s="18"/>
      <c r="D498" s="18"/>
      <c r="E498" s="18"/>
      <c r="F498" s="18">
        <v>343327388.81</v>
      </c>
      <c r="G498" s="18">
        <f t="shared" si="321"/>
        <v>343327388.81</v>
      </c>
      <c r="H498" s="18">
        <v>0</v>
      </c>
      <c r="I498" s="18">
        <v>0</v>
      </c>
      <c r="J498" s="18">
        <f t="shared" si="319"/>
        <v>343327388.81</v>
      </c>
      <c r="K498" s="18">
        <v>0</v>
      </c>
      <c r="L498" s="18">
        <v>0</v>
      </c>
      <c r="M498" s="18"/>
      <c r="N498" s="18"/>
      <c r="O498" s="18">
        <v>0</v>
      </c>
      <c r="P498" s="18">
        <f t="shared" si="322"/>
        <v>0</v>
      </c>
      <c r="Q498" s="18">
        <f t="shared" si="320"/>
        <v>343327388.81</v>
      </c>
      <c r="R498" s="18">
        <f t="shared" si="323"/>
        <v>0</v>
      </c>
      <c r="S498" s="124"/>
      <c r="T498" s="18">
        <v>343327388.81</v>
      </c>
      <c r="U498" s="18"/>
      <c r="V498" s="18"/>
      <c r="W498" s="18">
        <v>34332738.880999997</v>
      </c>
      <c r="X498" s="18">
        <v>34332738.880999997</v>
      </c>
      <c r="Y498" s="18">
        <v>34332738.880999997</v>
      </c>
      <c r="Z498" s="18">
        <v>34332738.880999997</v>
      </c>
      <c r="AA498" s="18">
        <v>34332738.880999997</v>
      </c>
      <c r="AB498" s="18">
        <v>34332738.880999997</v>
      </c>
      <c r="AC498" s="18">
        <v>34332738.880999997</v>
      </c>
      <c r="AD498" s="18">
        <v>34332738.880999997</v>
      </c>
      <c r="AE498" s="18">
        <v>34332738.880999997</v>
      </c>
      <c r="AF498" s="18">
        <v>34332738.880999997</v>
      </c>
      <c r="AG498" s="18">
        <f t="shared" si="310"/>
        <v>0</v>
      </c>
      <c r="AH498" s="18">
        <f t="shared" si="317"/>
        <v>343327388.80999988</v>
      </c>
      <c r="AI498" s="124"/>
      <c r="AJ498" s="18"/>
      <c r="AK498" s="18">
        <v>0</v>
      </c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>
        <f t="shared" si="312"/>
        <v>0</v>
      </c>
      <c r="AW498" s="18">
        <f t="shared" si="311"/>
        <v>0</v>
      </c>
      <c r="AX498" s="124"/>
      <c r="AY498" s="133" t="e">
        <f t="shared" si="313"/>
        <v>#DIV/0!</v>
      </c>
      <c r="AZ498" s="133" t="e">
        <f t="shared" si="314"/>
        <v>#DIV/0!</v>
      </c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33" t="e">
        <f t="shared" si="315"/>
        <v>#DIV/0!</v>
      </c>
      <c r="BL498" s="18"/>
    </row>
    <row r="499" spans="1:64">
      <c r="A499" s="17">
        <v>30580</v>
      </c>
      <c r="B499" s="17" t="s">
        <v>966</v>
      </c>
      <c r="C499" s="18"/>
      <c r="D499" s="18"/>
      <c r="E499" s="18"/>
      <c r="F499" s="18">
        <v>55000000</v>
      </c>
      <c r="G499" s="18">
        <f t="shared" si="321"/>
        <v>55000000</v>
      </c>
      <c r="H499" s="18">
        <v>0</v>
      </c>
      <c r="I499" s="18">
        <v>0</v>
      </c>
      <c r="J499" s="18">
        <f t="shared" si="319"/>
        <v>55000000</v>
      </c>
      <c r="K499" s="18">
        <v>0</v>
      </c>
      <c r="L499" s="18">
        <v>0</v>
      </c>
      <c r="M499" s="18"/>
      <c r="N499" s="18"/>
      <c r="O499" s="18">
        <v>0</v>
      </c>
      <c r="P499" s="18">
        <f t="shared" si="322"/>
        <v>0</v>
      </c>
      <c r="Q499" s="18">
        <f t="shared" si="320"/>
        <v>55000000</v>
      </c>
      <c r="R499" s="18">
        <f t="shared" si="323"/>
        <v>0</v>
      </c>
      <c r="S499" s="124"/>
      <c r="T499" s="18">
        <v>55000000</v>
      </c>
      <c r="U499" s="18"/>
      <c r="V499" s="18"/>
      <c r="W499" s="18">
        <v>5500000</v>
      </c>
      <c r="X499" s="18">
        <v>5500000</v>
      </c>
      <c r="Y499" s="18">
        <v>5500000</v>
      </c>
      <c r="Z499" s="18">
        <v>5500000</v>
      </c>
      <c r="AA499" s="18">
        <v>5500000</v>
      </c>
      <c r="AB499" s="18">
        <v>5500000</v>
      </c>
      <c r="AC499" s="18">
        <v>5500000</v>
      </c>
      <c r="AD499" s="18">
        <v>5500000</v>
      </c>
      <c r="AE499" s="18">
        <v>5500000</v>
      </c>
      <c r="AF499" s="18">
        <v>5500000</v>
      </c>
      <c r="AG499" s="18">
        <f t="shared" si="310"/>
        <v>0</v>
      </c>
      <c r="AH499" s="18">
        <f t="shared" si="317"/>
        <v>55000000</v>
      </c>
      <c r="AI499" s="124"/>
      <c r="AJ499" s="18"/>
      <c r="AK499" s="18">
        <v>0</v>
      </c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>
        <f t="shared" si="312"/>
        <v>0</v>
      </c>
      <c r="AW499" s="18">
        <f t="shared" si="311"/>
        <v>0</v>
      </c>
      <c r="AX499" s="124"/>
      <c r="AY499" s="133" t="e">
        <f t="shared" si="313"/>
        <v>#DIV/0!</v>
      </c>
      <c r="AZ499" s="133" t="e">
        <f t="shared" si="314"/>
        <v>#DIV/0!</v>
      </c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33" t="e">
        <f t="shared" si="315"/>
        <v>#DIV/0!</v>
      </c>
      <c r="BL499" s="18"/>
    </row>
    <row r="500" spans="1:64">
      <c r="A500" s="17">
        <v>30581</v>
      </c>
      <c r="B500" s="17" t="s">
        <v>967</v>
      </c>
      <c r="C500" s="18"/>
      <c r="D500" s="18"/>
      <c r="E500" s="18"/>
      <c r="F500" s="18">
        <v>56425937.619999997</v>
      </c>
      <c r="G500" s="18">
        <f t="shared" si="321"/>
        <v>56425937.619999997</v>
      </c>
      <c r="H500" s="18">
        <v>0</v>
      </c>
      <c r="I500" s="18">
        <v>0</v>
      </c>
      <c r="J500" s="18">
        <f t="shared" si="319"/>
        <v>56425937.619999997</v>
      </c>
      <c r="K500" s="18">
        <v>0</v>
      </c>
      <c r="L500" s="18">
        <v>0</v>
      </c>
      <c r="M500" s="18"/>
      <c r="N500" s="18"/>
      <c r="O500" s="18">
        <v>0</v>
      </c>
      <c r="P500" s="18">
        <f t="shared" si="322"/>
        <v>0</v>
      </c>
      <c r="Q500" s="18">
        <f t="shared" si="320"/>
        <v>56425937.619999997</v>
      </c>
      <c r="R500" s="18">
        <f t="shared" si="323"/>
        <v>0</v>
      </c>
      <c r="S500" s="124"/>
      <c r="T500" s="18">
        <v>56425937.619999997</v>
      </c>
      <c r="U500" s="18"/>
      <c r="V500" s="18"/>
      <c r="W500" s="18">
        <v>5642593.7620000001</v>
      </c>
      <c r="X500" s="18">
        <v>5642593.7620000001</v>
      </c>
      <c r="Y500" s="18">
        <v>5642593.7620000001</v>
      </c>
      <c r="Z500" s="18">
        <v>5642593.7620000001</v>
      </c>
      <c r="AA500" s="18">
        <v>5642593.7620000001</v>
      </c>
      <c r="AB500" s="18">
        <v>5642593.7620000001</v>
      </c>
      <c r="AC500" s="18">
        <v>5642593.7620000001</v>
      </c>
      <c r="AD500" s="18">
        <v>5642593.7620000001</v>
      </c>
      <c r="AE500" s="18">
        <v>5642593.7620000001</v>
      </c>
      <c r="AF500" s="18">
        <v>5642593.7620000001</v>
      </c>
      <c r="AG500" s="18">
        <f t="shared" si="310"/>
        <v>0</v>
      </c>
      <c r="AH500" s="18">
        <f t="shared" si="317"/>
        <v>56425937.620000012</v>
      </c>
      <c r="AI500" s="124"/>
      <c r="AJ500" s="18"/>
      <c r="AK500" s="18">
        <v>0</v>
      </c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>
        <f t="shared" si="312"/>
        <v>0</v>
      </c>
      <c r="AW500" s="18">
        <f t="shared" si="311"/>
        <v>0</v>
      </c>
      <c r="AX500" s="124"/>
      <c r="AY500" s="133" t="e">
        <f t="shared" si="313"/>
        <v>#DIV/0!</v>
      </c>
      <c r="AZ500" s="133" t="e">
        <f t="shared" si="314"/>
        <v>#DIV/0!</v>
      </c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33" t="e">
        <f t="shared" si="315"/>
        <v>#DIV/0!</v>
      </c>
      <c r="BL500" s="18"/>
    </row>
    <row r="501" spans="1:64">
      <c r="A501" s="17">
        <v>30582</v>
      </c>
      <c r="B501" s="17" t="s">
        <v>968</v>
      </c>
      <c r="C501" s="18"/>
      <c r="D501" s="18"/>
      <c r="E501" s="18"/>
      <c r="F501" s="18">
        <v>60000000</v>
      </c>
      <c r="G501" s="18">
        <f t="shared" si="321"/>
        <v>60000000</v>
      </c>
      <c r="H501" s="18">
        <v>0</v>
      </c>
      <c r="I501" s="18">
        <v>0</v>
      </c>
      <c r="J501" s="18">
        <f t="shared" si="319"/>
        <v>60000000</v>
      </c>
      <c r="K501" s="18">
        <v>0</v>
      </c>
      <c r="L501" s="18">
        <v>0</v>
      </c>
      <c r="M501" s="18"/>
      <c r="N501" s="18"/>
      <c r="O501" s="18">
        <v>0</v>
      </c>
      <c r="P501" s="18">
        <f t="shared" si="322"/>
        <v>0</v>
      </c>
      <c r="Q501" s="18">
        <f t="shared" si="320"/>
        <v>60000000</v>
      </c>
      <c r="R501" s="18">
        <f t="shared" si="323"/>
        <v>0</v>
      </c>
      <c r="S501" s="124"/>
      <c r="T501" s="18">
        <v>60000000</v>
      </c>
      <c r="U501" s="18"/>
      <c r="V501" s="18"/>
      <c r="W501" s="18">
        <v>6000000</v>
      </c>
      <c r="X501" s="18">
        <v>6000000</v>
      </c>
      <c r="Y501" s="18">
        <v>6000000</v>
      </c>
      <c r="Z501" s="18">
        <v>6000000</v>
      </c>
      <c r="AA501" s="18">
        <v>6000000</v>
      </c>
      <c r="AB501" s="18">
        <v>6000000</v>
      </c>
      <c r="AC501" s="18">
        <v>6000000</v>
      </c>
      <c r="AD501" s="18">
        <v>6000000</v>
      </c>
      <c r="AE501" s="18">
        <v>6000000</v>
      </c>
      <c r="AF501" s="18">
        <v>6000000</v>
      </c>
      <c r="AG501" s="18">
        <f t="shared" si="310"/>
        <v>0</v>
      </c>
      <c r="AH501" s="18">
        <f t="shared" si="317"/>
        <v>60000000</v>
      </c>
      <c r="AI501" s="124"/>
      <c r="AJ501" s="18"/>
      <c r="AK501" s="18">
        <v>0</v>
      </c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>
        <f t="shared" si="312"/>
        <v>0</v>
      </c>
      <c r="AW501" s="18">
        <f t="shared" si="311"/>
        <v>0</v>
      </c>
      <c r="AX501" s="124"/>
      <c r="AY501" s="133" t="e">
        <f t="shared" si="313"/>
        <v>#DIV/0!</v>
      </c>
      <c r="AZ501" s="133" t="e">
        <f t="shared" si="314"/>
        <v>#DIV/0!</v>
      </c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33" t="e">
        <f t="shared" si="315"/>
        <v>#DIV/0!</v>
      </c>
      <c r="BL501" s="18"/>
    </row>
    <row r="502" spans="1:64">
      <c r="A502" s="17">
        <v>30583</v>
      </c>
      <c r="B502" s="17" t="s">
        <v>969</v>
      </c>
      <c r="C502" s="18"/>
      <c r="D502" s="18"/>
      <c r="E502" s="18"/>
      <c r="F502" s="18">
        <v>65000000</v>
      </c>
      <c r="G502" s="18">
        <f t="shared" si="321"/>
        <v>65000000</v>
      </c>
      <c r="H502" s="18">
        <v>0</v>
      </c>
      <c r="I502" s="18">
        <v>0</v>
      </c>
      <c r="J502" s="18">
        <f t="shared" si="319"/>
        <v>65000000</v>
      </c>
      <c r="K502" s="18">
        <v>0</v>
      </c>
      <c r="L502" s="18">
        <v>0</v>
      </c>
      <c r="M502" s="18"/>
      <c r="N502" s="18"/>
      <c r="O502" s="18">
        <v>0</v>
      </c>
      <c r="P502" s="18">
        <f t="shared" si="322"/>
        <v>0</v>
      </c>
      <c r="Q502" s="18">
        <f t="shared" si="320"/>
        <v>65000000</v>
      </c>
      <c r="R502" s="18">
        <f t="shared" si="323"/>
        <v>0</v>
      </c>
      <c r="S502" s="124"/>
      <c r="T502" s="18">
        <v>65000000</v>
      </c>
      <c r="U502" s="18"/>
      <c r="V502" s="18"/>
      <c r="W502" s="18">
        <v>6500000</v>
      </c>
      <c r="X502" s="18">
        <v>6500000</v>
      </c>
      <c r="Y502" s="18">
        <v>6500000</v>
      </c>
      <c r="Z502" s="18">
        <v>6500000</v>
      </c>
      <c r="AA502" s="18">
        <v>6500000</v>
      </c>
      <c r="AB502" s="18">
        <v>6500000</v>
      </c>
      <c r="AC502" s="18">
        <v>6500000</v>
      </c>
      <c r="AD502" s="18">
        <v>6500000</v>
      </c>
      <c r="AE502" s="18">
        <v>6500000</v>
      </c>
      <c r="AF502" s="18">
        <v>6500000</v>
      </c>
      <c r="AG502" s="18">
        <f t="shared" si="310"/>
        <v>0</v>
      </c>
      <c r="AH502" s="18">
        <f t="shared" si="317"/>
        <v>65000000</v>
      </c>
      <c r="AI502" s="124"/>
      <c r="AJ502" s="18"/>
      <c r="AK502" s="18">
        <v>0</v>
      </c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>
        <f t="shared" si="312"/>
        <v>0</v>
      </c>
      <c r="AW502" s="18">
        <f t="shared" si="311"/>
        <v>0</v>
      </c>
      <c r="AX502" s="124"/>
      <c r="AY502" s="133" t="e">
        <f t="shared" si="313"/>
        <v>#DIV/0!</v>
      </c>
      <c r="AZ502" s="133" t="e">
        <f t="shared" si="314"/>
        <v>#DIV/0!</v>
      </c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33" t="e">
        <f t="shared" si="315"/>
        <v>#DIV/0!</v>
      </c>
      <c r="BL502" s="18"/>
    </row>
    <row r="503" spans="1:64">
      <c r="A503" s="17">
        <v>30584</v>
      </c>
      <c r="B503" s="17" t="s">
        <v>970</v>
      </c>
      <c r="C503" s="18"/>
      <c r="D503" s="18"/>
      <c r="E503" s="18"/>
      <c r="F503" s="18">
        <v>55000000</v>
      </c>
      <c r="G503" s="18">
        <f t="shared" si="321"/>
        <v>55000000</v>
      </c>
      <c r="H503" s="18">
        <v>0</v>
      </c>
      <c r="I503" s="18">
        <v>0</v>
      </c>
      <c r="J503" s="18">
        <f t="shared" si="319"/>
        <v>55000000</v>
      </c>
      <c r="K503" s="18">
        <v>0</v>
      </c>
      <c r="L503" s="18">
        <v>0</v>
      </c>
      <c r="M503" s="18"/>
      <c r="N503" s="18"/>
      <c r="O503" s="18">
        <v>0</v>
      </c>
      <c r="P503" s="18">
        <f t="shared" si="322"/>
        <v>0</v>
      </c>
      <c r="Q503" s="18">
        <f t="shared" si="320"/>
        <v>55000000</v>
      </c>
      <c r="R503" s="18">
        <f t="shared" si="323"/>
        <v>0</v>
      </c>
      <c r="S503" s="124"/>
      <c r="T503" s="18">
        <v>55000000</v>
      </c>
      <c r="U503" s="18"/>
      <c r="V503" s="18"/>
      <c r="W503" s="18">
        <v>5500000</v>
      </c>
      <c r="X503" s="18">
        <v>5500000</v>
      </c>
      <c r="Y503" s="18">
        <v>5500000</v>
      </c>
      <c r="Z503" s="18">
        <v>5500000</v>
      </c>
      <c r="AA503" s="18">
        <v>5500000</v>
      </c>
      <c r="AB503" s="18">
        <v>5500000</v>
      </c>
      <c r="AC503" s="18">
        <v>5500000</v>
      </c>
      <c r="AD503" s="18">
        <v>5500000</v>
      </c>
      <c r="AE503" s="18">
        <v>5500000</v>
      </c>
      <c r="AF503" s="18">
        <v>5500000</v>
      </c>
      <c r="AG503" s="18">
        <f t="shared" si="310"/>
        <v>0</v>
      </c>
      <c r="AH503" s="18">
        <f t="shared" si="317"/>
        <v>55000000</v>
      </c>
      <c r="AI503" s="124"/>
      <c r="AJ503" s="18"/>
      <c r="AK503" s="18">
        <v>0</v>
      </c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>
        <f t="shared" si="312"/>
        <v>0</v>
      </c>
      <c r="AW503" s="18">
        <f t="shared" si="311"/>
        <v>0</v>
      </c>
      <c r="AX503" s="124"/>
      <c r="AY503" s="133" t="e">
        <f t="shared" si="313"/>
        <v>#DIV/0!</v>
      </c>
      <c r="AZ503" s="133" t="e">
        <f t="shared" si="314"/>
        <v>#DIV/0!</v>
      </c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33" t="e">
        <f t="shared" si="315"/>
        <v>#DIV/0!</v>
      </c>
      <c r="BL503" s="18"/>
    </row>
    <row r="504" spans="1:64">
      <c r="A504" s="17">
        <v>30585</v>
      </c>
      <c r="B504" s="17" t="s">
        <v>971</v>
      </c>
      <c r="C504" s="18"/>
      <c r="D504" s="18"/>
      <c r="E504" s="18"/>
      <c r="F504" s="18">
        <v>80000000</v>
      </c>
      <c r="G504" s="18">
        <f t="shared" si="321"/>
        <v>80000000</v>
      </c>
      <c r="H504" s="18">
        <v>0</v>
      </c>
      <c r="I504" s="18">
        <v>0</v>
      </c>
      <c r="J504" s="18">
        <f t="shared" si="319"/>
        <v>80000000</v>
      </c>
      <c r="K504" s="18">
        <v>0</v>
      </c>
      <c r="L504" s="18">
        <v>0</v>
      </c>
      <c r="M504" s="18"/>
      <c r="N504" s="18"/>
      <c r="O504" s="18">
        <v>18528571.440000001</v>
      </c>
      <c r="P504" s="18">
        <f t="shared" si="322"/>
        <v>18528571.440000001</v>
      </c>
      <c r="Q504" s="18">
        <f t="shared" si="320"/>
        <v>61471428.560000002</v>
      </c>
      <c r="R504" s="18">
        <f t="shared" si="323"/>
        <v>0</v>
      </c>
      <c r="S504" s="124"/>
      <c r="T504" s="18">
        <v>80000000</v>
      </c>
      <c r="U504" s="18"/>
      <c r="V504" s="18"/>
      <c r="W504" s="18">
        <v>8000000</v>
      </c>
      <c r="X504" s="18">
        <v>8000000</v>
      </c>
      <c r="Y504" s="18">
        <v>8000000</v>
      </c>
      <c r="Z504" s="18">
        <v>8000000</v>
      </c>
      <c r="AA504" s="18">
        <v>8000000</v>
      </c>
      <c r="AB504" s="18">
        <v>8000000</v>
      </c>
      <c r="AC504" s="18">
        <v>8000000</v>
      </c>
      <c r="AD504" s="18">
        <v>8000000</v>
      </c>
      <c r="AE504" s="18">
        <v>8000000</v>
      </c>
      <c r="AF504" s="18">
        <v>8000000</v>
      </c>
      <c r="AG504" s="18">
        <f t="shared" si="310"/>
        <v>0</v>
      </c>
      <c r="AH504" s="18">
        <f t="shared" si="317"/>
        <v>80000000</v>
      </c>
      <c r="AI504" s="124"/>
      <c r="AJ504" s="18"/>
      <c r="AK504" s="18">
        <v>0</v>
      </c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>
        <f t="shared" si="312"/>
        <v>0</v>
      </c>
      <c r="AW504" s="18">
        <f t="shared" si="311"/>
        <v>0</v>
      </c>
      <c r="AX504" s="124"/>
      <c r="AY504" s="133" t="e">
        <f t="shared" si="313"/>
        <v>#DIV/0!</v>
      </c>
      <c r="AZ504" s="133" t="e">
        <f t="shared" si="314"/>
        <v>#DIV/0!</v>
      </c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33" t="e">
        <f t="shared" si="315"/>
        <v>#DIV/0!</v>
      </c>
      <c r="BL504" s="18"/>
    </row>
    <row r="505" spans="1:64">
      <c r="A505" s="17">
        <v>30586</v>
      </c>
      <c r="B505" s="17" t="s">
        <v>972</v>
      </c>
      <c r="C505" s="18"/>
      <c r="D505" s="18"/>
      <c r="E505" s="18"/>
      <c r="F505" s="18">
        <v>65000000</v>
      </c>
      <c r="G505" s="18">
        <f t="shared" si="321"/>
        <v>65000000</v>
      </c>
      <c r="H505" s="18">
        <v>0</v>
      </c>
      <c r="I505" s="18">
        <v>0</v>
      </c>
      <c r="J505" s="18">
        <f t="shared" si="319"/>
        <v>65000000</v>
      </c>
      <c r="K505" s="18">
        <v>0</v>
      </c>
      <c r="L505" s="18">
        <v>0</v>
      </c>
      <c r="M505" s="18"/>
      <c r="N505" s="18"/>
      <c r="O505" s="18">
        <v>0</v>
      </c>
      <c r="P505" s="18">
        <f t="shared" si="322"/>
        <v>0</v>
      </c>
      <c r="Q505" s="18">
        <f t="shared" si="320"/>
        <v>65000000</v>
      </c>
      <c r="R505" s="18">
        <f t="shared" si="323"/>
        <v>0</v>
      </c>
      <c r="S505" s="124"/>
      <c r="T505" s="18">
        <v>65000000</v>
      </c>
      <c r="U505" s="18"/>
      <c r="V505" s="18"/>
      <c r="W505" s="18">
        <v>6500000</v>
      </c>
      <c r="X505" s="18">
        <v>6500000</v>
      </c>
      <c r="Y505" s="18">
        <v>6500000</v>
      </c>
      <c r="Z505" s="18">
        <v>6500000</v>
      </c>
      <c r="AA505" s="18">
        <v>6500000</v>
      </c>
      <c r="AB505" s="18">
        <v>6500000</v>
      </c>
      <c r="AC505" s="18">
        <v>6500000</v>
      </c>
      <c r="AD505" s="18">
        <v>6500000</v>
      </c>
      <c r="AE505" s="18">
        <v>6500000</v>
      </c>
      <c r="AF505" s="18">
        <v>6500000</v>
      </c>
      <c r="AG505" s="18">
        <f t="shared" si="310"/>
        <v>0</v>
      </c>
      <c r="AH505" s="18">
        <f t="shared" si="317"/>
        <v>65000000</v>
      </c>
      <c r="AI505" s="124"/>
      <c r="AJ505" s="18"/>
      <c r="AK505" s="18">
        <v>0</v>
      </c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>
        <f t="shared" si="312"/>
        <v>0</v>
      </c>
      <c r="AW505" s="18">
        <f t="shared" si="311"/>
        <v>0</v>
      </c>
      <c r="AX505" s="124"/>
      <c r="AY505" s="133" t="e">
        <f t="shared" si="313"/>
        <v>#DIV/0!</v>
      </c>
      <c r="AZ505" s="133" t="e">
        <f t="shared" si="314"/>
        <v>#DIV/0!</v>
      </c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33" t="e">
        <f t="shared" si="315"/>
        <v>#DIV/0!</v>
      </c>
      <c r="BL505" s="18"/>
    </row>
    <row r="506" spans="1:64">
      <c r="A506" s="17">
        <v>30587</v>
      </c>
      <c r="B506" s="17" t="s">
        <v>973</v>
      </c>
      <c r="C506" s="18"/>
      <c r="D506" s="18"/>
      <c r="E506" s="18"/>
      <c r="F506" s="18">
        <v>100000000</v>
      </c>
      <c r="G506" s="18">
        <f t="shared" si="321"/>
        <v>100000000</v>
      </c>
      <c r="H506" s="18">
        <v>0</v>
      </c>
      <c r="I506" s="18">
        <v>0</v>
      </c>
      <c r="J506" s="18">
        <f t="shared" si="319"/>
        <v>100000000</v>
      </c>
      <c r="K506" s="18">
        <v>0</v>
      </c>
      <c r="L506" s="18">
        <v>0</v>
      </c>
      <c r="M506" s="18"/>
      <c r="N506" s="18"/>
      <c r="O506" s="18">
        <v>0</v>
      </c>
      <c r="P506" s="18">
        <f t="shared" si="322"/>
        <v>0</v>
      </c>
      <c r="Q506" s="18">
        <f t="shared" si="320"/>
        <v>100000000</v>
      </c>
      <c r="R506" s="18">
        <f t="shared" si="323"/>
        <v>0</v>
      </c>
      <c r="S506" s="124"/>
      <c r="T506" s="18">
        <v>100000000</v>
      </c>
      <c r="U506" s="18"/>
      <c r="V506" s="18"/>
      <c r="W506" s="18">
        <v>10000000</v>
      </c>
      <c r="X506" s="18">
        <v>10000000</v>
      </c>
      <c r="Y506" s="18">
        <v>10000000</v>
      </c>
      <c r="Z506" s="18">
        <v>10000000</v>
      </c>
      <c r="AA506" s="18">
        <v>10000000</v>
      </c>
      <c r="AB506" s="18">
        <v>10000000</v>
      </c>
      <c r="AC506" s="18">
        <v>10000000</v>
      </c>
      <c r="AD506" s="18">
        <v>10000000</v>
      </c>
      <c r="AE506" s="18">
        <v>10000000</v>
      </c>
      <c r="AF506" s="18">
        <v>10000000</v>
      </c>
      <c r="AG506" s="18">
        <f t="shared" si="310"/>
        <v>0</v>
      </c>
      <c r="AH506" s="18">
        <f t="shared" si="317"/>
        <v>100000000</v>
      </c>
      <c r="AI506" s="124"/>
      <c r="AJ506" s="18"/>
      <c r="AK506" s="18">
        <v>0</v>
      </c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>
        <f t="shared" si="312"/>
        <v>0</v>
      </c>
      <c r="AW506" s="18">
        <f t="shared" si="311"/>
        <v>0</v>
      </c>
      <c r="AX506" s="124"/>
      <c r="AY506" s="133" t="e">
        <f t="shared" si="313"/>
        <v>#DIV/0!</v>
      </c>
      <c r="AZ506" s="133" t="e">
        <f t="shared" si="314"/>
        <v>#DIV/0!</v>
      </c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33" t="e">
        <f t="shared" si="315"/>
        <v>#DIV/0!</v>
      </c>
      <c r="BL506" s="18"/>
    </row>
    <row r="507" spans="1:64">
      <c r="A507" s="7">
        <v>306</v>
      </c>
      <c r="B507" s="8" t="s">
        <v>889</v>
      </c>
      <c r="C507" s="9">
        <f>+C508</f>
        <v>0</v>
      </c>
      <c r="D507" s="9">
        <f t="shared" ref="D507:N508" si="324">+D508</f>
        <v>0</v>
      </c>
      <c r="E507" s="9">
        <f t="shared" si="324"/>
        <v>0</v>
      </c>
      <c r="F507" s="9">
        <v>15000000</v>
      </c>
      <c r="G507" s="9">
        <f t="shared" si="321"/>
        <v>15000000</v>
      </c>
      <c r="H507" s="9">
        <v>0</v>
      </c>
      <c r="I507" s="9">
        <v>0</v>
      </c>
      <c r="J507" s="9">
        <f t="shared" si="319"/>
        <v>15000000</v>
      </c>
      <c r="K507" s="9">
        <v>0</v>
      </c>
      <c r="L507" s="9">
        <v>0</v>
      </c>
      <c r="M507" s="9">
        <f t="shared" si="324"/>
        <v>0</v>
      </c>
      <c r="N507" s="9">
        <f t="shared" si="324"/>
        <v>0</v>
      </c>
      <c r="O507" s="9">
        <v>0</v>
      </c>
      <c r="P507" s="9">
        <f t="shared" si="322"/>
        <v>0</v>
      </c>
      <c r="Q507" s="9">
        <f t="shared" si="320"/>
        <v>15000000</v>
      </c>
      <c r="R507" s="9">
        <f t="shared" si="323"/>
        <v>0</v>
      </c>
      <c r="S507" s="124"/>
      <c r="T507" s="9">
        <f>+T508</f>
        <v>15000000</v>
      </c>
      <c r="U507" s="9">
        <f t="shared" ref="U507:AH508" si="325">+U508</f>
        <v>0</v>
      </c>
      <c r="V507" s="9">
        <f t="shared" si="325"/>
        <v>0</v>
      </c>
      <c r="W507" s="9">
        <f t="shared" si="325"/>
        <v>7500000</v>
      </c>
      <c r="X507" s="9">
        <f t="shared" si="325"/>
        <v>7500000</v>
      </c>
      <c r="Y507" s="9">
        <f t="shared" si="325"/>
        <v>0</v>
      </c>
      <c r="Z507" s="9">
        <f t="shared" si="325"/>
        <v>0</v>
      </c>
      <c r="AA507" s="9">
        <f t="shared" si="325"/>
        <v>0</v>
      </c>
      <c r="AB507" s="9">
        <f t="shared" si="325"/>
        <v>0</v>
      </c>
      <c r="AC507" s="9">
        <f t="shared" si="325"/>
        <v>0</v>
      </c>
      <c r="AD507" s="9">
        <f t="shared" si="325"/>
        <v>0</v>
      </c>
      <c r="AE507" s="9">
        <f t="shared" si="325"/>
        <v>0</v>
      </c>
      <c r="AF507" s="9">
        <f t="shared" si="325"/>
        <v>0</v>
      </c>
      <c r="AG507" s="9">
        <f t="shared" si="325"/>
        <v>0</v>
      </c>
      <c r="AH507" s="9">
        <f t="shared" si="325"/>
        <v>15000000</v>
      </c>
      <c r="AI507" s="124"/>
      <c r="AJ507" s="9"/>
      <c r="AK507" s="9">
        <v>0</v>
      </c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>
        <f t="shared" si="312"/>
        <v>0</v>
      </c>
      <c r="AW507" s="9">
        <f t="shared" si="311"/>
        <v>0</v>
      </c>
      <c r="AX507" s="124"/>
      <c r="AY507" s="130" t="e">
        <f t="shared" si="313"/>
        <v>#DIV/0!</v>
      </c>
      <c r="AZ507" s="130" t="e">
        <f t="shared" si="314"/>
        <v>#DIV/0!</v>
      </c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130" t="e">
        <f t="shared" si="315"/>
        <v>#DIV/0!</v>
      </c>
      <c r="BL507" s="9"/>
    </row>
    <row r="508" spans="1:64">
      <c r="A508" s="10">
        <v>3061</v>
      </c>
      <c r="B508" s="11" t="s">
        <v>974</v>
      </c>
      <c r="C508" s="12">
        <f>+C509</f>
        <v>0</v>
      </c>
      <c r="D508" s="12">
        <f t="shared" si="324"/>
        <v>0</v>
      </c>
      <c r="E508" s="12">
        <f t="shared" si="324"/>
        <v>0</v>
      </c>
      <c r="F508" s="12">
        <v>15000000</v>
      </c>
      <c r="G508" s="12">
        <f t="shared" si="321"/>
        <v>15000000</v>
      </c>
      <c r="H508" s="12">
        <v>0</v>
      </c>
      <c r="I508" s="12">
        <v>0</v>
      </c>
      <c r="J508" s="12">
        <f t="shared" si="319"/>
        <v>15000000</v>
      </c>
      <c r="K508" s="12">
        <v>0</v>
      </c>
      <c r="L508" s="12">
        <v>0</v>
      </c>
      <c r="M508" s="12">
        <f t="shared" si="324"/>
        <v>0</v>
      </c>
      <c r="N508" s="12">
        <f t="shared" si="324"/>
        <v>0</v>
      </c>
      <c r="O508" s="12">
        <v>0</v>
      </c>
      <c r="P508" s="12">
        <f t="shared" si="322"/>
        <v>0</v>
      </c>
      <c r="Q508" s="12">
        <f t="shared" si="320"/>
        <v>15000000</v>
      </c>
      <c r="R508" s="12">
        <f t="shared" si="323"/>
        <v>0</v>
      </c>
      <c r="S508" s="124"/>
      <c r="T508" s="12">
        <f>+T509</f>
        <v>15000000</v>
      </c>
      <c r="U508" s="12">
        <f t="shared" si="325"/>
        <v>0</v>
      </c>
      <c r="V508" s="12">
        <f t="shared" si="325"/>
        <v>0</v>
      </c>
      <c r="W508" s="12">
        <f t="shared" si="325"/>
        <v>7500000</v>
      </c>
      <c r="X508" s="12">
        <f t="shared" si="325"/>
        <v>7500000</v>
      </c>
      <c r="Y508" s="12">
        <f t="shared" si="325"/>
        <v>0</v>
      </c>
      <c r="Z508" s="12">
        <f t="shared" si="325"/>
        <v>0</v>
      </c>
      <c r="AA508" s="12">
        <f t="shared" si="325"/>
        <v>0</v>
      </c>
      <c r="AB508" s="12">
        <f t="shared" si="325"/>
        <v>0</v>
      </c>
      <c r="AC508" s="12">
        <f t="shared" si="325"/>
        <v>0</v>
      </c>
      <c r="AD508" s="12">
        <f t="shared" si="325"/>
        <v>0</v>
      </c>
      <c r="AE508" s="12">
        <f t="shared" si="325"/>
        <v>0</v>
      </c>
      <c r="AF508" s="12">
        <f t="shared" si="325"/>
        <v>0</v>
      </c>
      <c r="AG508" s="12">
        <f t="shared" si="325"/>
        <v>0</v>
      </c>
      <c r="AH508" s="12">
        <f t="shared" si="325"/>
        <v>15000000</v>
      </c>
      <c r="AI508" s="124"/>
      <c r="AJ508" s="12"/>
      <c r="AK508" s="12">
        <v>0</v>
      </c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>
        <f t="shared" si="312"/>
        <v>0</v>
      </c>
      <c r="AW508" s="12">
        <f t="shared" si="311"/>
        <v>0</v>
      </c>
      <c r="AX508" s="124"/>
      <c r="AY508" s="131" t="e">
        <f t="shared" si="313"/>
        <v>#DIV/0!</v>
      </c>
      <c r="AZ508" s="131" t="e">
        <f t="shared" si="314"/>
        <v>#DIV/0!</v>
      </c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31" t="e">
        <f t="shared" si="315"/>
        <v>#DIV/0!</v>
      </c>
      <c r="BL508" s="12"/>
    </row>
    <row r="509" spans="1:64">
      <c r="A509" s="17">
        <v>306101</v>
      </c>
      <c r="B509" s="17" t="s">
        <v>975</v>
      </c>
      <c r="C509" s="18"/>
      <c r="D509" s="18"/>
      <c r="E509" s="18"/>
      <c r="F509" s="18">
        <v>15000000</v>
      </c>
      <c r="G509" s="18">
        <f t="shared" si="321"/>
        <v>15000000</v>
      </c>
      <c r="H509" s="18">
        <v>0</v>
      </c>
      <c r="I509" s="18">
        <v>0</v>
      </c>
      <c r="J509" s="18">
        <f t="shared" si="319"/>
        <v>15000000</v>
      </c>
      <c r="K509" s="18">
        <v>0</v>
      </c>
      <c r="L509" s="18">
        <v>0</v>
      </c>
      <c r="M509" s="18"/>
      <c r="N509" s="18"/>
      <c r="O509" s="18">
        <v>0</v>
      </c>
      <c r="P509" s="18">
        <f t="shared" si="322"/>
        <v>0</v>
      </c>
      <c r="Q509" s="18">
        <f t="shared" si="320"/>
        <v>15000000</v>
      </c>
      <c r="R509" s="18">
        <f t="shared" si="323"/>
        <v>0</v>
      </c>
      <c r="S509" s="124"/>
      <c r="T509" s="18">
        <v>15000000</v>
      </c>
      <c r="U509" s="18"/>
      <c r="V509" s="18"/>
      <c r="W509" s="18">
        <f>+T509/2</f>
        <v>7500000</v>
      </c>
      <c r="X509" s="18">
        <v>7500000</v>
      </c>
      <c r="Y509" s="18"/>
      <c r="Z509" s="18"/>
      <c r="AA509" s="18"/>
      <c r="AB509" s="18"/>
      <c r="AC509" s="18"/>
      <c r="AD509" s="18"/>
      <c r="AE509" s="18"/>
      <c r="AF509" s="18"/>
      <c r="AG509" s="18">
        <f t="shared" si="310"/>
        <v>0</v>
      </c>
      <c r="AH509" s="18">
        <f t="shared" si="317"/>
        <v>15000000</v>
      </c>
      <c r="AI509" s="124"/>
      <c r="AJ509" s="18"/>
      <c r="AK509" s="18">
        <v>0</v>
      </c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>
        <f t="shared" si="312"/>
        <v>0</v>
      </c>
      <c r="AW509" s="18">
        <f>SUM(AJ509:AU509)</f>
        <v>0</v>
      </c>
      <c r="AX509" s="124"/>
      <c r="AY509" s="133" t="e">
        <f t="shared" si="313"/>
        <v>#DIV/0!</v>
      </c>
      <c r="AZ509" s="133" t="e">
        <f t="shared" si="314"/>
        <v>#DIV/0!</v>
      </c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33" t="e">
        <f t="shared" si="315"/>
        <v>#DIV/0!</v>
      </c>
      <c r="BL509" s="18"/>
    </row>
    <row r="510" spans="1:64">
      <c r="A510" s="87"/>
      <c r="B510" s="87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134"/>
      <c r="BL510" s="88"/>
    </row>
    <row r="513" spans="1:64" ht="21.75" thickBot="1">
      <c r="A513" s="220" t="s">
        <v>1045</v>
      </c>
      <c r="B513" s="220"/>
      <c r="C513" s="220"/>
      <c r="D513" s="220"/>
      <c r="E513" s="220"/>
      <c r="F513" s="220"/>
    </row>
    <row r="514" spans="1:64" s="128" customFormat="1" ht="45">
      <c r="A514" s="152" t="s">
        <v>0</v>
      </c>
      <c r="B514" s="152" t="s">
        <v>1</v>
      </c>
      <c r="C514" s="153" t="s">
        <v>2</v>
      </c>
      <c r="D514" s="153" t="s">
        <v>3</v>
      </c>
      <c r="E514" s="153" t="s">
        <v>4</v>
      </c>
      <c r="F514" s="153" t="s">
        <v>6</v>
      </c>
      <c r="G514" s="153" t="s">
        <v>607</v>
      </c>
      <c r="H514" s="153" t="s">
        <v>608</v>
      </c>
      <c r="I514" s="153" t="s">
        <v>609</v>
      </c>
      <c r="J514" s="153" t="s">
        <v>610</v>
      </c>
      <c r="K514" s="153" t="s">
        <v>611</v>
      </c>
      <c r="L514" s="153" t="s">
        <v>612</v>
      </c>
      <c r="M514" s="153" t="s">
        <v>7</v>
      </c>
      <c r="N514" s="153" t="s">
        <v>613</v>
      </c>
      <c r="O514" s="153" t="s">
        <v>614</v>
      </c>
      <c r="P514" s="153" t="s">
        <v>615</v>
      </c>
      <c r="Q514" s="153" t="s">
        <v>616</v>
      </c>
      <c r="R514" s="153" t="s">
        <v>617</v>
      </c>
      <c r="S514" s="127"/>
      <c r="T514" s="153" t="s">
        <v>984</v>
      </c>
      <c r="U514" s="153" t="s">
        <v>994</v>
      </c>
      <c r="V514" s="153" t="s">
        <v>995</v>
      </c>
      <c r="W514" s="153" t="s">
        <v>996</v>
      </c>
      <c r="X514" s="153" t="s">
        <v>997</v>
      </c>
      <c r="Y514" s="153" t="s">
        <v>998</v>
      </c>
      <c r="Z514" s="153" t="s">
        <v>999</v>
      </c>
      <c r="AA514" s="153" t="s">
        <v>1000</v>
      </c>
      <c r="AB514" s="153" t="s">
        <v>1001</v>
      </c>
      <c r="AC514" s="153" t="s">
        <v>1002</v>
      </c>
      <c r="AD514" s="153" t="s">
        <v>1003</v>
      </c>
      <c r="AE514" s="153" t="s">
        <v>1004</v>
      </c>
      <c r="AF514" s="153" t="s">
        <v>1005</v>
      </c>
      <c r="AG514" s="153" t="s">
        <v>1037</v>
      </c>
      <c r="AH514" s="153" t="s">
        <v>985</v>
      </c>
      <c r="AI514" s="127"/>
      <c r="AJ514" s="34" t="s">
        <v>1006</v>
      </c>
      <c r="AK514" s="34" t="s">
        <v>1007</v>
      </c>
      <c r="AL514" s="34" t="s">
        <v>1008</v>
      </c>
      <c r="AM514" s="34" t="s">
        <v>1009</v>
      </c>
      <c r="AN514" s="34" t="s">
        <v>1010</v>
      </c>
      <c r="AO514" s="34" t="s">
        <v>1011</v>
      </c>
      <c r="AP514" s="34" t="s">
        <v>1012</v>
      </c>
      <c r="AQ514" s="34" t="s">
        <v>1013</v>
      </c>
      <c r="AR514" s="34" t="s">
        <v>1014</v>
      </c>
      <c r="AS514" s="34" t="s">
        <v>1015</v>
      </c>
      <c r="AT514" s="34" t="s">
        <v>1016</v>
      </c>
      <c r="AU514" s="34" t="s">
        <v>1017</v>
      </c>
      <c r="AV514" s="34" t="s">
        <v>1038</v>
      </c>
      <c r="AW514" s="34" t="s">
        <v>985</v>
      </c>
      <c r="AX514" s="127"/>
      <c r="AY514" s="34" t="s">
        <v>1019</v>
      </c>
      <c r="AZ514" s="34" t="s">
        <v>1020</v>
      </c>
      <c r="BA514" s="34" t="s">
        <v>1021</v>
      </c>
      <c r="BB514" s="34" t="s">
        <v>1022</v>
      </c>
      <c r="BC514" s="34" t="s">
        <v>1023</v>
      </c>
      <c r="BD514" s="34" t="s">
        <v>1024</v>
      </c>
      <c r="BE514" s="34" t="s">
        <v>1025</v>
      </c>
      <c r="BF514" s="34" t="s">
        <v>1026</v>
      </c>
      <c r="BG514" s="34" t="s">
        <v>1027</v>
      </c>
      <c r="BH514" s="34" t="s">
        <v>1028</v>
      </c>
      <c r="BI514" s="34" t="s">
        <v>1029</v>
      </c>
      <c r="BJ514" s="34" t="s">
        <v>1030</v>
      </c>
      <c r="BK514" s="34" t="s">
        <v>1031</v>
      </c>
      <c r="BL514" s="34"/>
    </row>
    <row r="515" spans="1:64" s="148" customFormat="1">
      <c r="A515" s="5">
        <f>+A8</f>
        <v>0</v>
      </c>
      <c r="B515" s="5" t="str">
        <f t="shared" ref="B515:BK515" si="326">+B8</f>
        <v>GASTOS E INVERSION</v>
      </c>
      <c r="C515" s="157">
        <f t="shared" si="326"/>
        <v>129818642105.92</v>
      </c>
      <c r="D515" s="157">
        <f t="shared" si="326"/>
        <v>1609679170</v>
      </c>
      <c r="E515" s="157">
        <f t="shared" si="326"/>
        <v>1609679170</v>
      </c>
      <c r="F515" s="157">
        <f t="shared" si="326"/>
        <v>17762151737.5</v>
      </c>
      <c r="G515" s="157">
        <f t="shared" si="326"/>
        <v>147580793843.41998</v>
      </c>
      <c r="H515" s="157">
        <f t="shared" si="326"/>
        <v>13466400315.310001</v>
      </c>
      <c r="I515" s="157">
        <f t="shared" si="326"/>
        <v>24504066156.34</v>
      </c>
      <c r="J515" s="157">
        <f t="shared" si="326"/>
        <v>123359497087.08</v>
      </c>
      <c r="K515" s="157">
        <f t="shared" si="326"/>
        <v>11893417674.35</v>
      </c>
      <c r="L515" s="157">
        <f t="shared" si="326"/>
        <v>17673798334.330002</v>
      </c>
      <c r="M515" s="157">
        <f t="shared" si="326"/>
        <v>4335382439.0200005</v>
      </c>
      <c r="N515" s="157">
        <f t="shared" si="326"/>
        <v>17724926660</v>
      </c>
      <c r="O515" s="157">
        <f t="shared" si="326"/>
        <v>28259555060.310001</v>
      </c>
      <c r="P515" s="157">
        <f t="shared" si="326"/>
        <v>4038258303.9700003</v>
      </c>
      <c r="Q515" s="157">
        <f t="shared" si="326"/>
        <v>119604008183.11</v>
      </c>
      <c r="R515" s="157">
        <f t="shared" si="326"/>
        <v>17673798334.330002</v>
      </c>
      <c r="S515" s="127"/>
      <c r="T515" s="157">
        <f t="shared" si="326"/>
        <v>147538793843.42328</v>
      </c>
      <c r="U515" s="157">
        <f t="shared" si="326"/>
        <v>9311189815.2391682</v>
      </c>
      <c r="V515" s="157">
        <f t="shared" si="326"/>
        <v>14621801131.006891</v>
      </c>
      <c r="W515" s="157">
        <f t="shared" si="326"/>
        <v>10927528267.838894</v>
      </c>
      <c r="X515" s="157">
        <f t="shared" si="326"/>
        <v>10729556891.857227</v>
      </c>
      <c r="Y515" s="157">
        <f t="shared" si="326"/>
        <v>11865052349.199228</v>
      </c>
      <c r="Z515" s="157">
        <f t="shared" si="326"/>
        <v>15362177922.53256</v>
      </c>
      <c r="AA515" s="157">
        <f t="shared" si="326"/>
        <v>12123268055.510893</v>
      </c>
      <c r="AB515" s="157">
        <f t="shared" si="326"/>
        <v>13066110605.144228</v>
      </c>
      <c r="AC515" s="157">
        <f t="shared" si="326"/>
        <v>10172975256.640896</v>
      </c>
      <c r="AD515" s="157">
        <f t="shared" si="326"/>
        <v>9962091515.968895</v>
      </c>
      <c r="AE515" s="157">
        <f t="shared" si="326"/>
        <v>11703161745.968895</v>
      </c>
      <c r="AF515" s="157">
        <f t="shared" si="326"/>
        <v>17695880286.515564</v>
      </c>
      <c r="AG515" s="157">
        <f t="shared" si="326"/>
        <v>23932990946.246059</v>
      </c>
      <c r="AH515" s="157">
        <f t="shared" si="326"/>
        <v>147540793843.42334</v>
      </c>
      <c r="AI515" s="127"/>
      <c r="AJ515" s="157">
        <f t="shared" si="326"/>
        <v>5780310659.9799995</v>
      </c>
      <c r="AK515" s="157">
        <f t="shared" si="326"/>
        <v>11893487674.35</v>
      </c>
      <c r="AL515" s="157">
        <f t="shared" si="326"/>
        <v>0</v>
      </c>
      <c r="AM515" s="157">
        <f t="shared" si="326"/>
        <v>0</v>
      </c>
      <c r="AN515" s="157">
        <f t="shared" si="326"/>
        <v>0</v>
      </c>
      <c r="AO515" s="157">
        <f t="shared" si="326"/>
        <v>0</v>
      </c>
      <c r="AP515" s="157">
        <f t="shared" si="326"/>
        <v>0</v>
      </c>
      <c r="AQ515" s="157">
        <f t="shared" si="326"/>
        <v>0</v>
      </c>
      <c r="AR515" s="157">
        <f t="shared" si="326"/>
        <v>0</v>
      </c>
      <c r="AS515" s="157">
        <f t="shared" si="326"/>
        <v>0</v>
      </c>
      <c r="AT515" s="157">
        <f t="shared" si="326"/>
        <v>0</v>
      </c>
      <c r="AU515" s="157">
        <f t="shared" si="326"/>
        <v>0</v>
      </c>
      <c r="AV515" s="157">
        <f t="shared" si="326"/>
        <v>17673798334.330002</v>
      </c>
      <c r="AW515" s="157">
        <f t="shared" si="326"/>
        <v>17673798334.330002</v>
      </c>
      <c r="AX515" s="127"/>
      <c r="AY515" s="119">
        <f t="shared" si="326"/>
        <v>-0.37920815978644873</v>
      </c>
      <c r="AZ515" s="119">
        <f t="shared" si="326"/>
        <v>-0.18659216003637527</v>
      </c>
      <c r="BA515" s="119">
        <f t="shared" si="326"/>
        <v>0</v>
      </c>
      <c r="BB515" s="119">
        <f t="shared" si="326"/>
        <v>0</v>
      </c>
      <c r="BC515" s="119">
        <f t="shared" si="326"/>
        <v>0</v>
      </c>
      <c r="BD515" s="119">
        <f t="shared" si="326"/>
        <v>0</v>
      </c>
      <c r="BE515" s="119">
        <f t="shared" si="326"/>
        <v>0</v>
      </c>
      <c r="BF515" s="119">
        <f t="shared" si="326"/>
        <v>0</v>
      </c>
      <c r="BG515" s="119">
        <f t="shared" si="326"/>
        <v>0</v>
      </c>
      <c r="BH515" s="119">
        <f t="shared" si="326"/>
        <v>0</v>
      </c>
      <c r="BI515" s="119">
        <f t="shared" si="326"/>
        <v>0</v>
      </c>
      <c r="BJ515" s="119">
        <f t="shared" si="326"/>
        <v>0</v>
      </c>
      <c r="BK515" s="119">
        <f t="shared" si="326"/>
        <v>-0.26152989511316493</v>
      </c>
      <c r="BL515" s="158"/>
    </row>
    <row r="516" spans="1:64" s="148" customFormat="1">
      <c r="A516" s="5" t="str">
        <f>+A9</f>
        <v>01</v>
      </c>
      <c r="B516" s="5" t="str">
        <f t="shared" ref="B516:BK516" si="327">+B9</f>
        <v>GASTOS DE PERSONAL</v>
      </c>
      <c r="C516" s="157">
        <f t="shared" si="327"/>
        <v>112548080482</v>
      </c>
      <c r="D516" s="157">
        <f t="shared" si="327"/>
        <v>50000000</v>
      </c>
      <c r="E516" s="157">
        <f t="shared" si="327"/>
        <v>1326909770</v>
      </c>
      <c r="F516" s="157">
        <f t="shared" si="327"/>
        <v>300382733.82999998</v>
      </c>
      <c r="G516" s="157">
        <f t="shared" si="327"/>
        <v>111571553445.83</v>
      </c>
      <c r="H516" s="157">
        <f t="shared" si="327"/>
        <v>9922901433.3400002</v>
      </c>
      <c r="I516" s="157">
        <f t="shared" si="327"/>
        <v>20651981385.34</v>
      </c>
      <c r="J516" s="157">
        <f t="shared" si="327"/>
        <v>90919572060.490005</v>
      </c>
      <c r="K516" s="157">
        <f t="shared" si="327"/>
        <v>10955074930.34</v>
      </c>
      <c r="L516" s="157">
        <f t="shared" si="327"/>
        <v>16529463511.34</v>
      </c>
      <c r="M516" s="157">
        <f t="shared" si="327"/>
        <v>3745350988</v>
      </c>
      <c r="N516" s="157">
        <f t="shared" si="327"/>
        <v>14524116021</v>
      </c>
      <c r="O516" s="157">
        <f t="shared" si="327"/>
        <v>21034225028.34</v>
      </c>
      <c r="P516" s="157">
        <f t="shared" si="327"/>
        <v>382243643</v>
      </c>
      <c r="Q516" s="157">
        <f t="shared" si="327"/>
        <v>90537328417.490005</v>
      </c>
      <c r="R516" s="157">
        <f t="shared" si="327"/>
        <v>16529463511.34</v>
      </c>
      <c r="S516" s="127"/>
      <c r="T516" s="157">
        <f t="shared" si="327"/>
        <v>111571553445.8333</v>
      </c>
      <c r="U516" s="157">
        <f t="shared" si="327"/>
        <v>7610666167.4058342</v>
      </c>
      <c r="V516" s="157">
        <f t="shared" si="327"/>
        <v>13291535449.234165</v>
      </c>
      <c r="W516" s="157">
        <f t="shared" si="327"/>
        <v>8083649783.4641666</v>
      </c>
      <c r="X516" s="157">
        <f t="shared" si="327"/>
        <v>7254368657.4058342</v>
      </c>
      <c r="Y516" s="157">
        <f t="shared" si="327"/>
        <v>7521686571.4058342</v>
      </c>
      <c r="Z516" s="157">
        <f t="shared" si="327"/>
        <v>12183287615.405834</v>
      </c>
      <c r="AA516" s="157">
        <f t="shared" si="327"/>
        <v>8122201026.4641666</v>
      </c>
      <c r="AB516" s="157">
        <f t="shared" si="327"/>
        <v>9187959010.4641685</v>
      </c>
      <c r="AC516" s="157">
        <f t="shared" si="327"/>
        <v>7337748332.4058342</v>
      </c>
      <c r="AD516" s="157">
        <f t="shared" si="327"/>
        <v>7303159205.4058342</v>
      </c>
      <c r="AE516" s="157">
        <f t="shared" si="327"/>
        <v>8424519876.4058342</v>
      </c>
      <c r="AF516" s="157">
        <f t="shared" si="327"/>
        <v>15250771750.365833</v>
      </c>
      <c r="AG516" s="157">
        <f t="shared" si="327"/>
        <v>20902201616.639999</v>
      </c>
      <c r="AH516" s="157">
        <f t="shared" si="327"/>
        <v>111571553445.83334</v>
      </c>
      <c r="AI516" s="127"/>
      <c r="AJ516" s="157">
        <f t="shared" si="327"/>
        <v>5574388581</v>
      </c>
      <c r="AK516" s="157">
        <f t="shared" si="327"/>
        <v>10955074930.34</v>
      </c>
      <c r="AL516" s="157">
        <f t="shared" si="327"/>
        <v>0</v>
      </c>
      <c r="AM516" s="157">
        <f t="shared" si="327"/>
        <v>0</v>
      </c>
      <c r="AN516" s="157">
        <f t="shared" si="327"/>
        <v>0</v>
      </c>
      <c r="AO516" s="157">
        <f t="shared" si="327"/>
        <v>0</v>
      </c>
      <c r="AP516" s="157">
        <f t="shared" si="327"/>
        <v>0</v>
      </c>
      <c r="AQ516" s="157">
        <f t="shared" si="327"/>
        <v>0</v>
      </c>
      <c r="AR516" s="157">
        <f t="shared" si="327"/>
        <v>0</v>
      </c>
      <c r="AS516" s="157">
        <f t="shared" si="327"/>
        <v>0</v>
      </c>
      <c r="AT516" s="157">
        <f t="shared" si="327"/>
        <v>0</v>
      </c>
      <c r="AU516" s="157">
        <f t="shared" si="327"/>
        <v>0</v>
      </c>
      <c r="AV516" s="157">
        <f t="shared" si="327"/>
        <v>16529463511.34</v>
      </c>
      <c r="AW516" s="157">
        <f t="shared" si="327"/>
        <v>16529463511.34</v>
      </c>
      <c r="AX516" s="127"/>
      <c r="AY516" s="119">
        <f t="shared" si="327"/>
        <v>-0.2675557620864506</v>
      </c>
      <c r="AZ516" s="119">
        <f t="shared" si="327"/>
        <v>-0.17578559887366421</v>
      </c>
      <c r="BA516" s="119">
        <f t="shared" si="327"/>
        <v>0</v>
      </c>
      <c r="BB516" s="119">
        <f t="shared" si="327"/>
        <v>0</v>
      </c>
      <c r="BC516" s="119">
        <f t="shared" si="327"/>
        <v>0</v>
      </c>
      <c r="BD516" s="119">
        <f t="shared" si="327"/>
        <v>0</v>
      </c>
      <c r="BE516" s="119">
        <f t="shared" si="327"/>
        <v>0</v>
      </c>
      <c r="BF516" s="119">
        <f t="shared" si="327"/>
        <v>0</v>
      </c>
      <c r="BG516" s="119">
        <f t="shared" si="327"/>
        <v>0</v>
      </c>
      <c r="BH516" s="119">
        <f t="shared" si="327"/>
        <v>0</v>
      </c>
      <c r="BI516" s="119">
        <f t="shared" si="327"/>
        <v>0</v>
      </c>
      <c r="BJ516" s="119">
        <f t="shared" si="327"/>
        <v>0</v>
      </c>
      <c r="BK516" s="119">
        <f t="shared" si="327"/>
        <v>-0.2091998816918364</v>
      </c>
      <c r="BL516" s="158"/>
    </row>
    <row r="517" spans="1:64">
      <c r="A517" s="154" t="str">
        <f>+A10</f>
        <v>0101</v>
      </c>
      <c r="B517" s="154" t="str">
        <f t="shared" ref="B517:BK517" si="328">+B10</f>
        <v>PLANTA DE PERSONAL PERMANENTE</v>
      </c>
      <c r="C517" s="155">
        <f t="shared" si="328"/>
        <v>81510886902</v>
      </c>
      <c r="D517" s="155">
        <f t="shared" si="328"/>
        <v>50000000</v>
      </c>
      <c r="E517" s="155">
        <f t="shared" si="328"/>
        <v>1326909770</v>
      </c>
      <c r="F517" s="155">
        <f t="shared" si="328"/>
        <v>300382733.82999998</v>
      </c>
      <c r="G517" s="155">
        <f t="shared" si="328"/>
        <v>80534359865.830002</v>
      </c>
      <c r="H517" s="155">
        <f t="shared" si="328"/>
        <v>9207551562.3400002</v>
      </c>
      <c r="I517" s="155">
        <f t="shared" si="328"/>
        <v>14689399141.34</v>
      </c>
      <c r="J517" s="155">
        <f t="shared" si="328"/>
        <v>65844960724.490005</v>
      </c>
      <c r="K517" s="155">
        <f t="shared" si="328"/>
        <v>9131940364.3400002</v>
      </c>
      <c r="L517" s="155">
        <f t="shared" si="328"/>
        <v>14602687783.34</v>
      </c>
      <c r="M517" s="155">
        <f t="shared" si="328"/>
        <v>11100160</v>
      </c>
      <c r="N517" s="155">
        <f t="shared" si="328"/>
        <v>9938775732</v>
      </c>
      <c r="O517" s="155">
        <f t="shared" si="328"/>
        <v>14801470900.34</v>
      </c>
      <c r="P517" s="155">
        <f t="shared" si="328"/>
        <v>112071759</v>
      </c>
      <c r="Q517" s="155">
        <f t="shared" si="328"/>
        <v>65732888965.490005</v>
      </c>
      <c r="R517" s="155">
        <f t="shared" si="328"/>
        <v>14602687783.34</v>
      </c>
      <c r="S517" s="127"/>
      <c r="T517" s="155">
        <f t="shared" si="328"/>
        <v>80534359865.830002</v>
      </c>
      <c r="U517" s="155">
        <f t="shared" si="328"/>
        <v>5924124869.3191671</v>
      </c>
      <c r="V517" s="155">
        <f t="shared" si="328"/>
        <v>10301340515.319166</v>
      </c>
      <c r="W517" s="155">
        <f t="shared" si="328"/>
        <v>5440656261.3191671</v>
      </c>
      <c r="X517" s="155">
        <f t="shared" si="328"/>
        <v>5260638556.3191671</v>
      </c>
      <c r="Y517" s="155">
        <f t="shared" si="328"/>
        <v>5267719926.3191671</v>
      </c>
      <c r="Z517" s="155">
        <f t="shared" si="328"/>
        <v>9124785540.3191662</v>
      </c>
      <c r="AA517" s="155">
        <f t="shared" si="328"/>
        <v>5529383332.3191671</v>
      </c>
      <c r="AB517" s="155">
        <f t="shared" si="328"/>
        <v>5460569062.3191671</v>
      </c>
      <c r="AC517" s="155">
        <f t="shared" si="328"/>
        <v>5342269712.3191671</v>
      </c>
      <c r="AD517" s="155">
        <f t="shared" si="328"/>
        <v>5338480585.3191671</v>
      </c>
      <c r="AE517" s="155">
        <f t="shared" si="328"/>
        <v>5337877509.3191671</v>
      </c>
      <c r="AF517" s="155">
        <f t="shared" si="328"/>
        <v>12206513995.319166</v>
      </c>
      <c r="AG517" s="155">
        <f t="shared" si="328"/>
        <v>16225465384.638332</v>
      </c>
      <c r="AH517" s="155">
        <f t="shared" si="328"/>
        <v>80534359865.830002</v>
      </c>
      <c r="AI517" s="127"/>
      <c r="AJ517" s="155">
        <f t="shared" si="328"/>
        <v>5470747419</v>
      </c>
      <c r="AK517" s="155">
        <f t="shared" si="328"/>
        <v>9131940364.3400002</v>
      </c>
      <c r="AL517" s="155">
        <f t="shared" si="328"/>
        <v>0</v>
      </c>
      <c r="AM517" s="155">
        <f t="shared" si="328"/>
        <v>0</v>
      </c>
      <c r="AN517" s="155">
        <f t="shared" si="328"/>
        <v>0</v>
      </c>
      <c r="AO517" s="155">
        <f t="shared" si="328"/>
        <v>0</v>
      </c>
      <c r="AP517" s="155">
        <f t="shared" si="328"/>
        <v>0</v>
      </c>
      <c r="AQ517" s="155">
        <f t="shared" si="328"/>
        <v>0</v>
      </c>
      <c r="AR517" s="155">
        <f t="shared" si="328"/>
        <v>0</v>
      </c>
      <c r="AS517" s="155">
        <f t="shared" si="328"/>
        <v>0</v>
      </c>
      <c r="AT517" s="155">
        <f t="shared" si="328"/>
        <v>0</v>
      </c>
      <c r="AU517" s="155">
        <f t="shared" si="328"/>
        <v>0</v>
      </c>
      <c r="AV517" s="155">
        <f t="shared" si="328"/>
        <v>14602687783.34</v>
      </c>
      <c r="AW517" s="155">
        <f t="shared" si="328"/>
        <v>14602687783.34</v>
      </c>
      <c r="AX517" s="127"/>
      <c r="AY517" s="156">
        <f t="shared" si="328"/>
        <v>-7.6530704588485779E-2</v>
      </c>
      <c r="AZ517" s="156">
        <f t="shared" si="328"/>
        <v>-0.1135192210411981</v>
      </c>
      <c r="BA517" s="156">
        <f t="shared" si="328"/>
        <v>0</v>
      </c>
      <c r="BB517" s="156">
        <f t="shared" si="328"/>
        <v>0</v>
      </c>
      <c r="BC517" s="156">
        <f t="shared" si="328"/>
        <v>0</v>
      </c>
      <c r="BD517" s="156">
        <f t="shared" si="328"/>
        <v>0</v>
      </c>
      <c r="BE517" s="156">
        <f t="shared" si="328"/>
        <v>0</v>
      </c>
      <c r="BF517" s="156">
        <f t="shared" si="328"/>
        <v>0</v>
      </c>
      <c r="BG517" s="156">
        <f t="shared" si="328"/>
        <v>0</v>
      </c>
      <c r="BH517" s="156">
        <f t="shared" si="328"/>
        <v>0</v>
      </c>
      <c r="BI517" s="156">
        <f t="shared" si="328"/>
        <v>0</v>
      </c>
      <c r="BJ517" s="156">
        <f t="shared" si="328"/>
        <v>0</v>
      </c>
      <c r="BK517" s="156">
        <f t="shared" si="328"/>
        <v>-0.10001424075236189</v>
      </c>
    </row>
    <row r="518" spans="1:64">
      <c r="A518" s="154" t="str">
        <f>+A46</f>
        <v>0102</v>
      </c>
      <c r="B518" s="154" t="str">
        <f t="shared" ref="B518:BK518" si="329">+B46</f>
        <v>PERSONAL SUPERNUMERARIO Y PLANTA TEMPORAL</v>
      </c>
      <c r="C518" s="155">
        <f t="shared" si="329"/>
        <v>31037193580</v>
      </c>
      <c r="D518" s="155">
        <f t="shared" si="329"/>
        <v>0</v>
      </c>
      <c r="E518" s="155">
        <f t="shared" si="329"/>
        <v>0</v>
      </c>
      <c r="F518" s="155">
        <f t="shared" si="329"/>
        <v>0</v>
      </c>
      <c r="G518" s="155">
        <f t="shared" si="329"/>
        <v>31037193580</v>
      </c>
      <c r="H518" s="155">
        <f t="shared" si="329"/>
        <v>715349871</v>
      </c>
      <c r="I518" s="155">
        <f t="shared" si="329"/>
        <v>5962582244</v>
      </c>
      <c r="J518" s="155">
        <f t="shared" si="329"/>
        <v>25074611336</v>
      </c>
      <c r="K518" s="155">
        <f t="shared" si="329"/>
        <v>1823134566</v>
      </c>
      <c r="L518" s="155">
        <f t="shared" si="329"/>
        <v>1926775728</v>
      </c>
      <c r="M518" s="155">
        <f t="shared" si="329"/>
        <v>3734250828</v>
      </c>
      <c r="N518" s="155">
        <f t="shared" si="329"/>
        <v>4585340289</v>
      </c>
      <c r="O518" s="155">
        <f t="shared" si="329"/>
        <v>6232754128</v>
      </c>
      <c r="P518" s="155">
        <f t="shared" si="329"/>
        <v>270171884</v>
      </c>
      <c r="Q518" s="155">
        <f t="shared" si="329"/>
        <v>24804439452</v>
      </c>
      <c r="R518" s="155">
        <f t="shared" si="329"/>
        <v>1926775728</v>
      </c>
      <c r="S518" s="127"/>
      <c r="T518" s="155">
        <f t="shared" si="329"/>
        <v>31037193580.0033</v>
      </c>
      <c r="U518" s="155">
        <f t="shared" si="329"/>
        <v>1686541298.0866668</v>
      </c>
      <c r="V518" s="155">
        <f t="shared" si="329"/>
        <v>2990194933.915</v>
      </c>
      <c r="W518" s="155">
        <f t="shared" si="329"/>
        <v>2642993522.145</v>
      </c>
      <c r="X518" s="155">
        <f t="shared" si="329"/>
        <v>1993730101.0866668</v>
      </c>
      <c r="Y518" s="155">
        <f t="shared" si="329"/>
        <v>2253966645.0866671</v>
      </c>
      <c r="Z518" s="155">
        <f t="shared" si="329"/>
        <v>3058502075.0866671</v>
      </c>
      <c r="AA518" s="155">
        <f t="shared" si="329"/>
        <v>2592817694.1449995</v>
      </c>
      <c r="AB518" s="155">
        <f t="shared" si="329"/>
        <v>3727389948.1450005</v>
      </c>
      <c r="AC518" s="155">
        <f t="shared" si="329"/>
        <v>1995478620.0866668</v>
      </c>
      <c r="AD518" s="155">
        <f t="shared" si="329"/>
        <v>1964678620.0866668</v>
      </c>
      <c r="AE518" s="155">
        <f t="shared" si="329"/>
        <v>3086642367.0866671</v>
      </c>
      <c r="AF518" s="155">
        <f t="shared" si="329"/>
        <v>3044257755.0466671</v>
      </c>
      <c r="AG518" s="155">
        <f t="shared" si="329"/>
        <v>4676736232.001667</v>
      </c>
      <c r="AH518" s="155">
        <f t="shared" si="329"/>
        <v>31037193580.003334</v>
      </c>
      <c r="AI518" s="127"/>
      <c r="AJ518" s="155">
        <f t="shared" si="329"/>
        <v>103641162</v>
      </c>
      <c r="AK518" s="155">
        <f t="shared" si="329"/>
        <v>1823134566</v>
      </c>
      <c r="AL518" s="155">
        <f t="shared" si="329"/>
        <v>0</v>
      </c>
      <c r="AM518" s="155">
        <f t="shared" si="329"/>
        <v>0</v>
      </c>
      <c r="AN518" s="155">
        <f t="shared" si="329"/>
        <v>0</v>
      </c>
      <c r="AO518" s="155">
        <f t="shared" si="329"/>
        <v>0</v>
      </c>
      <c r="AP518" s="155">
        <f t="shared" si="329"/>
        <v>0</v>
      </c>
      <c r="AQ518" s="155">
        <f t="shared" si="329"/>
        <v>0</v>
      </c>
      <c r="AR518" s="155">
        <f t="shared" si="329"/>
        <v>0</v>
      </c>
      <c r="AS518" s="155">
        <f t="shared" si="329"/>
        <v>0</v>
      </c>
      <c r="AT518" s="155">
        <f t="shared" si="329"/>
        <v>0</v>
      </c>
      <c r="AU518" s="155">
        <f t="shared" si="329"/>
        <v>0</v>
      </c>
      <c r="AV518" s="155">
        <f t="shared" si="329"/>
        <v>1926775728</v>
      </c>
      <c r="AW518" s="155">
        <f t="shared" si="329"/>
        <v>1926775728</v>
      </c>
      <c r="AX518" s="127"/>
      <c r="AY518" s="156">
        <f t="shared" si="329"/>
        <v>-0.93854810308079739</v>
      </c>
      <c r="AZ518" s="156">
        <f t="shared" si="329"/>
        <v>-0.3902957478384167</v>
      </c>
      <c r="BA518" s="156">
        <f t="shared" si="329"/>
        <v>0</v>
      </c>
      <c r="BB518" s="156">
        <f t="shared" si="329"/>
        <v>0</v>
      </c>
      <c r="BC518" s="156">
        <f t="shared" si="329"/>
        <v>0</v>
      </c>
      <c r="BD518" s="156">
        <f t="shared" si="329"/>
        <v>0</v>
      </c>
      <c r="BE518" s="156">
        <f t="shared" si="329"/>
        <v>0</v>
      </c>
      <c r="BF518" s="156">
        <f t="shared" si="329"/>
        <v>0</v>
      </c>
      <c r="BG518" s="156">
        <f t="shared" si="329"/>
        <v>0</v>
      </c>
      <c r="BH518" s="156">
        <f t="shared" si="329"/>
        <v>0</v>
      </c>
      <c r="BI518" s="156">
        <f t="shared" si="329"/>
        <v>0</v>
      </c>
      <c r="BJ518" s="156">
        <f t="shared" si="329"/>
        <v>0</v>
      </c>
      <c r="BK518" s="156">
        <f t="shared" si="329"/>
        <v>-0.58800846735473677</v>
      </c>
    </row>
    <row r="519" spans="1:64" s="148" customFormat="1">
      <c r="A519" s="5" t="str">
        <f>+A73</f>
        <v>02</v>
      </c>
      <c r="B519" s="5" t="str">
        <f t="shared" ref="B519:BK519" si="330">+B73</f>
        <v>ADQUISICIÓN DE BIENES  Y SERVICIOS</v>
      </c>
      <c r="C519" s="157">
        <f t="shared" si="330"/>
        <v>9449970190.9200001</v>
      </c>
      <c r="D519" s="157">
        <f t="shared" si="330"/>
        <v>1320569400</v>
      </c>
      <c r="E519" s="157">
        <f t="shared" si="330"/>
        <v>282769400</v>
      </c>
      <c r="F519" s="157">
        <f t="shared" si="330"/>
        <v>812000000</v>
      </c>
      <c r="G519" s="157">
        <f t="shared" si="330"/>
        <v>11299770190.92</v>
      </c>
      <c r="H519" s="157">
        <f t="shared" si="330"/>
        <v>2455254468.9700003</v>
      </c>
      <c r="I519" s="157">
        <f t="shared" si="330"/>
        <v>2664322599</v>
      </c>
      <c r="J519" s="157">
        <f t="shared" si="330"/>
        <v>8918216991.9200001</v>
      </c>
      <c r="K519" s="157">
        <f t="shared" si="330"/>
        <v>506010589.50999999</v>
      </c>
      <c r="L519" s="157">
        <f t="shared" si="330"/>
        <v>662226240.49000001</v>
      </c>
      <c r="M519" s="157">
        <f t="shared" si="330"/>
        <v>540290120.01999998</v>
      </c>
      <c r="N519" s="157">
        <f t="shared" si="330"/>
        <v>2992924441</v>
      </c>
      <c r="O519" s="157">
        <f t="shared" si="330"/>
        <v>5600584675.5300007</v>
      </c>
      <c r="P519" s="157">
        <f t="shared" si="330"/>
        <v>3219031476.5300002</v>
      </c>
      <c r="Q519" s="157">
        <f t="shared" si="330"/>
        <v>5981954915.3900003</v>
      </c>
      <c r="R519" s="157">
        <f t="shared" si="330"/>
        <v>662226240.49000001</v>
      </c>
      <c r="S519" s="127"/>
      <c r="T519" s="157">
        <f t="shared" si="330"/>
        <v>11257770190.92</v>
      </c>
      <c r="U519" s="157">
        <f t="shared" si="330"/>
        <v>1653458204.0033333</v>
      </c>
      <c r="V519" s="157">
        <f t="shared" si="330"/>
        <v>1190169934.9124241</v>
      </c>
      <c r="W519" s="157">
        <f t="shared" si="330"/>
        <v>2083766721.3124247</v>
      </c>
      <c r="X519" s="157">
        <f t="shared" si="330"/>
        <v>882780269.3124243</v>
      </c>
      <c r="Y519" s="157">
        <f t="shared" si="330"/>
        <v>686888326.3124243</v>
      </c>
      <c r="Z519" s="157">
        <f t="shared" si="330"/>
        <v>921686563.3124243</v>
      </c>
      <c r="AA519" s="157">
        <f t="shared" si="330"/>
        <v>859557752.3124243</v>
      </c>
      <c r="AB519" s="157">
        <f t="shared" si="330"/>
        <v>678127752.3124243</v>
      </c>
      <c r="AC519" s="157">
        <f t="shared" si="330"/>
        <v>618927752.3124243</v>
      </c>
      <c r="AD519" s="157">
        <f t="shared" si="330"/>
        <v>581651410.3124243</v>
      </c>
      <c r="AE519" s="157">
        <f t="shared" si="330"/>
        <v>551627752.3124243</v>
      </c>
      <c r="AF519" s="157">
        <f t="shared" si="330"/>
        <v>551127752.1924243</v>
      </c>
      <c r="AG519" s="157">
        <f t="shared" si="330"/>
        <v>2843628138.9157572</v>
      </c>
      <c r="AH519" s="157">
        <f t="shared" si="330"/>
        <v>11259770190.92</v>
      </c>
      <c r="AI519" s="127"/>
      <c r="AJ519" s="157">
        <f t="shared" si="330"/>
        <v>156145650.97999999</v>
      </c>
      <c r="AK519" s="157">
        <f t="shared" si="330"/>
        <v>506080589.50999999</v>
      </c>
      <c r="AL519" s="157">
        <f t="shared" si="330"/>
        <v>0</v>
      </c>
      <c r="AM519" s="157">
        <f t="shared" si="330"/>
        <v>0</v>
      </c>
      <c r="AN519" s="157">
        <f t="shared" si="330"/>
        <v>0</v>
      </c>
      <c r="AO519" s="157">
        <f t="shared" si="330"/>
        <v>0</v>
      </c>
      <c r="AP519" s="157">
        <f t="shared" si="330"/>
        <v>0</v>
      </c>
      <c r="AQ519" s="157">
        <f t="shared" si="330"/>
        <v>0</v>
      </c>
      <c r="AR519" s="157">
        <f t="shared" si="330"/>
        <v>0</v>
      </c>
      <c r="AS519" s="157">
        <f t="shared" si="330"/>
        <v>0</v>
      </c>
      <c r="AT519" s="157">
        <f t="shared" si="330"/>
        <v>0</v>
      </c>
      <c r="AU519" s="157">
        <f t="shared" si="330"/>
        <v>0</v>
      </c>
      <c r="AV519" s="157">
        <f t="shared" si="330"/>
        <v>662226240.49000001</v>
      </c>
      <c r="AW519" s="157">
        <f t="shared" si="330"/>
        <v>662226240.49000001</v>
      </c>
      <c r="AX519" s="127"/>
      <c r="AY519" s="119">
        <f t="shared" si="330"/>
        <v>-0.90556419835594149</v>
      </c>
      <c r="AZ519" s="119">
        <f t="shared" si="330"/>
        <v>-0.57478291572939222</v>
      </c>
      <c r="BA519" s="119">
        <f t="shared" si="330"/>
        <v>0</v>
      </c>
      <c r="BB519" s="119">
        <f t="shared" si="330"/>
        <v>0</v>
      </c>
      <c r="BC519" s="119">
        <f t="shared" si="330"/>
        <v>0</v>
      </c>
      <c r="BD519" s="119">
        <f t="shared" si="330"/>
        <v>0</v>
      </c>
      <c r="BE519" s="119">
        <f t="shared" si="330"/>
        <v>0</v>
      </c>
      <c r="BF519" s="119">
        <f t="shared" si="330"/>
        <v>0</v>
      </c>
      <c r="BG519" s="119">
        <f t="shared" si="330"/>
        <v>0</v>
      </c>
      <c r="BH519" s="119">
        <f t="shared" si="330"/>
        <v>0</v>
      </c>
      <c r="BI519" s="119">
        <f t="shared" si="330"/>
        <v>0</v>
      </c>
      <c r="BJ519" s="119">
        <f t="shared" si="330"/>
        <v>0</v>
      </c>
      <c r="BK519" s="119">
        <f t="shared" si="330"/>
        <v>-0.76711925464962549</v>
      </c>
      <c r="BL519" s="158"/>
    </row>
    <row r="520" spans="1:64">
      <c r="A520" s="154" t="str">
        <f>+A74</f>
        <v>0201</v>
      </c>
      <c r="B520" s="154" t="str">
        <f t="shared" ref="B520:BK520" si="331">+B74</f>
        <v>ADQUISICIÓN DE ACTIVOS NO FINANCIEROS</v>
      </c>
      <c r="C520" s="155">
        <f t="shared" si="331"/>
        <v>253916784.92000002</v>
      </c>
      <c r="D520" s="155">
        <f t="shared" si="331"/>
        <v>20000000</v>
      </c>
      <c r="E520" s="155">
        <f t="shared" si="331"/>
        <v>0</v>
      </c>
      <c r="F520" s="155">
        <f t="shared" si="331"/>
        <v>100000000</v>
      </c>
      <c r="G520" s="155">
        <f t="shared" si="331"/>
        <v>373916784.92000002</v>
      </c>
      <c r="H520" s="155">
        <f t="shared" si="331"/>
        <v>6984500</v>
      </c>
      <c r="I520" s="155">
        <f t="shared" si="331"/>
        <v>6984500</v>
      </c>
      <c r="J520" s="155">
        <f t="shared" si="331"/>
        <v>366932284.92000002</v>
      </c>
      <c r="K520" s="155">
        <f t="shared" si="331"/>
        <v>5100000</v>
      </c>
      <c r="L520" s="155">
        <f t="shared" si="331"/>
        <v>5100000</v>
      </c>
      <c r="M520" s="155">
        <f t="shared" si="331"/>
        <v>0</v>
      </c>
      <c r="N520" s="155">
        <f t="shared" si="331"/>
        <v>0</v>
      </c>
      <c r="O520" s="155">
        <f t="shared" si="331"/>
        <v>24721428.559999999</v>
      </c>
      <c r="P520" s="155">
        <f t="shared" si="331"/>
        <v>17736928.559999999</v>
      </c>
      <c r="Q520" s="155">
        <f t="shared" si="331"/>
        <v>349195356.36000001</v>
      </c>
      <c r="R520" s="155">
        <f t="shared" si="331"/>
        <v>5100000</v>
      </c>
      <c r="S520" s="127"/>
      <c r="T520" s="155">
        <f t="shared" si="331"/>
        <v>373916784.92000002</v>
      </c>
      <c r="U520" s="155">
        <f t="shared" si="331"/>
        <v>30197544.326666668</v>
      </c>
      <c r="V520" s="155">
        <f t="shared" si="331"/>
        <v>34156297.326666668</v>
      </c>
      <c r="W520" s="155">
        <f t="shared" si="331"/>
        <v>30656294.326666668</v>
      </c>
      <c r="X520" s="155">
        <f t="shared" si="331"/>
        <v>97656294.326666668</v>
      </c>
      <c r="Y520" s="155">
        <f t="shared" si="331"/>
        <v>34156294.326666668</v>
      </c>
      <c r="Z520" s="155">
        <f t="shared" si="331"/>
        <v>29156294.326666668</v>
      </c>
      <c r="AA520" s="155">
        <f t="shared" si="331"/>
        <v>24656294.326666668</v>
      </c>
      <c r="AB520" s="155">
        <f t="shared" si="331"/>
        <v>17656294.326666668</v>
      </c>
      <c r="AC520" s="155">
        <f t="shared" si="331"/>
        <v>22656294.326666668</v>
      </c>
      <c r="AD520" s="155">
        <f t="shared" si="331"/>
        <v>17656294.326666668</v>
      </c>
      <c r="AE520" s="155">
        <f t="shared" si="331"/>
        <v>17656294.326666668</v>
      </c>
      <c r="AF520" s="155">
        <f t="shared" si="331"/>
        <v>17656294.326666668</v>
      </c>
      <c r="AG520" s="155">
        <f t="shared" si="331"/>
        <v>64353841.653333336</v>
      </c>
      <c r="AH520" s="155">
        <f t="shared" si="331"/>
        <v>373916784.9199999</v>
      </c>
      <c r="AI520" s="127"/>
      <c r="AJ520" s="155">
        <f t="shared" si="331"/>
        <v>0</v>
      </c>
      <c r="AK520" s="155">
        <f t="shared" si="331"/>
        <v>5100000</v>
      </c>
      <c r="AL520" s="155">
        <f t="shared" si="331"/>
        <v>0</v>
      </c>
      <c r="AM520" s="155">
        <f t="shared" si="331"/>
        <v>0</v>
      </c>
      <c r="AN520" s="155">
        <f t="shared" si="331"/>
        <v>0</v>
      </c>
      <c r="AO520" s="155">
        <f t="shared" si="331"/>
        <v>0</v>
      </c>
      <c r="AP520" s="155">
        <f t="shared" si="331"/>
        <v>0</v>
      </c>
      <c r="AQ520" s="155">
        <f t="shared" si="331"/>
        <v>0</v>
      </c>
      <c r="AR520" s="155">
        <f t="shared" si="331"/>
        <v>0</v>
      </c>
      <c r="AS520" s="155">
        <f t="shared" si="331"/>
        <v>0</v>
      </c>
      <c r="AT520" s="155">
        <f t="shared" si="331"/>
        <v>0</v>
      </c>
      <c r="AU520" s="155">
        <f t="shared" si="331"/>
        <v>0</v>
      </c>
      <c r="AV520" s="155">
        <f t="shared" si="331"/>
        <v>5100000</v>
      </c>
      <c r="AW520" s="155">
        <f t="shared" si="331"/>
        <v>5100000</v>
      </c>
      <c r="AX520" s="127"/>
      <c r="AY520" s="156">
        <f t="shared" si="331"/>
        <v>-1</v>
      </c>
      <c r="AZ520" s="156">
        <f t="shared" si="331"/>
        <v>-0.85068639170035842</v>
      </c>
      <c r="BA520" s="156">
        <f t="shared" si="331"/>
        <v>0</v>
      </c>
      <c r="BB520" s="156">
        <f t="shared" si="331"/>
        <v>0</v>
      </c>
      <c r="BC520" s="156">
        <f t="shared" si="331"/>
        <v>0</v>
      </c>
      <c r="BD520" s="156">
        <f t="shared" si="331"/>
        <v>0</v>
      </c>
      <c r="BE520" s="156">
        <f t="shared" si="331"/>
        <v>0</v>
      </c>
      <c r="BF520" s="156">
        <f t="shared" si="331"/>
        <v>0</v>
      </c>
      <c r="BG520" s="156">
        <f t="shared" si="331"/>
        <v>0</v>
      </c>
      <c r="BH520" s="156">
        <f t="shared" si="331"/>
        <v>0</v>
      </c>
      <c r="BI520" s="156">
        <f t="shared" si="331"/>
        <v>0</v>
      </c>
      <c r="BJ520" s="156">
        <f t="shared" si="331"/>
        <v>0</v>
      </c>
      <c r="BK520" s="156">
        <f t="shared" si="331"/>
        <v>-0.9207506518806895</v>
      </c>
    </row>
    <row r="521" spans="1:64">
      <c r="A521" s="154" t="str">
        <f>+A103</f>
        <v>0202</v>
      </c>
      <c r="B521" s="154" t="str">
        <f t="shared" ref="B521:BK521" si="332">+B103</f>
        <v>ADQUISICIONES DIFERENTES DE ACTIVOS</v>
      </c>
      <c r="C521" s="155">
        <f t="shared" si="332"/>
        <v>9196053406</v>
      </c>
      <c r="D521" s="155">
        <f t="shared" si="332"/>
        <v>1300569400</v>
      </c>
      <c r="E521" s="155">
        <f t="shared" si="332"/>
        <v>282769400</v>
      </c>
      <c r="F521" s="155">
        <f t="shared" si="332"/>
        <v>712000000</v>
      </c>
      <c r="G521" s="155">
        <f t="shared" si="332"/>
        <v>10925853406</v>
      </c>
      <c r="H521" s="155">
        <f t="shared" si="332"/>
        <v>2448269968.9700003</v>
      </c>
      <c r="I521" s="155">
        <f t="shared" si="332"/>
        <v>2657338099</v>
      </c>
      <c r="J521" s="155">
        <f t="shared" si="332"/>
        <v>8551284707</v>
      </c>
      <c r="K521" s="155">
        <f t="shared" si="332"/>
        <v>500910589.50999999</v>
      </c>
      <c r="L521" s="155">
        <f t="shared" si="332"/>
        <v>657126240.49000001</v>
      </c>
      <c r="M521" s="155">
        <f t="shared" si="332"/>
        <v>540290120.01999998</v>
      </c>
      <c r="N521" s="155">
        <f t="shared" si="332"/>
        <v>2992924441</v>
      </c>
      <c r="O521" s="155">
        <f t="shared" si="332"/>
        <v>5575863246.9700003</v>
      </c>
      <c r="P521" s="155">
        <f t="shared" si="332"/>
        <v>3201294547.9700003</v>
      </c>
      <c r="Q521" s="155">
        <f t="shared" si="332"/>
        <v>5632759559.0300007</v>
      </c>
      <c r="R521" s="155">
        <f t="shared" si="332"/>
        <v>657126240.49000001</v>
      </c>
      <c r="S521" s="127"/>
      <c r="T521" s="155">
        <f t="shared" si="332"/>
        <v>10883853406</v>
      </c>
      <c r="U521" s="155">
        <f t="shared" si="332"/>
        <v>1623260659.6766667</v>
      </c>
      <c r="V521" s="155">
        <f t="shared" si="332"/>
        <v>1156013637.5857575</v>
      </c>
      <c r="W521" s="155">
        <f t="shared" si="332"/>
        <v>2053110426.9857581</v>
      </c>
      <c r="X521" s="155">
        <f t="shared" si="332"/>
        <v>785123974.98575759</v>
      </c>
      <c r="Y521" s="155">
        <f t="shared" si="332"/>
        <v>652732031.98575759</v>
      </c>
      <c r="Z521" s="155">
        <f t="shared" si="332"/>
        <v>892530268.98575759</v>
      </c>
      <c r="AA521" s="155">
        <f t="shared" si="332"/>
        <v>834901457.98575759</v>
      </c>
      <c r="AB521" s="155">
        <f t="shared" si="332"/>
        <v>660471457.98575759</v>
      </c>
      <c r="AC521" s="155">
        <f t="shared" si="332"/>
        <v>596271457.98575759</v>
      </c>
      <c r="AD521" s="155">
        <f t="shared" si="332"/>
        <v>563995115.98575759</v>
      </c>
      <c r="AE521" s="155">
        <f t="shared" si="332"/>
        <v>533971457.98575759</v>
      </c>
      <c r="AF521" s="155">
        <f t="shared" si="332"/>
        <v>533471457.86575758</v>
      </c>
      <c r="AG521" s="155">
        <f t="shared" si="332"/>
        <v>2779274297.2624245</v>
      </c>
      <c r="AH521" s="155">
        <f t="shared" si="332"/>
        <v>10885853406.000002</v>
      </c>
      <c r="AI521" s="127"/>
      <c r="AJ521" s="155">
        <f t="shared" si="332"/>
        <v>156145650.97999999</v>
      </c>
      <c r="AK521" s="155">
        <f t="shared" si="332"/>
        <v>500980589.50999999</v>
      </c>
      <c r="AL521" s="155">
        <f t="shared" si="332"/>
        <v>0</v>
      </c>
      <c r="AM521" s="155">
        <f t="shared" si="332"/>
        <v>0</v>
      </c>
      <c r="AN521" s="155">
        <f t="shared" si="332"/>
        <v>0</v>
      </c>
      <c r="AO521" s="155">
        <f t="shared" si="332"/>
        <v>0</v>
      </c>
      <c r="AP521" s="155">
        <f t="shared" si="332"/>
        <v>0</v>
      </c>
      <c r="AQ521" s="155">
        <f t="shared" si="332"/>
        <v>0</v>
      </c>
      <c r="AR521" s="155">
        <f t="shared" si="332"/>
        <v>0</v>
      </c>
      <c r="AS521" s="155">
        <f t="shared" si="332"/>
        <v>0</v>
      </c>
      <c r="AT521" s="155">
        <f t="shared" si="332"/>
        <v>0</v>
      </c>
      <c r="AU521" s="155">
        <f t="shared" si="332"/>
        <v>0</v>
      </c>
      <c r="AV521" s="155">
        <f t="shared" si="332"/>
        <v>657126240.49000001</v>
      </c>
      <c r="AW521" s="155">
        <f t="shared" si="332"/>
        <v>657126240.49000001</v>
      </c>
      <c r="AX521" s="127"/>
      <c r="AY521" s="156">
        <f t="shared" si="332"/>
        <v>-0.90380740760938405</v>
      </c>
      <c r="AZ521" s="156">
        <f t="shared" si="332"/>
        <v>-0.5666309001715083</v>
      </c>
      <c r="BA521" s="156">
        <f t="shared" si="332"/>
        <v>0</v>
      </c>
      <c r="BB521" s="156">
        <f t="shared" si="332"/>
        <v>0</v>
      </c>
      <c r="BC521" s="156">
        <f t="shared" si="332"/>
        <v>0</v>
      </c>
      <c r="BD521" s="156">
        <f t="shared" si="332"/>
        <v>0</v>
      </c>
      <c r="BE521" s="156">
        <f t="shared" si="332"/>
        <v>0</v>
      </c>
      <c r="BF521" s="156">
        <f t="shared" si="332"/>
        <v>0</v>
      </c>
      <c r="BG521" s="156">
        <f t="shared" si="332"/>
        <v>0</v>
      </c>
      <c r="BH521" s="156">
        <f t="shared" si="332"/>
        <v>0</v>
      </c>
      <c r="BI521" s="156">
        <f t="shared" si="332"/>
        <v>0</v>
      </c>
      <c r="BJ521" s="156">
        <f t="shared" si="332"/>
        <v>0</v>
      </c>
      <c r="BK521" s="156">
        <f t="shared" si="332"/>
        <v>-0.76356193372591286</v>
      </c>
    </row>
    <row r="522" spans="1:64" s="148" customFormat="1">
      <c r="A522" s="5" t="str">
        <f>+A258</f>
        <v>03</v>
      </c>
      <c r="B522" s="5" t="str">
        <f t="shared" ref="B522:BK522" si="333">+B258</f>
        <v>TRANSFERENCIAS CORRIENTES</v>
      </c>
      <c r="C522" s="157">
        <f t="shared" si="333"/>
        <v>0</v>
      </c>
      <c r="D522" s="157">
        <f t="shared" si="333"/>
        <v>50000000</v>
      </c>
      <c r="E522" s="157">
        <f t="shared" si="333"/>
        <v>0</v>
      </c>
      <c r="F522" s="157">
        <f t="shared" si="333"/>
        <v>100000000</v>
      </c>
      <c r="G522" s="157">
        <f t="shared" si="333"/>
        <v>150000000</v>
      </c>
      <c r="H522" s="157">
        <f t="shared" si="333"/>
        <v>45406454</v>
      </c>
      <c r="I522" s="157">
        <f t="shared" si="333"/>
        <v>45406454</v>
      </c>
      <c r="J522" s="157">
        <f t="shared" si="333"/>
        <v>104593546</v>
      </c>
      <c r="K522" s="157">
        <f t="shared" si="333"/>
        <v>32418506</v>
      </c>
      <c r="L522" s="157">
        <f t="shared" si="333"/>
        <v>32418506</v>
      </c>
      <c r="M522" s="157">
        <f t="shared" si="333"/>
        <v>0</v>
      </c>
      <c r="N522" s="157">
        <f t="shared" si="333"/>
        <v>0</v>
      </c>
      <c r="O522" s="157">
        <f t="shared" si="333"/>
        <v>45406454</v>
      </c>
      <c r="P522" s="157">
        <f t="shared" si="333"/>
        <v>0</v>
      </c>
      <c r="Q522" s="157">
        <f t="shared" si="333"/>
        <v>104593546</v>
      </c>
      <c r="R522" s="157">
        <f t="shared" si="333"/>
        <v>32418506</v>
      </c>
      <c r="S522" s="127"/>
      <c r="T522" s="157">
        <f t="shared" si="333"/>
        <v>150000000</v>
      </c>
      <c r="U522" s="157">
        <f t="shared" si="333"/>
        <v>0</v>
      </c>
      <c r="V522" s="157">
        <f t="shared" si="333"/>
        <v>21666666.666666668</v>
      </c>
      <c r="W522" s="157">
        <f t="shared" si="333"/>
        <v>41666666.666666672</v>
      </c>
      <c r="X522" s="157">
        <f t="shared" si="333"/>
        <v>21666666.666666668</v>
      </c>
      <c r="Y522" s="157">
        <f t="shared" si="333"/>
        <v>21666666.666666668</v>
      </c>
      <c r="Z522" s="157">
        <f t="shared" si="333"/>
        <v>21666666.666666668</v>
      </c>
      <c r="AA522" s="157">
        <f t="shared" si="333"/>
        <v>21666666.666666668</v>
      </c>
      <c r="AB522" s="157">
        <f t="shared" si="333"/>
        <v>0</v>
      </c>
      <c r="AC522" s="157">
        <f t="shared" si="333"/>
        <v>0</v>
      </c>
      <c r="AD522" s="157">
        <f t="shared" si="333"/>
        <v>0</v>
      </c>
      <c r="AE522" s="157">
        <f t="shared" si="333"/>
        <v>0</v>
      </c>
      <c r="AF522" s="157">
        <f t="shared" si="333"/>
        <v>0</v>
      </c>
      <c r="AG522" s="157">
        <f t="shared" si="333"/>
        <v>21666666.666666668</v>
      </c>
      <c r="AH522" s="157">
        <f t="shared" si="333"/>
        <v>150000000.00000003</v>
      </c>
      <c r="AI522" s="127"/>
      <c r="AJ522" s="157">
        <f t="shared" si="333"/>
        <v>0</v>
      </c>
      <c r="AK522" s="157">
        <f t="shared" si="333"/>
        <v>32418506</v>
      </c>
      <c r="AL522" s="157">
        <f t="shared" si="333"/>
        <v>0</v>
      </c>
      <c r="AM522" s="157">
        <f t="shared" si="333"/>
        <v>0</v>
      </c>
      <c r="AN522" s="157">
        <f t="shared" si="333"/>
        <v>0</v>
      </c>
      <c r="AO522" s="157">
        <f t="shared" si="333"/>
        <v>0</v>
      </c>
      <c r="AP522" s="157">
        <f t="shared" si="333"/>
        <v>0</v>
      </c>
      <c r="AQ522" s="157">
        <f t="shared" si="333"/>
        <v>0</v>
      </c>
      <c r="AR522" s="157">
        <f t="shared" si="333"/>
        <v>0</v>
      </c>
      <c r="AS522" s="157">
        <f t="shared" si="333"/>
        <v>0</v>
      </c>
      <c r="AT522" s="157">
        <f t="shared" si="333"/>
        <v>0</v>
      </c>
      <c r="AU522" s="157">
        <f t="shared" si="333"/>
        <v>0</v>
      </c>
      <c r="AV522" s="157">
        <f t="shared" si="333"/>
        <v>32418506</v>
      </c>
      <c r="AW522" s="157">
        <f t="shared" si="333"/>
        <v>32418506</v>
      </c>
      <c r="AX522" s="127"/>
      <c r="AY522" s="119" t="e">
        <f t="shared" si="333"/>
        <v>#DIV/0!</v>
      </c>
      <c r="AZ522" s="119">
        <f t="shared" si="333"/>
        <v>0.49623873846153838</v>
      </c>
      <c r="BA522" s="119">
        <f t="shared" si="333"/>
        <v>0</v>
      </c>
      <c r="BB522" s="119">
        <f t="shared" si="333"/>
        <v>0</v>
      </c>
      <c r="BC522" s="119">
        <f t="shared" si="333"/>
        <v>0</v>
      </c>
      <c r="BD522" s="119">
        <f t="shared" si="333"/>
        <v>0</v>
      </c>
      <c r="BE522" s="119">
        <f t="shared" si="333"/>
        <v>0</v>
      </c>
      <c r="BF522" s="119">
        <f t="shared" si="333"/>
        <v>0</v>
      </c>
      <c r="BG522" s="119">
        <f t="shared" si="333"/>
        <v>0</v>
      </c>
      <c r="BH522" s="119">
        <f t="shared" si="333"/>
        <v>0</v>
      </c>
      <c r="BI522" s="119">
        <f t="shared" si="333"/>
        <v>0</v>
      </c>
      <c r="BJ522" s="119">
        <f t="shared" si="333"/>
        <v>0</v>
      </c>
      <c r="BK522" s="119">
        <f t="shared" si="333"/>
        <v>0.49623873846153838</v>
      </c>
      <c r="BL522" s="158"/>
    </row>
    <row r="523" spans="1:64">
      <c r="A523" s="154" t="str">
        <f>+A259</f>
        <v>0302</v>
      </c>
      <c r="B523" s="154" t="str">
        <f t="shared" ref="B523:BK523" si="334">+B259</f>
        <v xml:space="preserve">A ORGANIZACIONES NACIONALES E INTERNACIONALES </v>
      </c>
      <c r="C523" s="155">
        <f t="shared" si="334"/>
        <v>0</v>
      </c>
      <c r="D523" s="155">
        <f t="shared" si="334"/>
        <v>30000000</v>
      </c>
      <c r="E523" s="155">
        <f t="shared" si="334"/>
        <v>0</v>
      </c>
      <c r="F523" s="155">
        <f t="shared" si="334"/>
        <v>100000000</v>
      </c>
      <c r="G523" s="155">
        <f t="shared" si="334"/>
        <v>130000000</v>
      </c>
      <c r="H523" s="155">
        <f t="shared" si="334"/>
        <v>26058824</v>
      </c>
      <c r="I523" s="155">
        <f t="shared" si="334"/>
        <v>26058824</v>
      </c>
      <c r="J523" s="155">
        <f t="shared" si="334"/>
        <v>103941176</v>
      </c>
      <c r="K523" s="155">
        <f t="shared" si="334"/>
        <v>32418506</v>
      </c>
      <c r="L523" s="155">
        <f t="shared" si="334"/>
        <v>32418506</v>
      </c>
      <c r="M523" s="155">
        <f t="shared" si="334"/>
        <v>0</v>
      </c>
      <c r="N523" s="155">
        <f t="shared" si="334"/>
        <v>0</v>
      </c>
      <c r="O523" s="155">
        <f t="shared" si="334"/>
        <v>26058824</v>
      </c>
      <c r="P523" s="155">
        <f t="shared" si="334"/>
        <v>0</v>
      </c>
      <c r="Q523" s="155">
        <f t="shared" si="334"/>
        <v>103941176</v>
      </c>
      <c r="R523" s="155">
        <f t="shared" si="334"/>
        <v>32418506</v>
      </c>
      <c r="S523" s="127"/>
      <c r="T523" s="155">
        <f t="shared" si="334"/>
        <v>130000000</v>
      </c>
      <c r="U523" s="155">
        <f t="shared" si="334"/>
        <v>0</v>
      </c>
      <c r="V523" s="155">
        <f t="shared" si="334"/>
        <v>21666666.666666668</v>
      </c>
      <c r="W523" s="155">
        <f t="shared" si="334"/>
        <v>21666666.666666668</v>
      </c>
      <c r="X523" s="155">
        <f t="shared" si="334"/>
        <v>21666666.666666668</v>
      </c>
      <c r="Y523" s="155">
        <f t="shared" si="334"/>
        <v>21666666.666666668</v>
      </c>
      <c r="Z523" s="155">
        <f t="shared" si="334"/>
        <v>21666666.666666668</v>
      </c>
      <c r="AA523" s="155">
        <f t="shared" si="334"/>
        <v>21666666.666666668</v>
      </c>
      <c r="AB523" s="155">
        <f t="shared" si="334"/>
        <v>0</v>
      </c>
      <c r="AC523" s="155">
        <f t="shared" si="334"/>
        <v>0</v>
      </c>
      <c r="AD523" s="155">
        <f t="shared" si="334"/>
        <v>0</v>
      </c>
      <c r="AE523" s="155">
        <f t="shared" si="334"/>
        <v>0</v>
      </c>
      <c r="AF523" s="155">
        <f t="shared" si="334"/>
        <v>0</v>
      </c>
      <c r="AG523" s="155">
        <f t="shared" si="334"/>
        <v>21666666.666666668</v>
      </c>
      <c r="AH523" s="155">
        <f t="shared" si="334"/>
        <v>130000000.00000001</v>
      </c>
      <c r="AI523" s="127"/>
      <c r="AJ523" s="155">
        <f t="shared" si="334"/>
        <v>0</v>
      </c>
      <c r="AK523" s="155">
        <f t="shared" si="334"/>
        <v>32418506</v>
      </c>
      <c r="AL523" s="155">
        <f t="shared" si="334"/>
        <v>0</v>
      </c>
      <c r="AM523" s="155">
        <f t="shared" si="334"/>
        <v>0</v>
      </c>
      <c r="AN523" s="155">
        <f t="shared" si="334"/>
        <v>0</v>
      </c>
      <c r="AO523" s="155">
        <f t="shared" si="334"/>
        <v>0</v>
      </c>
      <c r="AP523" s="155">
        <f t="shared" si="334"/>
        <v>0</v>
      </c>
      <c r="AQ523" s="155">
        <f t="shared" si="334"/>
        <v>0</v>
      </c>
      <c r="AR523" s="155">
        <f t="shared" si="334"/>
        <v>0</v>
      </c>
      <c r="AS523" s="155">
        <f t="shared" si="334"/>
        <v>0</v>
      </c>
      <c r="AT523" s="155">
        <f t="shared" si="334"/>
        <v>0</v>
      </c>
      <c r="AU523" s="155">
        <f t="shared" si="334"/>
        <v>0</v>
      </c>
      <c r="AV523" s="155">
        <f t="shared" si="334"/>
        <v>32418506</v>
      </c>
      <c r="AW523" s="155">
        <f t="shared" si="334"/>
        <v>32418506</v>
      </c>
      <c r="AX523" s="127"/>
      <c r="AY523" s="156" t="e">
        <f t="shared" si="334"/>
        <v>#DIV/0!</v>
      </c>
      <c r="AZ523" s="156">
        <f t="shared" si="334"/>
        <v>0.49623873846153838</v>
      </c>
      <c r="BA523" s="156">
        <f t="shared" si="334"/>
        <v>0</v>
      </c>
      <c r="BB523" s="156">
        <f t="shared" si="334"/>
        <v>0</v>
      </c>
      <c r="BC523" s="156">
        <f t="shared" si="334"/>
        <v>0</v>
      </c>
      <c r="BD523" s="156">
        <f t="shared" si="334"/>
        <v>0</v>
      </c>
      <c r="BE523" s="156">
        <f t="shared" si="334"/>
        <v>0</v>
      </c>
      <c r="BF523" s="156">
        <f t="shared" si="334"/>
        <v>0</v>
      </c>
      <c r="BG523" s="156">
        <f t="shared" si="334"/>
        <v>0</v>
      </c>
      <c r="BH523" s="156">
        <f t="shared" si="334"/>
        <v>0</v>
      </c>
      <c r="BI523" s="156">
        <f t="shared" si="334"/>
        <v>0</v>
      </c>
      <c r="BJ523" s="156">
        <f t="shared" si="334"/>
        <v>0</v>
      </c>
      <c r="BK523" s="156">
        <f t="shared" si="334"/>
        <v>0.49623873846153838</v>
      </c>
    </row>
    <row r="524" spans="1:64">
      <c r="A524" s="154" t="str">
        <f>+A261</f>
        <v>0310</v>
      </c>
      <c r="B524" s="154" t="str">
        <f t="shared" ref="B524:BK524" si="335">+B261</f>
        <v>SENTENCIAS Y CONCILIACIONES</v>
      </c>
      <c r="C524" s="155">
        <f t="shared" si="335"/>
        <v>0</v>
      </c>
      <c r="D524" s="155">
        <f t="shared" si="335"/>
        <v>20000000</v>
      </c>
      <c r="E524" s="155">
        <f t="shared" si="335"/>
        <v>0</v>
      </c>
      <c r="F524" s="155">
        <f t="shared" si="335"/>
        <v>0</v>
      </c>
      <c r="G524" s="155">
        <f t="shared" si="335"/>
        <v>20000000</v>
      </c>
      <c r="H524" s="155">
        <f t="shared" si="335"/>
        <v>19347630</v>
      </c>
      <c r="I524" s="155">
        <f t="shared" si="335"/>
        <v>19347630</v>
      </c>
      <c r="J524" s="155">
        <f t="shared" si="335"/>
        <v>652370</v>
      </c>
      <c r="K524" s="155">
        <f t="shared" si="335"/>
        <v>0</v>
      </c>
      <c r="L524" s="155">
        <f t="shared" si="335"/>
        <v>0</v>
      </c>
      <c r="M524" s="155">
        <f t="shared" si="335"/>
        <v>0</v>
      </c>
      <c r="N524" s="155">
        <f t="shared" si="335"/>
        <v>0</v>
      </c>
      <c r="O524" s="155">
        <f t="shared" si="335"/>
        <v>19347630</v>
      </c>
      <c r="P524" s="155">
        <f t="shared" si="335"/>
        <v>0</v>
      </c>
      <c r="Q524" s="155">
        <f t="shared" si="335"/>
        <v>652370</v>
      </c>
      <c r="R524" s="155">
        <f t="shared" si="335"/>
        <v>0</v>
      </c>
      <c r="S524" s="127"/>
      <c r="T524" s="155">
        <f t="shared" si="335"/>
        <v>20000000</v>
      </c>
      <c r="U524" s="155">
        <f t="shared" si="335"/>
        <v>0</v>
      </c>
      <c r="V524" s="155">
        <f t="shared" si="335"/>
        <v>0</v>
      </c>
      <c r="W524" s="155">
        <f t="shared" si="335"/>
        <v>20000000</v>
      </c>
      <c r="X524" s="155">
        <f t="shared" si="335"/>
        <v>0</v>
      </c>
      <c r="Y524" s="155">
        <f t="shared" si="335"/>
        <v>0</v>
      </c>
      <c r="Z524" s="155">
        <f t="shared" si="335"/>
        <v>0</v>
      </c>
      <c r="AA524" s="155">
        <f t="shared" si="335"/>
        <v>0</v>
      </c>
      <c r="AB524" s="155">
        <f t="shared" si="335"/>
        <v>0</v>
      </c>
      <c r="AC524" s="155">
        <f t="shared" si="335"/>
        <v>0</v>
      </c>
      <c r="AD524" s="155">
        <f t="shared" si="335"/>
        <v>0</v>
      </c>
      <c r="AE524" s="155">
        <f t="shared" si="335"/>
        <v>0</v>
      </c>
      <c r="AF524" s="155">
        <f t="shared" si="335"/>
        <v>0</v>
      </c>
      <c r="AG524" s="155">
        <f t="shared" si="335"/>
        <v>0</v>
      </c>
      <c r="AH524" s="155">
        <f t="shared" si="335"/>
        <v>20000000</v>
      </c>
      <c r="AI524" s="127"/>
      <c r="AJ524" s="155">
        <f t="shared" si="335"/>
        <v>0</v>
      </c>
      <c r="AK524" s="155">
        <f t="shared" si="335"/>
        <v>0</v>
      </c>
      <c r="AL524" s="155">
        <f t="shared" si="335"/>
        <v>0</v>
      </c>
      <c r="AM524" s="155">
        <f t="shared" si="335"/>
        <v>0</v>
      </c>
      <c r="AN524" s="155">
        <f t="shared" si="335"/>
        <v>0</v>
      </c>
      <c r="AO524" s="155">
        <f t="shared" si="335"/>
        <v>0</v>
      </c>
      <c r="AP524" s="155">
        <f t="shared" si="335"/>
        <v>0</v>
      </c>
      <c r="AQ524" s="155">
        <f t="shared" si="335"/>
        <v>0</v>
      </c>
      <c r="AR524" s="155">
        <f t="shared" si="335"/>
        <v>0</v>
      </c>
      <c r="AS524" s="155">
        <f t="shared" si="335"/>
        <v>0</v>
      </c>
      <c r="AT524" s="155">
        <f t="shared" si="335"/>
        <v>0</v>
      </c>
      <c r="AU524" s="155">
        <f t="shared" si="335"/>
        <v>0</v>
      </c>
      <c r="AV524" s="155">
        <f t="shared" si="335"/>
        <v>0</v>
      </c>
      <c r="AW524" s="155">
        <f t="shared" si="335"/>
        <v>0</v>
      </c>
      <c r="AX524" s="127"/>
      <c r="AY524" s="156" t="e">
        <f t="shared" si="335"/>
        <v>#DIV/0!</v>
      </c>
      <c r="AZ524" s="156" t="e">
        <f t="shared" si="335"/>
        <v>#DIV/0!</v>
      </c>
      <c r="BA524" s="156">
        <f t="shared" si="335"/>
        <v>0</v>
      </c>
      <c r="BB524" s="156">
        <f t="shared" si="335"/>
        <v>0</v>
      </c>
      <c r="BC524" s="156">
        <f t="shared" si="335"/>
        <v>0</v>
      </c>
      <c r="BD524" s="156">
        <f t="shared" si="335"/>
        <v>0</v>
      </c>
      <c r="BE524" s="156">
        <f t="shared" si="335"/>
        <v>0</v>
      </c>
      <c r="BF524" s="156">
        <f t="shared" si="335"/>
        <v>0</v>
      </c>
      <c r="BG524" s="156">
        <f t="shared" si="335"/>
        <v>0</v>
      </c>
      <c r="BH524" s="156">
        <f t="shared" si="335"/>
        <v>0</v>
      </c>
      <c r="BI524" s="156">
        <f t="shared" si="335"/>
        <v>0</v>
      </c>
      <c r="BJ524" s="156">
        <f t="shared" si="335"/>
        <v>0</v>
      </c>
      <c r="BK524" s="156" t="e">
        <f t="shared" si="335"/>
        <v>#DIV/0!</v>
      </c>
    </row>
    <row r="525" spans="1:64" s="148" customFormat="1">
      <c r="A525" s="5" t="str">
        <f>+A264</f>
        <v>08</v>
      </c>
      <c r="B525" s="5" t="str">
        <f t="shared" ref="B525:BK525" si="336">+B264</f>
        <v>GASTOS POR TRIBUTOS MULTAS SANCIONES E INTERESES DE MORA</v>
      </c>
      <c r="C525" s="157">
        <f t="shared" si="336"/>
        <v>441348635</v>
      </c>
      <c r="D525" s="157">
        <f t="shared" si="336"/>
        <v>0</v>
      </c>
      <c r="E525" s="157">
        <f t="shared" si="336"/>
        <v>0</v>
      </c>
      <c r="F525" s="157">
        <f t="shared" si="336"/>
        <v>0</v>
      </c>
      <c r="G525" s="157">
        <f t="shared" si="336"/>
        <v>441348635</v>
      </c>
      <c r="H525" s="157">
        <f t="shared" si="336"/>
        <v>319898484</v>
      </c>
      <c r="I525" s="157">
        <f t="shared" si="336"/>
        <v>349108573</v>
      </c>
      <c r="J525" s="157">
        <f t="shared" si="336"/>
        <v>92240062</v>
      </c>
      <c r="K525" s="157">
        <f t="shared" si="336"/>
        <v>321128724</v>
      </c>
      <c r="L525" s="157">
        <f t="shared" si="336"/>
        <v>350338813</v>
      </c>
      <c r="M525" s="157">
        <f t="shared" si="336"/>
        <v>0</v>
      </c>
      <c r="N525" s="157">
        <f t="shared" si="336"/>
        <v>29210089</v>
      </c>
      <c r="O525" s="157">
        <f t="shared" si="336"/>
        <v>364931845</v>
      </c>
      <c r="P525" s="157">
        <f t="shared" si="336"/>
        <v>15823272</v>
      </c>
      <c r="Q525" s="157">
        <f t="shared" si="336"/>
        <v>76416790</v>
      </c>
      <c r="R525" s="157">
        <f t="shared" si="336"/>
        <v>350338813</v>
      </c>
      <c r="S525" s="127"/>
      <c r="T525" s="157">
        <f t="shared" si="336"/>
        <v>441348635</v>
      </c>
      <c r="U525" s="157">
        <f t="shared" si="336"/>
        <v>3333333.33</v>
      </c>
      <c r="V525" s="157">
        <f t="shared" si="336"/>
        <v>63333333.329999998</v>
      </c>
      <c r="W525" s="157">
        <f t="shared" si="336"/>
        <v>92630554.329999998</v>
      </c>
      <c r="X525" s="157">
        <f t="shared" si="336"/>
        <v>17493084.329999998</v>
      </c>
      <c r="Y525" s="157">
        <f t="shared" si="336"/>
        <v>3333333.33</v>
      </c>
      <c r="Z525" s="157">
        <f t="shared" si="336"/>
        <v>82630554.329999998</v>
      </c>
      <c r="AA525" s="157">
        <f t="shared" si="336"/>
        <v>3333333.33</v>
      </c>
      <c r="AB525" s="157">
        <f t="shared" si="336"/>
        <v>82630554.329999998</v>
      </c>
      <c r="AC525" s="157">
        <f t="shared" si="336"/>
        <v>3333333.33</v>
      </c>
      <c r="AD525" s="157">
        <f t="shared" si="336"/>
        <v>82630554.329999998</v>
      </c>
      <c r="AE525" s="157">
        <f t="shared" si="336"/>
        <v>3333333.33</v>
      </c>
      <c r="AF525" s="157">
        <f t="shared" si="336"/>
        <v>3333333.37</v>
      </c>
      <c r="AG525" s="157">
        <f t="shared" si="336"/>
        <v>66666666.659999996</v>
      </c>
      <c r="AH525" s="157">
        <f t="shared" si="336"/>
        <v>441348635</v>
      </c>
      <c r="AI525" s="127"/>
      <c r="AJ525" s="157">
        <f t="shared" si="336"/>
        <v>29210089</v>
      </c>
      <c r="AK525" s="157">
        <f t="shared" si="336"/>
        <v>321128724</v>
      </c>
      <c r="AL525" s="157">
        <f t="shared" si="336"/>
        <v>0</v>
      </c>
      <c r="AM525" s="157">
        <f t="shared" si="336"/>
        <v>0</v>
      </c>
      <c r="AN525" s="157">
        <f t="shared" si="336"/>
        <v>0</v>
      </c>
      <c r="AO525" s="157">
        <f t="shared" si="336"/>
        <v>0</v>
      </c>
      <c r="AP525" s="157">
        <f t="shared" si="336"/>
        <v>0</v>
      </c>
      <c r="AQ525" s="157">
        <f t="shared" si="336"/>
        <v>0</v>
      </c>
      <c r="AR525" s="157">
        <f t="shared" si="336"/>
        <v>0</v>
      </c>
      <c r="AS525" s="157">
        <f t="shared" si="336"/>
        <v>0</v>
      </c>
      <c r="AT525" s="157">
        <f t="shared" si="336"/>
        <v>0</v>
      </c>
      <c r="AU525" s="157">
        <f t="shared" si="336"/>
        <v>0</v>
      </c>
      <c r="AV525" s="157">
        <f t="shared" si="336"/>
        <v>350338813</v>
      </c>
      <c r="AW525" s="157">
        <f t="shared" si="336"/>
        <v>350338813</v>
      </c>
      <c r="AX525" s="127"/>
      <c r="AY525" s="119">
        <f t="shared" si="336"/>
        <v>7.7630267087630269</v>
      </c>
      <c r="AZ525" s="119">
        <f t="shared" si="336"/>
        <v>4.0704535371089712</v>
      </c>
      <c r="BA525" s="119">
        <f t="shared" si="336"/>
        <v>0</v>
      </c>
      <c r="BB525" s="119">
        <f t="shared" si="336"/>
        <v>0</v>
      </c>
      <c r="BC525" s="119">
        <f t="shared" si="336"/>
        <v>0</v>
      </c>
      <c r="BD525" s="119">
        <f t="shared" si="336"/>
        <v>0</v>
      </c>
      <c r="BE525" s="119">
        <f t="shared" si="336"/>
        <v>0</v>
      </c>
      <c r="BF525" s="119">
        <f t="shared" si="336"/>
        <v>0</v>
      </c>
      <c r="BG525" s="119">
        <f t="shared" si="336"/>
        <v>0</v>
      </c>
      <c r="BH525" s="119">
        <f t="shared" si="336"/>
        <v>0</v>
      </c>
      <c r="BI525" s="119">
        <f t="shared" si="336"/>
        <v>0</v>
      </c>
      <c r="BJ525" s="119">
        <f t="shared" si="336"/>
        <v>0</v>
      </c>
      <c r="BK525" s="119">
        <f t="shared" si="336"/>
        <v>4.2550821955255094</v>
      </c>
      <c r="BL525" s="158"/>
    </row>
    <row r="526" spans="1:64">
      <c r="A526" s="154" t="str">
        <f>+A265</f>
        <v>0801</v>
      </c>
      <c r="B526" s="154" t="str">
        <f t="shared" ref="B526:BK526" si="337">+B265</f>
        <v xml:space="preserve">IMPUESTOS </v>
      </c>
      <c r="C526" s="155">
        <f t="shared" si="337"/>
        <v>84159751</v>
      </c>
      <c r="D526" s="155">
        <f t="shared" si="337"/>
        <v>0</v>
      </c>
      <c r="E526" s="155">
        <f t="shared" si="337"/>
        <v>0</v>
      </c>
      <c r="F526" s="155">
        <f t="shared" si="337"/>
        <v>0</v>
      </c>
      <c r="G526" s="155">
        <f t="shared" si="337"/>
        <v>84159751</v>
      </c>
      <c r="H526" s="155">
        <f t="shared" si="337"/>
        <v>2209600</v>
      </c>
      <c r="I526" s="155">
        <f t="shared" si="337"/>
        <v>30913689</v>
      </c>
      <c r="J526" s="155">
        <f t="shared" si="337"/>
        <v>53246062</v>
      </c>
      <c r="K526" s="155">
        <f t="shared" si="337"/>
        <v>2209600</v>
      </c>
      <c r="L526" s="155">
        <f t="shared" si="337"/>
        <v>30913689</v>
      </c>
      <c r="M526" s="155">
        <f t="shared" si="337"/>
        <v>0</v>
      </c>
      <c r="N526" s="155">
        <f t="shared" si="337"/>
        <v>28704089</v>
      </c>
      <c r="O526" s="155">
        <f t="shared" si="337"/>
        <v>30913689</v>
      </c>
      <c r="P526" s="155">
        <f t="shared" si="337"/>
        <v>0</v>
      </c>
      <c r="Q526" s="155">
        <f t="shared" si="337"/>
        <v>53246062</v>
      </c>
      <c r="R526" s="155">
        <f t="shared" si="337"/>
        <v>30913689</v>
      </c>
      <c r="S526" s="127"/>
      <c r="T526" s="155">
        <f t="shared" si="337"/>
        <v>84159751</v>
      </c>
      <c r="U526" s="155">
        <f t="shared" si="337"/>
        <v>0</v>
      </c>
      <c r="V526" s="155">
        <f t="shared" si="337"/>
        <v>60000000</v>
      </c>
      <c r="W526" s="155">
        <f t="shared" si="337"/>
        <v>10000000</v>
      </c>
      <c r="X526" s="155">
        <f t="shared" si="337"/>
        <v>14159751</v>
      </c>
      <c r="Y526" s="155">
        <f t="shared" si="337"/>
        <v>0</v>
      </c>
      <c r="Z526" s="155">
        <f t="shared" si="337"/>
        <v>0</v>
      </c>
      <c r="AA526" s="155">
        <f t="shared" si="337"/>
        <v>0</v>
      </c>
      <c r="AB526" s="155">
        <f t="shared" si="337"/>
        <v>0</v>
      </c>
      <c r="AC526" s="155">
        <f t="shared" si="337"/>
        <v>0</v>
      </c>
      <c r="AD526" s="155">
        <f t="shared" si="337"/>
        <v>0</v>
      </c>
      <c r="AE526" s="155">
        <f t="shared" si="337"/>
        <v>0</v>
      </c>
      <c r="AF526" s="155">
        <f t="shared" si="337"/>
        <v>0</v>
      </c>
      <c r="AG526" s="155">
        <f t="shared" si="337"/>
        <v>60000000</v>
      </c>
      <c r="AH526" s="155">
        <f t="shared" si="337"/>
        <v>84159751</v>
      </c>
      <c r="AI526" s="127"/>
      <c r="AJ526" s="155">
        <f t="shared" si="337"/>
        <v>28704089</v>
      </c>
      <c r="AK526" s="155">
        <f t="shared" si="337"/>
        <v>2209600</v>
      </c>
      <c r="AL526" s="155">
        <f t="shared" si="337"/>
        <v>0</v>
      </c>
      <c r="AM526" s="155">
        <f t="shared" si="337"/>
        <v>0</v>
      </c>
      <c r="AN526" s="155">
        <f t="shared" si="337"/>
        <v>0</v>
      </c>
      <c r="AO526" s="155">
        <f t="shared" si="337"/>
        <v>0</v>
      </c>
      <c r="AP526" s="155">
        <f t="shared" si="337"/>
        <v>0</v>
      </c>
      <c r="AQ526" s="155">
        <f t="shared" si="337"/>
        <v>0</v>
      </c>
      <c r="AR526" s="155">
        <f t="shared" si="337"/>
        <v>0</v>
      </c>
      <c r="AS526" s="155">
        <f t="shared" si="337"/>
        <v>0</v>
      </c>
      <c r="AT526" s="155">
        <f t="shared" si="337"/>
        <v>0</v>
      </c>
      <c r="AU526" s="155">
        <f t="shared" si="337"/>
        <v>0</v>
      </c>
      <c r="AV526" s="155">
        <f t="shared" si="337"/>
        <v>30913689</v>
      </c>
      <c r="AW526" s="155">
        <f t="shared" si="337"/>
        <v>30913689</v>
      </c>
      <c r="AX526" s="127"/>
      <c r="AY526" s="156" t="e">
        <f t="shared" si="337"/>
        <v>#DIV/0!</v>
      </c>
      <c r="AZ526" s="156">
        <f t="shared" si="337"/>
        <v>-0.96317333333333333</v>
      </c>
      <c r="BA526" s="156">
        <f t="shared" si="337"/>
        <v>0</v>
      </c>
      <c r="BB526" s="156">
        <f t="shared" si="337"/>
        <v>0</v>
      </c>
      <c r="BC526" s="156">
        <f t="shared" si="337"/>
        <v>0</v>
      </c>
      <c r="BD526" s="156">
        <f t="shared" si="337"/>
        <v>0</v>
      </c>
      <c r="BE526" s="156">
        <f t="shared" si="337"/>
        <v>0</v>
      </c>
      <c r="BF526" s="156">
        <f t="shared" si="337"/>
        <v>0</v>
      </c>
      <c r="BG526" s="156">
        <f t="shared" si="337"/>
        <v>0</v>
      </c>
      <c r="BH526" s="156">
        <f t="shared" si="337"/>
        <v>0</v>
      </c>
      <c r="BI526" s="156">
        <f t="shared" si="337"/>
        <v>0</v>
      </c>
      <c r="BJ526" s="156">
        <f t="shared" si="337"/>
        <v>0</v>
      </c>
      <c r="BK526" s="156">
        <f t="shared" si="337"/>
        <v>-0.48477185</v>
      </c>
    </row>
    <row r="527" spans="1:64">
      <c r="A527" s="154" t="str">
        <f>+A268</f>
        <v>0803</v>
      </c>
      <c r="B527" s="154" t="str">
        <f t="shared" ref="B527:BK527" si="338">+B268</f>
        <v>TASAS Y DERECHOS ADMINISTRATIVOS</v>
      </c>
      <c r="C527" s="155">
        <f t="shared" si="338"/>
        <v>40000000</v>
      </c>
      <c r="D527" s="155">
        <f t="shared" si="338"/>
        <v>0</v>
      </c>
      <c r="E527" s="155">
        <f t="shared" si="338"/>
        <v>0</v>
      </c>
      <c r="F527" s="155">
        <f t="shared" si="338"/>
        <v>0</v>
      </c>
      <c r="G527" s="155">
        <f t="shared" si="338"/>
        <v>40000000</v>
      </c>
      <c r="H527" s="155">
        <f t="shared" si="338"/>
        <v>500000</v>
      </c>
      <c r="I527" s="155">
        <f t="shared" si="338"/>
        <v>1006000</v>
      </c>
      <c r="J527" s="155">
        <f t="shared" si="338"/>
        <v>38994000</v>
      </c>
      <c r="K527" s="155">
        <f t="shared" si="338"/>
        <v>1730240</v>
      </c>
      <c r="L527" s="155">
        <f t="shared" si="338"/>
        <v>2236240</v>
      </c>
      <c r="M527" s="155">
        <f t="shared" si="338"/>
        <v>0</v>
      </c>
      <c r="N527" s="155">
        <f t="shared" si="338"/>
        <v>506000</v>
      </c>
      <c r="O527" s="155">
        <f t="shared" si="338"/>
        <v>16829272</v>
      </c>
      <c r="P527" s="155">
        <f t="shared" si="338"/>
        <v>15823272</v>
      </c>
      <c r="Q527" s="155">
        <f t="shared" si="338"/>
        <v>23170728</v>
      </c>
      <c r="R527" s="155">
        <f t="shared" si="338"/>
        <v>2236240</v>
      </c>
      <c r="S527" s="127"/>
      <c r="T527" s="155">
        <f t="shared" si="338"/>
        <v>40000000</v>
      </c>
      <c r="U527" s="155">
        <f t="shared" si="338"/>
        <v>3333333.33</v>
      </c>
      <c r="V527" s="155">
        <f t="shared" si="338"/>
        <v>3333333.33</v>
      </c>
      <c r="W527" s="155">
        <f t="shared" si="338"/>
        <v>3333333.33</v>
      </c>
      <c r="X527" s="155">
        <f t="shared" si="338"/>
        <v>3333333.33</v>
      </c>
      <c r="Y527" s="155">
        <f t="shared" si="338"/>
        <v>3333333.33</v>
      </c>
      <c r="Z527" s="155">
        <f t="shared" si="338"/>
        <v>3333333.33</v>
      </c>
      <c r="AA527" s="155">
        <f t="shared" si="338"/>
        <v>3333333.33</v>
      </c>
      <c r="AB527" s="155">
        <f t="shared" si="338"/>
        <v>3333333.33</v>
      </c>
      <c r="AC527" s="155">
        <f t="shared" si="338"/>
        <v>3333333.33</v>
      </c>
      <c r="AD527" s="155">
        <f t="shared" si="338"/>
        <v>3333333.33</v>
      </c>
      <c r="AE527" s="155">
        <f t="shared" si="338"/>
        <v>3333333.33</v>
      </c>
      <c r="AF527" s="155">
        <f t="shared" si="338"/>
        <v>3333333.37</v>
      </c>
      <c r="AG527" s="155">
        <f t="shared" si="338"/>
        <v>6666666.6600000001</v>
      </c>
      <c r="AH527" s="155">
        <f t="shared" si="338"/>
        <v>39999999.999999993</v>
      </c>
      <c r="AI527" s="127"/>
      <c r="AJ527" s="155">
        <f t="shared" si="338"/>
        <v>506000</v>
      </c>
      <c r="AK527" s="155">
        <f t="shared" si="338"/>
        <v>1730240</v>
      </c>
      <c r="AL527" s="155">
        <f t="shared" si="338"/>
        <v>0</v>
      </c>
      <c r="AM527" s="155">
        <f t="shared" si="338"/>
        <v>0</v>
      </c>
      <c r="AN527" s="155">
        <f t="shared" si="338"/>
        <v>0</v>
      </c>
      <c r="AO527" s="155">
        <f t="shared" si="338"/>
        <v>0</v>
      </c>
      <c r="AP527" s="155">
        <f t="shared" si="338"/>
        <v>0</v>
      </c>
      <c r="AQ527" s="155">
        <f t="shared" si="338"/>
        <v>0</v>
      </c>
      <c r="AR527" s="155">
        <f t="shared" si="338"/>
        <v>0</v>
      </c>
      <c r="AS527" s="155">
        <f t="shared" si="338"/>
        <v>0</v>
      </c>
      <c r="AT527" s="155">
        <f t="shared" si="338"/>
        <v>0</v>
      </c>
      <c r="AU527" s="155">
        <f t="shared" si="338"/>
        <v>0</v>
      </c>
      <c r="AV527" s="155">
        <f t="shared" si="338"/>
        <v>2236240</v>
      </c>
      <c r="AW527" s="155">
        <f t="shared" si="338"/>
        <v>2236240</v>
      </c>
      <c r="AX527" s="127"/>
      <c r="AY527" s="156">
        <f t="shared" si="338"/>
        <v>-0.84819999984820005</v>
      </c>
      <c r="AZ527" s="156">
        <f t="shared" si="338"/>
        <v>-0.48092799948092801</v>
      </c>
      <c r="BA527" s="156">
        <f t="shared" si="338"/>
        <v>0</v>
      </c>
      <c r="BB527" s="156">
        <f t="shared" si="338"/>
        <v>0</v>
      </c>
      <c r="BC527" s="156">
        <f t="shared" si="338"/>
        <v>0</v>
      </c>
      <c r="BD527" s="156">
        <f t="shared" si="338"/>
        <v>0</v>
      </c>
      <c r="BE527" s="156">
        <f t="shared" si="338"/>
        <v>0</v>
      </c>
      <c r="BF527" s="156">
        <f t="shared" si="338"/>
        <v>0</v>
      </c>
      <c r="BG527" s="156">
        <f t="shared" si="338"/>
        <v>0</v>
      </c>
      <c r="BH527" s="156">
        <f t="shared" si="338"/>
        <v>0</v>
      </c>
      <c r="BI527" s="156">
        <f t="shared" si="338"/>
        <v>0</v>
      </c>
      <c r="BJ527" s="156">
        <f t="shared" si="338"/>
        <v>0</v>
      </c>
      <c r="BK527" s="156">
        <f t="shared" si="338"/>
        <v>-0.66456399966456403</v>
      </c>
    </row>
    <row r="528" spans="1:64">
      <c r="A528" s="154" t="str">
        <f>+A270</f>
        <v>0804</v>
      </c>
      <c r="B528" s="154" t="str">
        <f t="shared" ref="B528:BK528" si="339">+B270</f>
        <v>CONTRIBUCIONES</v>
      </c>
      <c r="C528" s="155">
        <f t="shared" si="339"/>
        <v>317188884</v>
      </c>
      <c r="D528" s="155">
        <f t="shared" si="339"/>
        <v>0</v>
      </c>
      <c r="E528" s="155">
        <f t="shared" si="339"/>
        <v>0</v>
      </c>
      <c r="F528" s="155">
        <f t="shared" si="339"/>
        <v>0</v>
      </c>
      <c r="G528" s="155">
        <f t="shared" si="339"/>
        <v>317188884</v>
      </c>
      <c r="H528" s="155">
        <f t="shared" si="339"/>
        <v>317188884</v>
      </c>
      <c r="I528" s="155">
        <f t="shared" si="339"/>
        <v>317188884</v>
      </c>
      <c r="J528" s="155">
        <f t="shared" si="339"/>
        <v>0</v>
      </c>
      <c r="K528" s="155">
        <f t="shared" si="339"/>
        <v>317188884</v>
      </c>
      <c r="L528" s="155">
        <f t="shared" si="339"/>
        <v>317188884</v>
      </c>
      <c r="M528" s="155">
        <f t="shared" si="339"/>
        <v>0</v>
      </c>
      <c r="N528" s="155">
        <f t="shared" si="339"/>
        <v>0</v>
      </c>
      <c r="O528" s="155">
        <f t="shared" si="339"/>
        <v>317188884</v>
      </c>
      <c r="P528" s="155">
        <f t="shared" si="339"/>
        <v>0</v>
      </c>
      <c r="Q528" s="155">
        <f t="shared" si="339"/>
        <v>0</v>
      </c>
      <c r="R528" s="155">
        <f t="shared" si="339"/>
        <v>317188884</v>
      </c>
      <c r="S528" s="127"/>
      <c r="T528" s="155">
        <f t="shared" si="339"/>
        <v>317188884</v>
      </c>
      <c r="U528" s="155">
        <f t="shared" si="339"/>
        <v>0</v>
      </c>
      <c r="V528" s="155">
        <f t="shared" si="339"/>
        <v>0</v>
      </c>
      <c r="W528" s="155">
        <f t="shared" si="339"/>
        <v>79297221</v>
      </c>
      <c r="X528" s="155">
        <f t="shared" si="339"/>
        <v>0</v>
      </c>
      <c r="Y528" s="155">
        <f t="shared" si="339"/>
        <v>0</v>
      </c>
      <c r="Z528" s="155">
        <f t="shared" si="339"/>
        <v>79297221</v>
      </c>
      <c r="AA528" s="155">
        <f t="shared" si="339"/>
        <v>0</v>
      </c>
      <c r="AB528" s="155">
        <f t="shared" si="339"/>
        <v>79297221</v>
      </c>
      <c r="AC528" s="155">
        <f t="shared" si="339"/>
        <v>0</v>
      </c>
      <c r="AD528" s="155">
        <f t="shared" si="339"/>
        <v>79297221</v>
      </c>
      <c r="AE528" s="155">
        <f t="shared" si="339"/>
        <v>0</v>
      </c>
      <c r="AF528" s="155">
        <f t="shared" si="339"/>
        <v>0</v>
      </c>
      <c r="AG528" s="155">
        <f t="shared" si="339"/>
        <v>0</v>
      </c>
      <c r="AH528" s="155">
        <f t="shared" si="339"/>
        <v>317188884</v>
      </c>
      <c r="AI528" s="127"/>
      <c r="AJ528" s="155">
        <f t="shared" si="339"/>
        <v>0</v>
      </c>
      <c r="AK528" s="155">
        <f t="shared" si="339"/>
        <v>317188884</v>
      </c>
      <c r="AL528" s="155">
        <f t="shared" si="339"/>
        <v>0</v>
      </c>
      <c r="AM528" s="155">
        <f t="shared" si="339"/>
        <v>0</v>
      </c>
      <c r="AN528" s="155">
        <f t="shared" si="339"/>
        <v>0</v>
      </c>
      <c r="AO528" s="155">
        <f t="shared" si="339"/>
        <v>0</v>
      </c>
      <c r="AP528" s="155">
        <f t="shared" si="339"/>
        <v>0</v>
      </c>
      <c r="AQ528" s="155">
        <f t="shared" si="339"/>
        <v>0</v>
      </c>
      <c r="AR528" s="155">
        <f t="shared" si="339"/>
        <v>0</v>
      </c>
      <c r="AS528" s="155">
        <f t="shared" si="339"/>
        <v>0</v>
      </c>
      <c r="AT528" s="155">
        <f t="shared" si="339"/>
        <v>0</v>
      </c>
      <c r="AU528" s="155">
        <f t="shared" si="339"/>
        <v>0</v>
      </c>
      <c r="AV528" s="155">
        <f t="shared" si="339"/>
        <v>317188884</v>
      </c>
      <c r="AW528" s="155">
        <f t="shared" si="339"/>
        <v>317188884</v>
      </c>
      <c r="AX528" s="127"/>
      <c r="AY528" s="156" t="e">
        <f t="shared" si="339"/>
        <v>#DIV/0!</v>
      </c>
      <c r="AZ528" s="156" t="e">
        <f t="shared" si="339"/>
        <v>#DIV/0!</v>
      </c>
      <c r="BA528" s="156">
        <f t="shared" si="339"/>
        <v>0</v>
      </c>
      <c r="BB528" s="156">
        <f t="shared" si="339"/>
        <v>0</v>
      </c>
      <c r="BC528" s="156">
        <f t="shared" si="339"/>
        <v>0</v>
      </c>
      <c r="BD528" s="156">
        <f t="shared" si="339"/>
        <v>0</v>
      </c>
      <c r="BE528" s="156">
        <f t="shared" si="339"/>
        <v>0</v>
      </c>
      <c r="BF528" s="156">
        <f t="shared" si="339"/>
        <v>0</v>
      </c>
      <c r="BG528" s="156">
        <f t="shared" si="339"/>
        <v>0</v>
      </c>
      <c r="BH528" s="156">
        <f t="shared" si="339"/>
        <v>0</v>
      </c>
      <c r="BI528" s="156">
        <f t="shared" si="339"/>
        <v>0</v>
      </c>
      <c r="BJ528" s="156">
        <f t="shared" si="339"/>
        <v>0</v>
      </c>
      <c r="BK528" s="156" t="e">
        <f t="shared" si="339"/>
        <v>#DIV/0!</v>
      </c>
    </row>
    <row r="529" spans="1:64" s="148" customFormat="1">
      <c r="A529" s="5">
        <f>+A272</f>
        <v>3</v>
      </c>
      <c r="B529" s="5" t="str">
        <f t="shared" ref="B529:BK529" si="340">+B272</f>
        <v>GASTOS DE INVERSION</v>
      </c>
      <c r="C529" s="157">
        <f t="shared" si="340"/>
        <v>7379242798</v>
      </c>
      <c r="D529" s="157">
        <f t="shared" si="340"/>
        <v>189109770</v>
      </c>
      <c r="E529" s="157">
        <f t="shared" si="340"/>
        <v>0</v>
      </c>
      <c r="F529" s="157">
        <f t="shared" si="340"/>
        <v>16549769003.67</v>
      </c>
      <c r="G529" s="157">
        <f t="shared" si="340"/>
        <v>24118121571.669998</v>
      </c>
      <c r="H529" s="157">
        <f t="shared" si="340"/>
        <v>722939475</v>
      </c>
      <c r="I529" s="157">
        <f t="shared" si="340"/>
        <v>793247145</v>
      </c>
      <c r="J529" s="157">
        <f t="shared" si="340"/>
        <v>23324874426.669998</v>
      </c>
      <c r="K529" s="157">
        <f t="shared" si="340"/>
        <v>78784924.5</v>
      </c>
      <c r="L529" s="157">
        <f t="shared" si="340"/>
        <v>99351263.5</v>
      </c>
      <c r="M529" s="157">
        <f t="shared" si="340"/>
        <v>49741331</v>
      </c>
      <c r="N529" s="157">
        <f t="shared" si="340"/>
        <v>178676109</v>
      </c>
      <c r="O529" s="157">
        <f t="shared" si="340"/>
        <v>1214407057.4400001</v>
      </c>
      <c r="P529" s="157">
        <f t="shared" si="340"/>
        <v>421159912.44</v>
      </c>
      <c r="Q529" s="157">
        <f t="shared" si="340"/>
        <v>22903714514.23</v>
      </c>
      <c r="R529" s="157">
        <f t="shared" si="340"/>
        <v>99351263.5</v>
      </c>
      <c r="S529" s="127"/>
      <c r="T529" s="157">
        <f t="shared" si="340"/>
        <v>24118121571.669998</v>
      </c>
      <c r="U529" s="157">
        <f t="shared" si="340"/>
        <v>43732110.5</v>
      </c>
      <c r="V529" s="157">
        <f t="shared" si="340"/>
        <v>55095746.86363636</v>
      </c>
      <c r="W529" s="157">
        <f t="shared" si="340"/>
        <v>625814542.0656364</v>
      </c>
      <c r="X529" s="157">
        <f t="shared" si="340"/>
        <v>2553248214.142303</v>
      </c>
      <c r="Y529" s="157">
        <f t="shared" si="340"/>
        <v>3631477451.4843035</v>
      </c>
      <c r="Z529" s="157">
        <f t="shared" si="340"/>
        <v>2152906522.8176365</v>
      </c>
      <c r="AA529" s="157">
        <f t="shared" si="340"/>
        <v>3116509276.7376361</v>
      </c>
      <c r="AB529" s="157">
        <f t="shared" si="340"/>
        <v>3117393288.0376363</v>
      </c>
      <c r="AC529" s="157">
        <f t="shared" si="340"/>
        <v>2212965838.5926361</v>
      </c>
      <c r="AD529" s="157">
        <f t="shared" si="340"/>
        <v>1994650345.9206364</v>
      </c>
      <c r="AE529" s="157">
        <f t="shared" si="340"/>
        <v>2723680783.9206362</v>
      </c>
      <c r="AF529" s="157">
        <f t="shared" si="340"/>
        <v>1890647450.5873032</v>
      </c>
      <c r="AG529" s="157">
        <f t="shared" si="340"/>
        <v>98827857.36363636</v>
      </c>
      <c r="AH529" s="157">
        <f t="shared" si="340"/>
        <v>24118121571.669998</v>
      </c>
      <c r="AI529" s="127"/>
      <c r="AJ529" s="157">
        <f t="shared" si="340"/>
        <v>20566339</v>
      </c>
      <c r="AK529" s="157">
        <f t="shared" si="340"/>
        <v>78784924.5</v>
      </c>
      <c r="AL529" s="157">
        <f t="shared" si="340"/>
        <v>0</v>
      </c>
      <c r="AM529" s="157">
        <f t="shared" si="340"/>
        <v>0</v>
      </c>
      <c r="AN529" s="157">
        <f t="shared" si="340"/>
        <v>0</v>
      </c>
      <c r="AO529" s="157">
        <f t="shared" si="340"/>
        <v>0</v>
      </c>
      <c r="AP529" s="157">
        <f t="shared" si="340"/>
        <v>0</v>
      </c>
      <c r="AQ529" s="157">
        <f t="shared" si="340"/>
        <v>0</v>
      </c>
      <c r="AR529" s="157">
        <f t="shared" si="340"/>
        <v>0</v>
      </c>
      <c r="AS529" s="157">
        <f t="shared" si="340"/>
        <v>0</v>
      </c>
      <c r="AT529" s="157">
        <f t="shared" si="340"/>
        <v>0</v>
      </c>
      <c r="AU529" s="157">
        <f t="shared" si="340"/>
        <v>0</v>
      </c>
      <c r="AV529" s="157">
        <f t="shared" si="340"/>
        <v>99351263.5</v>
      </c>
      <c r="AW529" s="157">
        <f t="shared" si="340"/>
        <v>99351263.5</v>
      </c>
      <c r="AX529" s="127"/>
      <c r="AY529" s="119">
        <f t="shared" si="340"/>
        <v>-0.52971995257352145</v>
      </c>
      <c r="AZ529" s="119">
        <f t="shared" si="340"/>
        <v>0.42996381726152244</v>
      </c>
      <c r="BA529" s="119">
        <f t="shared" si="340"/>
        <v>0</v>
      </c>
      <c r="BB529" s="119">
        <f t="shared" si="340"/>
        <v>0</v>
      </c>
      <c r="BC529" s="119">
        <f t="shared" si="340"/>
        <v>0</v>
      </c>
      <c r="BD529" s="119">
        <f t="shared" si="340"/>
        <v>0</v>
      </c>
      <c r="BE529" s="119">
        <f t="shared" si="340"/>
        <v>0</v>
      </c>
      <c r="BF529" s="119">
        <f t="shared" si="340"/>
        <v>0</v>
      </c>
      <c r="BG529" s="119">
        <f t="shared" si="340"/>
        <v>0</v>
      </c>
      <c r="BH529" s="119">
        <f t="shared" si="340"/>
        <v>0</v>
      </c>
      <c r="BI529" s="119">
        <f t="shared" si="340"/>
        <v>0</v>
      </c>
      <c r="BJ529" s="119">
        <f t="shared" si="340"/>
        <v>0</v>
      </c>
      <c r="BK529" s="119">
        <f t="shared" si="340"/>
        <v>5.2961396748466526E-3</v>
      </c>
      <c r="BL529" s="158"/>
    </row>
    <row r="530" spans="1:64">
      <c r="A530" s="154">
        <f>+A273</f>
        <v>301</v>
      </c>
      <c r="B530" s="154" t="str">
        <f t="shared" ref="B530:BK530" si="341">+B273</f>
        <v>EJE 1. EXCELENCIA ACADEMICA</v>
      </c>
      <c r="C530" s="155">
        <f t="shared" si="341"/>
        <v>3635322968</v>
      </c>
      <c r="D530" s="155">
        <f t="shared" si="341"/>
        <v>12000000</v>
      </c>
      <c r="E530" s="155">
        <f t="shared" si="341"/>
        <v>0</v>
      </c>
      <c r="F530" s="155">
        <f t="shared" si="341"/>
        <v>1126000000</v>
      </c>
      <c r="G530" s="155">
        <f t="shared" si="341"/>
        <v>4773322968</v>
      </c>
      <c r="H530" s="155">
        <f t="shared" si="341"/>
        <v>670648000</v>
      </c>
      <c r="I530" s="155">
        <f t="shared" si="341"/>
        <v>670648000</v>
      </c>
      <c r="J530" s="155">
        <f t="shared" si="341"/>
        <v>4102674968</v>
      </c>
      <c r="K530" s="155">
        <f t="shared" si="341"/>
        <v>0</v>
      </c>
      <c r="L530" s="155">
        <f t="shared" si="341"/>
        <v>0</v>
      </c>
      <c r="M530" s="155">
        <f t="shared" si="341"/>
        <v>0</v>
      </c>
      <c r="N530" s="155">
        <f t="shared" si="341"/>
        <v>0</v>
      </c>
      <c r="O530" s="155">
        <f t="shared" si="341"/>
        <v>745848000</v>
      </c>
      <c r="P530" s="155">
        <f t="shared" si="341"/>
        <v>75200000</v>
      </c>
      <c r="Q530" s="155">
        <f t="shared" si="341"/>
        <v>4027474968</v>
      </c>
      <c r="R530" s="155">
        <f t="shared" si="341"/>
        <v>0</v>
      </c>
      <c r="S530" s="127"/>
      <c r="T530" s="155">
        <f t="shared" si="341"/>
        <v>4773322968</v>
      </c>
      <c r="U530" s="155">
        <f t="shared" si="341"/>
        <v>0</v>
      </c>
      <c r="V530" s="155">
        <f t="shared" si="341"/>
        <v>0</v>
      </c>
      <c r="W530" s="155">
        <f t="shared" si="341"/>
        <v>42000000</v>
      </c>
      <c r="X530" s="155">
        <f t="shared" si="341"/>
        <v>121779777.77777778</v>
      </c>
      <c r="Y530" s="155">
        <f t="shared" si="341"/>
        <v>314317898.77777779</v>
      </c>
      <c r="Z530" s="155">
        <f t="shared" si="341"/>
        <v>314317898.77777779</v>
      </c>
      <c r="AA530" s="155">
        <f t="shared" si="341"/>
        <v>314317898.77777779</v>
      </c>
      <c r="AB530" s="155">
        <f t="shared" si="341"/>
        <v>733317898.77777779</v>
      </c>
      <c r="AC530" s="155">
        <f t="shared" si="341"/>
        <v>733317898.77777779</v>
      </c>
      <c r="AD530" s="155">
        <f t="shared" si="341"/>
        <v>733317898.77777779</v>
      </c>
      <c r="AE530" s="155">
        <f t="shared" si="341"/>
        <v>733317898.77777779</v>
      </c>
      <c r="AF530" s="155">
        <f t="shared" si="341"/>
        <v>733317898.77777779</v>
      </c>
      <c r="AG530" s="155">
        <f t="shared" si="341"/>
        <v>0</v>
      </c>
      <c r="AH530" s="155">
        <f t="shared" si="341"/>
        <v>4773322968</v>
      </c>
      <c r="AI530" s="127"/>
      <c r="AJ530" s="155">
        <f t="shared" si="341"/>
        <v>0</v>
      </c>
      <c r="AK530" s="155">
        <f t="shared" si="341"/>
        <v>0</v>
      </c>
      <c r="AL530" s="155">
        <f t="shared" si="341"/>
        <v>0</v>
      </c>
      <c r="AM530" s="155">
        <f t="shared" si="341"/>
        <v>0</v>
      </c>
      <c r="AN530" s="155">
        <f t="shared" si="341"/>
        <v>0</v>
      </c>
      <c r="AO530" s="155">
        <f t="shared" si="341"/>
        <v>0</v>
      </c>
      <c r="AP530" s="155">
        <f t="shared" si="341"/>
        <v>0</v>
      </c>
      <c r="AQ530" s="155">
        <f t="shared" si="341"/>
        <v>0</v>
      </c>
      <c r="AR530" s="155">
        <f t="shared" si="341"/>
        <v>0</v>
      </c>
      <c r="AS530" s="155">
        <f t="shared" si="341"/>
        <v>0</v>
      </c>
      <c r="AT530" s="155">
        <f t="shared" si="341"/>
        <v>0</v>
      </c>
      <c r="AU530" s="155">
        <f t="shared" si="341"/>
        <v>0</v>
      </c>
      <c r="AV530" s="155">
        <f t="shared" si="341"/>
        <v>0</v>
      </c>
      <c r="AW530" s="155">
        <f t="shared" si="341"/>
        <v>0</v>
      </c>
      <c r="AX530" s="127"/>
      <c r="AY530" s="156" t="e">
        <f t="shared" si="341"/>
        <v>#DIV/0!</v>
      </c>
      <c r="AZ530" s="156" t="e">
        <f t="shared" si="341"/>
        <v>#DIV/0!</v>
      </c>
      <c r="BA530" s="156">
        <f t="shared" si="341"/>
        <v>0</v>
      </c>
      <c r="BB530" s="156">
        <f t="shared" si="341"/>
        <v>0</v>
      </c>
      <c r="BC530" s="156">
        <f t="shared" si="341"/>
        <v>0</v>
      </c>
      <c r="BD530" s="156">
        <f t="shared" si="341"/>
        <v>0</v>
      </c>
      <c r="BE530" s="156">
        <f t="shared" si="341"/>
        <v>0</v>
      </c>
      <c r="BF530" s="156">
        <f t="shared" si="341"/>
        <v>0</v>
      </c>
      <c r="BG530" s="156">
        <f t="shared" si="341"/>
        <v>0</v>
      </c>
      <c r="BH530" s="156">
        <f t="shared" si="341"/>
        <v>0</v>
      </c>
      <c r="BI530" s="156">
        <f t="shared" si="341"/>
        <v>0</v>
      </c>
      <c r="BJ530" s="156">
        <f t="shared" si="341"/>
        <v>0</v>
      </c>
      <c r="BK530" s="156" t="e">
        <f t="shared" si="341"/>
        <v>#DIV/0!</v>
      </c>
    </row>
    <row r="531" spans="1:64">
      <c r="A531" s="154">
        <f>+A309</f>
        <v>302</v>
      </c>
      <c r="B531" s="154" t="str">
        <f t="shared" ref="B531:BK531" si="342">+B309</f>
        <v>EJE 2. COMPROMISO SOCIAL.</v>
      </c>
      <c r="C531" s="155">
        <f t="shared" si="342"/>
        <v>2353916830</v>
      </c>
      <c r="D531" s="155">
        <f t="shared" si="342"/>
        <v>172109770</v>
      </c>
      <c r="E531" s="155">
        <f t="shared" si="342"/>
        <v>0</v>
      </c>
      <c r="F531" s="155">
        <f t="shared" si="342"/>
        <v>1134125979</v>
      </c>
      <c r="G531" s="155">
        <f t="shared" si="342"/>
        <v>3660152579</v>
      </c>
      <c r="H531" s="155">
        <f t="shared" si="342"/>
        <v>52291475</v>
      </c>
      <c r="I531" s="155">
        <f t="shared" si="342"/>
        <v>119084597</v>
      </c>
      <c r="J531" s="155">
        <f t="shared" si="342"/>
        <v>3541067982</v>
      </c>
      <c r="K531" s="155">
        <f t="shared" si="342"/>
        <v>59235308</v>
      </c>
      <c r="L531" s="155">
        <f t="shared" si="342"/>
        <v>76287099</v>
      </c>
      <c r="M531" s="155">
        <f t="shared" si="342"/>
        <v>49741331</v>
      </c>
      <c r="N531" s="155">
        <f t="shared" si="342"/>
        <v>75161561</v>
      </c>
      <c r="O531" s="155">
        <f t="shared" si="342"/>
        <v>130350658</v>
      </c>
      <c r="P531" s="155">
        <f t="shared" si="342"/>
        <v>11266061</v>
      </c>
      <c r="Q531" s="155">
        <f t="shared" si="342"/>
        <v>3529801921</v>
      </c>
      <c r="R531" s="155">
        <f t="shared" si="342"/>
        <v>76287099</v>
      </c>
      <c r="S531" s="127"/>
      <c r="T531" s="155">
        <f t="shared" si="342"/>
        <v>3660152579</v>
      </c>
      <c r="U531" s="155">
        <f t="shared" si="342"/>
        <v>43732110.5</v>
      </c>
      <c r="V531" s="155">
        <f t="shared" si="342"/>
        <v>43732110.5</v>
      </c>
      <c r="W531" s="155">
        <f t="shared" si="342"/>
        <v>61169605.700000003</v>
      </c>
      <c r="X531" s="155">
        <f t="shared" si="342"/>
        <v>224615771.75555557</v>
      </c>
      <c r="Y531" s="155">
        <f t="shared" si="342"/>
        <v>227327529.25555557</v>
      </c>
      <c r="Z531" s="155">
        <f t="shared" si="342"/>
        <v>227327529.25555557</v>
      </c>
      <c r="AA531" s="155">
        <f t="shared" si="342"/>
        <v>247327529.25555554</v>
      </c>
      <c r="AB531" s="155">
        <f t="shared" si="342"/>
        <v>703152430.05555558</v>
      </c>
      <c r="AC531" s="155">
        <f t="shared" si="342"/>
        <v>477310672.55555558</v>
      </c>
      <c r="AD531" s="155">
        <f t="shared" si="342"/>
        <v>468152430.05555558</v>
      </c>
      <c r="AE531" s="155">
        <f t="shared" si="342"/>
        <v>468152430.05555558</v>
      </c>
      <c r="AF531" s="155">
        <f t="shared" si="342"/>
        <v>468152430.05555558</v>
      </c>
      <c r="AG531" s="155">
        <f t="shared" si="342"/>
        <v>87464221</v>
      </c>
      <c r="AH531" s="155">
        <f t="shared" si="342"/>
        <v>3660152579</v>
      </c>
      <c r="AI531" s="127"/>
      <c r="AJ531" s="155">
        <f t="shared" si="342"/>
        <v>17051791</v>
      </c>
      <c r="AK531" s="155">
        <f t="shared" si="342"/>
        <v>59235308</v>
      </c>
      <c r="AL531" s="155">
        <f t="shared" si="342"/>
        <v>0</v>
      </c>
      <c r="AM531" s="155">
        <f t="shared" si="342"/>
        <v>0</v>
      </c>
      <c r="AN531" s="155">
        <f t="shared" si="342"/>
        <v>0</v>
      </c>
      <c r="AO531" s="155">
        <f t="shared" si="342"/>
        <v>0</v>
      </c>
      <c r="AP531" s="155">
        <f t="shared" si="342"/>
        <v>0</v>
      </c>
      <c r="AQ531" s="155">
        <f t="shared" si="342"/>
        <v>0</v>
      </c>
      <c r="AR531" s="155">
        <f t="shared" si="342"/>
        <v>0</v>
      </c>
      <c r="AS531" s="155">
        <f t="shared" si="342"/>
        <v>0</v>
      </c>
      <c r="AT531" s="155">
        <f t="shared" si="342"/>
        <v>0</v>
      </c>
      <c r="AU531" s="155">
        <f t="shared" si="342"/>
        <v>0</v>
      </c>
      <c r="AV531" s="155">
        <f t="shared" si="342"/>
        <v>76287099</v>
      </c>
      <c r="AW531" s="155">
        <f t="shared" si="342"/>
        <v>76287099</v>
      </c>
      <c r="AX531" s="127"/>
      <c r="AY531" s="156">
        <f t="shared" si="342"/>
        <v>-0.61008533992431035</v>
      </c>
      <c r="AZ531" s="156">
        <f t="shared" si="342"/>
        <v>0.35450375759935027</v>
      </c>
      <c r="BA531" s="156">
        <f t="shared" si="342"/>
        <v>0</v>
      </c>
      <c r="BB531" s="156">
        <f t="shared" si="342"/>
        <v>0</v>
      </c>
      <c r="BC531" s="156">
        <f t="shared" si="342"/>
        <v>0</v>
      </c>
      <c r="BD531" s="156">
        <f t="shared" si="342"/>
        <v>0</v>
      </c>
      <c r="BE531" s="156">
        <f t="shared" si="342"/>
        <v>0</v>
      </c>
      <c r="BF531" s="156">
        <f t="shared" si="342"/>
        <v>0</v>
      </c>
      <c r="BG531" s="156">
        <f t="shared" si="342"/>
        <v>0</v>
      </c>
      <c r="BH531" s="156">
        <f t="shared" si="342"/>
        <v>0</v>
      </c>
      <c r="BI531" s="156">
        <f t="shared" si="342"/>
        <v>0</v>
      </c>
      <c r="BJ531" s="156">
        <f t="shared" si="342"/>
        <v>0</v>
      </c>
      <c r="BK531" s="156">
        <f t="shared" si="342"/>
        <v>-0.12779079116248002</v>
      </c>
    </row>
    <row r="532" spans="1:64">
      <c r="A532" s="154">
        <f>+A393</f>
        <v>303</v>
      </c>
      <c r="B532" s="154" t="str">
        <f t="shared" ref="B532:BK532" si="343">+B393</f>
        <v>EJE 3. COMPROMISO AMBIENTAL</v>
      </c>
      <c r="C532" s="155">
        <f t="shared" si="343"/>
        <v>5001000</v>
      </c>
      <c r="D532" s="155">
        <f t="shared" si="343"/>
        <v>0</v>
      </c>
      <c r="E532" s="155">
        <f t="shared" si="343"/>
        <v>0</v>
      </c>
      <c r="F532" s="155">
        <f t="shared" si="343"/>
        <v>120000000</v>
      </c>
      <c r="G532" s="155">
        <f t="shared" si="343"/>
        <v>125001000</v>
      </c>
      <c r="H532" s="155">
        <f t="shared" si="343"/>
        <v>0</v>
      </c>
      <c r="I532" s="155">
        <f t="shared" si="343"/>
        <v>0</v>
      </c>
      <c r="J532" s="155">
        <f t="shared" si="343"/>
        <v>125001000</v>
      </c>
      <c r="K532" s="155">
        <f t="shared" si="343"/>
        <v>0</v>
      </c>
      <c r="L532" s="155">
        <f t="shared" si="343"/>
        <v>0</v>
      </c>
      <c r="M532" s="155">
        <f t="shared" si="343"/>
        <v>0</v>
      </c>
      <c r="N532" s="155">
        <f t="shared" si="343"/>
        <v>0</v>
      </c>
      <c r="O532" s="155">
        <f t="shared" si="343"/>
        <v>0</v>
      </c>
      <c r="P532" s="155">
        <f t="shared" si="343"/>
        <v>0</v>
      </c>
      <c r="Q532" s="155">
        <f t="shared" si="343"/>
        <v>125001000</v>
      </c>
      <c r="R532" s="155">
        <f t="shared" si="343"/>
        <v>0</v>
      </c>
      <c r="S532" s="127"/>
      <c r="T532" s="155">
        <f t="shared" si="343"/>
        <v>125001000</v>
      </c>
      <c r="U532" s="155">
        <f t="shared" si="343"/>
        <v>0</v>
      </c>
      <c r="V532" s="155">
        <f t="shared" si="343"/>
        <v>0</v>
      </c>
      <c r="W532" s="155">
        <f t="shared" si="343"/>
        <v>0</v>
      </c>
      <c r="X532" s="155">
        <f t="shared" si="343"/>
        <v>30000000</v>
      </c>
      <c r="Y532" s="155">
        <f t="shared" si="343"/>
        <v>11875125</v>
      </c>
      <c r="Z532" s="155">
        <f t="shared" si="343"/>
        <v>11875125</v>
      </c>
      <c r="AA532" s="155">
        <f t="shared" si="343"/>
        <v>11875125</v>
      </c>
      <c r="AB532" s="155">
        <f t="shared" si="343"/>
        <v>11875125</v>
      </c>
      <c r="AC532" s="155">
        <f t="shared" si="343"/>
        <v>11875125</v>
      </c>
      <c r="AD532" s="155">
        <f t="shared" si="343"/>
        <v>11875125</v>
      </c>
      <c r="AE532" s="155">
        <f t="shared" si="343"/>
        <v>11875125</v>
      </c>
      <c r="AF532" s="155">
        <f t="shared" si="343"/>
        <v>11875125</v>
      </c>
      <c r="AG532" s="155">
        <f t="shared" si="343"/>
        <v>0</v>
      </c>
      <c r="AH532" s="155">
        <f t="shared" si="343"/>
        <v>125001000</v>
      </c>
      <c r="AI532" s="127"/>
      <c r="AJ532" s="155">
        <f t="shared" si="343"/>
        <v>0</v>
      </c>
      <c r="AK532" s="155">
        <f t="shared" si="343"/>
        <v>0</v>
      </c>
      <c r="AL532" s="155">
        <f t="shared" si="343"/>
        <v>0</v>
      </c>
      <c r="AM532" s="155">
        <f t="shared" si="343"/>
        <v>0</v>
      </c>
      <c r="AN532" s="155">
        <f t="shared" si="343"/>
        <v>0</v>
      </c>
      <c r="AO532" s="155">
        <f t="shared" si="343"/>
        <v>0</v>
      </c>
      <c r="AP532" s="155">
        <f t="shared" si="343"/>
        <v>0</v>
      </c>
      <c r="AQ532" s="155">
        <f t="shared" si="343"/>
        <v>0</v>
      </c>
      <c r="AR532" s="155">
        <f t="shared" si="343"/>
        <v>0</v>
      </c>
      <c r="AS532" s="155">
        <f t="shared" si="343"/>
        <v>0</v>
      </c>
      <c r="AT532" s="155">
        <f t="shared" si="343"/>
        <v>0</v>
      </c>
      <c r="AU532" s="155">
        <f t="shared" si="343"/>
        <v>0</v>
      </c>
      <c r="AV532" s="155">
        <f t="shared" si="343"/>
        <v>0</v>
      </c>
      <c r="AW532" s="155">
        <f t="shared" si="343"/>
        <v>0</v>
      </c>
      <c r="AX532" s="127"/>
      <c r="AY532" s="156" t="e">
        <f t="shared" si="343"/>
        <v>#DIV/0!</v>
      </c>
      <c r="AZ532" s="156" t="e">
        <f t="shared" si="343"/>
        <v>#DIV/0!</v>
      </c>
      <c r="BA532" s="156">
        <f t="shared" si="343"/>
        <v>0</v>
      </c>
      <c r="BB532" s="156">
        <f t="shared" si="343"/>
        <v>0</v>
      </c>
      <c r="BC532" s="156">
        <f t="shared" si="343"/>
        <v>0</v>
      </c>
      <c r="BD532" s="156">
        <f t="shared" si="343"/>
        <v>0</v>
      </c>
      <c r="BE532" s="156">
        <f t="shared" si="343"/>
        <v>0</v>
      </c>
      <c r="BF532" s="156">
        <f t="shared" si="343"/>
        <v>0</v>
      </c>
      <c r="BG532" s="156">
        <f t="shared" si="343"/>
        <v>0</v>
      </c>
      <c r="BH532" s="156">
        <f t="shared" si="343"/>
        <v>0</v>
      </c>
      <c r="BI532" s="156">
        <f t="shared" si="343"/>
        <v>0</v>
      </c>
      <c r="BJ532" s="156">
        <f t="shared" si="343"/>
        <v>0</v>
      </c>
      <c r="BK532" s="156" t="e">
        <f t="shared" si="343"/>
        <v>#DIV/0!</v>
      </c>
    </row>
    <row r="533" spans="1:64">
      <c r="A533" s="154">
        <f>+A401</f>
        <v>304</v>
      </c>
      <c r="B533" s="154" t="str">
        <f t="shared" ref="B533:BK533" si="344">+B401</f>
        <v>EJE 4. EFICIENCIA Y TRANSPARENCIA ADMINISTRATIVA</v>
      </c>
      <c r="C533" s="155">
        <f t="shared" si="344"/>
        <v>1385002000</v>
      </c>
      <c r="D533" s="155">
        <f t="shared" si="344"/>
        <v>5000000</v>
      </c>
      <c r="E533" s="155">
        <f t="shared" si="344"/>
        <v>0</v>
      </c>
      <c r="F533" s="155">
        <f t="shared" si="344"/>
        <v>1289812959.5899999</v>
      </c>
      <c r="G533" s="155">
        <f t="shared" si="344"/>
        <v>2679814959.5900002</v>
      </c>
      <c r="H533" s="155">
        <f t="shared" si="344"/>
        <v>0</v>
      </c>
      <c r="I533" s="155">
        <f t="shared" si="344"/>
        <v>3514548</v>
      </c>
      <c r="J533" s="155">
        <f t="shared" si="344"/>
        <v>2676300411.5900002</v>
      </c>
      <c r="K533" s="155">
        <f t="shared" si="344"/>
        <v>0</v>
      </c>
      <c r="L533" s="155">
        <f t="shared" si="344"/>
        <v>3514548</v>
      </c>
      <c r="M533" s="155">
        <f t="shared" si="344"/>
        <v>0</v>
      </c>
      <c r="N533" s="155">
        <f t="shared" si="344"/>
        <v>103514548</v>
      </c>
      <c r="O533" s="155">
        <f t="shared" si="344"/>
        <v>319679828</v>
      </c>
      <c r="P533" s="155">
        <f t="shared" si="344"/>
        <v>316165280</v>
      </c>
      <c r="Q533" s="155">
        <f t="shared" si="344"/>
        <v>2360135131.5900002</v>
      </c>
      <c r="R533" s="155">
        <f t="shared" si="344"/>
        <v>3514548</v>
      </c>
      <c r="S533" s="127"/>
      <c r="T533" s="155">
        <f t="shared" si="344"/>
        <v>2679814959.5900002</v>
      </c>
      <c r="U533" s="155">
        <f t="shared" si="344"/>
        <v>0</v>
      </c>
      <c r="V533" s="155">
        <f t="shared" si="344"/>
        <v>11363636.363636363</v>
      </c>
      <c r="W533" s="155">
        <f t="shared" si="344"/>
        <v>132844932.32263635</v>
      </c>
      <c r="X533" s="155">
        <f t="shared" si="344"/>
        <v>127846932.32263635</v>
      </c>
      <c r="Y533" s="155">
        <f t="shared" si="344"/>
        <v>188469932.32263637</v>
      </c>
      <c r="Z533" s="155">
        <f t="shared" si="344"/>
        <v>271803265.65596968</v>
      </c>
      <c r="AA533" s="155">
        <f t="shared" si="344"/>
        <v>271803265.65596968</v>
      </c>
      <c r="AB533" s="155">
        <f t="shared" si="344"/>
        <v>351803265.65596968</v>
      </c>
      <c r="AC533" s="155">
        <f t="shared" si="344"/>
        <v>351803265.65596968</v>
      </c>
      <c r="AD533" s="155">
        <f t="shared" si="344"/>
        <v>351803265.65596968</v>
      </c>
      <c r="AE533" s="155">
        <f t="shared" si="344"/>
        <v>351803265.65596968</v>
      </c>
      <c r="AF533" s="155">
        <f t="shared" si="344"/>
        <v>268469932.32263637</v>
      </c>
      <c r="AG533" s="155">
        <f t="shared" si="344"/>
        <v>11363636.363636363</v>
      </c>
      <c r="AH533" s="155">
        <f t="shared" si="344"/>
        <v>2679814959.5900002</v>
      </c>
      <c r="AI533" s="127"/>
      <c r="AJ533" s="155">
        <f t="shared" si="344"/>
        <v>3514548</v>
      </c>
      <c r="AK533" s="155">
        <f t="shared" si="344"/>
        <v>0</v>
      </c>
      <c r="AL533" s="155">
        <f t="shared" si="344"/>
        <v>0</v>
      </c>
      <c r="AM533" s="155">
        <f t="shared" si="344"/>
        <v>0</v>
      </c>
      <c r="AN533" s="155">
        <f t="shared" si="344"/>
        <v>0</v>
      </c>
      <c r="AO533" s="155">
        <f t="shared" si="344"/>
        <v>0</v>
      </c>
      <c r="AP533" s="155">
        <f t="shared" si="344"/>
        <v>0</v>
      </c>
      <c r="AQ533" s="155">
        <f t="shared" si="344"/>
        <v>0</v>
      </c>
      <c r="AR533" s="155">
        <f t="shared" si="344"/>
        <v>0</v>
      </c>
      <c r="AS533" s="155">
        <f t="shared" si="344"/>
        <v>0</v>
      </c>
      <c r="AT533" s="155">
        <f t="shared" si="344"/>
        <v>0</v>
      </c>
      <c r="AU533" s="155">
        <f t="shared" si="344"/>
        <v>0</v>
      </c>
      <c r="AV533" s="155">
        <f t="shared" si="344"/>
        <v>3514548</v>
      </c>
      <c r="AW533" s="155">
        <f t="shared" si="344"/>
        <v>3514548</v>
      </c>
      <c r="AX533" s="127"/>
      <c r="AY533" s="156" t="e">
        <f t="shared" si="344"/>
        <v>#DIV/0!</v>
      </c>
      <c r="AZ533" s="156">
        <f t="shared" si="344"/>
        <v>-1</v>
      </c>
      <c r="BA533" s="156">
        <f t="shared" si="344"/>
        <v>0</v>
      </c>
      <c r="BB533" s="156">
        <f t="shared" si="344"/>
        <v>0</v>
      </c>
      <c r="BC533" s="156">
        <f t="shared" si="344"/>
        <v>0</v>
      </c>
      <c r="BD533" s="156">
        <f t="shared" si="344"/>
        <v>0</v>
      </c>
      <c r="BE533" s="156">
        <f t="shared" si="344"/>
        <v>0</v>
      </c>
      <c r="BF533" s="156">
        <f t="shared" si="344"/>
        <v>0</v>
      </c>
      <c r="BG533" s="156">
        <f t="shared" si="344"/>
        <v>0</v>
      </c>
      <c r="BH533" s="156">
        <f t="shared" si="344"/>
        <v>0</v>
      </c>
      <c r="BI533" s="156">
        <f t="shared" si="344"/>
        <v>0</v>
      </c>
      <c r="BJ533" s="156">
        <f t="shared" si="344"/>
        <v>0</v>
      </c>
      <c r="BK533" s="156">
        <f t="shared" si="344"/>
        <v>-0.69071977600000001</v>
      </c>
    </row>
    <row r="534" spans="1:64">
      <c r="A534" s="154">
        <f>+A422</f>
        <v>305</v>
      </c>
      <c r="B534" s="154" t="str">
        <f t="shared" ref="B534:BK534" si="345">+B422</f>
        <v>RECURSOS DEL BALANCE</v>
      </c>
      <c r="C534" s="155">
        <f t="shared" si="345"/>
        <v>0</v>
      </c>
      <c r="D534" s="155">
        <f t="shared" si="345"/>
        <v>0</v>
      </c>
      <c r="E534" s="155">
        <f t="shared" si="345"/>
        <v>0</v>
      </c>
      <c r="F534" s="155">
        <f t="shared" si="345"/>
        <v>12864830065.08</v>
      </c>
      <c r="G534" s="155">
        <f t="shared" si="345"/>
        <v>12864830065.08</v>
      </c>
      <c r="H534" s="155">
        <f t="shared" si="345"/>
        <v>0</v>
      </c>
      <c r="I534" s="155">
        <f t="shared" si="345"/>
        <v>0</v>
      </c>
      <c r="J534" s="155">
        <f t="shared" si="345"/>
        <v>12864830065.08</v>
      </c>
      <c r="K534" s="155">
        <f t="shared" si="345"/>
        <v>19549616.5</v>
      </c>
      <c r="L534" s="155">
        <f t="shared" si="345"/>
        <v>19549616.5</v>
      </c>
      <c r="M534" s="155">
        <f t="shared" si="345"/>
        <v>0</v>
      </c>
      <c r="N534" s="155">
        <f t="shared" si="345"/>
        <v>0</v>
      </c>
      <c r="O534" s="155">
        <f t="shared" si="345"/>
        <v>18528571.440000001</v>
      </c>
      <c r="P534" s="155">
        <f t="shared" si="345"/>
        <v>18528571.440000001</v>
      </c>
      <c r="Q534" s="155">
        <f t="shared" si="345"/>
        <v>12846301493.639999</v>
      </c>
      <c r="R534" s="155">
        <f t="shared" si="345"/>
        <v>19549616.5</v>
      </c>
      <c r="S534" s="127"/>
      <c r="T534" s="155">
        <f t="shared" si="345"/>
        <v>12864830065.08</v>
      </c>
      <c r="U534" s="155">
        <f t="shared" si="345"/>
        <v>0</v>
      </c>
      <c r="V534" s="155">
        <f t="shared" si="345"/>
        <v>0</v>
      </c>
      <c r="W534" s="155">
        <f t="shared" si="345"/>
        <v>382300004.04299998</v>
      </c>
      <c r="X534" s="155">
        <f t="shared" si="345"/>
        <v>2041505732.2863331</v>
      </c>
      <c r="Y534" s="155">
        <f t="shared" si="345"/>
        <v>2889486966.1283336</v>
      </c>
      <c r="Z534" s="155">
        <f t="shared" si="345"/>
        <v>1327582704.1283336</v>
      </c>
      <c r="AA534" s="155">
        <f t="shared" si="345"/>
        <v>2271185458.0483332</v>
      </c>
      <c r="AB534" s="155">
        <f t="shared" si="345"/>
        <v>1317244568.5483332</v>
      </c>
      <c r="AC534" s="155">
        <f t="shared" si="345"/>
        <v>638658876.60333323</v>
      </c>
      <c r="AD534" s="155">
        <f t="shared" si="345"/>
        <v>429501626.43133336</v>
      </c>
      <c r="AE534" s="155">
        <f t="shared" si="345"/>
        <v>1158532064.4313333</v>
      </c>
      <c r="AF534" s="155">
        <f t="shared" si="345"/>
        <v>408832064.43133336</v>
      </c>
      <c r="AG534" s="155">
        <f t="shared" si="345"/>
        <v>0</v>
      </c>
      <c r="AH534" s="155">
        <f t="shared" si="345"/>
        <v>12864830065.08</v>
      </c>
      <c r="AI534" s="127"/>
      <c r="AJ534" s="155">
        <f t="shared" si="345"/>
        <v>0</v>
      </c>
      <c r="AK534" s="155">
        <f t="shared" si="345"/>
        <v>19549616.5</v>
      </c>
      <c r="AL534" s="155">
        <f t="shared" si="345"/>
        <v>0</v>
      </c>
      <c r="AM534" s="155">
        <f t="shared" si="345"/>
        <v>0</v>
      </c>
      <c r="AN534" s="155">
        <f t="shared" si="345"/>
        <v>0</v>
      </c>
      <c r="AO534" s="155">
        <f t="shared" si="345"/>
        <v>0</v>
      </c>
      <c r="AP534" s="155">
        <f t="shared" si="345"/>
        <v>0</v>
      </c>
      <c r="AQ534" s="155">
        <f t="shared" si="345"/>
        <v>0</v>
      </c>
      <c r="AR534" s="155">
        <f t="shared" si="345"/>
        <v>0</v>
      </c>
      <c r="AS534" s="155">
        <f t="shared" si="345"/>
        <v>0</v>
      </c>
      <c r="AT534" s="155">
        <f t="shared" si="345"/>
        <v>0</v>
      </c>
      <c r="AU534" s="155">
        <f t="shared" si="345"/>
        <v>0</v>
      </c>
      <c r="AV534" s="155">
        <f t="shared" si="345"/>
        <v>19549616.5</v>
      </c>
      <c r="AW534" s="155">
        <f t="shared" si="345"/>
        <v>19549616.5</v>
      </c>
      <c r="AX534" s="127"/>
      <c r="AY534" s="156" t="e">
        <f t="shared" si="345"/>
        <v>#DIV/0!</v>
      </c>
      <c r="AZ534" s="156" t="e">
        <f t="shared" si="345"/>
        <v>#DIV/0!</v>
      </c>
      <c r="BA534" s="156">
        <f t="shared" si="345"/>
        <v>0</v>
      </c>
      <c r="BB534" s="156">
        <f t="shared" si="345"/>
        <v>0</v>
      </c>
      <c r="BC534" s="156">
        <f t="shared" si="345"/>
        <v>0</v>
      </c>
      <c r="BD534" s="156">
        <f t="shared" si="345"/>
        <v>0</v>
      </c>
      <c r="BE534" s="156">
        <f t="shared" si="345"/>
        <v>0</v>
      </c>
      <c r="BF534" s="156">
        <f t="shared" si="345"/>
        <v>0</v>
      </c>
      <c r="BG534" s="156">
        <f t="shared" si="345"/>
        <v>0</v>
      </c>
      <c r="BH534" s="156">
        <f t="shared" si="345"/>
        <v>0</v>
      </c>
      <c r="BI534" s="156">
        <f t="shared" si="345"/>
        <v>0</v>
      </c>
      <c r="BJ534" s="156">
        <f t="shared" si="345"/>
        <v>0</v>
      </c>
      <c r="BK534" s="156" t="e">
        <f t="shared" si="345"/>
        <v>#DIV/0!</v>
      </c>
    </row>
    <row r="535" spans="1:64">
      <c r="A535" s="154">
        <f>+A507</f>
        <v>306</v>
      </c>
      <c r="B535" s="154" t="str">
        <f t="shared" ref="B535:BK535" si="346">+B507</f>
        <v>CONVENIOS INTERADMINISTRATIVOS</v>
      </c>
      <c r="C535" s="155">
        <f t="shared" si="346"/>
        <v>0</v>
      </c>
      <c r="D535" s="155">
        <f t="shared" si="346"/>
        <v>0</v>
      </c>
      <c r="E535" s="155">
        <f t="shared" si="346"/>
        <v>0</v>
      </c>
      <c r="F535" s="155">
        <f t="shared" si="346"/>
        <v>15000000</v>
      </c>
      <c r="G535" s="155">
        <f t="shared" si="346"/>
        <v>15000000</v>
      </c>
      <c r="H535" s="155">
        <f t="shared" si="346"/>
        <v>0</v>
      </c>
      <c r="I535" s="155">
        <f t="shared" si="346"/>
        <v>0</v>
      </c>
      <c r="J535" s="155">
        <f t="shared" si="346"/>
        <v>15000000</v>
      </c>
      <c r="K535" s="155">
        <f t="shared" si="346"/>
        <v>0</v>
      </c>
      <c r="L535" s="155">
        <f t="shared" si="346"/>
        <v>0</v>
      </c>
      <c r="M535" s="155">
        <f t="shared" si="346"/>
        <v>0</v>
      </c>
      <c r="N535" s="155">
        <f t="shared" si="346"/>
        <v>0</v>
      </c>
      <c r="O535" s="155">
        <f t="shared" si="346"/>
        <v>0</v>
      </c>
      <c r="P535" s="155">
        <f t="shared" si="346"/>
        <v>0</v>
      </c>
      <c r="Q535" s="155">
        <f t="shared" si="346"/>
        <v>15000000</v>
      </c>
      <c r="R535" s="155">
        <f t="shared" si="346"/>
        <v>0</v>
      </c>
      <c r="S535" s="127"/>
      <c r="T535" s="155">
        <f t="shared" si="346"/>
        <v>15000000</v>
      </c>
      <c r="U535" s="155">
        <f t="shared" si="346"/>
        <v>0</v>
      </c>
      <c r="V535" s="155">
        <f t="shared" si="346"/>
        <v>0</v>
      </c>
      <c r="W535" s="155">
        <f t="shared" si="346"/>
        <v>7500000</v>
      </c>
      <c r="X535" s="155">
        <f t="shared" si="346"/>
        <v>7500000</v>
      </c>
      <c r="Y535" s="155">
        <f t="shared" si="346"/>
        <v>0</v>
      </c>
      <c r="Z535" s="155">
        <f t="shared" si="346"/>
        <v>0</v>
      </c>
      <c r="AA535" s="155">
        <f t="shared" si="346"/>
        <v>0</v>
      </c>
      <c r="AB535" s="155">
        <f t="shared" si="346"/>
        <v>0</v>
      </c>
      <c r="AC535" s="155">
        <f t="shared" si="346"/>
        <v>0</v>
      </c>
      <c r="AD535" s="155">
        <f t="shared" si="346"/>
        <v>0</v>
      </c>
      <c r="AE535" s="155">
        <f t="shared" si="346"/>
        <v>0</v>
      </c>
      <c r="AF535" s="155">
        <f t="shared" si="346"/>
        <v>0</v>
      </c>
      <c r="AG535" s="155">
        <f t="shared" si="346"/>
        <v>0</v>
      </c>
      <c r="AH535" s="155">
        <f t="shared" si="346"/>
        <v>15000000</v>
      </c>
      <c r="AI535" s="127"/>
      <c r="AJ535" s="155">
        <f t="shared" si="346"/>
        <v>0</v>
      </c>
      <c r="AK535" s="155">
        <f t="shared" si="346"/>
        <v>0</v>
      </c>
      <c r="AL535" s="155">
        <f t="shared" si="346"/>
        <v>0</v>
      </c>
      <c r="AM535" s="155">
        <f t="shared" si="346"/>
        <v>0</v>
      </c>
      <c r="AN535" s="155">
        <f t="shared" si="346"/>
        <v>0</v>
      </c>
      <c r="AO535" s="155">
        <f t="shared" si="346"/>
        <v>0</v>
      </c>
      <c r="AP535" s="155">
        <f t="shared" si="346"/>
        <v>0</v>
      </c>
      <c r="AQ535" s="155">
        <f t="shared" si="346"/>
        <v>0</v>
      </c>
      <c r="AR535" s="155">
        <f t="shared" si="346"/>
        <v>0</v>
      </c>
      <c r="AS535" s="155">
        <f t="shared" si="346"/>
        <v>0</v>
      </c>
      <c r="AT535" s="155">
        <f t="shared" si="346"/>
        <v>0</v>
      </c>
      <c r="AU535" s="155">
        <f t="shared" si="346"/>
        <v>0</v>
      </c>
      <c r="AV535" s="155">
        <f t="shared" si="346"/>
        <v>0</v>
      </c>
      <c r="AW535" s="155">
        <f t="shared" si="346"/>
        <v>0</v>
      </c>
      <c r="AX535" s="127"/>
      <c r="AY535" s="156" t="e">
        <f t="shared" si="346"/>
        <v>#DIV/0!</v>
      </c>
      <c r="AZ535" s="156" t="e">
        <f t="shared" si="346"/>
        <v>#DIV/0!</v>
      </c>
      <c r="BA535" s="156">
        <f t="shared" si="346"/>
        <v>0</v>
      </c>
      <c r="BB535" s="156">
        <f t="shared" si="346"/>
        <v>0</v>
      </c>
      <c r="BC535" s="156">
        <f t="shared" si="346"/>
        <v>0</v>
      </c>
      <c r="BD535" s="156">
        <f t="shared" si="346"/>
        <v>0</v>
      </c>
      <c r="BE535" s="156">
        <f t="shared" si="346"/>
        <v>0</v>
      </c>
      <c r="BF535" s="156">
        <f t="shared" si="346"/>
        <v>0</v>
      </c>
      <c r="BG535" s="156">
        <f t="shared" si="346"/>
        <v>0</v>
      </c>
      <c r="BH535" s="156">
        <f t="shared" si="346"/>
        <v>0</v>
      </c>
      <c r="BI535" s="156">
        <f t="shared" si="346"/>
        <v>0</v>
      </c>
      <c r="BJ535" s="156">
        <f t="shared" si="346"/>
        <v>0</v>
      </c>
      <c r="BK535" s="156" t="e">
        <f t="shared" si="346"/>
        <v>#DIV/0!</v>
      </c>
    </row>
    <row r="539" spans="1:64" ht="15" customHeight="1">
      <c r="B539" s="170"/>
      <c r="C539" s="170"/>
      <c r="D539" s="170"/>
      <c r="E539" s="170"/>
      <c r="F539" s="170"/>
    </row>
    <row r="540" spans="1:64" ht="19.5" customHeight="1" thickBot="1">
      <c r="B540" s="225" t="s">
        <v>821</v>
      </c>
      <c r="C540" s="225"/>
      <c r="D540" s="225"/>
      <c r="E540" s="225"/>
      <c r="F540" s="225"/>
      <c r="G540" s="225"/>
      <c r="U540" s="223" t="s">
        <v>1039</v>
      </c>
      <c r="V540" s="223"/>
      <c r="W540" s="223"/>
      <c r="X540" s="223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J540" s="224" t="s">
        <v>1046</v>
      </c>
      <c r="AK540" s="224"/>
      <c r="AL540" s="224"/>
      <c r="AM540" s="224"/>
      <c r="AN540" s="224"/>
      <c r="AO540" s="224"/>
      <c r="AP540" s="224"/>
      <c r="AQ540" s="224"/>
      <c r="AR540" s="224"/>
      <c r="AS540" s="224"/>
      <c r="AT540" s="224"/>
      <c r="AU540" s="224"/>
      <c r="AV540" s="224"/>
      <c r="AW540" s="224"/>
      <c r="AY540" s="224" t="s">
        <v>1047</v>
      </c>
      <c r="AZ540" s="224"/>
      <c r="BA540" s="224"/>
      <c r="BB540" s="224"/>
      <c r="BC540" s="224"/>
      <c r="BD540" s="224"/>
      <c r="BE540" s="224"/>
      <c r="BF540" s="224"/>
      <c r="BG540" s="224"/>
      <c r="BH540" s="224"/>
      <c r="BI540" s="224"/>
      <c r="BJ540" s="224"/>
      <c r="BK540" s="224"/>
    </row>
    <row r="541" spans="1:64" ht="45">
      <c r="B541" s="125" t="s">
        <v>1</v>
      </c>
      <c r="C541" s="126" t="s">
        <v>2</v>
      </c>
      <c r="D541" s="126" t="s">
        <v>3</v>
      </c>
      <c r="E541" s="126" t="s">
        <v>4</v>
      </c>
      <c r="F541" s="126" t="s">
        <v>6</v>
      </c>
      <c r="G541" s="126" t="s">
        <v>607</v>
      </c>
      <c r="H541" s="126" t="s">
        <v>608</v>
      </c>
      <c r="I541" s="126" t="s">
        <v>609</v>
      </c>
      <c r="J541" s="126" t="s">
        <v>610</v>
      </c>
      <c r="K541" s="126" t="s">
        <v>611</v>
      </c>
      <c r="L541" s="126" t="s">
        <v>612</v>
      </c>
      <c r="M541" s="126" t="s">
        <v>7</v>
      </c>
      <c r="N541" s="126" t="s">
        <v>613</v>
      </c>
      <c r="O541" s="126" t="s">
        <v>614</v>
      </c>
      <c r="P541" s="126" t="s">
        <v>615</v>
      </c>
      <c r="Q541" s="126" t="s">
        <v>616</v>
      </c>
      <c r="R541" s="126" t="s">
        <v>617</v>
      </c>
      <c r="S541" s="127"/>
      <c r="T541" s="126" t="s">
        <v>984</v>
      </c>
      <c r="U541" s="126" t="s">
        <v>994</v>
      </c>
      <c r="V541" s="126" t="s">
        <v>995</v>
      </c>
      <c r="W541" s="126" t="s">
        <v>996</v>
      </c>
      <c r="X541" s="126" t="s">
        <v>997</v>
      </c>
      <c r="Y541" s="126" t="s">
        <v>998</v>
      </c>
      <c r="Z541" s="126" t="s">
        <v>999</v>
      </c>
      <c r="AA541" s="126" t="s">
        <v>1000</v>
      </c>
      <c r="AB541" s="126" t="s">
        <v>1001</v>
      </c>
      <c r="AC541" s="126" t="s">
        <v>1002</v>
      </c>
      <c r="AD541" s="126" t="s">
        <v>1003</v>
      </c>
      <c r="AE541" s="126" t="s">
        <v>1004</v>
      </c>
      <c r="AF541" s="126" t="s">
        <v>1005</v>
      </c>
      <c r="AG541" s="126" t="s">
        <v>1037</v>
      </c>
      <c r="AH541" s="126" t="s">
        <v>985</v>
      </c>
      <c r="AI541" s="127"/>
      <c r="AJ541" s="34" t="s">
        <v>1006</v>
      </c>
      <c r="AK541" s="34" t="s">
        <v>1007</v>
      </c>
      <c r="AL541" s="34" t="s">
        <v>1008</v>
      </c>
      <c r="AM541" s="34" t="s">
        <v>1009</v>
      </c>
      <c r="AN541" s="34" t="s">
        <v>1010</v>
      </c>
      <c r="AO541" s="34" t="s">
        <v>1011</v>
      </c>
      <c r="AP541" s="34" t="s">
        <v>1012</v>
      </c>
      <c r="AQ541" s="34" t="s">
        <v>1013</v>
      </c>
      <c r="AR541" s="34" t="s">
        <v>1014</v>
      </c>
      <c r="AS541" s="34" t="s">
        <v>1015</v>
      </c>
      <c r="AT541" s="34" t="s">
        <v>1016</v>
      </c>
      <c r="AU541" s="34" t="s">
        <v>1017</v>
      </c>
      <c r="AV541" s="34" t="s">
        <v>1038</v>
      </c>
      <c r="AW541" s="34" t="s">
        <v>985</v>
      </c>
      <c r="AX541" s="127"/>
      <c r="AY541" s="34" t="s">
        <v>1019</v>
      </c>
      <c r="AZ541" s="34" t="s">
        <v>1020</v>
      </c>
      <c r="BA541" s="34" t="s">
        <v>1021</v>
      </c>
      <c r="BB541" s="34" t="s">
        <v>1022</v>
      </c>
      <c r="BC541" s="34" t="s">
        <v>1023</v>
      </c>
      <c r="BD541" s="34" t="s">
        <v>1024</v>
      </c>
      <c r="BE541" s="34" t="s">
        <v>1025</v>
      </c>
      <c r="BF541" s="34" t="s">
        <v>1026</v>
      </c>
      <c r="BG541" s="34" t="s">
        <v>1027</v>
      </c>
      <c r="BH541" s="34" t="s">
        <v>1028</v>
      </c>
      <c r="BI541" s="34" t="s">
        <v>1029</v>
      </c>
      <c r="BJ541" s="34" t="s">
        <v>1030</v>
      </c>
      <c r="BK541" s="34" t="s">
        <v>1031</v>
      </c>
    </row>
    <row r="542" spans="1:64">
      <c r="B542" s="23" t="s">
        <v>598</v>
      </c>
      <c r="C542" s="24">
        <f>+C543+C562</f>
        <v>129818642105.92</v>
      </c>
      <c r="D542" s="24">
        <f t="shared" ref="D542:G542" si="347">+D543+D562</f>
        <v>1609679170</v>
      </c>
      <c r="E542" s="24">
        <f t="shared" si="347"/>
        <v>1609679170</v>
      </c>
      <c r="F542" s="24">
        <f t="shared" si="347"/>
        <v>17762151737.5</v>
      </c>
      <c r="G542" s="24">
        <f t="shared" si="347"/>
        <v>147580793843.41998</v>
      </c>
      <c r="H542" s="24">
        <f t="shared" ref="H542:R542" si="348">+H543+H562</f>
        <v>2575467099</v>
      </c>
      <c r="I542" s="24">
        <f t="shared" si="348"/>
        <v>2525158244</v>
      </c>
      <c r="J542" s="24">
        <f t="shared" si="348"/>
        <v>12474129138</v>
      </c>
      <c r="K542" s="24">
        <f t="shared" si="348"/>
        <v>273163807</v>
      </c>
      <c r="L542" s="24">
        <f t="shared" si="348"/>
        <v>385882824.86000001</v>
      </c>
      <c r="M542" s="24">
        <f t="shared" si="348"/>
        <v>150240037.13999999</v>
      </c>
      <c r="N542" s="24">
        <f t="shared" si="348"/>
        <v>1924405382</v>
      </c>
      <c r="O542" s="24">
        <f t="shared" si="348"/>
        <v>4860514352</v>
      </c>
      <c r="P542" s="24">
        <f t="shared" si="348"/>
        <v>2335356108</v>
      </c>
      <c r="Q542" s="24">
        <f t="shared" si="348"/>
        <v>10138773030</v>
      </c>
      <c r="R542" s="24">
        <f t="shared" si="348"/>
        <v>385882824.86000001</v>
      </c>
      <c r="U542" s="24">
        <f t="shared" ref="U542" si="349">+U543+U562</f>
        <v>9311189815.2391682</v>
      </c>
      <c r="V542" s="24">
        <f t="shared" ref="V542" si="350">+V543+V562</f>
        <v>14621801131.006891</v>
      </c>
      <c r="W542" s="24">
        <f t="shared" ref="W542" si="351">+W543+W562</f>
        <v>10927528267.838894</v>
      </c>
      <c r="X542" s="24">
        <f t="shared" ref="X542" si="352">+X543+X562</f>
        <v>10729556891.857227</v>
      </c>
      <c r="Y542" s="24">
        <f t="shared" ref="Y542" si="353">+Y543+Y562</f>
        <v>11865052349.199228</v>
      </c>
      <c r="Z542" s="24">
        <f t="shared" ref="Z542" si="354">+Z543+Z562</f>
        <v>15362177922.532562</v>
      </c>
      <c r="AA542" s="24">
        <f t="shared" ref="AA542" si="355">+AA543+AA562</f>
        <v>12123268055.510893</v>
      </c>
      <c r="AB542" s="24">
        <f t="shared" ref="AB542" si="356">+AB543+AB562</f>
        <v>13066110605.144228</v>
      </c>
      <c r="AC542" s="24">
        <f t="shared" ref="AC542" si="357">+AC543+AC562</f>
        <v>10172975256.640894</v>
      </c>
      <c r="AD542" s="24">
        <f t="shared" ref="AD542" si="358">+AD543+AD562</f>
        <v>9962091515.968895</v>
      </c>
      <c r="AE542" s="24">
        <f t="shared" ref="AE542" si="359">+AE543+AE562</f>
        <v>11703161745.968895</v>
      </c>
      <c r="AF542" s="24">
        <f t="shared" ref="AF542" si="360">+AF543+AF562</f>
        <v>17695880286.515564</v>
      </c>
      <c r="AG542" s="24">
        <f t="shared" ref="AG542" si="361">+AG543+AG562</f>
        <v>23932990946.246059</v>
      </c>
      <c r="AH542" s="24">
        <f t="shared" ref="AH542" si="362">+AH543+AH562</f>
        <v>147540793843.42334</v>
      </c>
      <c r="AJ542" s="24">
        <f t="shared" ref="AJ542" si="363">+AJ543+AJ562</f>
        <v>5780310659.9799995</v>
      </c>
      <c r="AK542" s="24">
        <f t="shared" ref="AK542" si="364">+AK543+AK562</f>
        <v>11893487674.35</v>
      </c>
      <c r="AL542" s="24">
        <f t="shared" ref="AL542" si="365">+AL543+AL562</f>
        <v>0</v>
      </c>
      <c r="AM542" s="24">
        <f t="shared" ref="AM542" si="366">+AM543+AM562</f>
        <v>0</v>
      </c>
      <c r="AN542" s="24">
        <f t="shared" ref="AN542" si="367">+AN543+AN562</f>
        <v>0</v>
      </c>
      <c r="AO542" s="24">
        <f t="shared" ref="AO542" si="368">+AO543+AO562</f>
        <v>0</v>
      </c>
      <c r="AP542" s="24">
        <f t="shared" ref="AP542" si="369">+AP543+AP562</f>
        <v>0</v>
      </c>
      <c r="AQ542" s="24">
        <f t="shared" ref="AQ542" si="370">+AQ543+AQ562</f>
        <v>0</v>
      </c>
      <c r="AR542" s="24">
        <f t="shared" ref="AR542" si="371">+AR543+AR562</f>
        <v>0</v>
      </c>
      <c r="AS542" s="24">
        <f t="shared" ref="AS542" si="372">+AS543+AS562</f>
        <v>0</v>
      </c>
      <c r="AT542" s="24">
        <f t="shared" ref="AT542" si="373">+AT543+AT562</f>
        <v>0</v>
      </c>
      <c r="AU542" s="24">
        <f t="shared" ref="AU542" si="374">+AU543+AU562</f>
        <v>0</v>
      </c>
      <c r="AV542" s="24">
        <f t="shared" ref="AV542" si="375">+AV543+AV562</f>
        <v>17673798334.330002</v>
      </c>
      <c r="AW542" s="24">
        <f t="shared" ref="AW542" si="376">+AW543+AW562</f>
        <v>17673798334.330002</v>
      </c>
      <c r="AY542" s="159">
        <f t="shared" ref="AY542:AY568" si="377">(AJ542-U542)/U542</f>
        <v>-0.37920815978644873</v>
      </c>
      <c r="AZ542" s="159">
        <f t="shared" ref="AZ542:AZ568" si="378">(AK542-V542)/V542</f>
        <v>-0.18659216003637527</v>
      </c>
      <c r="BA542" s="159"/>
      <c r="BB542" s="159"/>
      <c r="BC542" s="159"/>
      <c r="BD542" s="159"/>
      <c r="BE542" s="159"/>
      <c r="BF542" s="159"/>
      <c r="BG542" s="159"/>
      <c r="BH542" s="159"/>
      <c r="BI542" s="159"/>
      <c r="BJ542" s="159"/>
      <c r="BK542" s="159">
        <f t="shared" ref="BK542:BK568" si="379">(AV542-AG542)/AG542</f>
        <v>-0.26152989511316493</v>
      </c>
    </row>
    <row r="543" spans="1:64">
      <c r="B543" s="23" t="s">
        <v>805</v>
      </c>
      <c r="C543" s="108">
        <f>+C544+C547+C561</f>
        <v>122439399307.92</v>
      </c>
      <c r="D543" s="108">
        <f t="shared" ref="D543:G543" si="380">+D544+D547+D561</f>
        <v>1420569400</v>
      </c>
      <c r="E543" s="108">
        <f t="shared" si="380"/>
        <v>1609679170</v>
      </c>
      <c r="F543" s="108">
        <f t="shared" si="380"/>
        <v>1212382733.8299999</v>
      </c>
      <c r="G543" s="108">
        <f t="shared" si="380"/>
        <v>123462672271.75</v>
      </c>
      <c r="H543" s="108">
        <f t="shared" ref="H543:R543" si="381">+H544+H547+H561</f>
        <v>2575467099</v>
      </c>
      <c r="I543" s="108">
        <f t="shared" si="381"/>
        <v>2525158244</v>
      </c>
      <c r="J543" s="108">
        <f t="shared" si="381"/>
        <v>11429943316</v>
      </c>
      <c r="K543" s="108">
        <f t="shared" si="381"/>
        <v>273163807</v>
      </c>
      <c r="L543" s="108">
        <f t="shared" si="381"/>
        <v>385882824.86000001</v>
      </c>
      <c r="M543" s="108">
        <f t="shared" si="381"/>
        <v>150240037.13999999</v>
      </c>
      <c r="N543" s="108">
        <f t="shared" si="381"/>
        <v>1924405382</v>
      </c>
      <c r="O543" s="108">
        <f t="shared" si="381"/>
        <v>4860514352</v>
      </c>
      <c r="P543" s="108">
        <f t="shared" si="381"/>
        <v>2335356108</v>
      </c>
      <c r="Q543" s="108">
        <f t="shared" si="381"/>
        <v>9094587208</v>
      </c>
      <c r="R543" s="108">
        <f t="shared" si="381"/>
        <v>385882824.86000001</v>
      </c>
      <c r="U543" s="108">
        <f t="shared" ref="U543" si="382">+U544+U547+U561</f>
        <v>9267457704.7391682</v>
      </c>
      <c r="V543" s="108">
        <f t="shared" ref="V543" si="383">+V544+V547+V561</f>
        <v>14566705384.143255</v>
      </c>
      <c r="W543" s="108">
        <f t="shared" ref="W543" si="384">+W544+W547+W561</f>
        <v>10301713725.773258</v>
      </c>
      <c r="X543" s="108">
        <f t="shared" ref="X543" si="385">+X544+X547+X561</f>
        <v>8176308677.7149248</v>
      </c>
      <c r="Y543" s="108">
        <f t="shared" ref="Y543" si="386">+Y544+Y547+Y561</f>
        <v>8233574897.7149248</v>
      </c>
      <c r="Z543" s="108">
        <f t="shared" ref="Z543" si="387">+Z544+Z547+Z561</f>
        <v>13209271399.714926</v>
      </c>
      <c r="AA543" s="108">
        <f t="shared" ref="AA543" si="388">+AA544+AA547+AA561</f>
        <v>9006758778.7732563</v>
      </c>
      <c r="AB543" s="108">
        <f t="shared" ref="AB543" si="389">+AB544+AB547+AB561</f>
        <v>9948717317.1065922</v>
      </c>
      <c r="AC543" s="108">
        <f t="shared" ref="AC543" si="390">+AC544+AC547+AC561</f>
        <v>7960009418.0482578</v>
      </c>
      <c r="AD543" s="108">
        <f t="shared" ref="AD543" si="391">+AD544+AD547+AD561</f>
        <v>7967441170.0482578</v>
      </c>
      <c r="AE543" s="108">
        <f t="shared" ref="AE543" si="392">+AE544+AE547+AE561</f>
        <v>8979480962.0482578</v>
      </c>
      <c r="AF543" s="108">
        <f t="shared" ref="AF543" si="393">+AF544+AF547+AF561</f>
        <v>15805232835.928259</v>
      </c>
      <c r="AG543" s="108">
        <f t="shared" ref="AG543" si="394">+AG544+AG547+AG561</f>
        <v>23834163088.882423</v>
      </c>
      <c r="AH543" s="108">
        <f t="shared" ref="AH543" si="395">+AH544+AH547+AH561</f>
        <v>123422672271.75334</v>
      </c>
      <c r="AJ543" s="108">
        <f t="shared" ref="AJ543" si="396">+AJ544+AJ547+AJ561</f>
        <v>5759744320.9799995</v>
      </c>
      <c r="AK543" s="108">
        <f t="shared" ref="AK543" si="397">+AK544+AK547+AK561</f>
        <v>11814702749.85</v>
      </c>
      <c r="AL543" s="108">
        <f t="shared" ref="AL543" si="398">+AL544+AL547+AL561</f>
        <v>0</v>
      </c>
      <c r="AM543" s="108">
        <f t="shared" ref="AM543" si="399">+AM544+AM547+AM561</f>
        <v>0</v>
      </c>
      <c r="AN543" s="108">
        <f t="shared" ref="AN543" si="400">+AN544+AN547+AN561</f>
        <v>0</v>
      </c>
      <c r="AO543" s="108">
        <f t="shared" ref="AO543" si="401">+AO544+AO547+AO561</f>
        <v>0</v>
      </c>
      <c r="AP543" s="108">
        <f t="shared" ref="AP543" si="402">+AP544+AP547+AP561</f>
        <v>0</v>
      </c>
      <c r="AQ543" s="108">
        <f t="shared" ref="AQ543" si="403">+AQ544+AQ547+AQ561</f>
        <v>0</v>
      </c>
      <c r="AR543" s="108">
        <f t="shared" ref="AR543" si="404">+AR544+AR547+AR561</f>
        <v>0</v>
      </c>
      <c r="AS543" s="108">
        <f t="shared" ref="AS543" si="405">+AS544+AS547+AS561</f>
        <v>0</v>
      </c>
      <c r="AT543" s="108">
        <f t="shared" ref="AT543" si="406">+AT544+AT547+AT561</f>
        <v>0</v>
      </c>
      <c r="AU543" s="108">
        <f t="shared" ref="AU543" si="407">+AU544+AU547+AU561</f>
        <v>0</v>
      </c>
      <c r="AV543" s="108">
        <f t="shared" ref="AV543" si="408">+AV544+AV547+AV561</f>
        <v>17574447070.830002</v>
      </c>
      <c r="AW543" s="108">
        <f t="shared" ref="AW543" si="409">+AW544+AW547+AW561</f>
        <v>17574447070.830002</v>
      </c>
      <c r="AY543" s="159">
        <f t="shared" si="377"/>
        <v>-0.3784979112411167</v>
      </c>
      <c r="AZ543" s="159">
        <f t="shared" si="378"/>
        <v>-0.18892416381874361</v>
      </c>
      <c r="BA543" s="159"/>
      <c r="BB543" s="159"/>
      <c r="BC543" s="159"/>
      <c r="BD543" s="159"/>
      <c r="BE543" s="159"/>
      <c r="BF543" s="159"/>
      <c r="BG543" s="159"/>
      <c r="BH543" s="159"/>
      <c r="BI543" s="159"/>
      <c r="BJ543" s="159"/>
      <c r="BK543" s="159">
        <f t="shared" si="379"/>
        <v>-0.26263628367015329</v>
      </c>
    </row>
    <row r="544" spans="1:64">
      <c r="B544" s="25" t="s">
        <v>9</v>
      </c>
      <c r="C544" s="109">
        <f>+C545+C546</f>
        <v>112548080482</v>
      </c>
      <c r="D544" s="109">
        <f t="shared" ref="D544:G544" si="410">+D545+D546</f>
        <v>50000000</v>
      </c>
      <c r="E544" s="109">
        <f t="shared" si="410"/>
        <v>1326909770</v>
      </c>
      <c r="F544" s="109">
        <f t="shared" si="410"/>
        <v>300382733.82999998</v>
      </c>
      <c r="G544" s="109">
        <f t="shared" si="410"/>
        <v>111571553445.83</v>
      </c>
      <c r="H544" s="109">
        <f t="shared" ref="H544:R544" si="411">+H545+H546</f>
        <v>2846500</v>
      </c>
      <c r="I544" s="109">
        <f t="shared" si="411"/>
        <v>2846500</v>
      </c>
      <c r="J544" s="109">
        <f t="shared" si="411"/>
        <v>68153522</v>
      </c>
      <c r="K544" s="109">
        <f t="shared" si="411"/>
        <v>1400000</v>
      </c>
      <c r="L544" s="109">
        <f t="shared" si="411"/>
        <v>1400000</v>
      </c>
      <c r="M544" s="109">
        <f t="shared" si="411"/>
        <v>0</v>
      </c>
      <c r="N544" s="109">
        <f t="shared" si="411"/>
        <v>0</v>
      </c>
      <c r="O544" s="109">
        <f t="shared" si="411"/>
        <v>16850000</v>
      </c>
      <c r="P544" s="109">
        <f t="shared" si="411"/>
        <v>14003500</v>
      </c>
      <c r="Q544" s="109">
        <f t="shared" si="411"/>
        <v>54150022</v>
      </c>
      <c r="R544" s="109">
        <f t="shared" si="411"/>
        <v>1400000</v>
      </c>
      <c r="U544" s="109">
        <f t="shared" ref="U544" si="412">+U545+U546</f>
        <v>7610666167.4058342</v>
      </c>
      <c r="V544" s="109">
        <f t="shared" ref="V544" si="413">+V545+V546</f>
        <v>13291535449.234165</v>
      </c>
      <c r="W544" s="109">
        <f t="shared" ref="W544" si="414">+W545+W546</f>
        <v>8083649783.4641666</v>
      </c>
      <c r="X544" s="109">
        <f t="shared" ref="X544" si="415">+X545+X546</f>
        <v>7254368657.4058342</v>
      </c>
      <c r="Y544" s="109">
        <f t="shared" ref="Y544" si="416">+Y545+Y546</f>
        <v>7521686571.4058342</v>
      </c>
      <c r="Z544" s="109">
        <f t="shared" ref="Z544" si="417">+Z545+Z546</f>
        <v>12183287615.405834</v>
      </c>
      <c r="AA544" s="109">
        <f t="shared" ref="AA544" si="418">+AA545+AA546</f>
        <v>8122201026.4641666</v>
      </c>
      <c r="AB544" s="109">
        <f t="shared" ref="AB544" si="419">+AB545+AB546</f>
        <v>9187959010.4641685</v>
      </c>
      <c r="AC544" s="109">
        <f t="shared" ref="AC544" si="420">+AC545+AC546</f>
        <v>7337748332.4058342</v>
      </c>
      <c r="AD544" s="109">
        <f t="shared" ref="AD544" si="421">+AD545+AD546</f>
        <v>7303159205.4058342</v>
      </c>
      <c r="AE544" s="109">
        <f t="shared" ref="AE544" si="422">+AE545+AE546</f>
        <v>8424519876.4058342</v>
      </c>
      <c r="AF544" s="109">
        <f t="shared" ref="AF544" si="423">+AF545+AF546</f>
        <v>15250771750.365833</v>
      </c>
      <c r="AG544" s="109">
        <f t="shared" ref="AG544" si="424">+AG545+AG546</f>
        <v>20902201616.639999</v>
      </c>
      <c r="AH544" s="109">
        <f t="shared" ref="AH544" si="425">+AH545+AH546</f>
        <v>111571553445.83334</v>
      </c>
      <c r="AJ544" s="109">
        <f t="shared" ref="AJ544" si="426">+AJ545+AJ546</f>
        <v>5574388581</v>
      </c>
      <c r="AK544" s="109">
        <f t="shared" ref="AK544" si="427">+AK545+AK546</f>
        <v>10955074930.34</v>
      </c>
      <c r="AL544" s="109">
        <f t="shared" ref="AL544" si="428">+AL545+AL546</f>
        <v>0</v>
      </c>
      <c r="AM544" s="109">
        <f t="shared" ref="AM544" si="429">+AM545+AM546</f>
        <v>0</v>
      </c>
      <c r="AN544" s="109">
        <f t="shared" ref="AN544" si="430">+AN545+AN546</f>
        <v>0</v>
      </c>
      <c r="AO544" s="109">
        <f t="shared" ref="AO544" si="431">+AO545+AO546</f>
        <v>0</v>
      </c>
      <c r="AP544" s="109">
        <f t="shared" ref="AP544" si="432">+AP545+AP546</f>
        <v>0</v>
      </c>
      <c r="AQ544" s="109">
        <f t="shared" ref="AQ544" si="433">+AQ545+AQ546</f>
        <v>0</v>
      </c>
      <c r="AR544" s="109">
        <f t="shared" ref="AR544" si="434">+AR545+AR546</f>
        <v>0</v>
      </c>
      <c r="AS544" s="109">
        <f t="shared" ref="AS544" si="435">+AS545+AS546</f>
        <v>0</v>
      </c>
      <c r="AT544" s="109">
        <f t="shared" ref="AT544" si="436">+AT545+AT546</f>
        <v>0</v>
      </c>
      <c r="AU544" s="109">
        <f t="shared" ref="AU544" si="437">+AU545+AU546</f>
        <v>0</v>
      </c>
      <c r="AV544" s="109">
        <f t="shared" ref="AV544" si="438">+AV545+AV546</f>
        <v>16529463511.34</v>
      </c>
      <c r="AW544" s="109">
        <f t="shared" ref="AW544" si="439">+AW545+AW546</f>
        <v>16529463511.34</v>
      </c>
      <c r="AY544" s="160">
        <f t="shared" si="377"/>
        <v>-0.2675557620864506</v>
      </c>
      <c r="AZ544" s="160">
        <f t="shared" si="378"/>
        <v>-0.17578559887366421</v>
      </c>
      <c r="BA544" s="160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>
        <f t="shared" si="379"/>
        <v>-0.2091998816918364</v>
      </c>
    </row>
    <row r="545" spans="2:63">
      <c r="B545" s="162" t="s">
        <v>11</v>
      </c>
      <c r="C545" s="163">
        <f>+C10</f>
        <v>81510886902</v>
      </c>
      <c r="D545" s="163">
        <f t="shared" ref="D545:G545" si="440">+D10</f>
        <v>50000000</v>
      </c>
      <c r="E545" s="163">
        <f t="shared" si="440"/>
        <v>1326909770</v>
      </c>
      <c r="F545" s="163">
        <f t="shared" si="440"/>
        <v>300382733.82999998</v>
      </c>
      <c r="G545" s="163">
        <f t="shared" si="440"/>
        <v>80534359865.830002</v>
      </c>
      <c r="H545" s="110">
        <f t="shared" ref="H545:R545" si="441">+H41</f>
        <v>0</v>
      </c>
      <c r="I545" s="110">
        <f t="shared" si="441"/>
        <v>0</v>
      </c>
      <c r="J545" s="110">
        <f t="shared" si="441"/>
        <v>21000000</v>
      </c>
      <c r="K545" s="110">
        <f t="shared" si="441"/>
        <v>0</v>
      </c>
      <c r="L545" s="110">
        <f t="shared" si="441"/>
        <v>0</v>
      </c>
      <c r="M545" s="110">
        <f t="shared" si="441"/>
        <v>0</v>
      </c>
      <c r="N545" s="110">
        <f t="shared" si="441"/>
        <v>0</v>
      </c>
      <c r="O545" s="110">
        <f t="shared" si="441"/>
        <v>0</v>
      </c>
      <c r="P545" s="110">
        <f t="shared" si="441"/>
        <v>0</v>
      </c>
      <c r="Q545" s="110">
        <f t="shared" si="441"/>
        <v>21000000</v>
      </c>
      <c r="R545" s="110">
        <f t="shared" si="441"/>
        <v>0</v>
      </c>
      <c r="U545" s="163">
        <f t="shared" ref="U545:AH545" si="442">+U10</f>
        <v>5924124869.3191671</v>
      </c>
      <c r="V545" s="163">
        <f t="shared" si="442"/>
        <v>10301340515.319166</v>
      </c>
      <c r="W545" s="163">
        <f t="shared" si="442"/>
        <v>5440656261.3191671</v>
      </c>
      <c r="X545" s="163">
        <f t="shared" si="442"/>
        <v>5260638556.3191671</v>
      </c>
      <c r="Y545" s="163">
        <f t="shared" si="442"/>
        <v>5267719926.3191671</v>
      </c>
      <c r="Z545" s="163">
        <f t="shared" si="442"/>
        <v>9124785540.3191662</v>
      </c>
      <c r="AA545" s="163">
        <f t="shared" si="442"/>
        <v>5529383332.3191671</v>
      </c>
      <c r="AB545" s="163">
        <f t="shared" si="442"/>
        <v>5460569062.3191671</v>
      </c>
      <c r="AC545" s="163">
        <f t="shared" si="442"/>
        <v>5342269712.3191671</v>
      </c>
      <c r="AD545" s="163">
        <f t="shared" si="442"/>
        <v>5338480585.3191671</v>
      </c>
      <c r="AE545" s="163">
        <f t="shared" si="442"/>
        <v>5337877509.3191671</v>
      </c>
      <c r="AF545" s="163">
        <f t="shared" si="442"/>
        <v>12206513995.319166</v>
      </c>
      <c r="AG545" s="163">
        <f t="shared" si="442"/>
        <v>16225465384.638332</v>
      </c>
      <c r="AH545" s="163">
        <f t="shared" si="442"/>
        <v>80534359865.830002</v>
      </c>
      <c r="AJ545" s="163">
        <f t="shared" ref="AJ545:AW545" si="443">+AJ10</f>
        <v>5470747419</v>
      </c>
      <c r="AK545" s="163">
        <f t="shared" si="443"/>
        <v>9131940364.3400002</v>
      </c>
      <c r="AL545" s="163">
        <f t="shared" si="443"/>
        <v>0</v>
      </c>
      <c r="AM545" s="163">
        <f t="shared" si="443"/>
        <v>0</v>
      </c>
      <c r="AN545" s="163">
        <f t="shared" si="443"/>
        <v>0</v>
      </c>
      <c r="AO545" s="163">
        <f t="shared" si="443"/>
        <v>0</v>
      </c>
      <c r="AP545" s="163">
        <f t="shared" si="443"/>
        <v>0</v>
      </c>
      <c r="AQ545" s="163">
        <f t="shared" si="443"/>
        <v>0</v>
      </c>
      <c r="AR545" s="163">
        <f t="shared" si="443"/>
        <v>0</v>
      </c>
      <c r="AS545" s="163">
        <f t="shared" si="443"/>
        <v>0</v>
      </c>
      <c r="AT545" s="163">
        <f t="shared" si="443"/>
        <v>0</v>
      </c>
      <c r="AU545" s="163">
        <f t="shared" si="443"/>
        <v>0</v>
      </c>
      <c r="AV545" s="163">
        <f t="shared" si="443"/>
        <v>14602687783.34</v>
      </c>
      <c r="AW545" s="163">
        <f t="shared" si="443"/>
        <v>14602687783.34</v>
      </c>
      <c r="AY545" s="168">
        <f t="shared" si="377"/>
        <v>-7.6530704588485779E-2</v>
      </c>
      <c r="AZ545" s="168">
        <f t="shared" si="378"/>
        <v>-0.1135192210411981</v>
      </c>
      <c r="BA545" s="168"/>
      <c r="BB545" s="168"/>
      <c r="BC545" s="168"/>
      <c r="BD545" s="168"/>
      <c r="BE545" s="168"/>
      <c r="BF545" s="168"/>
      <c r="BG545" s="168"/>
      <c r="BH545" s="168"/>
      <c r="BI545" s="168"/>
      <c r="BJ545" s="168"/>
      <c r="BK545" s="168">
        <f t="shared" si="379"/>
        <v>-0.10001424075236189</v>
      </c>
    </row>
    <row r="546" spans="2:63">
      <c r="B546" s="162" t="s">
        <v>806</v>
      </c>
      <c r="C546" s="163">
        <f>++C46</f>
        <v>31037193580</v>
      </c>
      <c r="D546" s="163">
        <f t="shared" ref="D546:G546" si="444">++D46</f>
        <v>0</v>
      </c>
      <c r="E546" s="163">
        <f t="shared" si="444"/>
        <v>0</v>
      </c>
      <c r="F546" s="163">
        <f t="shared" si="444"/>
        <v>0</v>
      </c>
      <c r="G546" s="163">
        <f t="shared" si="444"/>
        <v>31037193580</v>
      </c>
      <c r="H546" s="110">
        <f t="shared" ref="H546:R546" si="445">+H77</f>
        <v>2846500</v>
      </c>
      <c r="I546" s="110">
        <f t="shared" si="445"/>
        <v>2846500</v>
      </c>
      <c r="J546" s="110">
        <f t="shared" si="445"/>
        <v>47153522</v>
      </c>
      <c r="K546" s="110">
        <f t="shared" si="445"/>
        <v>1400000</v>
      </c>
      <c r="L546" s="110">
        <f t="shared" si="445"/>
        <v>1400000</v>
      </c>
      <c r="M546" s="110">
        <f t="shared" si="445"/>
        <v>0</v>
      </c>
      <c r="N546" s="110">
        <f t="shared" si="445"/>
        <v>0</v>
      </c>
      <c r="O546" s="110">
        <f t="shared" si="445"/>
        <v>16850000</v>
      </c>
      <c r="P546" s="110">
        <f t="shared" si="445"/>
        <v>14003500</v>
      </c>
      <c r="Q546" s="110">
        <f t="shared" si="445"/>
        <v>33150022</v>
      </c>
      <c r="R546" s="110">
        <f t="shared" si="445"/>
        <v>1400000</v>
      </c>
      <c r="U546" s="163">
        <f t="shared" ref="U546:AH546" si="446">++U46</f>
        <v>1686541298.0866668</v>
      </c>
      <c r="V546" s="163">
        <f t="shared" si="446"/>
        <v>2990194933.915</v>
      </c>
      <c r="W546" s="163">
        <f t="shared" si="446"/>
        <v>2642993522.145</v>
      </c>
      <c r="X546" s="163">
        <f t="shared" si="446"/>
        <v>1993730101.0866668</v>
      </c>
      <c r="Y546" s="163">
        <f t="shared" si="446"/>
        <v>2253966645.0866671</v>
      </c>
      <c r="Z546" s="163">
        <f t="shared" si="446"/>
        <v>3058502075.0866671</v>
      </c>
      <c r="AA546" s="163">
        <f t="shared" si="446"/>
        <v>2592817694.1449995</v>
      </c>
      <c r="AB546" s="163">
        <f t="shared" si="446"/>
        <v>3727389948.1450005</v>
      </c>
      <c r="AC546" s="163">
        <f t="shared" si="446"/>
        <v>1995478620.0866668</v>
      </c>
      <c r="AD546" s="163">
        <f t="shared" si="446"/>
        <v>1964678620.0866668</v>
      </c>
      <c r="AE546" s="163">
        <f t="shared" si="446"/>
        <v>3086642367.0866671</v>
      </c>
      <c r="AF546" s="163">
        <f t="shared" si="446"/>
        <v>3044257755.0466671</v>
      </c>
      <c r="AG546" s="163">
        <f t="shared" si="446"/>
        <v>4676736232.001667</v>
      </c>
      <c r="AH546" s="163">
        <f t="shared" si="446"/>
        <v>31037193580.003334</v>
      </c>
      <c r="AJ546" s="163">
        <f t="shared" ref="AJ546:AW546" si="447">++AJ46</f>
        <v>103641162</v>
      </c>
      <c r="AK546" s="163">
        <f t="shared" si="447"/>
        <v>1823134566</v>
      </c>
      <c r="AL546" s="163">
        <f t="shared" si="447"/>
        <v>0</v>
      </c>
      <c r="AM546" s="163">
        <f t="shared" si="447"/>
        <v>0</v>
      </c>
      <c r="AN546" s="163">
        <f t="shared" si="447"/>
        <v>0</v>
      </c>
      <c r="AO546" s="163">
        <f t="shared" si="447"/>
        <v>0</v>
      </c>
      <c r="AP546" s="163">
        <f t="shared" si="447"/>
        <v>0</v>
      </c>
      <c r="AQ546" s="163">
        <f t="shared" si="447"/>
        <v>0</v>
      </c>
      <c r="AR546" s="163">
        <f t="shared" si="447"/>
        <v>0</v>
      </c>
      <c r="AS546" s="163">
        <f t="shared" si="447"/>
        <v>0</v>
      </c>
      <c r="AT546" s="163">
        <f t="shared" si="447"/>
        <v>0</v>
      </c>
      <c r="AU546" s="163">
        <f t="shared" si="447"/>
        <v>0</v>
      </c>
      <c r="AV546" s="163">
        <f t="shared" si="447"/>
        <v>1926775728</v>
      </c>
      <c r="AW546" s="163">
        <f t="shared" si="447"/>
        <v>1926775728</v>
      </c>
      <c r="AY546" s="168">
        <f t="shared" si="377"/>
        <v>-0.93854810308079739</v>
      </c>
      <c r="AZ546" s="168">
        <f t="shared" si="378"/>
        <v>-0.3902957478384167</v>
      </c>
      <c r="BA546" s="168"/>
      <c r="BB546" s="168"/>
      <c r="BC546" s="168"/>
      <c r="BD546" s="168"/>
      <c r="BE546" s="168"/>
      <c r="BF546" s="168"/>
      <c r="BG546" s="168"/>
      <c r="BH546" s="168"/>
      <c r="BI546" s="168"/>
      <c r="BJ546" s="168"/>
      <c r="BK546" s="168">
        <f t="shared" si="379"/>
        <v>-0.58800846735473677</v>
      </c>
    </row>
    <row r="547" spans="2:63">
      <c r="B547" s="25" t="s">
        <v>107</v>
      </c>
      <c r="C547" s="109">
        <f>SUM(C548:C560)</f>
        <v>9449970190.9200001</v>
      </c>
      <c r="D547" s="109">
        <f t="shared" ref="D547:G547" si="448">SUM(D548:D560)</f>
        <v>1370569400</v>
      </c>
      <c r="E547" s="109">
        <f t="shared" si="448"/>
        <v>282769400</v>
      </c>
      <c r="F547" s="109">
        <f t="shared" si="448"/>
        <v>912000000</v>
      </c>
      <c r="G547" s="109">
        <f t="shared" si="448"/>
        <v>11449770190.92</v>
      </c>
      <c r="H547" s="109">
        <f t="shared" ref="H547:R547" si="449">SUM(H548:H560)</f>
        <v>2002620599</v>
      </c>
      <c r="I547" s="109">
        <f t="shared" si="449"/>
        <v>1952311744</v>
      </c>
      <c r="J547" s="109">
        <f t="shared" si="449"/>
        <v>10265468826</v>
      </c>
      <c r="K547" s="109">
        <f t="shared" si="449"/>
        <v>271763807</v>
      </c>
      <c r="L547" s="109">
        <f t="shared" si="449"/>
        <v>384482824.86000001</v>
      </c>
      <c r="M547" s="109">
        <f t="shared" si="449"/>
        <v>150240037.13999999</v>
      </c>
      <c r="N547" s="109">
        <f t="shared" si="449"/>
        <v>1924405382</v>
      </c>
      <c r="O547" s="109">
        <f t="shared" si="449"/>
        <v>4273664352</v>
      </c>
      <c r="P547" s="109">
        <f t="shared" si="449"/>
        <v>2321352608</v>
      </c>
      <c r="Q547" s="109">
        <f t="shared" si="449"/>
        <v>7944116218</v>
      </c>
      <c r="R547" s="109">
        <f t="shared" si="449"/>
        <v>384482824.86000001</v>
      </c>
      <c r="U547" s="109">
        <f t="shared" ref="U547" si="450">SUM(U548:U560)</f>
        <v>1653458204.0033333</v>
      </c>
      <c r="V547" s="109">
        <f t="shared" ref="V547" si="451">SUM(V548:V560)</f>
        <v>1211836601.5790911</v>
      </c>
      <c r="W547" s="109">
        <f t="shared" ref="W547" si="452">SUM(W548:W560)</f>
        <v>2125433387.9790912</v>
      </c>
      <c r="X547" s="109">
        <f t="shared" ref="X547" si="453">SUM(X548:X560)</f>
        <v>904446935.97909069</v>
      </c>
      <c r="Y547" s="109">
        <f t="shared" ref="Y547" si="454">SUM(Y548:Y560)</f>
        <v>708554992.97909069</v>
      </c>
      <c r="Z547" s="109">
        <f t="shared" ref="Z547" si="455">SUM(Z548:Z560)</f>
        <v>943353229.97909081</v>
      </c>
      <c r="AA547" s="109">
        <f t="shared" ref="AA547" si="456">SUM(AA548:AA560)</f>
        <v>881224418.97909069</v>
      </c>
      <c r="AB547" s="109">
        <f t="shared" ref="AB547" si="457">SUM(AB548:AB560)</f>
        <v>678127752.31242418</v>
      </c>
      <c r="AC547" s="109">
        <f t="shared" ref="AC547" si="458">SUM(AC548:AC560)</f>
        <v>618927752.31242418</v>
      </c>
      <c r="AD547" s="109">
        <f t="shared" ref="AD547" si="459">SUM(AD548:AD560)</f>
        <v>581651410.31242418</v>
      </c>
      <c r="AE547" s="109">
        <f t="shared" ref="AE547" si="460">SUM(AE548:AE560)</f>
        <v>551627752.31242418</v>
      </c>
      <c r="AF547" s="109">
        <f t="shared" ref="AF547" si="461">SUM(AF548:AF560)</f>
        <v>551127752.1924243</v>
      </c>
      <c r="AG547" s="109">
        <f t="shared" ref="AG547" si="462">SUM(AG548:AG560)</f>
        <v>2865294805.5824242</v>
      </c>
      <c r="AH547" s="109">
        <f t="shared" ref="AH547" si="463">SUM(AH548:AH560)</f>
        <v>11409770190.92</v>
      </c>
      <c r="AJ547" s="109">
        <f t="shared" ref="AJ547" si="464">SUM(AJ548:AJ560)</f>
        <v>156145650.98000002</v>
      </c>
      <c r="AK547" s="109">
        <f t="shared" ref="AK547" si="465">SUM(AK548:AK560)</f>
        <v>538499095.50999999</v>
      </c>
      <c r="AL547" s="109">
        <f t="shared" ref="AL547" si="466">SUM(AL548:AL560)</f>
        <v>0</v>
      </c>
      <c r="AM547" s="109">
        <f t="shared" ref="AM547" si="467">SUM(AM548:AM560)</f>
        <v>0</v>
      </c>
      <c r="AN547" s="109">
        <f t="shared" ref="AN547" si="468">SUM(AN548:AN560)</f>
        <v>0</v>
      </c>
      <c r="AO547" s="109">
        <f t="shared" ref="AO547" si="469">SUM(AO548:AO560)</f>
        <v>0</v>
      </c>
      <c r="AP547" s="109">
        <f t="shared" ref="AP547" si="470">SUM(AP548:AP560)</f>
        <v>0</v>
      </c>
      <c r="AQ547" s="109">
        <f t="shared" ref="AQ547" si="471">SUM(AQ548:AQ560)</f>
        <v>0</v>
      </c>
      <c r="AR547" s="109">
        <f t="shared" ref="AR547" si="472">SUM(AR548:AR560)</f>
        <v>0</v>
      </c>
      <c r="AS547" s="109">
        <f t="shared" ref="AS547" si="473">SUM(AS548:AS560)</f>
        <v>0</v>
      </c>
      <c r="AT547" s="109">
        <f t="shared" ref="AT547" si="474">SUM(AT548:AT560)</f>
        <v>0</v>
      </c>
      <c r="AU547" s="109">
        <f t="shared" ref="AU547" si="475">SUM(AU548:AU560)</f>
        <v>0</v>
      </c>
      <c r="AV547" s="109">
        <f t="shared" ref="AV547" si="476">SUM(AV548:AV560)</f>
        <v>694644746.48999989</v>
      </c>
      <c r="AW547" s="109">
        <f t="shared" ref="AW547" si="477">SUM(AW548:AW560)</f>
        <v>694644746.48999989</v>
      </c>
      <c r="AY547" s="160">
        <f t="shared" si="377"/>
        <v>-0.90556419835594149</v>
      </c>
      <c r="AZ547" s="160">
        <f t="shared" si="378"/>
        <v>-0.55563390740277574</v>
      </c>
      <c r="BA547" s="160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>
        <f t="shared" si="379"/>
        <v>-0.75756604690846097</v>
      </c>
    </row>
    <row r="548" spans="2:63">
      <c r="B548" s="164" t="s">
        <v>807</v>
      </c>
      <c r="C548" s="163">
        <f>+C74+C104</f>
        <v>1742544100.9200001</v>
      </c>
      <c r="D548" s="163">
        <f t="shared" ref="D548:G548" si="478">+D74+D104</f>
        <v>322769400</v>
      </c>
      <c r="E548" s="163">
        <f t="shared" si="478"/>
        <v>282769400</v>
      </c>
      <c r="F548" s="163">
        <f t="shared" si="478"/>
        <v>600000000</v>
      </c>
      <c r="G548" s="163">
        <f t="shared" si="478"/>
        <v>2382544100.9200001</v>
      </c>
      <c r="H548" s="107">
        <f t="shared" ref="H548:R548" si="479">+H105+H135</f>
        <v>204719660</v>
      </c>
      <c r="I548" s="107">
        <f t="shared" si="479"/>
        <v>204719660</v>
      </c>
      <c r="J548" s="107">
        <f t="shared" si="479"/>
        <v>1145208256</v>
      </c>
      <c r="K548" s="107">
        <f t="shared" si="479"/>
        <v>11600000</v>
      </c>
      <c r="L548" s="107">
        <f t="shared" si="479"/>
        <v>11600000</v>
      </c>
      <c r="M548" s="107">
        <f t="shared" si="479"/>
        <v>0</v>
      </c>
      <c r="N548" s="107">
        <f t="shared" si="479"/>
        <v>248000000</v>
      </c>
      <c r="O548" s="107">
        <f t="shared" si="479"/>
        <v>321905000</v>
      </c>
      <c r="P548" s="107">
        <f t="shared" si="479"/>
        <v>117185340</v>
      </c>
      <c r="Q548" s="107">
        <f t="shared" si="479"/>
        <v>1028022916</v>
      </c>
      <c r="R548" s="107">
        <f t="shared" si="479"/>
        <v>11600000</v>
      </c>
      <c r="U548" s="163">
        <f t="shared" ref="U548:AH548" si="480">+U74+U104</f>
        <v>75597544.323333338</v>
      </c>
      <c r="V548" s="163">
        <f t="shared" si="480"/>
        <v>175417860.77787876</v>
      </c>
      <c r="W548" s="163">
        <f t="shared" si="480"/>
        <v>194461826.77787876</v>
      </c>
      <c r="X548" s="163">
        <f t="shared" si="480"/>
        <v>389770374.77787876</v>
      </c>
      <c r="Y548" s="163">
        <f t="shared" si="480"/>
        <v>213878431.77787876</v>
      </c>
      <c r="Z548" s="163">
        <f t="shared" si="480"/>
        <v>446187257.77787876</v>
      </c>
      <c r="AA548" s="163">
        <f t="shared" si="480"/>
        <v>263417857.77787876</v>
      </c>
      <c r="AB548" s="163">
        <f t="shared" si="480"/>
        <v>194617857.77787876</v>
      </c>
      <c r="AC548" s="163">
        <f t="shared" si="480"/>
        <v>148417857.77787876</v>
      </c>
      <c r="AD548" s="163">
        <f t="shared" si="480"/>
        <v>108041515.77787878</v>
      </c>
      <c r="AE548" s="163">
        <f t="shared" si="480"/>
        <v>86617857.777878776</v>
      </c>
      <c r="AF548" s="163">
        <f t="shared" si="480"/>
        <v>86117857.817878798</v>
      </c>
      <c r="AG548" s="163">
        <f t="shared" si="480"/>
        <v>251015405.10121211</v>
      </c>
      <c r="AH548" s="163">
        <f t="shared" si="480"/>
        <v>2382544100.9200001</v>
      </c>
      <c r="AJ548" s="163">
        <f t="shared" ref="AJ548:AW548" si="481">+AJ74+AJ104</f>
        <v>1170520</v>
      </c>
      <c r="AK548" s="163">
        <f t="shared" si="481"/>
        <v>311349060</v>
      </c>
      <c r="AL548" s="163">
        <f t="shared" si="481"/>
        <v>0</v>
      </c>
      <c r="AM548" s="163">
        <f t="shared" si="481"/>
        <v>0</v>
      </c>
      <c r="AN548" s="163">
        <f t="shared" si="481"/>
        <v>0</v>
      </c>
      <c r="AO548" s="163">
        <f t="shared" si="481"/>
        <v>0</v>
      </c>
      <c r="AP548" s="163">
        <f t="shared" si="481"/>
        <v>0</v>
      </c>
      <c r="AQ548" s="163">
        <f t="shared" si="481"/>
        <v>0</v>
      </c>
      <c r="AR548" s="163">
        <f t="shared" si="481"/>
        <v>0</v>
      </c>
      <c r="AS548" s="163">
        <f t="shared" si="481"/>
        <v>0</v>
      </c>
      <c r="AT548" s="163">
        <f t="shared" si="481"/>
        <v>0</v>
      </c>
      <c r="AU548" s="163">
        <f t="shared" si="481"/>
        <v>0</v>
      </c>
      <c r="AV548" s="163">
        <f t="shared" si="481"/>
        <v>312519580</v>
      </c>
      <c r="AW548" s="163">
        <f t="shared" si="481"/>
        <v>312519580</v>
      </c>
      <c r="AY548" s="168">
        <f t="shared" si="377"/>
        <v>-0.98451642827188079</v>
      </c>
      <c r="AZ548" s="168">
        <f t="shared" si="378"/>
        <v>0.77489942369233922</v>
      </c>
      <c r="BA548" s="168"/>
      <c r="BB548" s="168"/>
      <c r="BC548" s="168"/>
      <c r="BD548" s="168"/>
      <c r="BE548" s="168"/>
      <c r="BF548" s="168"/>
      <c r="BG548" s="168"/>
      <c r="BH548" s="168"/>
      <c r="BI548" s="168"/>
      <c r="BJ548" s="168"/>
      <c r="BK548" s="168">
        <f t="shared" si="379"/>
        <v>0.24502151520935037</v>
      </c>
    </row>
    <row r="549" spans="2:63">
      <c r="B549" s="164" t="s">
        <v>808</v>
      </c>
      <c r="C549" s="163">
        <f>C192+C223+C250</f>
        <v>1413799999</v>
      </c>
      <c r="D549" s="163">
        <f t="shared" ref="D549:G549" si="482">D192+D223+D250</f>
        <v>0</v>
      </c>
      <c r="E549" s="163">
        <f t="shared" si="482"/>
        <v>0</v>
      </c>
      <c r="F549" s="163">
        <f t="shared" si="482"/>
        <v>0</v>
      </c>
      <c r="G549" s="163">
        <f t="shared" si="482"/>
        <v>1413799999</v>
      </c>
      <c r="H549" s="107">
        <f t="shared" ref="H549:R549" si="483">H223+H254+H281</f>
        <v>54568945</v>
      </c>
      <c r="I549" s="107">
        <f t="shared" si="483"/>
        <v>62767998</v>
      </c>
      <c r="J549" s="107">
        <f t="shared" si="483"/>
        <v>784432002</v>
      </c>
      <c r="K549" s="107">
        <f t="shared" si="483"/>
        <v>16008075</v>
      </c>
      <c r="L549" s="107">
        <f t="shared" si="483"/>
        <v>24814998</v>
      </c>
      <c r="M549" s="107">
        <f t="shared" si="483"/>
        <v>-339960</v>
      </c>
      <c r="N549" s="107">
        <f t="shared" si="483"/>
        <v>34133630</v>
      </c>
      <c r="O549" s="107">
        <f t="shared" si="483"/>
        <v>279136838</v>
      </c>
      <c r="P549" s="107">
        <f t="shared" si="483"/>
        <v>216368840</v>
      </c>
      <c r="Q549" s="107">
        <f t="shared" si="483"/>
        <v>568063162</v>
      </c>
      <c r="R549" s="107">
        <f t="shared" si="483"/>
        <v>24814998</v>
      </c>
      <c r="U549" s="163">
        <f t="shared" ref="U549:AH549" si="484">U192+U223+U250</f>
        <v>76983333.260000005</v>
      </c>
      <c r="V549" s="163">
        <f t="shared" si="484"/>
        <v>516983333.26000005</v>
      </c>
      <c r="W549" s="163">
        <f t="shared" si="484"/>
        <v>126983333.26000001</v>
      </c>
      <c r="X549" s="163">
        <f t="shared" si="484"/>
        <v>76983333.260000005</v>
      </c>
      <c r="Y549" s="163">
        <f t="shared" si="484"/>
        <v>76983333.260000005</v>
      </c>
      <c r="Z549" s="163">
        <f t="shared" si="484"/>
        <v>76983333.260000005</v>
      </c>
      <c r="AA549" s="163">
        <f t="shared" si="484"/>
        <v>76983333.260000005</v>
      </c>
      <c r="AB549" s="163">
        <f t="shared" si="484"/>
        <v>76983333.260000005</v>
      </c>
      <c r="AC549" s="163">
        <f t="shared" si="484"/>
        <v>76983333.260000005</v>
      </c>
      <c r="AD549" s="163">
        <f t="shared" si="484"/>
        <v>76983333.260000005</v>
      </c>
      <c r="AE549" s="163">
        <f t="shared" si="484"/>
        <v>76983333.260000005</v>
      </c>
      <c r="AF549" s="163">
        <f t="shared" si="484"/>
        <v>76983333.139999986</v>
      </c>
      <c r="AG549" s="163">
        <f t="shared" si="484"/>
        <v>593966666.5200001</v>
      </c>
      <c r="AH549" s="163">
        <f t="shared" si="484"/>
        <v>1413799999</v>
      </c>
      <c r="AJ549" s="163">
        <f t="shared" ref="AJ549:AW549" si="485">AJ192+AJ223+AJ250</f>
        <v>62034450</v>
      </c>
      <c r="AK549" s="163">
        <f t="shared" si="485"/>
        <v>76742993.150000006</v>
      </c>
      <c r="AL549" s="163">
        <f t="shared" si="485"/>
        <v>0</v>
      </c>
      <c r="AM549" s="163">
        <f t="shared" si="485"/>
        <v>0</v>
      </c>
      <c r="AN549" s="163">
        <f t="shared" si="485"/>
        <v>0</v>
      </c>
      <c r="AO549" s="163">
        <f t="shared" si="485"/>
        <v>0</v>
      </c>
      <c r="AP549" s="163">
        <f t="shared" si="485"/>
        <v>0</v>
      </c>
      <c r="AQ549" s="163">
        <f t="shared" si="485"/>
        <v>0</v>
      </c>
      <c r="AR549" s="163">
        <f t="shared" si="485"/>
        <v>0</v>
      </c>
      <c r="AS549" s="163">
        <f t="shared" si="485"/>
        <v>0</v>
      </c>
      <c r="AT549" s="163">
        <f t="shared" si="485"/>
        <v>0</v>
      </c>
      <c r="AU549" s="163">
        <f t="shared" si="485"/>
        <v>0</v>
      </c>
      <c r="AV549" s="163">
        <f t="shared" si="485"/>
        <v>138777443.15000001</v>
      </c>
      <c r="AW549" s="163">
        <f t="shared" si="485"/>
        <v>138777443.15000001</v>
      </c>
      <c r="AY549" s="168">
        <f t="shared" si="377"/>
        <v>-0.19418337225685367</v>
      </c>
      <c r="AZ549" s="168">
        <f t="shared" si="378"/>
        <v>-0.8515561562380104</v>
      </c>
      <c r="BA549" s="168"/>
      <c r="BB549" s="168"/>
      <c r="BC549" s="168"/>
      <c r="BD549" s="168"/>
      <c r="BE549" s="168"/>
      <c r="BF549" s="168"/>
      <c r="BG549" s="168"/>
      <c r="BH549" s="168"/>
      <c r="BI549" s="168"/>
      <c r="BJ549" s="168"/>
      <c r="BK549" s="168">
        <f t="shared" si="379"/>
        <v>-0.76635482936595556</v>
      </c>
    </row>
    <row r="550" spans="2:63">
      <c r="B550" s="164" t="s">
        <v>809</v>
      </c>
      <c r="C550" s="163">
        <f>+C221+C245</f>
        <v>232600000</v>
      </c>
      <c r="D550" s="163">
        <f t="shared" ref="D550:G550" si="486">+D221+D245</f>
        <v>0</v>
      </c>
      <c r="E550" s="163">
        <f t="shared" si="486"/>
        <v>0</v>
      </c>
      <c r="F550" s="163">
        <f t="shared" si="486"/>
        <v>30000000</v>
      </c>
      <c r="G550" s="163">
        <f t="shared" si="486"/>
        <v>262600000</v>
      </c>
      <c r="H550" s="107">
        <f t="shared" ref="H550:R550" si="487">+H252+H276</f>
        <v>21448000</v>
      </c>
      <c r="I550" s="107">
        <f t="shared" si="487"/>
        <v>21448000</v>
      </c>
      <c r="J550" s="107">
        <f t="shared" si="487"/>
        <v>578553000</v>
      </c>
      <c r="K550" s="107">
        <f t="shared" si="487"/>
        <v>2595200</v>
      </c>
      <c r="L550" s="107">
        <f t="shared" si="487"/>
        <v>2595200</v>
      </c>
      <c r="M550" s="107">
        <f t="shared" si="487"/>
        <v>0</v>
      </c>
      <c r="N550" s="107">
        <f t="shared" si="487"/>
        <v>0</v>
      </c>
      <c r="O550" s="107">
        <f t="shared" si="487"/>
        <v>21448000</v>
      </c>
      <c r="P550" s="107">
        <f t="shared" si="487"/>
        <v>0</v>
      </c>
      <c r="Q550" s="107">
        <f t="shared" si="487"/>
        <v>578553000</v>
      </c>
      <c r="R550" s="107">
        <f t="shared" si="487"/>
        <v>2595200</v>
      </c>
      <c r="U550" s="163">
        <f t="shared" ref="U550:AH550" si="488">+U221+U245</f>
        <v>2083333.33</v>
      </c>
      <c r="V550" s="163">
        <f t="shared" si="488"/>
        <v>94774242.420909092</v>
      </c>
      <c r="W550" s="163">
        <f t="shared" si="488"/>
        <v>40174242.420909092</v>
      </c>
      <c r="X550" s="163">
        <f t="shared" si="488"/>
        <v>27674242.420909088</v>
      </c>
      <c r="Y550" s="163">
        <f t="shared" si="488"/>
        <v>15174242.420909092</v>
      </c>
      <c r="Z550" s="163">
        <f t="shared" si="488"/>
        <v>7174242.4209090909</v>
      </c>
      <c r="AA550" s="163">
        <f t="shared" si="488"/>
        <v>26674242.420909088</v>
      </c>
      <c r="AB550" s="163">
        <f t="shared" si="488"/>
        <v>11674242.420909092</v>
      </c>
      <c r="AC550" s="163">
        <f t="shared" si="488"/>
        <v>7174242.4209090909</v>
      </c>
      <c r="AD550" s="163">
        <f t="shared" si="488"/>
        <v>15674242.420909092</v>
      </c>
      <c r="AE550" s="163">
        <f t="shared" si="488"/>
        <v>7174242.4209090909</v>
      </c>
      <c r="AF550" s="163">
        <f t="shared" si="488"/>
        <v>7174242.4609090909</v>
      </c>
      <c r="AG550" s="163">
        <f t="shared" si="488"/>
        <v>96857575.75090909</v>
      </c>
      <c r="AH550" s="163">
        <f t="shared" si="488"/>
        <v>262600000.00000006</v>
      </c>
      <c r="AJ550" s="163">
        <f t="shared" ref="AJ550:AW550" si="489">+AJ221+AJ245</f>
        <v>0</v>
      </c>
      <c r="AK550" s="163">
        <f t="shared" si="489"/>
        <v>2200000</v>
      </c>
      <c r="AL550" s="163">
        <f t="shared" si="489"/>
        <v>0</v>
      </c>
      <c r="AM550" s="163">
        <f t="shared" si="489"/>
        <v>0</v>
      </c>
      <c r="AN550" s="163">
        <f t="shared" si="489"/>
        <v>0</v>
      </c>
      <c r="AO550" s="163">
        <f t="shared" si="489"/>
        <v>0</v>
      </c>
      <c r="AP550" s="163">
        <f t="shared" si="489"/>
        <v>0</v>
      </c>
      <c r="AQ550" s="163">
        <f t="shared" si="489"/>
        <v>0</v>
      </c>
      <c r="AR550" s="163">
        <f t="shared" si="489"/>
        <v>0</v>
      </c>
      <c r="AS550" s="163">
        <f t="shared" si="489"/>
        <v>0</v>
      </c>
      <c r="AT550" s="163">
        <f t="shared" si="489"/>
        <v>0</v>
      </c>
      <c r="AU550" s="163">
        <f t="shared" si="489"/>
        <v>0</v>
      </c>
      <c r="AV550" s="163">
        <f t="shared" si="489"/>
        <v>2200000</v>
      </c>
      <c r="AW550" s="163">
        <f t="shared" si="489"/>
        <v>2200000</v>
      </c>
      <c r="AY550" s="168">
        <f t="shared" si="377"/>
        <v>-1</v>
      </c>
      <c r="AZ550" s="168">
        <f t="shared" si="378"/>
        <v>-0.97678694185462955</v>
      </c>
      <c r="BA550" s="168"/>
      <c r="BB550" s="168"/>
      <c r="BC550" s="168"/>
      <c r="BD550" s="168"/>
      <c r="BE550" s="168"/>
      <c r="BF550" s="168"/>
      <c r="BG550" s="168"/>
      <c r="BH550" s="168"/>
      <c r="BI550" s="168"/>
      <c r="BJ550" s="168"/>
      <c r="BK550" s="168">
        <f t="shared" si="379"/>
        <v>-0.97728623721021268</v>
      </c>
    </row>
    <row r="551" spans="2:63">
      <c r="B551" s="164" t="s">
        <v>810</v>
      </c>
      <c r="C551" s="163">
        <f>+C255</f>
        <v>185400000</v>
      </c>
      <c r="D551" s="163">
        <f t="shared" ref="D551:G551" si="490">+D255</f>
        <v>0</v>
      </c>
      <c r="E551" s="163">
        <f t="shared" si="490"/>
        <v>0</v>
      </c>
      <c r="F551" s="163">
        <f t="shared" si="490"/>
        <v>0</v>
      </c>
      <c r="G551" s="163">
        <f t="shared" si="490"/>
        <v>185400000</v>
      </c>
      <c r="H551" s="107">
        <f t="shared" ref="H551:R551" si="491">+H286</f>
        <v>0</v>
      </c>
      <c r="I551" s="107">
        <f t="shared" si="491"/>
        <v>0</v>
      </c>
      <c r="J551" s="107">
        <f t="shared" si="491"/>
        <v>1100000000</v>
      </c>
      <c r="K551" s="107">
        <f t="shared" si="491"/>
        <v>0</v>
      </c>
      <c r="L551" s="107">
        <f t="shared" si="491"/>
        <v>0</v>
      </c>
      <c r="M551" s="107">
        <f t="shared" si="491"/>
        <v>0</v>
      </c>
      <c r="N551" s="107">
        <f t="shared" si="491"/>
        <v>0</v>
      </c>
      <c r="O551" s="107">
        <f t="shared" si="491"/>
        <v>0</v>
      </c>
      <c r="P551" s="107">
        <f t="shared" si="491"/>
        <v>0</v>
      </c>
      <c r="Q551" s="107">
        <f t="shared" si="491"/>
        <v>1100000000</v>
      </c>
      <c r="R551" s="107">
        <f t="shared" si="491"/>
        <v>0</v>
      </c>
      <c r="U551" s="163">
        <f t="shared" ref="U551:AH551" si="492">+U255</f>
        <v>15450000</v>
      </c>
      <c r="V551" s="163">
        <f t="shared" si="492"/>
        <v>15450000</v>
      </c>
      <c r="W551" s="163">
        <f t="shared" si="492"/>
        <v>15450000</v>
      </c>
      <c r="X551" s="163">
        <f t="shared" si="492"/>
        <v>15450000</v>
      </c>
      <c r="Y551" s="163">
        <f t="shared" si="492"/>
        <v>15450000</v>
      </c>
      <c r="Z551" s="163">
        <f t="shared" si="492"/>
        <v>15450000</v>
      </c>
      <c r="AA551" s="163">
        <f t="shared" si="492"/>
        <v>15450000</v>
      </c>
      <c r="AB551" s="163">
        <f t="shared" si="492"/>
        <v>15450000</v>
      </c>
      <c r="AC551" s="163">
        <f t="shared" si="492"/>
        <v>15450000</v>
      </c>
      <c r="AD551" s="163">
        <f t="shared" si="492"/>
        <v>15450000</v>
      </c>
      <c r="AE551" s="163">
        <f t="shared" si="492"/>
        <v>15450000</v>
      </c>
      <c r="AF551" s="163">
        <f t="shared" si="492"/>
        <v>15450000</v>
      </c>
      <c r="AG551" s="163">
        <f t="shared" si="492"/>
        <v>30900000</v>
      </c>
      <c r="AH551" s="163">
        <f t="shared" si="492"/>
        <v>185400000</v>
      </c>
      <c r="AJ551" s="163">
        <f t="shared" ref="AJ551:AW551" si="493">+AJ255</f>
        <v>5255065</v>
      </c>
      <c r="AK551" s="163">
        <f t="shared" si="493"/>
        <v>14095221</v>
      </c>
      <c r="AL551" s="163">
        <f t="shared" si="493"/>
        <v>0</v>
      </c>
      <c r="AM551" s="163">
        <f t="shared" si="493"/>
        <v>0</v>
      </c>
      <c r="AN551" s="163">
        <f t="shared" si="493"/>
        <v>0</v>
      </c>
      <c r="AO551" s="163">
        <f t="shared" si="493"/>
        <v>0</v>
      </c>
      <c r="AP551" s="163">
        <f t="shared" si="493"/>
        <v>0</v>
      </c>
      <c r="AQ551" s="163">
        <f t="shared" si="493"/>
        <v>0</v>
      </c>
      <c r="AR551" s="163">
        <f t="shared" si="493"/>
        <v>0</v>
      </c>
      <c r="AS551" s="163">
        <f t="shared" si="493"/>
        <v>0</v>
      </c>
      <c r="AT551" s="163">
        <f t="shared" si="493"/>
        <v>0</v>
      </c>
      <c r="AU551" s="163">
        <f t="shared" si="493"/>
        <v>0</v>
      </c>
      <c r="AV551" s="163">
        <f t="shared" si="493"/>
        <v>19350286</v>
      </c>
      <c r="AW551" s="163">
        <f t="shared" si="493"/>
        <v>19350286</v>
      </c>
      <c r="AY551" s="168">
        <f t="shared" si="377"/>
        <v>-0.65986634304207115</v>
      </c>
      <c r="AZ551" s="168">
        <f t="shared" si="378"/>
        <v>-8.7687961165048539E-2</v>
      </c>
      <c r="BA551" s="168"/>
      <c r="BB551" s="168"/>
      <c r="BC551" s="168"/>
      <c r="BD551" s="168"/>
      <c r="BE551" s="168"/>
      <c r="BF551" s="168"/>
      <c r="BG551" s="168"/>
      <c r="BH551" s="168"/>
      <c r="BI551" s="168"/>
      <c r="BJ551" s="168"/>
      <c r="BK551" s="168">
        <f t="shared" si="379"/>
        <v>-0.37377715210355988</v>
      </c>
    </row>
    <row r="552" spans="2:63">
      <c r="B552" s="164" t="s">
        <v>811</v>
      </c>
      <c r="C552" s="163">
        <f>+C232+C229</f>
        <v>367499994</v>
      </c>
      <c r="D552" s="163">
        <f t="shared" ref="D552:G552" si="494">+D232+D229</f>
        <v>55000000</v>
      </c>
      <c r="E552" s="163">
        <f t="shared" si="494"/>
        <v>0</v>
      </c>
      <c r="F552" s="163">
        <f t="shared" si="494"/>
        <v>30000000</v>
      </c>
      <c r="G552" s="163">
        <f t="shared" si="494"/>
        <v>452499994</v>
      </c>
      <c r="H552" s="107">
        <f t="shared" ref="H552:R552" si="495">+H263+H260</f>
        <v>45406454</v>
      </c>
      <c r="I552" s="107">
        <f t="shared" si="495"/>
        <v>45406454</v>
      </c>
      <c r="J552" s="107">
        <f t="shared" si="495"/>
        <v>104593546</v>
      </c>
      <c r="K552" s="107">
        <f t="shared" si="495"/>
        <v>32418506</v>
      </c>
      <c r="L552" s="107">
        <f t="shared" si="495"/>
        <v>32418506</v>
      </c>
      <c r="M552" s="107">
        <f t="shared" si="495"/>
        <v>0</v>
      </c>
      <c r="N552" s="107">
        <f t="shared" si="495"/>
        <v>0</v>
      </c>
      <c r="O552" s="107">
        <f t="shared" si="495"/>
        <v>45406454</v>
      </c>
      <c r="P552" s="107">
        <f t="shared" si="495"/>
        <v>0</v>
      </c>
      <c r="Q552" s="107">
        <f t="shared" si="495"/>
        <v>104593546</v>
      </c>
      <c r="R552" s="107">
        <f t="shared" si="495"/>
        <v>32418506</v>
      </c>
      <c r="U552" s="163">
        <f t="shared" ref="U552:AH552" si="496">+U232+U229</f>
        <v>8833333.3399999999</v>
      </c>
      <c r="V552" s="163">
        <f t="shared" si="496"/>
        <v>73551514.61272727</v>
      </c>
      <c r="W552" s="163">
        <f t="shared" si="496"/>
        <v>45451514.61272727</v>
      </c>
      <c r="X552" s="163">
        <f t="shared" si="496"/>
        <v>37451514.61272727</v>
      </c>
      <c r="Y552" s="163">
        <f t="shared" si="496"/>
        <v>34451514.61272727</v>
      </c>
      <c r="Z552" s="163">
        <f t="shared" si="496"/>
        <v>36951514.61272727</v>
      </c>
      <c r="AA552" s="163">
        <f t="shared" si="496"/>
        <v>37051514.61272727</v>
      </c>
      <c r="AB552" s="163">
        <f t="shared" si="496"/>
        <v>40451514.61272727</v>
      </c>
      <c r="AC552" s="163">
        <f t="shared" si="496"/>
        <v>34951514.61272727</v>
      </c>
      <c r="AD552" s="163">
        <f t="shared" si="496"/>
        <v>34451514.61272727</v>
      </c>
      <c r="AE552" s="163">
        <f t="shared" si="496"/>
        <v>34451514.61272727</v>
      </c>
      <c r="AF552" s="163">
        <f t="shared" si="496"/>
        <v>34451514.532727271</v>
      </c>
      <c r="AG552" s="163">
        <f t="shared" si="496"/>
        <v>82384847.952727258</v>
      </c>
      <c r="AH552" s="163">
        <f t="shared" si="496"/>
        <v>452499993.99999994</v>
      </c>
      <c r="AJ552" s="163">
        <f t="shared" ref="AJ552:AW552" si="497">+AJ232+AJ229</f>
        <v>1700000</v>
      </c>
      <c r="AK552" s="163">
        <f t="shared" si="497"/>
        <v>18288186</v>
      </c>
      <c r="AL552" s="163">
        <f t="shared" si="497"/>
        <v>0</v>
      </c>
      <c r="AM552" s="163">
        <f t="shared" si="497"/>
        <v>0</v>
      </c>
      <c r="AN552" s="163">
        <f t="shared" si="497"/>
        <v>0</v>
      </c>
      <c r="AO552" s="163">
        <f t="shared" si="497"/>
        <v>0</v>
      </c>
      <c r="AP552" s="163">
        <f t="shared" si="497"/>
        <v>0</v>
      </c>
      <c r="AQ552" s="163">
        <f t="shared" si="497"/>
        <v>0</v>
      </c>
      <c r="AR552" s="163">
        <f t="shared" si="497"/>
        <v>0</v>
      </c>
      <c r="AS552" s="163">
        <f t="shared" si="497"/>
        <v>0</v>
      </c>
      <c r="AT552" s="163">
        <f t="shared" si="497"/>
        <v>0</v>
      </c>
      <c r="AU552" s="163">
        <f t="shared" si="497"/>
        <v>0</v>
      </c>
      <c r="AV552" s="163">
        <f t="shared" si="497"/>
        <v>19988186</v>
      </c>
      <c r="AW552" s="163">
        <f t="shared" si="497"/>
        <v>19988186</v>
      </c>
      <c r="AY552" s="168">
        <f t="shared" si="377"/>
        <v>-0.80754716995656817</v>
      </c>
      <c r="AZ552" s="168">
        <f t="shared" si="378"/>
        <v>-0.75135541264794792</v>
      </c>
      <c r="BA552" s="168"/>
      <c r="BB552" s="168"/>
      <c r="BC552" s="168"/>
      <c r="BD552" s="168"/>
      <c r="BE552" s="168"/>
      <c r="BF552" s="168"/>
      <c r="BG552" s="168"/>
      <c r="BH552" s="168"/>
      <c r="BI552" s="168"/>
      <c r="BJ552" s="168"/>
      <c r="BK552" s="168">
        <f t="shared" si="379"/>
        <v>-0.75738031328929201</v>
      </c>
    </row>
    <row r="553" spans="2:63">
      <c r="B553" s="164" t="s">
        <v>812</v>
      </c>
      <c r="C553" s="163">
        <f>+C215+C216+C247-C221</f>
        <v>2000175827</v>
      </c>
      <c r="D553" s="163">
        <f t="shared" ref="D553:G553" si="498">+D215+D216+D247-D221</f>
        <v>800000000</v>
      </c>
      <c r="E553" s="163">
        <f t="shared" si="498"/>
        <v>0</v>
      </c>
      <c r="F553" s="163">
        <f t="shared" si="498"/>
        <v>110000000</v>
      </c>
      <c r="G553" s="163">
        <f t="shared" si="498"/>
        <v>2910175827</v>
      </c>
      <c r="H553" s="107">
        <f t="shared" ref="H553:R553" si="499">+H246+H247+H278-H252</f>
        <v>221712496</v>
      </c>
      <c r="I553" s="107">
        <f t="shared" si="499"/>
        <v>222803396</v>
      </c>
      <c r="J553" s="107">
        <f t="shared" si="499"/>
        <v>1286965724</v>
      </c>
      <c r="K553" s="107">
        <f t="shared" si="499"/>
        <v>78421378</v>
      </c>
      <c r="L553" s="107">
        <f t="shared" si="499"/>
        <v>79512278</v>
      </c>
      <c r="M553" s="107">
        <f t="shared" si="499"/>
        <v>0</v>
      </c>
      <c r="N553" s="107">
        <f t="shared" si="499"/>
        <v>235515384</v>
      </c>
      <c r="O553" s="107">
        <f t="shared" si="499"/>
        <v>453170970</v>
      </c>
      <c r="P553" s="107">
        <f t="shared" si="499"/>
        <v>230367574</v>
      </c>
      <c r="Q553" s="107">
        <f t="shared" si="499"/>
        <v>1056598150</v>
      </c>
      <c r="R553" s="107">
        <f t="shared" si="499"/>
        <v>79512278</v>
      </c>
      <c r="U553" s="163">
        <f t="shared" ref="U553:AH553" si="500">+U215+U216+U247-U221</f>
        <v>828324272.25</v>
      </c>
      <c r="V553" s="163">
        <f t="shared" si="500"/>
        <v>189259232.25</v>
      </c>
      <c r="W553" s="163">
        <f t="shared" si="500"/>
        <v>189259232.25</v>
      </c>
      <c r="X553" s="163">
        <f t="shared" si="500"/>
        <v>189259232.25</v>
      </c>
      <c r="Y553" s="163">
        <f t="shared" si="500"/>
        <v>189259232.24999997</v>
      </c>
      <c r="Z553" s="163">
        <f t="shared" si="500"/>
        <v>189259232.24999997</v>
      </c>
      <c r="AA553" s="163">
        <f t="shared" si="500"/>
        <v>189259232.25</v>
      </c>
      <c r="AB553" s="163">
        <f t="shared" si="500"/>
        <v>189259232.24999997</v>
      </c>
      <c r="AC553" s="163">
        <f t="shared" si="500"/>
        <v>189259232.24999997</v>
      </c>
      <c r="AD553" s="163">
        <f t="shared" si="500"/>
        <v>189259232.24999997</v>
      </c>
      <c r="AE553" s="163">
        <f t="shared" si="500"/>
        <v>189259232.24999997</v>
      </c>
      <c r="AF553" s="163">
        <f t="shared" si="500"/>
        <v>189259232.25</v>
      </c>
      <c r="AG553" s="163">
        <f t="shared" si="500"/>
        <v>1017583504.4999999</v>
      </c>
      <c r="AH553" s="163">
        <f t="shared" si="500"/>
        <v>2910175826.9999995</v>
      </c>
      <c r="AJ553" s="163">
        <f t="shared" ref="AJ553:AW553" si="501">+AJ215+AJ216+AJ247-AJ221</f>
        <v>51410597.43</v>
      </c>
      <c r="AK553" s="163">
        <f t="shared" si="501"/>
        <v>67798893</v>
      </c>
      <c r="AL553" s="163">
        <f t="shared" si="501"/>
        <v>0</v>
      </c>
      <c r="AM553" s="163">
        <f t="shared" si="501"/>
        <v>0</v>
      </c>
      <c r="AN553" s="163">
        <f t="shared" si="501"/>
        <v>0</v>
      </c>
      <c r="AO553" s="163">
        <f t="shared" si="501"/>
        <v>0</v>
      </c>
      <c r="AP553" s="163">
        <f t="shared" si="501"/>
        <v>0</v>
      </c>
      <c r="AQ553" s="163">
        <f t="shared" si="501"/>
        <v>0</v>
      </c>
      <c r="AR553" s="163">
        <f t="shared" si="501"/>
        <v>0</v>
      </c>
      <c r="AS553" s="163">
        <f t="shared" si="501"/>
        <v>0</v>
      </c>
      <c r="AT553" s="163">
        <f t="shared" si="501"/>
        <v>0</v>
      </c>
      <c r="AU553" s="163">
        <f t="shared" si="501"/>
        <v>0</v>
      </c>
      <c r="AV553" s="163">
        <f t="shared" si="501"/>
        <v>119209490.43000001</v>
      </c>
      <c r="AW553" s="163">
        <f t="shared" si="501"/>
        <v>119209490.43000001</v>
      </c>
      <c r="AY553" s="168">
        <f t="shared" si="377"/>
        <v>-0.93793421350511441</v>
      </c>
      <c r="AZ553" s="168">
        <f t="shared" si="378"/>
        <v>-0.64176705044200033</v>
      </c>
      <c r="BA553" s="168"/>
      <c r="BB553" s="168"/>
      <c r="BC553" s="168"/>
      <c r="BD553" s="168"/>
      <c r="BE553" s="168"/>
      <c r="BF553" s="168"/>
      <c r="BG553" s="168"/>
      <c r="BH553" s="168"/>
      <c r="BI553" s="168"/>
      <c r="BJ553" s="168"/>
      <c r="BK553" s="168">
        <f t="shared" si="379"/>
        <v>-0.88285040991444264</v>
      </c>
    </row>
    <row r="554" spans="2:63">
      <c r="B554" s="164" t="s">
        <v>813</v>
      </c>
      <c r="C554" s="163">
        <f>+C200</f>
        <v>1369900000</v>
      </c>
      <c r="D554" s="163">
        <f t="shared" ref="D554:G554" si="502">+D200</f>
        <v>0</v>
      </c>
      <c r="E554" s="163">
        <f t="shared" si="502"/>
        <v>0</v>
      </c>
      <c r="F554" s="163">
        <f t="shared" si="502"/>
        <v>0</v>
      </c>
      <c r="G554" s="163">
        <f t="shared" si="502"/>
        <v>1369900000</v>
      </c>
      <c r="H554" s="107">
        <f t="shared" ref="H554:R554" si="503">+H231</f>
        <v>2000000</v>
      </c>
      <c r="I554" s="107">
        <f t="shared" si="503"/>
        <v>2000000</v>
      </c>
      <c r="J554" s="107">
        <f t="shared" si="503"/>
        <v>48000000</v>
      </c>
      <c r="K554" s="107">
        <f t="shared" si="503"/>
        <v>2000000</v>
      </c>
      <c r="L554" s="107">
        <f t="shared" si="503"/>
        <v>2000000</v>
      </c>
      <c r="M554" s="107">
        <f t="shared" si="503"/>
        <v>0</v>
      </c>
      <c r="N554" s="107">
        <f t="shared" si="503"/>
        <v>0</v>
      </c>
      <c r="O554" s="107">
        <f t="shared" si="503"/>
        <v>2000000</v>
      </c>
      <c r="P554" s="107">
        <f t="shared" si="503"/>
        <v>0</v>
      </c>
      <c r="Q554" s="107">
        <f t="shared" si="503"/>
        <v>48000000</v>
      </c>
      <c r="R554" s="107">
        <f t="shared" si="503"/>
        <v>2000000</v>
      </c>
      <c r="U554" s="163">
        <f t="shared" ref="U554:AH554" si="504">+U200</f>
        <v>11416666.67</v>
      </c>
      <c r="V554" s="163">
        <f t="shared" si="504"/>
        <v>10416666.67</v>
      </c>
      <c r="W554" s="163">
        <f t="shared" si="504"/>
        <v>1320316666.6700001</v>
      </c>
      <c r="X554" s="163">
        <f t="shared" si="504"/>
        <v>4916666.67</v>
      </c>
      <c r="Y554" s="163">
        <f t="shared" si="504"/>
        <v>416666.67</v>
      </c>
      <c r="Z554" s="163">
        <f t="shared" si="504"/>
        <v>5416666.6699999999</v>
      </c>
      <c r="AA554" s="163">
        <f t="shared" si="504"/>
        <v>4916666.67</v>
      </c>
      <c r="AB554" s="163">
        <f t="shared" si="504"/>
        <v>5416666.6699999999</v>
      </c>
      <c r="AC554" s="163">
        <f t="shared" si="504"/>
        <v>5416666.6699999999</v>
      </c>
      <c r="AD554" s="163">
        <f t="shared" si="504"/>
        <v>416666.67</v>
      </c>
      <c r="AE554" s="163">
        <f t="shared" si="504"/>
        <v>416666.67</v>
      </c>
      <c r="AF554" s="163">
        <f t="shared" si="504"/>
        <v>416666.63</v>
      </c>
      <c r="AG554" s="163">
        <f t="shared" si="504"/>
        <v>21833333.34</v>
      </c>
      <c r="AH554" s="163">
        <f t="shared" si="504"/>
        <v>1369900000.0000007</v>
      </c>
      <c r="AJ554" s="163">
        <f t="shared" ref="AJ554:AW554" si="505">+AJ200</f>
        <v>0</v>
      </c>
      <c r="AK554" s="163">
        <f t="shared" si="505"/>
        <v>182454</v>
      </c>
      <c r="AL554" s="163">
        <f t="shared" si="505"/>
        <v>0</v>
      </c>
      <c r="AM554" s="163">
        <f t="shared" si="505"/>
        <v>0</v>
      </c>
      <c r="AN554" s="163">
        <f t="shared" si="505"/>
        <v>0</v>
      </c>
      <c r="AO554" s="163">
        <f t="shared" si="505"/>
        <v>0</v>
      </c>
      <c r="AP554" s="163">
        <f t="shared" si="505"/>
        <v>0</v>
      </c>
      <c r="AQ554" s="163">
        <f t="shared" si="505"/>
        <v>0</v>
      </c>
      <c r="AR554" s="163">
        <f t="shared" si="505"/>
        <v>0</v>
      </c>
      <c r="AS554" s="163">
        <f t="shared" si="505"/>
        <v>0</v>
      </c>
      <c r="AT554" s="163">
        <f t="shared" si="505"/>
        <v>0</v>
      </c>
      <c r="AU554" s="163">
        <f t="shared" si="505"/>
        <v>0</v>
      </c>
      <c r="AV554" s="163">
        <f t="shared" si="505"/>
        <v>182454</v>
      </c>
      <c r="AW554" s="163">
        <f t="shared" si="505"/>
        <v>182454</v>
      </c>
      <c r="AY554" s="168">
        <f t="shared" si="377"/>
        <v>-1</v>
      </c>
      <c r="AZ554" s="168">
        <f t="shared" si="378"/>
        <v>-0.98248441600560499</v>
      </c>
      <c r="BA554" s="168"/>
      <c r="BB554" s="168"/>
      <c r="BC554" s="168"/>
      <c r="BD554" s="168"/>
      <c r="BE554" s="168"/>
      <c r="BF554" s="168"/>
      <c r="BG554" s="168"/>
      <c r="BH554" s="168"/>
      <c r="BI554" s="168"/>
      <c r="BJ554" s="168"/>
      <c r="BK554" s="168">
        <f t="shared" si="379"/>
        <v>-0.99164332824682644</v>
      </c>
    </row>
    <row r="555" spans="2:63">
      <c r="B555" s="164" t="s">
        <v>814</v>
      </c>
      <c r="C555" s="163">
        <f>+C227</f>
        <v>670425000</v>
      </c>
      <c r="D555" s="163">
        <f t="shared" ref="D555:G555" si="506">+D227</f>
        <v>0</v>
      </c>
      <c r="E555" s="163">
        <f t="shared" si="506"/>
        <v>0</v>
      </c>
      <c r="F555" s="163">
        <f t="shared" si="506"/>
        <v>0</v>
      </c>
      <c r="G555" s="163">
        <f t="shared" si="506"/>
        <v>670425000</v>
      </c>
      <c r="H555" s="107">
        <f t="shared" ref="H555:R555" si="507">+H258</f>
        <v>45406454</v>
      </c>
      <c r="I555" s="107">
        <f t="shared" si="507"/>
        <v>45406454</v>
      </c>
      <c r="J555" s="107">
        <f t="shared" si="507"/>
        <v>104593546</v>
      </c>
      <c r="K555" s="107">
        <f t="shared" si="507"/>
        <v>32418506</v>
      </c>
      <c r="L555" s="107">
        <f t="shared" si="507"/>
        <v>32418506</v>
      </c>
      <c r="M555" s="107">
        <f t="shared" si="507"/>
        <v>0</v>
      </c>
      <c r="N555" s="107">
        <f t="shared" si="507"/>
        <v>0</v>
      </c>
      <c r="O555" s="107">
        <f t="shared" si="507"/>
        <v>45406454</v>
      </c>
      <c r="P555" s="107">
        <f t="shared" si="507"/>
        <v>0</v>
      </c>
      <c r="Q555" s="107">
        <f t="shared" si="507"/>
        <v>104593546</v>
      </c>
      <c r="R555" s="107">
        <f t="shared" si="507"/>
        <v>32418506</v>
      </c>
      <c r="U555" s="163">
        <f t="shared" ref="U555:AH555" si="508">+U227</f>
        <v>609000000</v>
      </c>
      <c r="V555" s="163">
        <f t="shared" si="508"/>
        <v>0</v>
      </c>
      <c r="W555" s="163">
        <f t="shared" si="508"/>
        <v>8295000</v>
      </c>
      <c r="X555" s="163">
        <f t="shared" si="508"/>
        <v>0</v>
      </c>
      <c r="Y555" s="163">
        <f t="shared" si="508"/>
        <v>0</v>
      </c>
      <c r="Z555" s="163">
        <f t="shared" si="508"/>
        <v>0</v>
      </c>
      <c r="AA555" s="163">
        <f t="shared" si="508"/>
        <v>53130000</v>
      </c>
      <c r="AB555" s="163">
        <f t="shared" si="508"/>
        <v>0</v>
      </c>
      <c r="AC555" s="163">
        <f t="shared" si="508"/>
        <v>0</v>
      </c>
      <c r="AD555" s="163">
        <f t="shared" si="508"/>
        <v>0</v>
      </c>
      <c r="AE555" s="163">
        <f t="shared" si="508"/>
        <v>0</v>
      </c>
      <c r="AF555" s="163">
        <f t="shared" si="508"/>
        <v>0</v>
      </c>
      <c r="AG555" s="163">
        <f t="shared" si="508"/>
        <v>609000000</v>
      </c>
      <c r="AH555" s="163">
        <f t="shared" si="508"/>
        <v>670425000</v>
      </c>
      <c r="AJ555" s="163">
        <f t="shared" ref="AJ555:AW555" si="509">+AJ227</f>
        <v>0</v>
      </c>
      <c r="AK555" s="163">
        <f t="shared" si="509"/>
        <v>0</v>
      </c>
      <c r="AL555" s="163">
        <f t="shared" si="509"/>
        <v>0</v>
      </c>
      <c r="AM555" s="163">
        <f t="shared" si="509"/>
        <v>0</v>
      </c>
      <c r="AN555" s="163">
        <f t="shared" si="509"/>
        <v>0</v>
      </c>
      <c r="AO555" s="163">
        <f t="shared" si="509"/>
        <v>0</v>
      </c>
      <c r="AP555" s="163">
        <f t="shared" si="509"/>
        <v>0</v>
      </c>
      <c r="AQ555" s="163">
        <f t="shared" si="509"/>
        <v>0</v>
      </c>
      <c r="AR555" s="163">
        <f t="shared" si="509"/>
        <v>0</v>
      </c>
      <c r="AS555" s="163">
        <f t="shared" si="509"/>
        <v>0</v>
      </c>
      <c r="AT555" s="163">
        <f t="shared" si="509"/>
        <v>0</v>
      </c>
      <c r="AU555" s="163">
        <f t="shared" si="509"/>
        <v>0</v>
      </c>
      <c r="AV555" s="163">
        <f t="shared" si="509"/>
        <v>0</v>
      </c>
      <c r="AW555" s="163">
        <f t="shared" si="509"/>
        <v>0</v>
      </c>
      <c r="AY555" s="168">
        <f t="shared" si="377"/>
        <v>-1</v>
      </c>
      <c r="AZ555" s="168" t="e">
        <f t="shared" si="378"/>
        <v>#DIV/0!</v>
      </c>
      <c r="BA555" s="168"/>
      <c r="BB555" s="168"/>
      <c r="BC555" s="168"/>
      <c r="BD555" s="168"/>
      <c r="BE555" s="168"/>
      <c r="BF555" s="168"/>
      <c r="BG555" s="168"/>
      <c r="BH555" s="168"/>
      <c r="BI555" s="168"/>
      <c r="BJ555" s="168"/>
      <c r="BK555" s="168">
        <f t="shared" si="379"/>
        <v>-1</v>
      </c>
    </row>
    <row r="556" spans="2:63">
      <c r="B556" s="164" t="s">
        <v>815</v>
      </c>
      <c r="C556" s="163">
        <f>+C206+C211</f>
        <v>824000000</v>
      </c>
      <c r="D556" s="163">
        <f t="shared" ref="D556:G556" si="510">+D206+D211</f>
        <v>60000000</v>
      </c>
      <c r="E556" s="163">
        <f t="shared" si="510"/>
        <v>0</v>
      </c>
      <c r="F556" s="163">
        <f t="shared" si="510"/>
        <v>0</v>
      </c>
      <c r="G556" s="163">
        <f t="shared" si="510"/>
        <v>884000000</v>
      </c>
      <c r="H556" s="107">
        <f t="shared" ref="H556:R556" si="511">+H237+H242</f>
        <v>8986400</v>
      </c>
      <c r="I556" s="107">
        <f t="shared" si="511"/>
        <v>6986400</v>
      </c>
      <c r="J556" s="107">
        <f t="shared" si="511"/>
        <v>29513600</v>
      </c>
      <c r="K556" s="107">
        <f t="shared" si="511"/>
        <v>6069400</v>
      </c>
      <c r="L556" s="107">
        <f t="shared" si="511"/>
        <v>6069400</v>
      </c>
      <c r="M556" s="107">
        <f t="shared" si="511"/>
        <v>0</v>
      </c>
      <c r="N556" s="107">
        <f t="shared" si="511"/>
        <v>29950000</v>
      </c>
      <c r="O556" s="107">
        <f t="shared" si="511"/>
        <v>34450000</v>
      </c>
      <c r="P556" s="107">
        <f t="shared" si="511"/>
        <v>27463600</v>
      </c>
      <c r="Q556" s="107">
        <f t="shared" si="511"/>
        <v>2050000</v>
      </c>
      <c r="R556" s="107">
        <f t="shared" si="511"/>
        <v>6069400</v>
      </c>
      <c r="U556" s="163">
        <f t="shared" ref="U556:AH556" si="512">+U206+U211</f>
        <v>0</v>
      </c>
      <c r="V556" s="163">
        <f t="shared" si="512"/>
        <v>12909090.909090908</v>
      </c>
      <c r="W556" s="163">
        <f t="shared" si="512"/>
        <v>87709090.909090906</v>
      </c>
      <c r="X556" s="163">
        <f t="shared" si="512"/>
        <v>86709090.909090906</v>
      </c>
      <c r="Y556" s="163">
        <f t="shared" si="512"/>
        <v>86709090.909090906</v>
      </c>
      <c r="Z556" s="163">
        <f t="shared" si="512"/>
        <v>86709090.909090906</v>
      </c>
      <c r="AA556" s="163">
        <f t="shared" si="512"/>
        <v>86709090.909090906</v>
      </c>
      <c r="AB556" s="163">
        <f t="shared" si="512"/>
        <v>89709090.909090906</v>
      </c>
      <c r="AC556" s="163">
        <f t="shared" si="512"/>
        <v>86709090.909090906</v>
      </c>
      <c r="AD556" s="163">
        <f t="shared" si="512"/>
        <v>86709090.909090906</v>
      </c>
      <c r="AE556" s="163">
        <f t="shared" si="512"/>
        <v>86709090.909090906</v>
      </c>
      <c r="AF556" s="163">
        <f t="shared" si="512"/>
        <v>86709090.909090906</v>
      </c>
      <c r="AG556" s="163">
        <f t="shared" si="512"/>
        <v>12909090.909090908</v>
      </c>
      <c r="AH556" s="163">
        <f t="shared" si="512"/>
        <v>884000000</v>
      </c>
      <c r="AJ556" s="163">
        <f t="shared" ref="AJ556:AW556" si="513">+AJ206+AJ211</f>
        <v>1500000</v>
      </c>
      <c r="AK556" s="163">
        <f t="shared" si="513"/>
        <v>2000000</v>
      </c>
      <c r="AL556" s="163">
        <f t="shared" si="513"/>
        <v>0</v>
      </c>
      <c r="AM556" s="163">
        <f t="shared" si="513"/>
        <v>0</v>
      </c>
      <c r="AN556" s="163">
        <f t="shared" si="513"/>
        <v>0</v>
      </c>
      <c r="AO556" s="163">
        <f t="shared" si="513"/>
        <v>0</v>
      </c>
      <c r="AP556" s="163">
        <f t="shared" si="513"/>
        <v>0</v>
      </c>
      <c r="AQ556" s="163">
        <f t="shared" si="513"/>
        <v>0</v>
      </c>
      <c r="AR556" s="163">
        <f t="shared" si="513"/>
        <v>0</v>
      </c>
      <c r="AS556" s="163">
        <f t="shared" si="513"/>
        <v>0</v>
      </c>
      <c r="AT556" s="163">
        <f t="shared" si="513"/>
        <v>0</v>
      </c>
      <c r="AU556" s="163">
        <f t="shared" si="513"/>
        <v>0</v>
      </c>
      <c r="AV556" s="163">
        <f t="shared" si="513"/>
        <v>3500000</v>
      </c>
      <c r="AW556" s="163">
        <f t="shared" si="513"/>
        <v>3500000</v>
      </c>
      <c r="AY556" s="168" t="e">
        <f t="shared" si="377"/>
        <v>#DIV/0!</v>
      </c>
      <c r="AZ556" s="168">
        <f t="shared" si="378"/>
        <v>-0.84507042253521125</v>
      </c>
      <c r="BA556" s="168"/>
      <c r="BB556" s="168"/>
      <c r="BC556" s="168"/>
      <c r="BD556" s="168"/>
      <c r="BE556" s="168"/>
      <c r="BF556" s="168"/>
      <c r="BG556" s="168"/>
      <c r="BH556" s="168"/>
      <c r="BI556" s="168"/>
      <c r="BJ556" s="168"/>
      <c r="BK556" s="168">
        <f t="shared" si="379"/>
        <v>-0.72887323943661975</v>
      </c>
    </row>
    <row r="557" spans="2:63">
      <c r="B557" s="164" t="s">
        <v>816</v>
      </c>
      <c r="C557" s="163">
        <f>+C181</f>
        <v>50316306</v>
      </c>
      <c r="D557" s="163">
        <f t="shared" ref="D557:G557" si="514">+D181</f>
        <v>40000000</v>
      </c>
      <c r="E557" s="163">
        <f t="shared" si="514"/>
        <v>0</v>
      </c>
      <c r="F557" s="163">
        <f t="shared" si="514"/>
        <v>0</v>
      </c>
      <c r="G557" s="163">
        <f t="shared" si="514"/>
        <v>90316306</v>
      </c>
      <c r="H557" s="107">
        <f t="shared" ref="H557:R557" si="515">+H212</f>
        <v>0</v>
      </c>
      <c r="I557" s="107">
        <f t="shared" si="515"/>
        <v>0</v>
      </c>
      <c r="J557" s="107">
        <f t="shared" si="515"/>
        <v>120000000</v>
      </c>
      <c r="K557" s="107">
        <f t="shared" si="515"/>
        <v>0</v>
      </c>
      <c r="L557" s="107">
        <f t="shared" si="515"/>
        <v>0</v>
      </c>
      <c r="M557" s="107">
        <f t="shared" si="515"/>
        <v>0</v>
      </c>
      <c r="N557" s="107">
        <f t="shared" si="515"/>
        <v>0</v>
      </c>
      <c r="O557" s="107">
        <f t="shared" si="515"/>
        <v>60983724</v>
      </c>
      <c r="P557" s="107">
        <f t="shared" si="515"/>
        <v>60983724</v>
      </c>
      <c r="Q557" s="107">
        <f t="shared" si="515"/>
        <v>59016276</v>
      </c>
      <c r="R557" s="107">
        <f t="shared" si="515"/>
        <v>0</v>
      </c>
      <c r="U557" s="163">
        <f t="shared" ref="U557:AH557" si="516">+U181</f>
        <v>0</v>
      </c>
      <c r="V557" s="163">
        <f t="shared" si="516"/>
        <v>10656455</v>
      </c>
      <c r="W557" s="163">
        <f t="shared" si="516"/>
        <v>7667044</v>
      </c>
      <c r="X557" s="163">
        <f t="shared" si="516"/>
        <v>7667044</v>
      </c>
      <c r="Y557" s="163">
        <f t="shared" si="516"/>
        <v>7667044</v>
      </c>
      <c r="Z557" s="163">
        <f t="shared" si="516"/>
        <v>10656455</v>
      </c>
      <c r="AA557" s="163">
        <f t="shared" si="516"/>
        <v>7667044</v>
      </c>
      <c r="AB557" s="163">
        <f t="shared" si="516"/>
        <v>7667044</v>
      </c>
      <c r="AC557" s="163">
        <f t="shared" si="516"/>
        <v>7667044</v>
      </c>
      <c r="AD557" s="163">
        <f t="shared" si="516"/>
        <v>7667044</v>
      </c>
      <c r="AE557" s="163">
        <f t="shared" si="516"/>
        <v>7667044</v>
      </c>
      <c r="AF557" s="163">
        <f t="shared" si="516"/>
        <v>7667044</v>
      </c>
      <c r="AG557" s="163">
        <f t="shared" si="516"/>
        <v>10656455</v>
      </c>
      <c r="AH557" s="163">
        <f t="shared" si="516"/>
        <v>90316306</v>
      </c>
      <c r="AJ557" s="163">
        <f t="shared" ref="AJ557:AW557" si="517">+AJ181</f>
        <v>8724727</v>
      </c>
      <c r="AK557" s="163">
        <f t="shared" si="517"/>
        <v>499000</v>
      </c>
      <c r="AL557" s="163">
        <f t="shared" si="517"/>
        <v>0</v>
      </c>
      <c r="AM557" s="163">
        <f t="shared" si="517"/>
        <v>0</v>
      </c>
      <c r="AN557" s="163">
        <f t="shared" si="517"/>
        <v>0</v>
      </c>
      <c r="AO557" s="163">
        <f t="shared" si="517"/>
        <v>0</v>
      </c>
      <c r="AP557" s="163">
        <f t="shared" si="517"/>
        <v>0</v>
      </c>
      <c r="AQ557" s="163">
        <f t="shared" si="517"/>
        <v>0</v>
      </c>
      <c r="AR557" s="163">
        <f t="shared" si="517"/>
        <v>0</v>
      </c>
      <c r="AS557" s="163">
        <f t="shared" si="517"/>
        <v>0</v>
      </c>
      <c r="AT557" s="163">
        <f t="shared" si="517"/>
        <v>0</v>
      </c>
      <c r="AU557" s="163">
        <f t="shared" si="517"/>
        <v>0</v>
      </c>
      <c r="AV557" s="163">
        <f t="shared" si="517"/>
        <v>9223727</v>
      </c>
      <c r="AW557" s="163">
        <f t="shared" si="517"/>
        <v>9223727</v>
      </c>
      <c r="AY557" s="168" t="e">
        <f t="shared" si="377"/>
        <v>#DIV/0!</v>
      </c>
      <c r="AZ557" s="168">
        <f t="shared" si="378"/>
        <v>-0.95317392134626389</v>
      </c>
      <c r="BA557" s="168"/>
      <c r="BB557" s="168"/>
      <c r="BC557" s="168"/>
      <c r="BD557" s="168"/>
      <c r="BE557" s="168"/>
      <c r="BF557" s="168"/>
      <c r="BG557" s="168"/>
      <c r="BH557" s="168"/>
      <c r="BI557" s="168"/>
      <c r="BJ557" s="168"/>
      <c r="BK557" s="168">
        <f t="shared" si="379"/>
        <v>-0.13444696195873768</v>
      </c>
    </row>
    <row r="558" spans="2:63">
      <c r="B558" s="164" t="s">
        <v>817</v>
      </c>
      <c r="C558" s="163">
        <f>+C189+C191+C186+C188+C185</f>
        <v>172458094</v>
      </c>
      <c r="D558" s="163">
        <f t="shared" ref="D558:G558" si="518">+D189+D191+D186+D188+D185</f>
        <v>40000000</v>
      </c>
      <c r="E558" s="163">
        <f t="shared" si="518"/>
        <v>0</v>
      </c>
      <c r="F558" s="163">
        <f t="shared" si="518"/>
        <v>42000000</v>
      </c>
      <c r="G558" s="163">
        <f t="shared" si="518"/>
        <v>254458094</v>
      </c>
      <c r="H558" s="107">
        <f t="shared" ref="H558:R558" si="519">+H220+H222+H217+H219+H216</f>
        <v>1371813366</v>
      </c>
      <c r="I558" s="107">
        <f t="shared" si="519"/>
        <v>1314214558</v>
      </c>
      <c r="J558" s="107">
        <f t="shared" si="519"/>
        <v>2500167976</v>
      </c>
      <c r="K558" s="107">
        <f t="shared" si="519"/>
        <v>57314236</v>
      </c>
      <c r="L558" s="107">
        <f t="shared" si="519"/>
        <v>160135430.86000001</v>
      </c>
      <c r="M558" s="107">
        <f t="shared" si="519"/>
        <v>150579997.13999999</v>
      </c>
      <c r="N558" s="107">
        <f t="shared" si="519"/>
        <v>1376806368</v>
      </c>
      <c r="O558" s="107">
        <f t="shared" si="519"/>
        <v>2983198088</v>
      </c>
      <c r="P558" s="107">
        <f t="shared" si="519"/>
        <v>1668983530</v>
      </c>
      <c r="Q558" s="107">
        <f t="shared" si="519"/>
        <v>831184446</v>
      </c>
      <c r="R558" s="107">
        <f t="shared" si="519"/>
        <v>160135430.86000001</v>
      </c>
      <c r="U558" s="163">
        <f t="shared" ref="U558:AH558" si="520">+U189+U191+U186+U188+U185</f>
        <v>11565481.666666666</v>
      </c>
      <c r="V558" s="163">
        <f t="shared" si="520"/>
        <v>11347299.848484848</v>
      </c>
      <c r="W558" s="163">
        <f t="shared" si="520"/>
        <v>19994531.24848485</v>
      </c>
      <c r="X558" s="163">
        <f t="shared" si="520"/>
        <v>18894531.24848485</v>
      </c>
      <c r="Y558" s="163">
        <f t="shared" si="520"/>
        <v>18894531.24848485</v>
      </c>
      <c r="Z558" s="163">
        <f t="shared" si="520"/>
        <v>18894531.24848485</v>
      </c>
      <c r="AA558" s="163">
        <f t="shared" si="520"/>
        <v>20294531.24848485</v>
      </c>
      <c r="AB558" s="163">
        <f t="shared" si="520"/>
        <v>18894531.24848485</v>
      </c>
      <c r="AC558" s="163">
        <f t="shared" si="520"/>
        <v>18894531.24848485</v>
      </c>
      <c r="AD558" s="163">
        <f t="shared" si="520"/>
        <v>18994531.24848485</v>
      </c>
      <c r="AE558" s="163">
        <f t="shared" si="520"/>
        <v>18894531.24848485</v>
      </c>
      <c r="AF558" s="163">
        <f t="shared" si="520"/>
        <v>18894531.24848485</v>
      </c>
      <c r="AG558" s="163">
        <f t="shared" si="520"/>
        <v>22912781.515151516</v>
      </c>
      <c r="AH558" s="163">
        <f t="shared" si="520"/>
        <v>214458094</v>
      </c>
      <c r="AJ558" s="163">
        <f t="shared" ref="AJ558:AW558" si="521">+AJ189+AJ191+AJ186+AJ188+AJ185</f>
        <v>6500000</v>
      </c>
      <c r="AK558" s="163">
        <f t="shared" si="521"/>
        <v>2500000</v>
      </c>
      <c r="AL558" s="163">
        <f t="shared" si="521"/>
        <v>0</v>
      </c>
      <c r="AM558" s="163">
        <f t="shared" si="521"/>
        <v>0</v>
      </c>
      <c r="AN558" s="163">
        <f t="shared" si="521"/>
        <v>0</v>
      </c>
      <c r="AO558" s="163">
        <f t="shared" si="521"/>
        <v>0</v>
      </c>
      <c r="AP558" s="163">
        <f t="shared" si="521"/>
        <v>0</v>
      </c>
      <c r="AQ558" s="163">
        <f t="shared" si="521"/>
        <v>0</v>
      </c>
      <c r="AR558" s="163">
        <f t="shared" si="521"/>
        <v>0</v>
      </c>
      <c r="AS558" s="163">
        <f t="shared" si="521"/>
        <v>0</v>
      </c>
      <c r="AT558" s="163">
        <f t="shared" si="521"/>
        <v>0</v>
      </c>
      <c r="AU558" s="163">
        <f t="shared" si="521"/>
        <v>0</v>
      </c>
      <c r="AV558" s="163">
        <f t="shared" si="521"/>
        <v>9000000</v>
      </c>
      <c r="AW558" s="163">
        <f t="shared" si="521"/>
        <v>9000000</v>
      </c>
      <c r="AY558" s="168">
        <f t="shared" si="377"/>
        <v>-0.43798276739879255</v>
      </c>
      <c r="AZ558" s="168">
        <f t="shared" si="378"/>
        <v>-0.77968326973100888</v>
      </c>
      <c r="BA558" s="168"/>
      <c r="BB558" s="168"/>
      <c r="BC558" s="168"/>
      <c r="BD558" s="168"/>
      <c r="BE558" s="168"/>
      <c r="BF558" s="168"/>
      <c r="BG558" s="168"/>
      <c r="BH558" s="168"/>
      <c r="BI558" s="168"/>
      <c r="BJ558" s="168"/>
      <c r="BK558" s="168">
        <f t="shared" si="379"/>
        <v>-0.60720613540313395</v>
      </c>
    </row>
    <row r="559" spans="2:63">
      <c r="B559" s="164" t="s">
        <v>818</v>
      </c>
      <c r="C559" s="163">
        <f>+C197</f>
        <v>153650870</v>
      </c>
      <c r="D559" s="163">
        <f t="shared" ref="D559:G559" si="522">+D197</f>
        <v>0</v>
      </c>
      <c r="E559" s="163">
        <f t="shared" si="522"/>
        <v>0</v>
      </c>
      <c r="F559" s="163">
        <f t="shared" si="522"/>
        <v>0</v>
      </c>
      <c r="G559" s="163">
        <f t="shared" si="522"/>
        <v>153650870</v>
      </c>
      <c r="H559" s="107">
        <f t="shared" ref="H559:R559" si="523">+H228</f>
        <v>500000</v>
      </c>
      <c r="I559" s="107">
        <f t="shared" si="523"/>
        <v>500000</v>
      </c>
      <c r="J559" s="107">
        <f t="shared" si="523"/>
        <v>99500000</v>
      </c>
      <c r="K559" s="107">
        <f t="shared" si="523"/>
        <v>500000</v>
      </c>
      <c r="L559" s="107">
        <f t="shared" si="523"/>
        <v>500000</v>
      </c>
      <c r="M559" s="107">
        <f t="shared" si="523"/>
        <v>0</v>
      </c>
      <c r="N559" s="107">
        <f t="shared" si="523"/>
        <v>0</v>
      </c>
      <c r="O559" s="107">
        <f t="shared" si="523"/>
        <v>500000</v>
      </c>
      <c r="P559" s="107">
        <f t="shared" si="523"/>
        <v>0</v>
      </c>
      <c r="Q559" s="107">
        <f t="shared" si="523"/>
        <v>99500000</v>
      </c>
      <c r="R559" s="107">
        <f t="shared" si="523"/>
        <v>500000</v>
      </c>
      <c r="U559" s="163">
        <f t="shared" ref="U559:AH559" si="524">+U197</f>
        <v>12804239.163333334</v>
      </c>
      <c r="V559" s="163">
        <f t="shared" si="524"/>
        <v>12804239.163333334</v>
      </c>
      <c r="W559" s="163">
        <f t="shared" si="524"/>
        <v>12804239.163333334</v>
      </c>
      <c r="X559" s="163">
        <f t="shared" si="524"/>
        <v>12804239.163333334</v>
      </c>
      <c r="Y559" s="163">
        <f t="shared" si="524"/>
        <v>12804239.163333334</v>
      </c>
      <c r="Z559" s="163">
        <f t="shared" si="524"/>
        <v>12804239.163333334</v>
      </c>
      <c r="AA559" s="163">
        <f t="shared" si="524"/>
        <v>12804239.163333334</v>
      </c>
      <c r="AB559" s="163">
        <f t="shared" si="524"/>
        <v>12804239.163333334</v>
      </c>
      <c r="AC559" s="163">
        <f t="shared" si="524"/>
        <v>12804239.163333334</v>
      </c>
      <c r="AD559" s="163">
        <f t="shared" si="524"/>
        <v>12804239.163333334</v>
      </c>
      <c r="AE559" s="163">
        <f t="shared" si="524"/>
        <v>12804239.163333334</v>
      </c>
      <c r="AF559" s="163">
        <f t="shared" si="524"/>
        <v>12804239.203333333</v>
      </c>
      <c r="AG559" s="163">
        <f t="shared" si="524"/>
        <v>25608478.326666668</v>
      </c>
      <c r="AH559" s="163">
        <f t="shared" si="524"/>
        <v>153650870</v>
      </c>
      <c r="AJ559" s="163">
        <f t="shared" ref="AJ559:AW559" si="525">+AJ197</f>
        <v>17850291.550000001</v>
      </c>
      <c r="AK559" s="163">
        <f t="shared" si="525"/>
        <v>8582834.3599999994</v>
      </c>
      <c r="AL559" s="163">
        <f t="shared" si="525"/>
        <v>0</v>
      </c>
      <c r="AM559" s="163">
        <f t="shared" si="525"/>
        <v>0</v>
      </c>
      <c r="AN559" s="163">
        <f t="shared" si="525"/>
        <v>0</v>
      </c>
      <c r="AO559" s="163">
        <f t="shared" si="525"/>
        <v>0</v>
      </c>
      <c r="AP559" s="163">
        <f t="shared" si="525"/>
        <v>0</v>
      </c>
      <c r="AQ559" s="163">
        <f t="shared" si="525"/>
        <v>0</v>
      </c>
      <c r="AR559" s="163">
        <f t="shared" si="525"/>
        <v>0</v>
      </c>
      <c r="AS559" s="163">
        <f t="shared" si="525"/>
        <v>0</v>
      </c>
      <c r="AT559" s="163">
        <f t="shared" si="525"/>
        <v>0</v>
      </c>
      <c r="AU559" s="163">
        <f t="shared" si="525"/>
        <v>0</v>
      </c>
      <c r="AV559" s="163">
        <f t="shared" si="525"/>
        <v>26433125.91</v>
      </c>
      <c r="AW559" s="163">
        <f t="shared" si="525"/>
        <v>26433125.91</v>
      </c>
      <c r="AY559" s="168">
        <f t="shared" si="377"/>
        <v>0.39409232538523009</v>
      </c>
      <c r="AZ559" s="168">
        <f t="shared" si="378"/>
        <v>-0.32968806263959022</v>
      </c>
      <c r="BA559" s="168"/>
      <c r="BB559" s="168"/>
      <c r="BC559" s="168"/>
      <c r="BD559" s="168"/>
      <c r="BE559" s="168"/>
      <c r="BF559" s="168"/>
      <c r="BG559" s="168"/>
      <c r="BH559" s="168"/>
      <c r="BI559" s="168"/>
      <c r="BJ559" s="168"/>
      <c r="BK559" s="168">
        <f t="shared" si="379"/>
        <v>3.2202131372819937E-2</v>
      </c>
    </row>
    <row r="560" spans="2:63">
      <c r="B560" s="164" t="s">
        <v>819</v>
      </c>
      <c r="C560" s="163">
        <f>+C228+C253+C258+C256</f>
        <v>267200000</v>
      </c>
      <c r="D560" s="163">
        <f t="shared" ref="D560:G560" si="526">+D228+D253+D258+D256</f>
        <v>52800000</v>
      </c>
      <c r="E560" s="163">
        <f t="shared" si="526"/>
        <v>0</v>
      </c>
      <c r="F560" s="163">
        <f t="shared" si="526"/>
        <v>100000000</v>
      </c>
      <c r="G560" s="163">
        <f t="shared" si="526"/>
        <v>420000000</v>
      </c>
      <c r="H560" s="107">
        <f t="shared" ref="H560:R560" si="527">+H259+H284+H289+H287</f>
        <v>26058824</v>
      </c>
      <c r="I560" s="107">
        <f t="shared" si="527"/>
        <v>26058824</v>
      </c>
      <c r="J560" s="107">
        <f t="shared" si="527"/>
        <v>2363941176</v>
      </c>
      <c r="K560" s="107">
        <f t="shared" si="527"/>
        <v>32418506</v>
      </c>
      <c r="L560" s="107">
        <f t="shared" si="527"/>
        <v>32418506</v>
      </c>
      <c r="M560" s="107">
        <f t="shared" si="527"/>
        <v>0</v>
      </c>
      <c r="N560" s="107">
        <f t="shared" si="527"/>
        <v>0</v>
      </c>
      <c r="O560" s="107">
        <f t="shared" si="527"/>
        <v>26058824</v>
      </c>
      <c r="P560" s="107">
        <f t="shared" si="527"/>
        <v>0</v>
      </c>
      <c r="Q560" s="107">
        <f t="shared" si="527"/>
        <v>2363941176</v>
      </c>
      <c r="R560" s="107">
        <f t="shared" si="527"/>
        <v>32418506</v>
      </c>
      <c r="U560" s="163">
        <f t="shared" ref="U560:AH560" si="528">+U228+U253+U258+U256</f>
        <v>1400000</v>
      </c>
      <c r="V560" s="163">
        <f t="shared" si="528"/>
        <v>88266666.666666672</v>
      </c>
      <c r="W560" s="163">
        <f t="shared" si="528"/>
        <v>56866666.666666672</v>
      </c>
      <c r="X560" s="163">
        <f t="shared" si="528"/>
        <v>36866666.666666672</v>
      </c>
      <c r="Y560" s="163">
        <f t="shared" si="528"/>
        <v>36866666.666666672</v>
      </c>
      <c r="Z560" s="163">
        <f t="shared" si="528"/>
        <v>36866666.666666672</v>
      </c>
      <c r="AA560" s="163">
        <f t="shared" si="528"/>
        <v>86866666.666666672</v>
      </c>
      <c r="AB560" s="163">
        <f t="shared" si="528"/>
        <v>15200000</v>
      </c>
      <c r="AC560" s="163">
        <f t="shared" si="528"/>
        <v>15200000</v>
      </c>
      <c r="AD560" s="163">
        <f t="shared" si="528"/>
        <v>15200000</v>
      </c>
      <c r="AE560" s="163">
        <f t="shared" si="528"/>
        <v>15200000</v>
      </c>
      <c r="AF560" s="163">
        <f t="shared" si="528"/>
        <v>15200000</v>
      </c>
      <c r="AG560" s="163">
        <f t="shared" si="528"/>
        <v>89666666.666666672</v>
      </c>
      <c r="AH560" s="163">
        <f t="shared" si="528"/>
        <v>420000000</v>
      </c>
      <c r="AJ560" s="163">
        <f t="shared" ref="AJ560:AW560" si="529">+AJ228+AJ253+AJ258+AJ256</f>
        <v>0</v>
      </c>
      <c r="AK560" s="163">
        <f t="shared" si="529"/>
        <v>34260454</v>
      </c>
      <c r="AL560" s="163">
        <f t="shared" si="529"/>
        <v>0</v>
      </c>
      <c r="AM560" s="163">
        <f t="shared" si="529"/>
        <v>0</v>
      </c>
      <c r="AN560" s="163">
        <f t="shared" si="529"/>
        <v>0</v>
      </c>
      <c r="AO560" s="163">
        <f t="shared" si="529"/>
        <v>0</v>
      </c>
      <c r="AP560" s="163">
        <f t="shared" si="529"/>
        <v>0</v>
      </c>
      <c r="AQ560" s="163">
        <f t="shared" si="529"/>
        <v>0</v>
      </c>
      <c r="AR560" s="163">
        <f t="shared" si="529"/>
        <v>0</v>
      </c>
      <c r="AS560" s="163">
        <f t="shared" si="529"/>
        <v>0</v>
      </c>
      <c r="AT560" s="163">
        <f t="shared" si="529"/>
        <v>0</v>
      </c>
      <c r="AU560" s="163">
        <f t="shared" si="529"/>
        <v>0</v>
      </c>
      <c r="AV560" s="163">
        <f t="shared" si="529"/>
        <v>34260454</v>
      </c>
      <c r="AW560" s="163">
        <f t="shared" si="529"/>
        <v>34260454</v>
      </c>
      <c r="AY560" s="168">
        <f t="shared" si="377"/>
        <v>-1</v>
      </c>
      <c r="AZ560" s="168">
        <f t="shared" si="378"/>
        <v>-0.61185286253776439</v>
      </c>
      <c r="BA560" s="168"/>
      <c r="BB560" s="168"/>
      <c r="BC560" s="168"/>
      <c r="BD560" s="168"/>
      <c r="BE560" s="168"/>
      <c r="BF560" s="168"/>
      <c r="BG560" s="168"/>
      <c r="BH560" s="168"/>
      <c r="BI560" s="168"/>
      <c r="BJ560" s="168"/>
      <c r="BK560" s="168">
        <f t="shared" si="379"/>
        <v>-0.61791315241635691</v>
      </c>
    </row>
    <row r="561" spans="2:63">
      <c r="B561" s="25" t="s">
        <v>820</v>
      </c>
      <c r="C561" s="109">
        <f>+C264</f>
        <v>441348635</v>
      </c>
      <c r="D561" s="109">
        <f t="shared" ref="D561:G561" si="530">+D264</f>
        <v>0</v>
      </c>
      <c r="E561" s="109">
        <f t="shared" si="530"/>
        <v>0</v>
      </c>
      <c r="F561" s="109">
        <f t="shared" si="530"/>
        <v>0</v>
      </c>
      <c r="G561" s="109">
        <f t="shared" si="530"/>
        <v>441348635</v>
      </c>
      <c r="H561" s="109">
        <f t="shared" ref="H561:R561" si="531">+H295</f>
        <v>570000000</v>
      </c>
      <c r="I561" s="109">
        <f t="shared" si="531"/>
        <v>570000000</v>
      </c>
      <c r="J561" s="109">
        <f t="shared" si="531"/>
        <v>1096320968</v>
      </c>
      <c r="K561" s="109">
        <f t="shared" si="531"/>
        <v>0</v>
      </c>
      <c r="L561" s="109">
        <f t="shared" si="531"/>
        <v>0</v>
      </c>
      <c r="M561" s="109">
        <f t="shared" si="531"/>
        <v>0</v>
      </c>
      <c r="N561" s="109">
        <f t="shared" si="531"/>
        <v>0</v>
      </c>
      <c r="O561" s="109">
        <f t="shared" si="531"/>
        <v>570000000</v>
      </c>
      <c r="P561" s="109">
        <f t="shared" si="531"/>
        <v>0</v>
      </c>
      <c r="Q561" s="109">
        <f t="shared" si="531"/>
        <v>1096320968</v>
      </c>
      <c r="R561" s="109">
        <f t="shared" si="531"/>
        <v>0</v>
      </c>
      <c r="U561" s="109">
        <f t="shared" ref="U561:AH561" si="532">+U264</f>
        <v>3333333.33</v>
      </c>
      <c r="V561" s="109">
        <f t="shared" si="532"/>
        <v>63333333.329999998</v>
      </c>
      <c r="W561" s="109">
        <f t="shared" si="532"/>
        <v>92630554.329999998</v>
      </c>
      <c r="X561" s="109">
        <f t="shared" si="532"/>
        <v>17493084.329999998</v>
      </c>
      <c r="Y561" s="109">
        <f t="shared" si="532"/>
        <v>3333333.33</v>
      </c>
      <c r="Z561" s="109">
        <f t="shared" si="532"/>
        <v>82630554.329999998</v>
      </c>
      <c r="AA561" s="109">
        <f t="shared" si="532"/>
        <v>3333333.33</v>
      </c>
      <c r="AB561" s="109">
        <f t="shared" si="532"/>
        <v>82630554.329999998</v>
      </c>
      <c r="AC561" s="109">
        <f t="shared" si="532"/>
        <v>3333333.33</v>
      </c>
      <c r="AD561" s="109">
        <f t="shared" si="532"/>
        <v>82630554.329999998</v>
      </c>
      <c r="AE561" s="109">
        <f t="shared" si="532"/>
        <v>3333333.33</v>
      </c>
      <c r="AF561" s="109">
        <f t="shared" si="532"/>
        <v>3333333.37</v>
      </c>
      <c r="AG561" s="109">
        <f t="shared" si="532"/>
        <v>66666666.659999996</v>
      </c>
      <c r="AH561" s="109">
        <f t="shared" si="532"/>
        <v>441348635</v>
      </c>
      <c r="AJ561" s="109">
        <f t="shared" ref="AJ561:AW561" si="533">+AJ264</f>
        <v>29210089</v>
      </c>
      <c r="AK561" s="109">
        <f t="shared" si="533"/>
        <v>321128724</v>
      </c>
      <c r="AL561" s="109">
        <f t="shared" si="533"/>
        <v>0</v>
      </c>
      <c r="AM561" s="109">
        <f t="shared" si="533"/>
        <v>0</v>
      </c>
      <c r="AN561" s="109">
        <f t="shared" si="533"/>
        <v>0</v>
      </c>
      <c r="AO561" s="109">
        <f t="shared" si="533"/>
        <v>0</v>
      </c>
      <c r="AP561" s="109">
        <f t="shared" si="533"/>
        <v>0</v>
      </c>
      <c r="AQ561" s="109">
        <f t="shared" si="533"/>
        <v>0</v>
      </c>
      <c r="AR561" s="109">
        <f t="shared" si="533"/>
        <v>0</v>
      </c>
      <c r="AS561" s="109">
        <f t="shared" si="533"/>
        <v>0</v>
      </c>
      <c r="AT561" s="109">
        <f t="shared" si="533"/>
        <v>0</v>
      </c>
      <c r="AU561" s="109">
        <f t="shared" si="533"/>
        <v>0</v>
      </c>
      <c r="AV561" s="109">
        <f t="shared" si="533"/>
        <v>350338813</v>
      </c>
      <c r="AW561" s="109">
        <f t="shared" si="533"/>
        <v>350338813</v>
      </c>
      <c r="AY561" s="160">
        <f t="shared" si="377"/>
        <v>7.7630267087630269</v>
      </c>
      <c r="AZ561" s="160">
        <f t="shared" si="378"/>
        <v>4.0704535371089712</v>
      </c>
      <c r="BA561" s="160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>
        <f t="shared" si="379"/>
        <v>4.2550821955255094</v>
      </c>
    </row>
    <row r="562" spans="2:63">
      <c r="B562" s="25" t="s">
        <v>602</v>
      </c>
      <c r="C562" s="109">
        <f>SUM(C563:C568)</f>
        <v>7379242798</v>
      </c>
      <c r="D562" s="109">
        <f t="shared" ref="D562:G562" si="534">SUM(D563:D568)</f>
        <v>189109770</v>
      </c>
      <c r="E562" s="109">
        <f t="shared" si="534"/>
        <v>0</v>
      </c>
      <c r="F562" s="109">
        <f t="shared" si="534"/>
        <v>16549769003.67</v>
      </c>
      <c r="G562" s="109">
        <f t="shared" si="534"/>
        <v>24118121571.669998</v>
      </c>
      <c r="H562" s="109">
        <f t="shared" ref="H562:R562" si="535">SUM(H563:H568)</f>
        <v>0</v>
      </c>
      <c r="I562" s="109">
        <f t="shared" si="535"/>
        <v>0</v>
      </c>
      <c r="J562" s="109">
        <f t="shared" si="535"/>
        <v>1044185822</v>
      </c>
      <c r="K562" s="109">
        <f t="shared" si="535"/>
        <v>0</v>
      </c>
      <c r="L562" s="109">
        <f t="shared" si="535"/>
        <v>0</v>
      </c>
      <c r="M562" s="109">
        <f t="shared" si="535"/>
        <v>0</v>
      </c>
      <c r="N562" s="109">
        <f t="shared" si="535"/>
        <v>0</v>
      </c>
      <c r="O562" s="109">
        <f t="shared" si="535"/>
        <v>0</v>
      </c>
      <c r="P562" s="109">
        <f t="shared" si="535"/>
        <v>0</v>
      </c>
      <c r="Q562" s="109">
        <f t="shared" si="535"/>
        <v>1044185822</v>
      </c>
      <c r="R562" s="109">
        <f t="shared" si="535"/>
        <v>0</v>
      </c>
      <c r="U562" s="109">
        <f t="shared" ref="U562" si="536">SUM(U563:U568)</f>
        <v>43732110.5</v>
      </c>
      <c r="V562" s="109">
        <f t="shared" ref="V562" si="537">SUM(V563:V568)</f>
        <v>55095746.86363636</v>
      </c>
      <c r="W562" s="109">
        <f t="shared" ref="W562" si="538">SUM(W563:W568)</f>
        <v>625814542.0656364</v>
      </c>
      <c r="X562" s="109">
        <f t="shared" ref="X562" si="539">SUM(X563:X568)</f>
        <v>2553248214.142303</v>
      </c>
      <c r="Y562" s="109">
        <f t="shared" ref="Y562" si="540">SUM(Y563:Y568)</f>
        <v>3631477451.4843035</v>
      </c>
      <c r="Z562" s="109">
        <f t="shared" ref="Z562" si="541">SUM(Z563:Z568)</f>
        <v>2152906522.8176365</v>
      </c>
      <c r="AA562" s="109">
        <f t="shared" ref="AA562" si="542">SUM(AA563:AA568)</f>
        <v>3116509276.7376361</v>
      </c>
      <c r="AB562" s="109">
        <f t="shared" ref="AB562" si="543">SUM(AB563:AB568)</f>
        <v>3117393288.0376363</v>
      </c>
      <c r="AC562" s="109">
        <f t="shared" ref="AC562" si="544">SUM(AC563:AC568)</f>
        <v>2212965838.5926361</v>
      </c>
      <c r="AD562" s="109">
        <f t="shared" ref="AD562" si="545">SUM(AD563:AD568)</f>
        <v>1994650345.9206364</v>
      </c>
      <c r="AE562" s="109">
        <f t="shared" ref="AE562" si="546">SUM(AE563:AE568)</f>
        <v>2723680783.9206362</v>
      </c>
      <c r="AF562" s="109">
        <f t="shared" ref="AF562" si="547">SUM(AF563:AF568)</f>
        <v>1890647450.5873032</v>
      </c>
      <c r="AG562" s="109">
        <f t="shared" ref="AG562" si="548">SUM(AG563:AG568)</f>
        <v>98827857.36363636</v>
      </c>
      <c r="AH562" s="109">
        <f t="shared" ref="AH562" si="549">SUM(AH563:AH568)</f>
        <v>24118121571.669998</v>
      </c>
      <c r="AJ562" s="109">
        <f t="shared" ref="AJ562" si="550">SUM(AJ563:AJ568)</f>
        <v>20566339</v>
      </c>
      <c r="AK562" s="109">
        <f t="shared" ref="AK562" si="551">SUM(AK563:AK568)</f>
        <v>78784924.5</v>
      </c>
      <c r="AL562" s="109">
        <f t="shared" ref="AL562" si="552">SUM(AL563:AL568)</f>
        <v>0</v>
      </c>
      <c r="AM562" s="109">
        <f t="shared" ref="AM562" si="553">SUM(AM563:AM568)</f>
        <v>0</v>
      </c>
      <c r="AN562" s="109">
        <f t="shared" ref="AN562" si="554">SUM(AN563:AN568)</f>
        <v>0</v>
      </c>
      <c r="AO562" s="109">
        <f t="shared" ref="AO562" si="555">SUM(AO563:AO568)</f>
        <v>0</v>
      </c>
      <c r="AP562" s="109">
        <f t="shared" ref="AP562" si="556">SUM(AP563:AP568)</f>
        <v>0</v>
      </c>
      <c r="AQ562" s="109">
        <f t="shared" ref="AQ562" si="557">SUM(AQ563:AQ568)</f>
        <v>0</v>
      </c>
      <c r="AR562" s="109">
        <f t="shared" ref="AR562" si="558">SUM(AR563:AR568)</f>
        <v>0</v>
      </c>
      <c r="AS562" s="109">
        <f t="shared" ref="AS562" si="559">SUM(AS563:AS568)</f>
        <v>0</v>
      </c>
      <c r="AT562" s="109">
        <f t="shared" ref="AT562" si="560">SUM(AT563:AT568)</f>
        <v>0</v>
      </c>
      <c r="AU562" s="109">
        <f t="shared" ref="AU562" si="561">SUM(AU563:AU568)</f>
        <v>0</v>
      </c>
      <c r="AV562" s="109">
        <f t="shared" ref="AV562" si="562">SUM(AV563:AV568)</f>
        <v>99351263.5</v>
      </c>
      <c r="AW562" s="109">
        <f t="shared" ref="AW562" si="563">SUM(AW563:AW568)</f>
        <v>99351263.5</v>
      </c>
      <c r="AY562" s="160">
        <f t="shared" si="377"/>
        <v>-0.52971995257352145</v>
      </c>
      <c r="AZ562" s="160">
        <f t="shared" si="378"/>
        <v>0.42996381726152244</v>
      </c>
      <c r="BA562" s="160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>
        <f t="shared" si="379"/>
        <v>5.2961396748466526E-3</v>
      </c>
    </row>
    <row r="563" spans="2:63">
      <c r="B563" s="164" t="s">
        <v>603</v>
      </c>
      <c r="C563" s="163">
        <f>+C273</f>
        <v>3635322968</v>
      </c>
      <c r="D563" s="163">
        <f t="shared" ref="D563:G563" si="564">+D273</f>
        <v>12000000</v>
      </c>
      <c r="E563" s="163">
        <f t="shared" si="564"/>
        <v>0</v>
      </c>
      <c r="F563" s="163">
        <f t="shared" si="564"/>
        <v>1126000000</v>
      </c>
      <c r="G563" s="163">
        <f t="shared" si="564"/>
        <v>4773322968</v>
      </c>
      <c r="H563" s="107">
        <f t="shared" ref="H563:R563" si="565">+H304</f>
        <v>0</v>
      </c>
      <c r="I563" s="107">
        <f t="shared" si="565"/>
        <v>0</v>
      </c>
      <c r="J563" s="107">
        <f t="shared" si="565"/>
        <v>400000000</v>
      </c>
      <c r="K563" s="107">
        <f t="shared" si="565"/>
        <v>0</v>
      </c>
      <c r="L563" s="107">
        <f t="shared" si="565"/>
        <v>0</v>
      </c>
      <c r="M563" s="107">
        <f t="shared" si="565"/>
        <v>0</v>
      </c>
      <c r="N563" s="107">
        <f t="shared" si="565"/>
        <v>0</v>
      </c>
      <c r="O563" s="107">
        <f t="shared" si="565"/>
        <v>0</v>
      </c>
      <c r="P563" s="107">
        <f t="shared" si="565"/>
        <v>0</v>
      </c>
      <c r="Q563" s="107">
        <f t="shared" si="565"/>
        <v>400000000</v>
      </c>
      <c r="R563" s="107">
        <f t="shared" si="565"/>
        <v>0</v>
      </c>
      <c r="U563" s="163">
        <f t="shared" ref="U563:AH563" si="566">+U273</f>
        <v>0</v>
      </c>
      <c r="V563" s="163">
        <f t="shared" si="566"/>
        <v>0</v>
      </c>
      <c r="W563" s="163">
        <f t="shared" si="566"/>
        <v>42000000</v>
      </c>
      <c r="X563" s="163">
        <f t="shared" si="566"/>
        <v>121779777.77777778</v>
      </c>
      <c r="Y563" s="163">
        <f t="shared" si="566"/>
        <v>314317898.77777779</v>
      </c>
      <c r="Z563" s="163">
        <f t="shared" si="566"/>
        <v>314317898.77777779</v>
      </c>
      <c r="AA563" s="163">
        <f t="shared" si="566"/>
        <v>314317898.77777779</v>
      </c>
      <c r="AB563" s="163">
        <f t="shared" si="566"/>
        <v>733317898.77777779</v>
      </c>
      <c r="AC563" s="163">
        <f t="shared" si="566"/>
        <v>733317898.77777779</v>
      </c>
      <c r="AD563" s="163">
        <f t="shared" si="566"/>
        <v>733317898.77777779</v>
      </c>
      <c r="AE563" s="163">
        <f t="shared" si="566"/>
        <v>733317898.77777779</v>
      </c>
      <c r="AF563" s="163">
        <f t="shared" si="566"/>
        <v>733317898.77777779</v>
      </c>
      <c r="AG563" s="163">
        <f t="shared" si="566"/>
        <v>0</v>
      </c>
      <c r="AH563" s="163">
        <f t="shared" si="566"/>
        <v>4773322968</v>
      </c>
      <c r="AJ563" s="163">
        <f t="shared" ref="AJ563:AW563" si="567">+AJ273</f>
        <v>0</v>
      </c>
      <c r="AK563" s="163">
        <f t="shared" si="567"/>
        <v>0</v>
      </c>
      <c r="AL563" s="163">
        <f t="shared" si="567"/>
        <v>0</v>
      </c>
      <c r="AM563" s="163">
        <f t="shared" si="567"/>
        <v>0</v>
      </c>
      <c r="AN563" s="163">
        <f t="shared" si="567"/>
        <v>0</v>
      </c>
      <c r="AO563" s="163">
        <f t="shared" si="567"/>
        <v>0</v>
      </c>
      <c r="AP563" s="163">
        <f t="shared" si="567"/>
        <v>0</v>
      </c>
      <c r="AQ563" s="163">
        <f t="shared" si="567"/>
        <v>0</v>
      </c>
      <c r="AR563" s="163">
        <f t="shared" si="567"/>
        <v>0</v>
      </c>
      <c r="AS563" s="163">
        <f t="shared" si="567"/>
        <v>0</v>
      </c>
      <c r="AT563" s="163">
        <f t="shared" si="567"/>
        <v>0</v>
      </c>
      <c r="AU563" s="163">
        <f t="shared" si="567"/>
        <v>0</v>
      </c>
      <c r="AV563" s="163">
        <f t="shared" si="567"/>
        <v>0</v>
      </c>
      <c r="AW563" s="163">
        <f t="shared" si="567"/>
        <v>0</v>
      </c>
      <c r="AY563" s="168" t="e">
        <f t="shared" si="377"/>
        <v>#DIV/0!</v>
      </c>
      <c r="AZ563" s="168" t="e">
        <f t="shared" si="378"/>
        <v>#DIV/0!</v>
      </c>
      <c r="BA563" s="168"/>
      <c r="BB563" s="168"/>
      <c r="BC563" s="168"/>
      <c r="BD563" s="168"/>
      <c r="BE563" s="168"/>
      <c r="BF563" s="168"/>
      <c r="BG563" s="168"/>
      <c r="BH563" s="168"/>
      <c r="BI563" s="168"/>
      <c r="BJ563" s="168"/>
      <c r="BK563" s="168" t="e">
        <f t="shared" si="379"/>
        <v>#DIV/0!</v>
      </c>
    </row>
    <row r="564" spans="2:63">
      <c r="B564" s="164" t="s">
        <v>604</v>
      </c>
      <c r="C564" s="163">
        <f>+C309</f>
        <v>2353916830</v>
      </c>
      <c r="D564" s="163">
        <f t="shared" ref="D564:G564" si="568">+D309</f>
        <v>172109770</v>
      </c>
      <c r="E564" s="163">
        <f t="shared" si="568"/>
        <v>0</v>
      </c>
      <c r="F564" s="163">
        <f t="shared" si="568"/>
        <v>1134125979</v>
      </c>
      <c r="G564" s="163">
        <f t="shared" si="568"/>
        <v>3660152579</v>
      </c>
      <c r="H564" s="107">
        <f t="shared" ref="H564:R564" si="569">+H339</f>
        <v>0</v>
      </c>
      <c r="I564" s="107">
        <f t="shared" si="569"/>
        <v>0</v>
      </c>
      <c r="J564" s="107">
        <f t="shared" si="569"/>
        <v>0</v>
      </c>
      <c r="K564" s="107">
        <f t="shared" si="569"/>
        <v>0</v>
      </c>
      <c r="L564" s="107">
        <f t="shared" si="569"/>
        <v>0</v>
      </c>
      <c r="M564" s="107">
        <f t="shared" si="569"/>
        <v>0</v>
      </c>
      <c r="N564" s="107">
        <f t="shared" si="569"/>
        <v>0</v>
      </c>
      <c r="O564" s="107">
        <f t="shared" si="569"/>
        <v>0</v>
      </c>
      <c r="P564" s="107">
        <f t="shared" si="569"/>
        <v>0</v>
      </c>
      <c r="Q564" s="107">
        <f t="shared" si="569"/>
        <v>0</v>
      </c>
      <c r="R564" s="107">
        <f t="shared" si="569"/>
        <v>0</v>
      </c>
      <c r="U564" s="163">
        <f t="shared" ref="U564:AH564" si="570">+U309</f>
        <v>43732110.5</v>
      </c>
      <c r="V564" s="163">
        <f t="shared" si="570"/>
        <v>43732110.5</v>
      </c>
      <c r="W564" s="163">
        <f t="shared" si="570"/>
        <v>61169605.700000003</v>
      </c>
      <c r="X564" s="163">
        <f t="shared" si="570"/>
        <v>224615771.75555557</v>
      </c>
      <c r="Y564" s="163">
        <f t="shared" si="570"/>
        <v>227327529.25555557</v>
      </c>
      <c r="Z564" s="163">
        <f t="shared" si="570"/>
        <v>227327529.25555557</v>
      </c>
      <c r="AA564" s="163">
        <f t="shared" si="570"/>
        <v>247327529.25555554</v>
      </c>
      <c r="AB564" s="163">
        <f t="shared" si="570"/>
        <v>703152430.05555558</v>
      </c>
      <c r="AC564" s="163">
        <f t="shared" si="570"/>
        <v>477310672.55555558</v>
      </c>
      <c r="AD564" s="163">
        <f t="shared" si="570"/>
        <v>468152430.05555558</v>
      </c>
      <c r="AE564" s="163">
        <f t="shared" si="570"/>
        <v>468152430.05555558</v>
      </c>
      <c r="AF564" s="163">
        <f t="shared" si="570"/>
        <v>468152430.05555558</v>
      </c>
      <c r="AG564" s="163">
        <f t="shared" si="570"/>
        <v>87464221</v>
      </c>
      <c r="AH564" s="163">
        <f t="shared" si="570"/>
        <v>3660152579</v>
      </c>
      <c r="AJ564" s="163">
        <f t="shared" ref="AJ564:AW564" si="571">+AJ309</f>
        <v>17051791</v>
      </c>
      <c r="AK564" s="163">
        <f t="shared" si="571"/>
        <v>59235308</v>
      </c>
      <c r="AL564" s="163">
        <f t="shared" si="571"/>
        <v>0</v>
      </c>
      <c r="AM564" s="163">
        <f t="shared" si="571"/>
        <v>0</v>
      </c>
      <c r="AN564" s="163">
        <f t="shared" si="571"/>
        <v>0</v>
      </c>
      <c r="AO564" s="163">
        <f t="shared" si="571"/>
        <v>0</v>
      </c>
      <c r="AP564" s="163">
        <f t="shared" si="571"/>
        <v>0</v>
      </c>
      <c r="AQ564" s="163">
        <f t="shared" si="571"/>
        <v>0</v>
      </c>
      <c r="AR564" s="163">
        <f t="shared" si="571"/>
        <v>0</v>
      </c>
      <c r="AS564" s="163">
        <f t="shared" si="571"/>
        <v>0</v>
      </c>
      <c r="AT564" s="163">
        <f t="shared" si="571"/>
        <v>0</v>
      </c>
      <c r="AU564" s="163">
        <f t="shared" si="571"/>
        <v>0</v>
      </c>
      <c r="AV564" s="163">
        <f t="shared" si="571"/>
        <v>76287099</v>
      </c>
      <c r="AW564" s="163">
        <f t="shared" si="571"/>
        <v>76287099</v>
      </c>
      <c r="AY564" s="168">
        <f t="shared" si="377"/>
        <v>-0.61008533992431035</v>
      </c>
      <c r="AZ564" s="168">
        <f t="shared" si="378"/>
        <v>0.35450375759935027</v>
      </c>
      <c r="BA564" s="168"/>
      <c r="BB564" s="168"/>
      <c r="BC564" s="168"/>
      <c r="BD564" s="168"/>
      <c r="BE564" s="168"/>
      <c r="BF564" s="168"/>
      <c r="BG564" s="168"/>
      <c r="BH564" s="168"/>
      <c r="BI564" s="168"/>
      <c r="BJ564" s="168"/>
      <c r="BK564" s="168">
        <f t="shared" si="379"/>
        <v>-0.12779079116248002</v>
      </c>
    </row>
    <row r="565" spans="2:63">
      <c r="B565" s="164" t="s">
        <v>605</v>
      </c>
      <c r="C565" s="163">
        <f>+C393</f>
        <v>5001000</v>
      </c>
      <c r="D565" s="163">
        <f t="shared" ref="D565:G565" si="572">+D393</f>
        <v>0</v>
      </c>
      <c r="E565" s="163">
        <f t="shared" si="572"/>
        <v>0</v>
      </c>
      <c r="F565" s="163">
        <f t="shared" si="572"/>
        <v>120000000</v>
      </c>
      <c r="G565" s="163">
        <f t="shared" si="572"/>
        <v>125001000</v>
      </c>
      <c r="H565" s="107">
        <f t="shared" ref="H565:R565" si="573">+H420</f>
        <v>0</v>
      </c>
      <c r="I565" s="107">
        <f t="shared" si="573"/>
        <v>0</v>
      </c>
      <c r="J565" s="107">
        <f t="shared" si="573"/>
        <v>500000000</v>
      </c>
      <c r="K565" s="107">
        <f t="shared" si="573"/>
        <v>0</v>
      </c>
      <c r="L565" s="107">
        <f t="shared" si="573"/>
        <v>0</v>
      </c>
      <c r="M565" s="107">
        <f t="shared" si="573"/>
        <v>0</v>
      </c>
      <c r="N565" s="107">
        <f t="shared" si="573"/>
        <v>0</v>
      </c>
      <c r="O565" s="107">
        <f t="shared" si="573"/>
        <v>0</v>
      </c>
      <c r="P565" s="107">
        <f t="shared" si="573"/>
        <v>0</v>
      </c>
      <c r="Q565" s="107">
        <f t="shared" si="573"/>
        <v>500000000</v>
      </c>
      <c r="R565" s="107">
        <f t="shared" si="573"/>
        <v>0</v>
      </c>
      <c r="U565" s="163">
        <f t="shared" ref="U565:AH565" si="574">+U393</f>
        <v>0</v>
      </c>
      <c r="V565" s="163">
        <f t="shared" si="574"/>
        <v>0</v>
      </c>
      <c r="W565" s="163">
        <f t="shared" si="574"/>
        <v>0</v>
      </c>
      <c r="X565" s="163">
        <f t="shared" si="574"/>
        <v>30000000</v>
      </c>
      <c r="Y565" s="163">
        <f t="shared" si="574"/>
        <v>11875125</v>
      </c>
      <c r="Z565" s="163">
        <f t="shared" si="574"/>
        <v>11875125</v>
      </c>
      <c r="AA565" s="163">
        <f t="shared" si="574"/>
        <v>11875125</v>
      </c>
      <c r="AB565" s="163">
        <f t="shared" si="574"/>
        <v>11875125</v>
      </c>
      <c r="AC565" s="163">
        <f t="shared" si="574"/>
        <v>11875125</v>
      </c>
      <c r="AD565" s="163">
        <f t="shared" si="574"/>
        <v>11875125</v>
      </c>
      <c r="AE565" s="163">
        <f t="shared" si="574"/>
        <v>11875125</v>
      </c>
      <c r="AF565" s="163">
        <f t="shared" si="574"/>
        <v>11875125</v>
      </c>
      <c r="AG565" s="163">
        <f t="shared" si="574"/>
        <v>0</v>
      </c>
      <c r="AH565" s="163">
        <f t="shared" si="574"/>
        <v>125001000</v>
      </c>
      <c r="AJ565" s="163">
        <f t="shared" ref="AJ565:AW565" si="575">+AJ393</f>
        <v>0</v>
      </c>
      <c r="AK565" s="163">
        <f t="shared" si="575"/>
        <v>0</v>
      </c>
      <c r="AL565" s="163">
        <f t="shared" si="575"/>
        <v>0</v>
      </c>
      <c r="AM565" s="163">
        <f t="shared" si="575"/>
        <v>0</v>
      </c>
      <c r="AN565" s="163">
        <f t="shared" si="575"/>
        <v>0</v>
      </c>
      <c r="AO565" s="163">
        <f t="shared" si="575"/>
        <v>0</v>
      </c>
      <c r="AP565" s="163">
        <f t="shared" si="575"/>
        <v>0</v>
      </c>
      <c r="AQ565" s="163">
        <f t="shared" si="575"/>
        <v>0</v>
      </c>
      <c r="AR565" s="163">
        <f t="shared" si="575"/>
        <v>0</v>
      </c>
      <c r="AS565" s="163">
        <f t="shared" si="575"/>
        <v>0</v>
      </c>
      <c r="AT565" s="163">
        <f t="shared" si="575"/>
        <v>0</v>
      </c>
      <c r="AU565" s="163">
        <f t="shared" si="575"/>
        <v>0</v>
      </c>
      <c r="AV565" s="163">
        <f t="shared" si="575"/>
        <v>0</v>
      </c>
      <c r="AW565" s="163">
        <f t="shared" si="575"/>
        <v>0</v>
      </c>
      <c r="AY565" s="168" t="e">
        <f t="shared" si="377"/>
        <v>#DIV/0!</v>
      </c>
      <c r="AZ565" s="168" t="e">
        <f t="shared" si="378"/>
        <v>#DIV/0!</v>
      </c>
      <c r="BA565" s="168"/>
      <c r="BB565" s="168"/>
      <c r="BC565" s="168"/>
      <c r="BD565" s="168"/>
      <c r="BE565" s="168"/>
      <c r="BF565" s="168"/>
      <c r="BG565" s="168"/>
      <c r="BH565" s="168"/>
      <c r="BI565" s="168"/>
      <c r="BJ565" s="168"/>
      <c r="BK565" s="168" t="e">
        <f t="shared" si="379"/>
        <v>#DIV/0!</v>
      </c>
    </row>
    <row r="566" spans="2:63">
      <c r="B566" s="165" t="s">
        <v>606</v>
      </c>
      <c r="C566" s="163">
        <f>+C401</f>
        <v>1385002000</v>
      </c>
      <c r="D566" s="163">
        <f t="shared" ref="D566:G566" si="576">+D401</f>
        <v>5000000</v>
      </c>
      <c r="E566" s="163">
        <f t="shared" si="576"/>
        <v>0</v>
      </c>
      <c r="F566" s="163">
        <f t="shared" si="576"/>
        <v>1289812959.5899999</v>
      </c>
      <c r="G566" s="163">
        <f t="shared" si="576"/>
        <v>2679814959.5900002</v>
      </c>
      <c r="H566" s="107">
        <f t="shared" ref="H566:R566" si="577">+H427</f>
        <v>0</v>
      </c>
      <c r="I566" s="107">
        <f t="shared" si="577"/>
        <v>0</v>
      </c>
      <c r="J566" s="107">
        <f t="shared" si="577"/>
        <v>2596418</v>
      </c>
      <c r="K566" s="107">
        <f t="shared" si="577"/>
        <v>0</v>
      </c>
      <c r="L566" s="107">
        <f t="shared" si="577"/>
        <v>0</v>
      </c>
      <c r="M566" s="107">
        <f t="shared" si="577"/>
        <v>0</v>
      </c>
      <c r="N566" s="107">
        <f t="shared" si="577"/>
        <v>0</v>
      </c>
      <c r="O566" s="107">
        <f t="shared" si="577"/>
        <v>0</v>
      </c>
      <c r="P566" s="107">
        <f t="shared" si="577"/>
        <v>0</v>
      </c>
      <c r="Q566" s="107">
        <f t="shared" si="577"/>
        <v>2596418</v>
      </c>
      <c r="R566" s="107">
        <f t="shared" si="577"/>
        <v>0</v>
      </c>
      <c r="U566" s="163">
        <f t="shared" ref="U566:AH566" si="578">+U401</f>
        <v>0</v>
      </c>
      <c r="V566" s="163">
        <f t="shared" si="578"/>
        <v>11363636.363636363</v>
      </c>
      <c r="W566" s="163">
        <f t="shared" si="578"/>
        <v>132844932.32263635</v>
      </c>
      <c r="X566" s="163">
        <f t="shared" si="578"/>
        <v>127846932.32263635</v>
      </c>
      <c r="Y566" s="163">
        <f t="shared" si="578"/>
        <v>188469932.32263637</v>
      </c>
      <c r="Z566" s="163">
        <f t="shared" si="578"/>
        <v>271803265.65596968</v>
      </c>
      <c r="AA566" s="163">
        <f t="shared" si="578"/>
        <v>271803265.65596968</v>
      </c>
      <c r="AB566" s="163">
        <f t="shared" si="578"/>
        <v>351803265.65596968</v>
      </c>
      <c r="AC566" s="163">
        <f t="shared" si="578"/>
        <v>351803265.65596968</v>
      </c>
      <c r="AD566" s="163">
        <f t="shared" si="578"/>
        <v>351803265.65596968</v>
      </c>
      <c r="AE566" s="163">
        <f t="shared" si="578"/>
        <v>351803265.65596968</v>
      </c>
      <c r="AF566" s="163">
        <f t="shared" si="578"/>
        <v>268469932.32263637</v>
      </c>
      <c r="AG566" s="163">
        <f t="shared" si="578"/>
        <v>11363636.363636363</v>
      </c>
      <c r="AH566" s="163">
        <f t="shared" si="578"/>
        <v>2679814959.5900002</v>
      </c>
      <c r="AJ566" s="163">
        <f t="shared" ref="AJ566:AW566" si="579">+AJ401</f>
        <v>3514548</v>
      </c>
      <c r="AK566" s="163">
        <f t="shared" si="579"/>
        <v>0</v>
      </c>
      <c r="AL566" s="163">
        <f t="shared" si="579"/>
        <v>0</v>
      </c>
      <c r="AM566" s="163">
        <f t="shared" si="579"/>
        <v>0</v>
      </c>
      <c r="AN566" s="163">
        <f t="shared" si="579"/>
        <v>0</v>
      </c>
      <c r="AO566" s="163">
        <f t="shared" si="579"/>
        <v>0</v>
      </c>
      <c r="AP566" s="163">
        <f t="shared" si="579"/>
        <v>0</v>
      </c>
      <c r="AQ566" s="163">
        <f t="shared" si="579"/>
        <v>0</v>
      </c>
      <c r="AR566" s="163">
        <f t="shared" si="579"/>
        <v>0</v>
      </c>
      <c r="AS566" s="163">
        <f t="shared" si="579"/>
        <v>0</v>
      </c>
      <c r="AT566" s="163">
        <f t="shared" si="579"/>
        <v>0</v>
      </c>
      <c r="AU566" s="163">
        <f t="shared" si="579"/>
        <v>0</v>
      </c>
      <c r="AV566" s="163">
        <f t="shared" si="579"/>
        <v>3514548</v>
      </c>
      <c r="AW566" s="163">
        <f t="shared" si="579"/>
        <v>3514548</v>
      </c>
      <c r="AY566" s="168" t="e">
        <f t="shared" si="377"/>
        <v>#DIV/0!</v>
      </c>
      <c r="AZ566" s="168">
        <f t="shared" si="378"/>
        <v>-1</v>
      </c>
      <c r="BA566" s="168"/>
      <c r="BB566" s="168"/>
      <c r="BC566" s="168"/>
      <c r="BD566" s="168"/>
      <c r="BE566" s="168"/>
      <c r="BF566" s="168"/>
      <c r="BG566" s="168"/>
      <c r="BH566" s="168"/>
      <c r="BI566" s="168"/>
      <c r="BJ566" s="168"/>
      <c r="BK566" s="168">
        <f t="shared" si="379"/>
        <v>-0.69071977600000001</v>
      </c>
    </row>
    <row r="567" spans="2:63">
      <c r="B567" s="166" t="s">
        <v>979</v>
      </c>
      <c r="C567" s="167">
        <f>+C422</f>
        <v>0</v>
      </c>
      <c r="D567" s="167">
        <f t="shared" ref="D567:G567" si="580">+D422</f>
        <v>0</v>
      </c>
      <c r="E567" s="167">
        <f t="shared" si="580"/>
        <v>0</v>
      </c>
      <c r="F567" s="167">
        <f t="shared" si="580"/>
        <v>12864830065.08</v>
      </c>
      <c r="G567" s="167">
        <f t="shared" si="580"/>
        <v>12864830065.08</v>
      </c>
      <c r="H567" s="104">
        <f t="shared" ref="H567:R567" si="581">+H447</f>
        <v>0</v>
      </c>
      <c r="I567" s="104">
        <f t="shared" si="581"/>
        <v>0</v>
      </c>
      <c r="J567" s="104">
        <f t="shared" si="581"/>
        <v>16588404</v>
      </c>
      <c r="K567" s="104">
        <f t="shared" si="581"/>
        <v>0</v>
      </c>
      <c r="L567" s="104">
        <f t="shared" si="581"/>
        <v>0</v>
      </c>
      <c r="M567" s="104">
        <f t="shared" si="581"/>
        <v>0</v>
      </c>
      <c r="N567" s="104">
        <f t="shared" si="581"/>
        <v>0</v>
      </c>
      <c r="O567" s="104">
        <f t="shared" si="581"/>
        <v>0</v>
      </c>
      <c r="P567" s="104">
        <f t="shared" si="581"/>
        <v>0</v>
      </c>
      <c r="Q567" s="104">
        <f t="shared" si="581"/>
        <v>16588404</v>
      </c>
      <c r="R567" s="104">
        <f t="shared" si="581"/>
        <v>0</v>
      </c>
      <c r="U567" s="167">
        <f t="shared" ref="U567:AH567" si="582">+U422</f>
        <v>0</v>
      </c>
      <c r="V567" s="167">
        <f t="shared" si="582"/>
        <v>0</v>
      </c>
      <c r="W567" s="167">
        <f t="shared" si="582"/>
        <v>382300004.04299998</v>
      </c>
      <c r="X567" s="167">
        <f t="shared" si="582"/>
        <v>2041505732.2863331</v>
      </c>
      <c r="Y567" s="167">
        <f t="shared" si="582"/>
        <v>2889486966.1283336</v>
      </c>
      <c r="Z567" s="167">
        <f t="shared" si="582"/>
        <v>1327582704.1283336</v>
      </c>
      <c r="AA567" s="167">
        <f t="shared" si="582"/>
        <v>2271185458.0483332</v>
      </c>
      <c r="AB567" s="167">
        <f t="shared" si="582"/>
        <v>1317244568.5483332</v>
      </c>
      <c r="AC567" s="167">
        <f t="shared" si="582"/>
        <v>638658876.60333323</v>
      </c>
      <c r="AD567" s="167">
        <f t="shared" si="582"/>
        <v>429501626.43133336</v>
      </c>
      <c r="AE567" s="167">
        <f t="shared" si="582"/>
        <v>1158532064.4313333</v>
      </c>
      <c r="AF567" s="167">
        <f t="shared" si="582"/>
        <v>408832064.43133336</v>
      </c>
      <c r="AG567" s="167">
        <f t="shared" si="582"/>
        <v>0</v>
      </c>
      <c r="AH567" s="167">
        <f t="shared" si="582"/>
        <v>12864830065.08</v>
      </c>
      <c r="AJ567" s="167">
        <f t="shared" ref="AJ567:AW567" si="583">+AJ422</f>
        <v>0</v>
      </c>
      <c r="AK567" s="167">
        <f t="shared" si="583"/>
        <v>19549616.5</v>
      </c>
      <c r="AL567" s="167">
        <f t="shared" si="583"/>
        <v>0</v>
      </c>
      <c r="AM567" s="167">
        <f t="shared" si="583"/>
        <v>0</v>
      </c>
      <c r="AN567" s="167">
        <f t="shared" si="583"/>
        <v>0</v>
      </c>
      <c r="AO567" s="167">
        <f t="shared" si="583"/>
        <v>0</v>
      </c>
      <c r="AP567" s="167">
        <f t="shared" si="583"/>
        <v>0</v>
      </c>
      <c r="AQ567" s="167">
        <f t="shared" si="583"/>
        <v>0</v>
      </c>
      <c r="AR567" s="167">
        <f t="shared" si="583"/>
        <v>0</v>
      </c>
      <c r="AS567" s="167">
        <f t="shared" si="583"/>
        <v>0</v>
      </c>
      <c r="AT567" s="167">
        <f t="shared" si="583"/>
        <v>0</v>
      </c>
      <c r="AU567" s="167">
        <f t="shared" si="583"/>
        <v>0</v>
      </c>
      <c r="AV567" s="167">
        <f t="shared" si="583"/>
        <v>19549616.5</v>
      </c>
      <c r="AW567" s="167">
        <f t="shared" si="583"/>
        <v>19549616.5</v>
      </c>
      <c r="AY567" s="169" t="e">
        <f t="shared" si="377"/>
        <v>#DIV/0!</v>
      </c>
      <c r="AZ567" s="169" t="e">
        <f t="shared" si="378"/>
        <v>#DIV/0!</v>
      </c>
      <c r="BA567" s="169"/>
      <c r="BB567" s="169"/>
      <c r="BC567" s="169"/>
      <c r="BD567" s="169"/>
      <c r="BE567" s="169"/>
      <c r="BF567" s="169"/>
      <c r="BG567" s="169"/>
      <c r="BH567" s="169"/>
      <c r="BI567" s="169"/>
      <c r="BJ567" s="169"/>
      <c r="BK567" s="169" t="e">
        <f t="shared" si="379"/>
        <v>#DIV/0!</v>
      </c>
    </row>
    <row r="568" spans="2:63">
      <c r="B568" s="166" t="s">
        <v>980</v>
      </c>
      <c r="C568" s="167">
        <f>+C507</f>
        <v>0</v>
      </c>
      <c r="D568" s="167">
        <f t="shared" ref="D568:G568" si="584">+D507</f>
        <v>0</v>
      </c>
      <c r="E568" s="167">
        <f t="shared" si="584"/>
        <v>0</v>
      </c>
      <c r="F568" s="167">
        <f t="shared" si="584"/>
        <v>15000000</v>
      </c>
      <c r="G568" s="167">
        <f t="shared" si="584"/>
        <v>15000000</v>
      </c>
      <c r="H568" s="104">
        <f t="shared" ref="H568:R568" si="585">+H532</f>
        <v>0</v>
      </c>
      <c r="I568" s="104">
        <f t="shared" si="585"/>
        <v>0</v>
      </c>
      <c r="J568" s="104">
        <f t="shared" si="585"/>
        <v>125001000</v>
      </c>
      <c r="K568" s="104">
        <f t="shared" si="585"/>
        <v>0</v>
      </c>
      <c r="L568" s="104">
        <f t="shared" si="585"/>
        <v>0</v>
      </c>
      <c r="M568" s="104">
        <f t="shared" si="585"/>
        <v>0</v>
      </c>
      <c r="N568" s="104">
        <f t="shared" si="585"/>
        <v>0</v>
      </c>
      <c r="O568" s="104">
        <f t="shared" si="585"/>
        <v>0</v>
      </c>
      <c r="P568" s="104">
        <f t="shared" si="585"/>
        <v>0</v>
      </c>
      <c r="Q568" s="104">
        <f t="shared" si="585"/>
        <v>125001000</v>
      </c>
      <c r="R568" s="104">
        <f t="shared" si="585"/>
        <v>0</v>
      </c>
      <c r="U568" s="167">
        <f t="shared" ref="U568:AH568" si="586">+U507</f>
        <v>0</v>
      </c>
      <c r="V568" s="167">
        <f t="shared" si="586"/>
        <v>0</v>
      </c>
      <c r="W568" s="167">
        <f t="shared" si="586"/>
        <v>7500000</v>
      </c>
      <c r="X568" s="167">
        <f t="shared" si="586"/>
        <v>7500000</v>
      </c>
      <c r="Y568" s="167">
        <f t="shared" si="586"/>
        <v>0</v>
      </c>
      <c r="Z568" s="167">
        <f t="shared" si="586"/>
        <v>0</v>
      </c>
      <c r="AA568" s="167">
        <f t="shared" si="586"/>
        <v>0</v>
      </c>
      <c r="AB568" s="167">
        <f t="shared" si="586"/>
        <v>0</v>
      </c>
      <c r="AC568" s="167">
        <f t="shared" si="586"/>
        <v>0</v>
      </c>
      <c r="AD568" s="167">
        <f t="shared" si="586"/>
        <v>0</v>
      </c>
      <c r="AE568" s="167">
        <f t="shared" si="586"/>
        <v>0</v>
      </c>
      <c r="AF568" s="167">
        <f t="shared" si="586"/>
        <v>0</v>
      </c>
      <c r="AG568" s="167">
        <f t="shared" si="586"/>
        <v>0</v>
      </c>
      <c r="AH568" s="167">
        <f t="shared" si="586"/>
        <v>15000000</v>
      </c>
      <c r="AJ568" s="167">
        <f t="shared" ref="AJ568:AW568" si="587">+AJ507</f>
        <v>0</v>
      </c>
      <c r="AK568" s="167">
        <f t="shared" si="587"/>
        <v>0</v>
      </c>
      <c r="AL568" s="167">
        <f t="shared" si="587"/>
        <v>0</v>
      </c>
      <c r="AM568" s="167">
        <f t="shared" si="587"/>
        <v>0</v>
      </c>
      <c r="AN568" s="167">
        <f t="shared" si="587"/>
        <v>0</v>
      </c>
      <c r="AO568" s="167">
        <f t="shared" si="587"/>
        <v>0</v>
      </c>
      <c r="AP568" s="167">
        <f t="shared" si="587"/>
        <v>0</v>
      </c>
      <c r="AQ568" s="167">
        <f t="shared" si="587"/>
        <v>0</v>
      </c>
      <c r="AR568" s="167">
        <f t="shared" si="587"/>
        <v>0</v>
      </c>
      <c r="AS568" s="167">
        <f t="shared" si="587"/>
        <v>0</v>
      </c>
      <c r="AT568" s="167">
        <f t="shared" si="587"/>
        <v>0</v>
      </c>
      <c r="AU568" s="167">
        <f t="shared" si="587"/>
        <v>0</v>
      </c>
      <c r="AV568" s="167">
        <f t="shared" si="587"/>
        <v>0</v>
      </c>
      <c r="AW568" s="167">
        <f t="shared" si="587"/>
        <v>0</v>
      </c>
      <c r="AY568" s="169" t="e">
        <f t="shared" si="377"/>
        <v>#DIV/0!</v>
      </c>
      <c r="AZ568" s="169" t="e">
        <f t="shared" si="378"/>
        <v>#DIV/0!</v>
      </c>
      <c r="BA568" s="169"/>
      <c r="BB568" s="169"/>
      <c r="BC568" s="169"/>
      <c r="BD568" s="169"/>
      <c r="BE568" s="169"/>
      <c r="BF568" s="169"/>
      <c r="BG568" s="169"/>
      <c r="BH568" s="169"/>
      <c r="BI568" s="169"/>
      <c r="BJ568" s="169"/>
      <c r="BK568" s="169" t="e">
        <f t="shared" si="379"/>
        <v>#DIV/0!</v>
      </c>
    </row>
    <row r="569" spans="2:63">
      <c r="C569" s="1">
        <f>+C8</f>
        <v>129818642105.92</v>
      </c>
      <c r="D569" s="1">
        <f t="shared" ref="D569:G569" si="588">+D8</f>
        <v>1609679170</v>
      </c>
      <c r="E569" s="1">
        <f t="shared" si="588"/>
        <v>1609679170</v>
      </c>
      <c r="F569" s="1">
        <f t="shared" si="588"/>
        <v>17762151737.5</v>
      </c>
      <c r="G569" s="1">
        <f t="shared" si="588"/>
        <v>147580793843.41998</v>
      </c>
      <c r="U569" s="1">
        <f t="shared" ref="U569:AH569" si="589">+U8</f>
        <v>9311189815.2391682</v>
      </c>
      <c r="V569" s="1">
        <f t="shared" si="589"/>
        <v>14621801131.006891</v>
      </c>
      <c r="W569" s="1">
        <f t="shared" si="589"/>
        <v>10927528267.838894</v>
      </c>
      <c r="X569" s="1">
        <f t="shared" si="589"/>
        <v>10729556891.857227</v>
      </c>
      <c r="Y569" s="1">
        <f t="shared" si="589"/>
        <v>11865052349.199228</v>
      </c>
      <c r="Z569" s="1">
        <f t="shared" si="589"/>
        <v>15362177922.53256</v>
      </c>
      <c r="AA569" s="1">
        <f t="shared" si="589"/>
        <v>12123268055.510893</v>
      </c>
      <c r="AB569" s="1">
        <f t="shared" si="589"/>
        <v>13066110605.144228</v>
      </c>
      <c r="AC569" s="1">
        <f t="shared" si="589"/>
        <v>10172975256.640896</v>
      </c>
      <c r="AD569" s="1">
        <f t="shared" si="589"/>
        <v>9962091515.968895</v>
      </c>
      <c r="AE569" s="1">
        <f t="shared" si="589"/>
        <v>11703161745.968895</v>
      </c>
      <c r="AF569" s="1">
        <f t="shared" si="589"/>
        <v>17695880286.515564</v>
      </c>
      <c r="AG569" s="1">
        <f t="shared" si="589"/>
        <v>23932990946.246059</v>
      </c>
      <c r="AH569" s="1">
        <f t="shared" si="589"/>
        <v>147540793843.42334</v>
      </c>
      <c r="AJ569" s="1">
        <f t="shared" ref="AJ569:AW569" si="590">+AJ8</f>
        <v>5780310659.9799995</v>
      </c>
      <c r="AK569" s="1">
        <f t="shared" si="590"/>
        <v>11893487674.35</v>
      </c>
      <c r="AL569" s="1">
        <f t="shared" si="590"/>
        <v>0</v>
      </c>
      <c r="AM569" s="1">
        <f t="shared" si="590"/>
        <v>0</v>
      </c>
      <c r="AN569" s="1">
        <f t="shared" si="590"/>
        <v>0</v>
      </c>
      <c r="AO569" s="1">
        <f t="shared" si="590"/>
        <v>0</v>
      </c>
      <c r="AP569" s="1">
        <f t="shared" si="590"/>
        <v>0</v>
      </c>
      <c r="AQ569" s="1">
        <f t="shared" si="590"/>
        <v>0</v>
      </c>
      <c r="AR569" s="1">
        <f t="shared" si="590"/>
        <v>0</v>
      </c>
      <c r="AS569" s="1">
        <f t="shared" si="590"/>
        <v>0</v>
      </c>
      <c r="AT569" s="1">
        <f t="shared" si="590"/>
        <v>0</v>
      </c>
      <c r="AU569" s="1">
        <f t="shared" si="590"/>
        <v>0</v>
      </c>
      <c r="AV569" s="1">
        <f t="shared" si="590"/>
        <v>17673798334.330002</v>
      </c>
      <c r="AW569" s="1">
        <f t="shared" si="590"/>
        <v>17673798334.330002</v>
      </c>
      <c r="AY569" s="1">
        <f t="shared" ref="AY569:BK569" si="591">+AY8</f>
        <v>-0.37920815978644873</v>
      </c>
      <c r="AZ569" s="1">
        <f t="shared" si="591"/>
        <v>-0.18659216003637527</v>
      </c>
      <c r="BA569" s="1">
        <f t="shared" si="591"/>
        <v>0</v>
      </c>
      <c r="BB569" s="1">
        <f t="shared" si="591"/>
        <v>0</v>
      </c>
      <c r="BC569" s="1">
        <f t="shared" si="591"/>
        <v>0</v>
      </c>
      <c r="BD569" s="1">
        <f t="shared" si="591"/>
        <v>0</v>
      </c>
      <c r="BE569" s="1">
        <f t="shared" si="591"/>
        <v>0</v>
      </c>
      <c r="BF569" s="1">
        <f t="shared" si="591"/>
        <v>0</v>
      </c>
      <c r="BG569" s="1">
        <f t="shared" si="591"/>
        <v>0</v>
      </c>
      <c r="BH569" s="1">
        <f t="shared" si="591"/>
        <v>0</v>
      </c>
      <c r="BI569" s="1">
        <f t="shared" si="591"/>
        <v>0</v>
      </c>
      <c r="BJ569" s="1">
        <f t="shared" si="591"/>
        <v>0</v>
      </c>
      <c r="BK569" s="1">
        <f t="shared" si="591"/>
        <v>-0.26152989511316493</v>
      </c>
    </row>
    <row r="570" spans="2:63">
      <c r="C570" s="1">
        <f>+C569-C542</f>
        <v>0</v>
      </c>
      <c r="D570" s="1">
        <f t="shared" ref="D570:G570" si="592">+D569-D542</f>
        <v>0</v>
      </c>
      <c r="E570" s="1">
        <f t="shared" si="592"/>
        <v>0</v>
      </c>
      <c r="F570" s="1">
        <f t="shared" si="592"/>
        <v>0</v>
      </c>
      <c r="G570" s="1">
        <f t="shared" si="592"/>
        <v>0</v>
      </c>
      <c r="U570" s="1">
        <f t="shared" ref="U570" si="593">+U569-U542</f>
        <v>0</v>
      </c>
      <c r="V570" s="1">
        <f t="shared" ref="V570" si="594">+V569-V542</f>
        <v>0</v>
      </c>
      <c r="W570" s="1">
        <f t="shared" ref="W570" si="595">+W569-W542</f>
        <v>0</v>
      </c>
      <c r="X570" s="1">
        <f t="shared" ref="X570" si="596">+X569-X542</f>
        <v>0</v>
      </c>
      <c r="Y570" s="1">
        <f t="shared" ref="Y570" si="597">+Y569-Y542</f>
        <v>0</v>
      </c>
      <c r="Z570" s="1">
        <f t="shared" ref="Z570" si="598">+Z569-Z542</f>
        <v>0</v>
      </c>
      <c r="AA570" s="1">
        <f t="shared" ref="AA570" si="599">+AA569-AA542</f>
        <v>0</v>
      </c>
      <c r="AB570" s="1">
        <f t="shared" ref="AB570" si="600">+AB569-AB542</f>
        <v>0</v>
      </c>
      <c r="AC570" s="1">
        <f t="shared" ref="AC570" si="601">+AC569-AC542</f>
        <v>0</v>
      </c>
      <c r="AD570" s="1">
        <f t="shared" ref="AD570" si="602">+AD569-AD542</f>
        <v>0</v>
      </c>
      <c r="AE570" s="1">
        <f t="shared" ref="AE570" si="603">+AE569-AE542</f>
        <v>0</v>
      </c>
      <c r="AF570" s="1">
        <f t="shared" ref="AF570" si="604">+AF569-AF542</f>
        <v>0</v>
      </c>
      <c r="AG570" s="1">
        <f t="shared" ref="AG570" si="605">+AG569-AG542</f>
        <v>0</v>
      </c>
      <c r="AH570" s="1">
        <f t="shared" ref="AH570" si="606">+AH569-AH542</f>
        <v>0</v>
      </c>
      <c r="AJ570" s="1">
        <f t="shared" ref="AJ570" si="607">+AJ569-AJ542</f>
        <v>0</v>
      </c>
      <c r="AK570" s="1">
        <f t="shared" ref="AK570" si="608">+AK569-AK542</f>
        <v>0</v>
      </c>
      <c r="AL570" s="1">
        <f t="shared" ref="AL570" si="609">+AL569-AL542</f>
        <v>0</v>
      </c>
      <c r="AM570" s="1">
        <f t="shared" ref="AM570" si="610">+AM569-AM542</f>
        <v>0</v>
      </c>
      <c r="AN570" s="1">
        <f t="shared" ref="AN570" si="611">+AN569-AN542</f>
        <v>0</v>
      </c>
      <c r="AO570" s="1">
        <f t="shared" ref="AO570" si="612">+AO569-AO542</f>
        <v>0</v>
      </c>
      <c r="AP570" s="1">
        <f t="shared" ref="AP570" si="613">+AP569-AP542</f>
        <v>0</v>
      </c>
      <c r="AQ570" s="1">
        <f t="shared" ref="AQ570" si="614">+AQ569-AQ542</f>
        <v>0</v>
      </c>
      <c r="AR570" s="1">
        <f t="shared" ref="AR570" si="615">+AR569-AR542</f>
        <v>0</v>
      </c>
      <c r="AS570" s="1">
        <f t="shared" ref="AS570" si="616">+AS569-AS542</f>
        <v>0</v>
      </c>
      <c r="AT570" s="1">
        <f t="shared" ref="AT570" si="617">+AT569-AT542</f>
        <v>0</v>
      </c>
      <c r="AU570" s="1">
        <f t="shared" ref="AU570" si="618">+AU569-AU542</f>
        <v>0</v>
      </c>
      <c r="AV570" s="1">
        <f t="shared" ref="AV570" si="619">+AV569-AV542</f>
        <v>0</v>
      </c>
      <c r="AW570" s="1">
        <f t="shared" ref="AW570" si="620">+AW569-AW542</f>
        <v>0</v>
      </c>
      <c r="AY570" s="1">
        <f t="shared" ref="AY570" si="621">+AY569-AY542</f>
        <v>0</v>
      </c>
      <c r="AZ570" s="1">
        <f t="shared" ref="AZ570" si="622">+AZ569-AZ542</f>
        <v>0</v>
      </c>
      <c r="BA570" s="1">
        <f t="shared" ref="BA570" si="623">+BA569-BA542</f>
        <v>0</v>
      </c>
      <c r="BB570" s="1">
        <f t="shared" ref="BB570" si="624">+BB569-BB542</f>
        <v>0</v>
      </c>
      <c r="BC570" s="1">
        <f t="shared" ref="BC570" si="625">+BC569-BC542</f>
        <v>0</v>
      </c>
      <c r="BD570" s="1">
        <f t="shared" ref="BD570" si="626">+BD569-BD542</f>
        <v>0</v>
      </c>
      <c r="BE570" s="1">
        <f t="shared" ref="BE570" si="627">+BE569-BE542</f>
        <v>0</v>
      </c>
      <c r="BF570" s="1">
        <f t="shared" ref="BF570" si="628">+BF569-BF542</f>
        <v>0</v>
      </c>
      <c r="BG570" s="1">
        <f t="shared" ref="BG570" si="629">+BG569-BG542</f>
        <v>0</v>
      </c>
      <c r="BH570" s="1">
        <f t="shared" ref="BH570" si="630">+BH569-BH542</f>
        <v>0</v>
      </c>
      <c r="BI570" s="1">
        <f t="shared" ref="BI570" si="631">+BI569-BI542</f>
        <v>0</v>
      </c>
      <c r="BJ570" s="1">
        <f t="shared" ref="BJ570" si="632">+BJ569-BJ542</f>
        <v>0</v>
      </c>
      <c r="BK570" s="1">
        <f t="shared" ref="BK570" si="633">+BK569-BK542</f>
        <v>0</v>
      </c>
    </row>
    <row r="571" spans="2:63" ht="19.5" thickBot="1">
      <c r="B571" s="200" t="s">
        <v>1064</v>
      </c>
      <c r="U571" s="221" t="s">
        <v>1039</v>
      </c>
      <c r="V571" s="221"/>
      <c r="W571" s="221"/>
      <c r="X571" s="221"/>
      <c r="Y571" s="221"/>
      <c r="Z571" s="221"/>
      <c r="AA571" s="221"/>
      <c r="AB571" s="221"/>
      <c r="AC571" s="221"/>
      <c r="AD571" s="221"/>
      <c r="AE571" s="221"/>
      <c r="AF571" s="221"/>
      <c r="AG571" s="221"/>
      <c r="AH571" s="221"/>
      <c r="AI571" s="221"/>
      <c r="AJ571" s="222" t="s">
        <v>1040</v>
      </c>
      <c r="AK571" s="222"/>
      <c r="AL571" s="222"/>
      <c r="AM571" s="222"/>
      <c r="AN571" s="222"/>
      <c r="AO571" s="222"/>
      <c r="AP571" s="222"/>
      <c r="AQ571" s="222"/>
      <c r="AR571" s="222"/>
      <c r="AS571" s="222"/>
      <c r="AT571" s="222"/>
      <c r="AU571" s="222"/>
      <c r="AV571" s="222"/>
      <c r="AW571" s="222"/>
      <c r="AY571" s="222" t="s">
        <v>1047</v>
      </c>
      <c r="AZ571" s="222"/>
      <c r="BA571" s="222"/>
      <c r="BB571" s="222"/>
      <c r="BC571" s="222"/>
      <c r="BD571" s="222"/>
      <c r="BE571" s="222"/>
      <c r="BF571" s="222"/>
      <c r="BG571" s="222"/>
      <c r="BH571" s="222"/>
      <c r="BI571" s="222"/>
      <c r="BJ571" s="222"/>
      <c r="BK571" s="222"/>
    </row>
    <row r="572" spans="2:63" ht="45">
      <c r="B572" s="203" t="s">
        <v>1049</v>
      </c>
      <c r="C572" s="126" t="s">
        <v>2</v>
      </c>
      <c r="D572" s="126" t="s">
        <v>3</v>
      </c>
      <c r="E572" s="126" t="s">
        <v>4</v>
      </c>
      <c r="F572" s="126" t="s">
        <v>6</v>
      </c>
      <c r="G572" s="126" t="s">
        <v>607</v>
      </c>
      <c r="S572" s="127"/>
      <c r="U572" s="34" t="s">
        <v>1060</v>
      </c>
      <c r="V572" s="34" t="s">
        <v>1061</v>
      </c>
      <c r="W572" s="173" t="s">
        <v>996</v>
      </c>
      <c r="X572" s="173" t="s">
        <v>997</v>
      </c>
      <c r="Y572" s="173" t="s">
        <v>998</v>
      </c>
      <c r="Z572" s="173" t="s">
        <v>999</v>
      </c>
      <c r="AA572" s="173" t="s">
        <v>1000</v>
      </c>
      <c r="AB572" s="173" t="s">
        <v>1001</v>
      </c>
      <c r="AC572" s="173" t="s">
        <v>1002</v>
      </c>
      <c r="AD572" s="173" t="s">
        <v>1003</v>
      </c>
      <c r="AE572" s="173" t="s">
        <v>1004</v>
      </c>
      <c r="AF572" s="173" t="s">
        <v>1005</v>
      </c>
      <c r="AG572" s="173" t="s">
        <v>1018</v>
      </c>
      <c r="AH572" s="126" t="s">
        <v>985</v>
      </c>
      <c r="AI572" s="127"/>
      <c r="AJ572" s="34" t="s">
        <v>1062</v>
      </c>
      <c r="AK572" s="34" t="s">
        <v>1063</v>
      </c>
      <c r="AL572" s="34" t="s">
        <v>1008</v>
      </c>
      <c r="AM572" s="34" t="s">
        <v>1009</v>
      </c>
      <c r="AN572" s="34" t="s">
        <v>1010</v>
      </c>
      <c r="AO572" s="34" t="s">
        <v>1011</v>
      </c>
      <c r="AP572" s="34" t="s">
        <v>1012</v>
      </c>
      <c r="AQ572" s="34" t="s">
        <v>1013</v>
      </c>
      <c r="AR572" s="34" t="s">
        <v>1014</v>
      </c>
      <c r="AS572" s="34" t="s">
        <v>1015</v>
      </c>
      <c r="AT572" s="34" t="s">
        <v>1016</v>
      </c>
      <c r="AU572" s="34" t="s">
        <v>1017</v>
      </c>
      <c r="AV572" s="34" t="s">
        <v>1038</v>
      </c>
      <c r="AW572" s="34" t="s">
        <v>985</v>
      </c>
      <c r="AX572" s="127"/>
      <c r="AY572" s="34" t="s">
        <v>1019</v>
      </c>
      <c r="AZ572" s="34" t="s">
        <v>1020</v>
      </c>
      <c r="BA572" s="34" t="s">
        <v>1021</v>
      </c>
      <c r="BB572" s="34" t="s">
        <v>1022</v>
      </c>
      <c r="BC572" s="34" t="s">
        <v>1023</v>
      </c>
      <c r="BD572" s="34" t="s">
        <v>1024</v>
      </c>
      <c r="BE572" s="34" t="s">
        <v>1025</v>
      </c>
      <c r="BF572" s="34" t="s">
        <v>1026</v>
      </c>
      <c r="BG572" s="34" t="s">
        <v>1027</v>
      </c>
      <c r="BH572" s="34" t="s">
        <v>1028</v>
      </c>
      <c r="BI572" s="34" t="s">
        <v>1029</v>
      </c>
      <c r="BJ572" s="34" t="s">
        <v>1030</v>
      </c>
      <c r="BK572" s="34" t="s">
        <v>1031</v>
      </c>
    </row>
    <row r="573" spans="2:63" ht="15.75">
      <c r="B573" s="201" t="s">
        <v>1050</v>
      </c>
      <c r="C573" s="202">
        <f>SUM(C574:C581)</f>
        <v>122514196633.92</v>
      </c>
      <c r="D573" s="202">
        <f t="shared" ref="D573:G573" si="634">SUM(D574:D581)</f>
        <v>1609679170</v>
      </c>
      <c r="E573" s="202">
        <f t="shared" si="634"/>
        <v>1609679170</v>
      </c>
      <c r="F573" s="202">
        <f t="shared" si="634"/>
        <v>4056321672.4200001</v>
      </c>
      <c r="G573" s="202">
        <f t="shared" si="634"/>
        <v>126570518306.34</v>
      </c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5"/>
      <c r="T573" s="202"/>
      <c r="U573" s="202">
        <f t="shared" ref="U573:AH573" si="635">SUM(U574:U581)</f>
        <v>9311189815.2391682</v>
      </c>
      <c r="V573" s="202">
        <f t="shared" si="635"/>
        <v>14621801131.006891</v>
      </c>
      <c r="W573" s="202">
        <f t="shared" si="635"/>
        <v>10537728263.795895</v>
      </c>
      <c r="X573" s="202">
        <f t="shared" si="635"/>
        <v>8588773381.7931175</v>
      </c>
      <c r="Y573" s="202">
        <f t="shared" si="635"/>
        <v>8518122484.2931175</v>
      </c>
      <c r="Z573" s="202">
        <f t="shared" si="635"/>
        <v>13493818986.293116</v>
      </c>
      <c r="AA573" s="202">
        <f t="shared" si="635"/>
        <v>9291306365.3514481</v>
      </c>
      <c r="AB573" s="202">
        <f t="shared" si="635"/>
        <v>10328264903.684784</v>
      </c>
      <c r="AC573" s="202">
        <f t="shared" si="635"/>
        <v>8248715247.1264505</v>
      </c>
      <c r="AD573" s="202">
        <f t="shared" si="635"/>
        <v>8246988756.6264505</v>
      </c>
      <c r="AE573" s="202">
        <f t="shared" si="635"/>
        <v>9259028548.6264496</v>
      </c>
      <c r="AF573" s="202">
        <f t="shared" si="635"/>
        <v>16084780422.506451</v>
      </c>
      <c r="AG573" s="202">
        <f t="shared" si="635"/>
        <v>23932990946.246059</v>
      </c>
      <c r="AH573" s="202">
        <f t="shared" si="635"/>
        <v>126530518306.34334</v>
      </c>
      <c r="AI573" s="205"/>
      <c r="AJ573" s="202">
        <f t="shared" ref="AJ573" si="636">SUM(AJ574:AJ581)</f>
        <v>5780310659.9799995</v>
      </c>
      <c r="AK573" s="202">
        <f t="shared" ref="AK573" si="637">SUM(AK574:AK581)</f>
        <v>11872938057.85</v>
      </c>
      <c r="AL573" s="202">
        <f t="shared" ref="AL573" si="638">SUM(AL574:AL581)</f>
        <v>0</v>
      </c>
      <c r="AM573" s="202">
        <f t="shared" ref="AM573" si="639">SUM(AM574:AM581)</f>
        <v>0</v>
      </c>
      <c r="AN573" s="202">
        <f t="shared" ref="AN573" si="640">SUM(AN574:AN581)</f>
        <v>0</v>
      </c>
      <c r="AO573" s="202">
        <f t="shared" ref="AO573" si="641">SUM(AO574:AO581)</f>
        <v>0</v>
      </c>
      <c r="AP573" s="202">
        <f t="shared" ref="AP573" si="642">SUM(AP574:AP581)</f>
        <v>0</v>
      </c>
      <c r="AQ573" s="202">
        <f t="shared" ref="AQ573" si="643">SUM(AQ574:AQ581)</f>
        <v>0</v>
      </c>
      <c r="AR573" s="202">
        <f t="shared" ref="AR573" si="644">SUM(AR574:AR581)</f>
        <v>0</v>
      </c>
      <c r="AS573" s="202">
        <f t="shared" ref="AS573" si="645">SUM(AS574:AS581)</f>
        <v>0</v>
      </c>
      <c r="AT573" s="202">
        <f t="shared" ref="AT573" si="646">SUM(AT574:AT581)</f>
        <v>0</v>
      </c>
      <c r="AU573" s="202">
        <f t="shared" ref="AU573" si="647">SUM(AU574:AU581)</f>
        <v>0</v>
      </c>
      <c r="AV573" s="202">
        <f t="shared" ref="AV573" si="648">SUM(AV574:AV581)</f>
        <v>17653248717.830002</v>
      </c>
      <c r="AW573" s="202">
        <f t="shared" ref="AW573" si="649">SUM(AW574:AW581)</f>
        <v>17653248717.830002</v>
      </c>
      <c r="AX573" s="205"/>
      <c r="AY573" s="204">
        <f t="shared" ref="AY573:AY589" si="650">(AJ573-U573)/U573</f>
        <v>-0.37920815978644873</v>
      </c>
      <c r="AZ573" s="204">
        <f t="shared" ref="AZ573:AZ589" si="651">(AK573-V573)/V573</f>
        <v>-0.18799756941897333</v>
      </c>
      <c r="BA573" s="204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>
        <f t="shared" ref="BK573:BK589" si="652">(AV573-AG573)/AG573</f>
        <v>-0.26238852647044719</v>
      </c>
    </row>
    <row r="574" spans="2:63">
      <c r="B574" s="178" t="str">
        <f>+B516</f>
        <v>GASTOS DE PERSONAL</v>
      </c>
      <c r="C574" s="185">
        <f>+C9</f>
        <v>112548080482</v>
      </c>
      <c r="D574" s="185">
        <f t="shared" ref="D574:G574" si="653">+D9</f>
        <v>50000000</v>
      </c>
      <c r="E574" s="185">
        <f t="shared" si="653"/>
        <v>1326909770</v>
      </c>
      <c r="F574" s="185">
        <f t="shared" si="653"/>
        <v>300382733.82999998</v>
      </c>
      <c r="G574" s="185">
        <f t="shared" si="653"/>
        <v>111571553445.83</v>
      </c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24"/>
      <c r="T574" s="185"/>
      <c r="U574" s="185">
        <f t="shared" ref="U574:AH574" si="654">+U9</f>
        <v>7610666167.4058342</v>
      </c>
      <c r="V574" s="185">
        <f t="shared" si="654"/>
        <v>13291535449.234165</v>
      </c>
      <c r="W574" s="185">
        <f t="shared" si="654"/>
        <v>8083649783.4641666</v>
      </c>
      <c r="X574" s="185">
        <f t="shared" si="654"/>
        <v>7254368657.4058342</v>
      </c>
      <c r="Y574" s="185">
        <f t="shared" si="654"/>
        <v>7521686571.4058342</v>
      </c>
      <c r="Z574" s="185">
        <f t="shared" si="654"/>
        <v>12183287615.405834</v>
      </c>
      <c r="AA574" s="185">
        <f t="shared" si="654"/>
        <v>8122201026.4641666</v>
      </c>
      <c r="AB574" s="185">
        <f t="shared" si="654"/>
        <v>9187959010.4641685</v>
      </c>
      <c r="AC574" s="185">
        <f t="shared" si="654"/>
        <v>7337748332.4058342</v>
      </c>
      <c r="AD574" s="185">
        <f t="shared" si="654"/>
        <v>7303159205.4058342</v>
      </c>
      <c r="AE574" s="185">
        <f t="shared" si="654"/>
        <v>8424519876.4058342</v>
      </c>
      <c r="AF574" s="185">
        <f t="shared" si="654"/>
        <v>15250771750.365833</v>
      </c>
      <c r="AG574" s="185">
        <f t="shared" si="654"/>
        <v>20902201616.639999</v>
      </c>
      <c r="AH574" s="185">
        <f t="shared" si="654"/>
        <v>111571553445.83334</v>
      </c>
      <c r="AI574" s="124"/>
      <c r="AJ574" s="185">
        <f t="shared" ref="AJ574:AW574" si="655">+AJ9</f>
        <v>5574388581</v>
      </c>
      <c r="AK574" s="185">
        <f t="shared" si="655"/>
        <v>10955074930.34</v>
      </c>
      <c r="AL574" s="185">
        <f t="shared" si="655"/>
        <v>0</v>
      </c>
      <c r="AM574" s="185">
        <f t="shared" si="655"/>
        <v>0</v>
      </c>
      <c r="AN574" s="185">
        <f t="shared" si="655"/>
        <v>0</v>
      </c>
      <c r="AO574" s="185">
        <f t="shared" si="655"/>
        <v>0</v>
      </c>
      <c r="AP574" s="185">
        <f t="shared" si="655"/>
        <v>0</v>
      </c>
      <c r="AQ574" s="185">
        <f t="shared" si="655"/>
        <v>0</v>
      </c>
      <c r="AR574" s="185">
        <f t="shared" si="655"/>
        <v>0</v>
      </c>
      <c r="AS574" s="185">
        <f t="shared" si="655"/>
        <v>0</v>
      </c>
      <c r="AT574" s="185">
        <f t="shared" si="655"/>
        <v>0</v>
      </c>
      <c r="AU574" s="185">
        <f t="shared" si="655"/>
        <v>0</v>
      </c>
      <c r="AV574" s="185">
        <f t="shared" si="655"/>
        <v>16529463511.34</v>
      </c>
      <c r="AW574" s="185">
        <f t="shared" si="655"/>
        <v>16529463511.34</v>
      </c>
      <c r="AX574" s="124"/>
      <c r="AY574" s="161">
        <f t="shared" si="650"/>
        <v>-0.2675557620864506</v>
      </c>
      <c r="AZ574" s="161">
        <f t="shared" si="651"/>
        <v>-0.17578559887366421</v>
      </c>
      <c r="BA574" s="161"/>
      <c r="BB574" s="161"/>
      <c r="BC574" s="161"/>
      <c r="BD574" s="161"/>
      <c r="BE574" s="161"/>
      <c r="BF574" s="161"/>
      <c r="BG574" s="161"/>
      <c r="BH574" s="161"/>
      <c r="BI574" s="161"/>
      <c r="BJ574" s="161"/>
      <c r="BK574" s="161">
        <f t="shared" si="652"/>
        <v>-0.2091998816918364</v>
      </c>
    </row>
    <row r="575" spans="2:63">
      <c r="B575" s="178" t="str">
        <f>+B519</f>
        <v>ADQUISICIÓN DE BIENES  Y SERVICIOS</v>
      </c>
      <c r="C575" s="185">
        <f>+C73</f>
        <v>9449970190.9200001</v>
      </c>
      <c r="D575" s="185">
        <f t="shared" ref="D575:G575" si="656">+D73</f>
        <v>1320569400</v>
      </c>
      <c r="E575" s="185">
        <f t="shared" si="656"/>
        <v>282769400</v>
      </c>
      <c r="F575" s="185">
        <f t="shared" si="656"/>
        <v>812000000</v>
      </c>
      <c r="G575" s="185">
        <f t="shared" si="656"/>
        <v>11299770190.92</v>
      </c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24"/>
      <c r="T575" s="185"/>
      <c r="U575" s="185">
        <f t="shared" ref="U575:AH575" si="657">+U73</f>
        <v>1653458204.0033333</v>
      </c>
      <c r="V575" s="185">
        <f t="shared" si="657"/>
        <v>1190169934.9124241</v>
      </c>
      <c r="W575" s="185">
        <f t="shared" si="657"/>
        <v>2083766721.3124247</v>
      </c>
      <c r="X575" s="185">
        <f t="shared" si="657"/>
        <v>882780269.3124243</v>
      </c>
      <c r="Y575" s="185">
        <f t="shared" si="657"/>
        <v>686888326.3124243</v>
      </c>
      <c r="Z575" s="185">
        <f t="shared" si="657"/>
        <v>921686563.3124243</v>
      </c>
      <c r="AA575" s="185">
        <f t="shared" si="657"/>
        <v>859557752.3124243</v>
      </c>
      <c r="AB575" s="185">
        <f t="shared" si="657"/>
        <v>678127752.3124243</v>
      </c>
      <c r="AC575" s="185">
        <f t="shared" si="657"/>
        <v>618927752.3124243</v>
      </c>
      <c r="AD575" s="185">
        <f t="shared" si="657"/>
        <v>581651410.3124243</v>
      </c>
      <c r="AE575" s="185">
        <f t="shared" si="657"/>
        <v>551627752.3124243</v>
      </c>
      <c r="AF575" s="185">
        <f t="shared" si="657"/>
        <v>551127752.1924243</v>
      </c>
      <c r="AG575" s="185">
        <f t="shared" si="657"/>
        <v>2843628138.9157572</v>
      </c>
      <c r="AH575" s="185">
        <f t="shared" si="657"/>
        <v>11259770190.92</v>
      </c>
      <c r="AI575" s="124"/>
      <c r="AJ575" s="185">
        <f t="shared" ref="AJ575:AW575" si="658">+AJ73</f>
        <v>156145650.97999999</v>
      </c>
      <c r="AK575" s="185">
        <f t="shared" si="658"/>
        <v>506080589.50999999</v>
      </c>
      <c r="AL575" s="185">
        <f t="shared" si="658"/>
        <v>0</v>
      </c>
      <c r="AM575" s="185">
        <f t="shared" si="658"/>
        <v>0</v>
      </c>
      <c r="AN575" s="185">
        <f t="shared" si="658"/>
        <v>0</v>
      </c>
      <c r="AO575" s="185">
        <f t="shared" si="658"/>
        <v>0</v>
      </c>
      <c r="AP575" s="185">
        <f t="shared" si="658"/>
        <v>0</v>
      </c>
      <c r="AQ575" s="185">
        <f t="shared" si="658"/>
        <v>0</v>
      </c>
      <c r="AR575" s="185">
        <f t="shared" si="658"/>
        <v>0</v>
      </c>
      <c r="AS575" s="185">
        <f t="shared" si="658"/>
        <v>0</v>
      </c>
      <c r="AT575" s="185">
        <f t="shared" si="658"/>
        <v>0</v>
      </c>
      <c r="AU575" s="185">
        <f t="shared" si="658"/>
        <v>0</v>
      </c>
      <c r="AV575" s="185">
        <f t="shared" si="658"/>
        <v>662226240.49000001</v>
      </c>
      <c r="AW575" s="185">
        <f t="shared" si="658"/>
        <v>662226240.49000001</v>
      </c>
      <c r="AX575" s="124"/>
      <c r="AY575" s="161">
        <f t="shared" si="650"/>
        <v>-0.90556419835594149</v>
      </c>
      <c r="AZ575" s="161">
        <f t="shared" si="651"/>
        <v>-0.57478291572939222</v>
      </c>
      <c r="BA575" s="161"/>
      <c r="BB575" s="161"/>
      <c r="BC575" s="161"/>
      <c r="BD575" s="161"/>
      <c r="BE575" s="161"/>
      <c r="BF575" s="161"/>
      <c r="BG575" s="161"/>
      <c r="BH575" s="161"/>
      <c r="BI575" s="161"/>
      <c r="BJ575" s="161"/>
      <c r="BK575" s="161">
        <f t="shared" si="652"/>
        <v>-0.76711925464962549</v>
      </c>
    </row>
    <row r="576" spans="2:63">
      <c r="B576" s="178" t="str">
        <f>+B522</f>
        <v>TRANSFERENCIAS CORRIENTES</v>
      </c>
      <c r="C576" s="185">
        <f>+C258</f>
        <v>0</v>
      </c>
      <c r="D576" s="185">
        <f t="shared" ref="D576:G576" si="659">+D258</f>
        <v>50000000</v>
      </c>
      <c r="E576" s="185">
        <f t="shared" si="659"/>
        <v>0</v>
      </c>
      <c r="F576" s="185">
        <f t="shared" si="659"/>
        <v>100000000</v>
      </c>
      <c r="G576" s="185">
        <f t="shared" si="659"/>
        <v>150000000</v>
      </c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24"/>
      <c r="T576" s="185"/>
      <c r="U576" s="185">
        <f t="shared" ref="U576:AH576" si="660">+U258</f>
        <v>0</v>
      </c>
      <c r="V576" s="185">
        <f t="shared" si="660"/>
        <v>21666666.666666668</v>
      </c>
      <c r="W576" s="185">
        <f t="shared" si="660"/>
        <v>41666666.666666672</v>
      </c>
      <c r="X576" s="185">
        <f t="shared" si="660"/>
        <v>21666666.666666668</v>
      </c>
      <c r="Y576" s="185">
        <f t="shared" si="660"/>
        <v>21666666.666666668</v>
      </c>
      <c r="Z576" s="185">
        <f t="shared" si="660"/>
        <v>21666666.666666668</v>
      </c>
      <c r="AA576" s="185">
        <f t="shared" si="660"/>
        <v>21666666.666666668</v>
      </c>
      <c r="AB576" s="185">
        <f t="shared" si="660"/>
        <v>0</v>
      </c>
      <c r="AC576" s="185">
        <f t="shared" si="660"/>
        <v>0</v>
      </c>
      <c r="AD576" s="185">
        <f t="shared" si="660"/>
        <v>0</v>
      </c>
      <c r="AE576" s="185">
        <f t="shared" si="660"/>
        <v>0</v>
      </c>
      <c r="AF576" s="185">
        <f t="shared" si="660"/>
        <v>0</v>
      </c>
      <c r="AG576" s="185">
        <f t="shared" si="660"/>
        <v>21666666.666666668</v>
      </c>
      <c r="AH576" s="185">
        <f t="shared" si="660"/>
        <v>150000000.00000003</v>
      </c>
      <c r="AI576" s="124"/>
      <c r="AJ576" s="185">
        <f t="shared" ref="AJ576:AW576" si="661">+AJ258</f>
        <v>0</v>
      </c>
      <c r="AK576" s="185">
        <f t="shared" si="661"/>
        <v>32418506</v>
      </c>
      <c r="AL576" s="185">
        <f t="shared" si="661"/>
        <v>0</v>
      </c>
      <c r="AM576" s="185">
        <f t="shared" si="661"/>
        <v>0</v>
      </c>
      <c r="AN576" s="185">
        <f t="shared" si="661"/>
        <v>0</v>
      </c>
      <c r="AO576" s="185">
        <f t="shared" si="661"/>
        <v>0</v>
      </c>
      <c r="AP576" s="185">
        <f t="shared" si="661"/>
        <v>0</v>
      </c>
      <c r="AQ576" s="185">
        <f t="shared" si="661"/>
        <v>0</v>
      </c>
      <c r="AR576" s="185">
        <f t="shared" si="661"/>
        <v>0</v>
      </c>
      <c r="AS576" s="185">
        <f t="shared" si="661"/>
        <v>0</v>
      </c>
      <c r="AT576" s="185">
        <f t="shared" si="661"/>
        <v>0</v>
      </c>
      <c r="AU576" s="185">
        <f t="shared" si="661"/>
        <v>0</v>
      </c>
      <c r="AV576" s="185">
        <f t="shared" si="661"/>
        <v>32418506</v>
      </c>
      <c r="AW576" s="185">
        <f t="shared" si="661"/>
        <v>32418506</v>
      </c>
      <c r="AX576" s="124"/>
      <c r="AY576" s="161" t="e">
        <f t="shared" si="650"/>
        <v>#DIV/0!</v>
      </c>
      <c r="AZ576" s="161">
        <f t="shared" si="651"/>
        <v>0.49623873846153838</v>
      </c>
      <c r="BA576" s="161"/>
      <c r="BB576" s="161"/>
      <c r="BC576" s="161"/>
      <c r="BD576" s="161"/>
      <c r="BE576" s="161"/>
      <c r="BF576" s="161"/>
      <c r="BG576" s="161"/>
      <c r="BH576" s="161"/>
      <c r="BI576" s="161"/>
      <c r="BJ576" s="161"/>
      <c r="BK576" s="161">
        <f t="shared" si="652"/>
        <v>0.49623873846153838</v>
      </c>
    </row>
    <row r="577" spans="2:63">
      <c r="B577" s="178" t="str">
        <f>+B525</f>
        <v>GASTOS POR TRIBUTOS MULTAS SANCIONES E INTERESES DE MORA</v>
      </c>
      <c r="C577" s="185">
        <f>+C264</f>
        <v>441348635</v>
      </c>
      <c r="D577" s="185">
        <f t="shared" ref="D577:G577" si="662">+D264</f>
        <v>0</v>
      </c>
      <c r="E577" s="185">
        <f t="shared" si="662"/>
        <v>0</v>
      </c>
      <c r="F577" s="185">
        <f t="shared" si="662"/>
        <v>0</v>
      </c>
      <c r="G577" s="185">
        <f t="shared" si="662"/>
        <v>441348635</v>
      </c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24"/>
      <c r="T577" s="185"/>
      <c r="U577" s="185">
        <f t="shared" ref="U577:AH577" si="663">+U264</f>
        <v>3333333.33</v>
      </c>
      <c r="V577" s="185">
        <f t="shared" si="663"/>
        <v>63333333.329999998</v>
      </c>
      <c r="W577" s="185">
        <f t="shared" si="663"/>
        <v>92630554.329999998</v>
      </c>
      <c r="X577" s="185">
        <f t="shared" si="663"/>
        <v>17493084.329999998</v>
      </c>
      <c r="Y577" s="185">
        <f t="shared" si="663"/>
        <v>3333333.33</v>
      </c>
      <c r="Z577" s="185">
        <f t="shared" si="663"/>
        <v>82630554.329999998</v>
      </c>
      <c r="AA577" s="185">
        <f t="shared" si="663"/>
        <v>3333333.33</v>
      </c>
      <c r="AB577" s="185">
        <f t="shared" si="663"/>
        <v>82630554.329999998</v>
      </c>
      <c r="AC577" s="185">
        <f t="shared" si="663"/>
        <v>3333333.33</v>
      </c>
      <c r="AD577" s="185">
        <f t="shared" si="663"/>
        <v>82630554.329999998</v>
      </c>
      <c r="AE577" s="185">
        <f t="shared" si="663"/>
        <v>3333333.33</v>
      </c>
      <c r="AF577" s="185">
        <f t="shared" si="663"/>
        <v>3333333.37</v>
      </c>
      <c r="AG577" s="185">
        <f t="shared" si="663"/>
        <v>66666666.659999996</v>
      </c>
      <c r="AH577" s="185">
        <f t="shared" si="663"/>
        <v>441348635</v>
      </c>
      <c r="AI577" s="124"/>
      <c r="AJ577" s="185">
        <f t="shared" ref="AJ577:AW577" si="664">+AJ264</f>
        <v>29210089</v>
      </c>
      <c r="AK577" s="185">
        <f t="shared" si="664"/>
        <v>321128724</v>
      </c>
      <c r="AL577" s="185">
        <f t="shared" si="664"/>
        <v>0</v>
      </c>
      <c r="AM577" s="185">
        <f t="shared" si="664"/>
        <v>0</v>
      </c>
      <c r="AN577" s="185">
        <f t="shared" si="664"/>
        <v>0</v>
      </c>
      <c r="AO577" s="185">
        <f t="shared" si="664"/>
        <v>0</v>
      </c>
      <c r="AP577" s="185">
        <f t="shared" si="664"/>
        <v>0</v>
      </c>
      <c r="AQ577" s="185">
        <f t="shared" si="664"/>
        <v>0</v>
      </c>
      <c r="AR577" s="185">
        <f t="shared" si="664"/>
        <v>0</v>
      </c>
      <c r="AS577" s="185">
        <f t="shared" si="664"/>
        <v>0</v>
      </c>
      <c r="AT577" s="185">
        <f t="shared" si="664"/>
        <v>0</v>
      </c>
      <c r="AU577" s="185">
        <f t="shared" si="664"/>
        <v>0</v>
      </c>
      <c r="AV577" s="185">
        <f t="shared" si="664"/>
        <v>350338813</v>
      </c>
      <c r="AW577" s="185">
        <f t="shared" si="664"/>
        <v>350338813</v>
      </c>
      <c r="AX577" s="124"/>
      <c r="AY577" s="161">
        <f t="shared" si="650"/>
        <v>7.7630267087630269</v>
      </c>
      <c r="AZ577" s="161">
        <f t="shared" si="651"/>
        <v>4.0704535371089712</v>
      </c>
      <c r="BA577" s="161"/>
      <c r="BB577" s="161"/>
      <c r="BC577" s="161"/>
      <c r="BD577" s="161"/>
      <c r="BE577" s="161"/>
      <c r="BF577" s="161"/>
      <c r="BG577" s="161"/>
      <c r="BH577" s="161"/>
      <c r="BI577" s="161"/>
      <c r="BJ577" s="161"/>
      <c r="BK577" s="161">
        <f t="shared" si="652"/>
        <v>4.2550821955255094</v>
      </c>
    </row>
    <row r="578" spans="2:63">
      <c r="B578" s="178" t="s">
        <v>603</v>
      </c>
      <c r="C578" s="185">
        <f>+C275+C279+C283+C294+C305</f>
        <v>2000</v>
      </c>
      <c r="D578" s="185">
        <f t="shared" ref="D578:G578" si="665">+D275+D279+D283+D294+D305</f>
        <v>12000000</v>
      </c>
      <c r="E578" s="185">
        <f t="shared" si="665"/>
        <v>0</v>
      </c>
      <c r="F578" s="185">
        <f t="shared" si="665"/>
        <v>300000000</v>
      </c>
      <c r="G578" s="185">
        <f t="shared" si="665"/>
        <v>312002000</v>
      </c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24"/>
      <c r="T578" s="185"/>
      <c r="U578" s="185">
        <f t="shared" ref="U578:AH578" si="666">+U275+U279+U283+U294+U305</f>
        <v>0</v>
      </c>
      <c r="V578" s="185">
        <f t="shared" si="666"/>
        <v>0</v>
      </c>
      <c r="W578" s="185">
        <f t="shared" si="666"/>
        <v>42000000</v>
      </c>
      <c r="X578" s="185">
        <f t="shared" si="666"/>
        <v>30002000</v>
      </c>
      <c r="Y578" s="185">
        <f t="shared" si="666"/>
        <v>30000000</v>
      </c>
      <c r="Z578" s="185">
        <f t="shared" si="666"/>
        <v>30000000</v>
      </c>
      <c r="AA578" s="185">
        <f t="shared" si="666"/>
        <v>30000000</v>
      </c>
      <c r="AB578" s="185">
        <f t="shared" si="666"/>
        <v>30000000</v>
      </c>
      <c r="AC578" s="185">
        <f t="shared" si="666"/>
        <v>30000000</v>
      </c>
      <c r="AD578" s="185">
        <f t="shared" si="666"/>
        <v>30000000</v>
      </c>
      <c r="AE578" s="185">
        <f t="shared" si="666"/>
        <v>30000000</v>
      </c>
      <c r="AF578" s="185">
        <f t="shared" si="666"/>
        <v>30000000</v>
      </c>
      <c r="AG578" s="185">
        <f t="shared" si="666"/>
        <v>0</v>
      </c>
      <c r="AH578" s="185">
        <f t="shared" si="666"/>
        <v>312002000</v>
      </c>
      <c r="AI578" s="124"/>
      <c r="AJ578" s="185">
        <f t="shared" ref="AJ578:AW578" si="667">+AJ275+AJ279+AJ283+AJ294+AJ305</f>
        <v>0</v>
      </c>
      <c r="AK578" s="185">
        <f t="shared" si="667"/>
        <v>0</v>
      </c>
      <c r="AL578" s="185">
        <f t="shared" si="667"/>
        <v>0</v>
      </c>
      <c r="AM578" s="185">
        <f t="shared" si="667"/>
        <v>0</v>
      </c>
      <c r="AN578" s="185">
        <f t="shared" si="667"/>
        <v>0</v>
      </c>
      <c r="AO578" s="185">
        <f t="shared" si="667"/>
        <v>0</v>
      </c>
      <c r="AP578" s="185">
        <f t="shared" si="667"/>
        <v>0</v>
      </c>
      <c r="AQ578" s="185">
        <f t="shared" si="667"/>
        <v>0</v>
      </c>
      <c r="AR578" s="185">
        <f t="shared" si="667"/>
        <v>0</v>
      </c>
      <c r="AS578" s="185">
        <f t="shared" si="667"/>
        <v>0</v>
      </c>
      <c r="AT578" s="185">
        <f t="shared" si="667"/>
        <v>0</v>
      </c>
      <c r="AU578" s="185">
        <f t="shared" si="667"/>
        <v>0</v>
      </c>
      <c r="AV578" s="185">
        <f t="shared" si="667"/>
        <v>0</v>
      </c>
      <c r="AW578" s="185">
        <f t="shared" si="667"/>
        <v>0</v>
      </c>
      <c r="AX578" s="124"/>
      <c r="AY578" s="161" t="e">
        <f t="shared" si="650"/>
        <v>#DIV/0!</v>
      </c>
      <c r="AZ578" s="161" t="e">
        <f t="shared" si="651"/>
        <v>#DIV/0!</v>
      </c>
      <c r="BA578" s="161"/>
      <c r="BB578" s="161"/>
      <c r="BC578" s="161"/>
      <c r="BD578" s="161"/>
      <c r="BE578" s="161"/>
      <c r="BF578" s="161"/>
      <c r="BG578" s="161"/>
      <c r="BH578" s="161"/>
      <c r="BI578" s="161"/>
      <c r="BJ578" s="161"/>
      <c r="BK578" s="161" t="e">
        <f t="shared" si="652"/>
        <v>#DIV/0!</v>
      </c>
    </row>
    <row r="579" spans="2:63">
      <c r="B579" s="178" t="s">
        <v>604</v>
      </c>
      <c r="C579" s="185">
        <f>+C318+C322+C326+C329+C336+C339+C342+C344+C348+C351+C356+C358+C363+C365+C367+C369+C373+C376+C381+C392+C352</f>
        <v>74792326</v>
      </c>
      <c r="D579" s="185">
        <f t="shared" ref="D579:G579" si="668">+D318+D322+D326+D329+D336+D339+D342+D344+D348+D351+D356+D358+D363+D365+D367+D369+D373+D376+D381+D392+D352</f>
        <v>172109770</v>
      </c>
      <c r="E579" s="185">
        <f t="shared" si="668"/>
        <v>0</v>
      </c>
      <c r="F579" s="185">
        <f t="shared" si="668"/>
        <v>1134125979</v>
      </c>
      <c r="G579" s="185">
        <f t="shared" si="668"/>
        <v>1381028075</v>
      </c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24"/>
      <c r="T579" s="185"/>
      <c r="U579" s="185">
        <f t="shared" ref="U579:AH579" si="669">+U318+U322+U326+U329+U336+U339+U342+U344+U348+U351+U356+U358+U363+U365+U367+U369+U373+U376+U381+U392+U352</f>
        <v>43732110.5</v>
      </c>
      <c r="V579" s="185">
        <f t="shared" si="669"/>
        <v>43732110.5</v>
      </c>
      <c r="W579" s="185">
        <f t="shared" si="669"/>
        <v>61169605.700000003</v>
      </c>
      <c r="X579" s="185">
        <f t="shared" si="669"/>
        <v>224615771.75555557</v>
      </c>
      <c r="Y579" s="185">
        <f t="shared" si="669"/>
        <v>115452529.25555556</v>
      </c>
      <c r="Z579" s="185">
        <f t="shared" si="669"/>
        <v>115452529.25555556</v>
      </c>
      <c r="AA579" s="185">
        <f t="shared" si="669"/>
        <v>115452529.25555556</v>
      </c>
      <c r="AB579" s="185">
        <f t="shared" si="669"/>
        <v>210452529.25555557</v>
      </c>
      <c r="AC579" s="185">
        <f t="shared" si="669"/>
        <v>119610771.75555556</v>
      </c>
      <c r="AD579" s="185">
        <f t="shared" si="669"/>
        <v>110452529.25555556</v>
      </c>
      <c r="AE579" s="185">
        <f t="shared" si="669"/>
        <v>110452529.25555556</v>
      </c>
      <c r="AF579" s="185">
        <f t="shared" si="669"/>
        <v>110452529.25555556</v>
      </c>
      <c r="AG579" s="185">
        <f t="shared" si="669"/>
        <v>87464221</v>
      </c>
      <c r="AH579" s="185">
        <f t="shared" si="669"/>
        <v>1381028075</v>
      </c>
      <c r="AI579" s="124"/>
      <c r="AJ579" s="185">
        <f t="shared" ref="AJ579:AW579" si="670">+AJ318+AJ322+AJ326+AJ329+AJ336+AJ339+AJ342+AJ344+AJ348+AJ351+AJ356+AJ358+AJ363+AJ365+AJ367+AJ369+AJ373+AJ376+AJ381+AJ392+AJ352</f>
        <v>17051791</v>
      </c>
      <c r="AK579" s="185">
        <f t="shared" si="670"/>
        <v>58235308</v>
      </c>
      <c r="AL579" s="185">
        <f t="shared" si="670"/>
        <v>0</v>
      </c>
      <c r="AM579" s="185">
        <f t="shared" si="670"/>
        <v>0</v>
      </c>
      <c r="AN579" s="185">
        <f t="shared" si="670"/>
        <v>0</v>
      </c>
      <c r="AO579" s="185">
        <f t="shared" si="670"/>
        <v>0</v>
      </c>
      <c r="AP579" s="185">
        <f t="shared" si="670"/>
        <v>0</v>
      </c>
      <c r="AQ579" s="185">
        <f t="shared" si="670"/>
        <v>0</v>
      </c>
      <c r="AR579" s="185">
        <f t="shared" si="670"/>
        <v>0</v>
      </c>
      <c r="AS579" s="185">
        <f t="shared" si="670"/>
        <v>0</v>
      </c>
      <c r="AT579" s="185">
        <f t="shared" si="670"/>
        <v>0</v>
      </c>
      <c r="AU579" s="185">
        <f t="shared" si="670"/>
        <v>0</v>
      </c>
      <c r="AV579" s="185">
        <f t="shared" si="670"/>
        <v>75287099</v>
      </c>
      <c r="AW579" s="185">
        <f t="shared" si="670"/>
        <v>75287099</v>
      </c>
      <c r="AX579" s="124"/>
      <c r="AY579" s="161">
        <f t="shared" si="650"/>
        <v>-0.61008533992431035</v>
      </c>
      <c r="AZ579" s="161">
        <f t="shared" si="651"/>
        <v>0.33163726456787401</v>
      </c>
      <c r="BA579" s="161"/>
      <c r="BB579" s="161"/>
      <c r="BC579" s="161"/>
      <c r="BD579" s="161"/>
      <c r="BE579" s="161"/>
      <c r="BF579" s="161"/>
      <c r="BG579" s="161"/>
      <c r="BH579" s="161"/>
      <c r="BI579" s="161"/>
      <c r="BJ579" s="161"/>
      <c r="BK579" s="161">
        <f t="shared" si="652"/>
        <v>-0.13922403767821817</v>
      </c>
    </row>
    <row r="580" spans="2:63">
      <c r="B580" s="178" t="s">
        <v>605</v>
      </c>
      <c r="C580" s="185">
        <f>+C397+C400</f>
        <v>1000</v>
      </c>
      <c r="D580" s="185">
        <f t="shared" ref="D580:G580" si="671">+D397+D400</f>
        <v>0</v>
      </c>
      <c r="E580" s="185">
        <f t="shared" si="671"/>
        <v>0</v>
      </c>
      <c r="F580" s="185">
        <f t="shared" si="671"/>
        <v>120000000</v>
      </c>
      <c r="G580" s="185">
        <f t="shared" si="671"/>
        <v>120001000</v>
      </c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24"/>
      <c r="T580" s="185"/>
      <c r="U580" s="185">
        <f t="shared" ref="U580:AH580" si="672">+U397+U400</f>
        <v>0</v>
      </c>
      <c r="V580" s="185">
        <f t="shared" si="672"/>
        <v>0</v>
      </c>
      <c r="W580" s="185">
        <f t="shared" si="672"/>
        <v>0</v>
      </c>
      <c r="X580" s="185">
        <f t="shared" si="672"/>
        <v>30000000</v>
      </c>
      <c r="Y580" s="185">
        <f t="shared" si="672"/>
        <v>11250125</v>
      </c>
      <c r="Z580" s="185">
        <f t="shared" si="672"/>
        <v>11250125</v>
      </c>
      <c r="AA580" s="185">
        <f t="shared" si="672"/>
        <v>11250125</v>
      </c>
      <c r="AB580" s="185">
        <f t="shared" si="672"/>
        <v>11250125</v>
      </c>
      <c r="AC580" s="185">
        <f t="shared" si="672"/>
        <v>11250125</v>
      </c>
      <c r="AD580" s="185">
        <f t="shared" si="672"/>
        <v>11250125</v>
      </c>
      <c r="AE580" s="185">
        <f t="shared" si="672"/>
        <v>11250125</v>
      </c>
      <c r="AF580" s="185">
        <f t="shared" si="672"/>
        <v>11250125</v>
      </c>
      <c r="AG580" s="185">
        <f t="shared" si="672"/>
        <v>0</v>
      </c>
      <c r="AH580" s="185">
        <f t="shared" si="672"/>
        <v>120001000</v>
      </c>
      <c r="AI580" s="124"/>
      <c r="AJ580" s="185">
        <f t="shared" ref="AJ580:AW580" si="673">+AJ397+AJ400</f>
        <v>0</v>
      </c>
      <c r="AK580" s="185">
        <f t="shared" si="673"/>
        <v>0</v>
      </c>
      <c r="AL580" s="185">
        <f t="shared" si="673"/>
        <v>0</v>
      </c>
      <c r="AM580" s="185">
        <f t="shared" si="673"/>
        <v>0</v>
      </c>
      <c r="AN580" s="185">
        <f t="shared" si="673"/>
        <v>0</v>
      </c>
      <c r="AO580" s="185">
        <f t="shared" si="673"/>
        <v>0</v>
      </c>
      <c r="AP580" s="185">
        <f t="shared" si="673"/>
        <v>0</v>
      </c>
      <c r="AQ580" s="185">
        <f t="shared" si="673"/>
        <v>0</v>
      </c>
      <c r="AR580" s="185">
        <f t="shared" si="673"/>
        <v>0</v>
      </c>
      <c r="AS580" s="185">
        <f t="shared" si="673"/>
        <v>0</v>
      </c>
      <c r="AT580" s="185">
        <f t="shared" si="673"/>
        <v>0</v>
      </c>
      <c r="AU580" s="185">
        <f t="shared" si="673"/>
        <v>0</v>
      </c>
      <c r="AV580" s="185">
        <f t="shared" si="673"/>
        <v>0</v>
      </c>
      <c r="AW580" s="185">
        <f t="shared" si="673"/>
        <v>0</v>
      </c>
      <c r="AX580" s="124"/>
      <c r="AY580" s="161" t="e">
        <f t="shared" si="650"/>
        <v>#DIV/0!</v>
      </c>
      <c r="AZ580" s="161" t="e">
        <f t="shared" si="651"/>
        <v>#DIV/0!</v>
      </c>
      <c r="BA580" s="161"/>
      <c r="BB580" s="161"/>
      <c r="BC580" s="161"/>
      <c r="BD580" s="161"/>
      <c r="BE580" s="161"/>
      <c r="BF580" s="161"/>
      <c r="BG580" s="161"/>
      <c r="BH580" s="161"/>
      <c r="BI580" s="161"/>
      <c r="BJ580" s="161"/>
      <c r="BK580" s="161" t="e">
        <f t="shared" si="652"/>
        <v>#DIV/0!</v>
      </c>
    </row>
    <row r="581" spans="2:63">
      <c r="B581" s="178" t="s">
        <v>606</v>
      </c>
      <c r="C581" s="185">
        <f>+C404+C407+C409+C412+C418</f>
        <v>2000</v>
      </c>
      <c r="D581" s="185">
        <f t="shared" ref="D581:G581" si="674">+D404+D407+D409+D412+D418</f>
        <v>5000000</v>
      </c>
      <c r="E581" s="185">
        <f t="shared" si="674"/>
        <v>0</v>
      </c>
      <c r="F581" s="185">
        <f t="shared" si="674"/>
        <v>1289812959.5899999</v>
      </c>
      <c r="G581" s="185">
        <f t="shared" si="674"/>
        <v>1294814959.5899999</v>
      </c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24"/>
      <c r="T581" s="185"/>
      <c r="U581" s="185">
        <f t="shared" ref="U581:AH581" si="675">+U404+U407+U409+U412+U418</f>
        <v>0</v>
      </c>
      <c r="V581" s="185">
        <f t="shared" si="675"/>
        <v>11363636.363636363</v>
      </c>
      <c r="W581" s="185">
        <f t="shared" si="675"/>
        <v>132844932.32263635</v>
      </c>
      <c r="X581" s="185">
        <f t="shared" si="675"/>
        <v>127846932.32263635</v>
      </c>
      <c r="Y581" s="185">
        <f t="shared" si="675"/>
        <v>127844932.32263635</v>
      </c>
      <c r="Z581" s="185">
        <f t="shared" si="675"/>
        <v>127844932.32263635</v>
      </c>
      <c r="AA581" s="185">
        <f t="shared" si="675"/>
        <v>127844932.32263635</v>
      </c>
      <c r="AB581" s="185">
        <f t="shared" si="675"/>
        <v>127844932.32263635</v>
      </c>
      <c r="AC581" s="185">
        <f t="shared" si="675"/>
        <v>127844932.32263635</v>
      </c>
      <c r="AD581" s="185">
        <f t="shared" si="675"/>
        <v>127844932.32263635</v>
      </c>
      <c r="AE581" s="185">
        <f t="shared" si="675"/>
        <v>127844932.32263635</v>
      </c>
      <c r="AF581" s="185">
        <f t="shared" si="675"/>
        <v>127844932.32263635</v>
      </c>
      <c r="AG581" s="185">
        <f t="shared" si="675"/>
        <v>11363636.363636363</v>
      </c>
      <c r="AH581" s="185">
        <f t="shared" si="675"/>
        <v>1294814959.5899999</v>
      </c>
      <c r="AI581" s="124"/>
      <c r="AJ581" s="185">
        <f t="shared" ref="AJ581:AW581" si="676">+AJ404+AJ407+AJ409+AJ412+AJ418</f>
        <v>3514548</v>
      </c>
      <c r="AK581" s="185">
        <f t="shared" si="676"/>
        <v>0</v>
      </c>
      <c r="AL581" s="185">
        <f t="shared" si="676"/>
        <v>0</v>
      </c>
      <c r="AM581" s="185">
        <f t="shared" si="676"/>
        <v>0</v>
      </c>
      <c r="AN581" s="185">
        <f t="shared" si="676"/>
        <v>0</v>
      </c>
      <c r="AO581" s="185">
        <f t="shared" si="676"/>
        <v>0</v>
      </c>
      <c r="AP581" s="185">
        <f t="shared" si="676"/>
        <v>0</v>
      </c>
      <c r="AQ581" s="185">
        <f t="shared" si="676"/>
        <v>0</v>
      </c>
      <c r="AR581" s="185">
        <f t="shared" si="676"/>
        <v>0</v>
      </c>
      <c r="AS581" s="185">
        <f t="shared" si="676"/>
        <v>0</v>
      </c>
      <c r="AT581" s="185">
        <f t="shared" si="676"/>
        <v>0</v>
      </c>
      <c r="AU581" s="185">
        <f t="shared" si="676"/>
        <v>0</v>
      </c>
      <c r="AV581" s="185">
        <f t="shared" si="676"/>
        <v>3514548</v>
      </c>
      <c r="AW581" s="185">
        <f t="shared" si="676"/>
        <v>3514548</v>
      </c>
      <c r="AX581" s="124"/>
      <c r="AY581" s="161" t="e">
        <f t="shared" si="650"/>
        <v>#DIV/0!</v>
      </c>
      <c r="AZ581" s="161">
        <f t="shared" si="651"/>
        <v>-1</v>
      </c>
      <c r="BA581" s="161"/>
      <c r="BB581" s="161"/>
      <c r="BC581" s="161"/>
      <c r="BD581" s="161"/>
      <c r="BE581" s="161"/>
      <c r="BF581" s="161"/>
      <c r="BG581" s="161"/>
      <c r="BH581" s="161"/>
      <c r="BI581" s="161"/>
      <c r="BJ581" s="161"/>
      <c r="BK581" s="161">
        <f t="shared" si="652"/>
        <v>-0.69071977600000001</v>
      </c>
    </row>
    <row r="582" spans="2:63" ht="15.75">
      <c r="B582" s="201" t="s">
        <v>1054</v>
      </c>
      <c r="C582" s="202">
        <f>SUM(C583:C588)</f>
        <v>7304445472</v>
      </c>
      <c r="D582" s="202">
        <f t="shared" ref="D582:G582" si="677">SUM(D583:D588)</f>
        <v>0</v>
      </c>
      <c r="E582" s="202">
        <f t="shared" si="677"/>
        <v>0</v>
      </c>
      <c r="F582" s="202">
        <f t="shared" si="677"/>
        <v>13705830065.08</v>
      </c>
      <c r="G582" s="202">
        <f t="shared" si="677"/>
        <v>21010275537.080002</v>
      </c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5"/>
      <c r="T582" s="202"/>
      <c r="U582" s="202">
        <f t="shared" ref="U582:AH582" si="678">SUM(U583:U588)</f>
        <v>0</v>
      </c>
      <c r="V582" s="202">
        <f t="shared" si="678"/>
        <v>0</v>
      </c>
      <c r="W582" s="202">
        <f t="shared" si="678"/>
        <v>389800004.04299998</v>
      </c>
      <c r="X582" s="202">
        <f t="shared" si="678"/>
        <v>2140783510.0641108</v>
      </c>
      <c r="Y582" s="202">
        <f t="shared" si="678"/>
        <v>3346929864.9061112</v>
      </c>
      <c r="Z582" s="202">
        <f t="shared" si="678"/>
        <v>1868358936.2394447</v>
      </c>
      <c r="AA582" s="202">
        <f t="shared" si="678"/>
        <v>2831961690.1594443</v>
      </c>
      <c r="AB582" s="202">
        <f t="shared" si="678"/>
        <v>2737845701.459444</v>
      </c>
      <c r="AC582" s="202">
        <f t="shared" si="678"/>
        <v>1924260009.5144444</v>
      </c>
      <c r="AD582" s="202">
        <f t="shared" si="678"/>
        <v>1715102759.3424444</v>
      </c>
      <c r="AE582" s="202">
        <f t="shared" si="678"/>
        <v>2444133197.3424444</v>
      </c>
      <c r="AF582" s="202">
        <f t="shared" si="678"/>
        <v>1611099864.0091112</v>
      </c>
      <c r="AG582" s="202">
        <f t="shared" si="678"/>
        <v>0</v>
      </c>
      <c r="AH582" s="202">
        <f t="shared" si="678"/>
        <v>21010275537.080002</v>
      </c>
      <c r="AI582" s="205"/>
      <c r="AJ582" s="202">
        <f t="shared" ref="AJ582" si="679">SUM(AJ583:AJ588)</f>
        <v>0</v>
      </c>
      <c r="AK582" s="202">
        <f t="shared" ref="AK582" si="680">SUM(AK583:AK588)</f>
        <v>20549616.5</v>
      </c>
      <c r="AL582" s="202">
        <f t="shared" ref="AL582" si="681">SUM(AL583:AL588)</f>
        <v>0</v>
      </c>
      <c r="AM582" s="202">
        <f t="shared" ref="AM582" si="682">SUM(AM583:AM588)</f>
        <v>0</v>
      </c>
      <c r="AN582" s="202">
        <f t="shared" ref="AN582" si="683">SUM(AN583:AN588)</f>
        <v>0</v>
      </c>
      <c r="AO582" s="202">
        <f t="shared" ref="AO582" si="684">SUM(AO583:AO588)</f>
        <v>0</v>
      </c>
      <c r="AP582" s="202">
        <f t="shared" ref="AP582" si="685">SUM(AP583:AP588)</f>
        <v>0</v>
      </c>
      <c r="AQ582" s="202">
        <f t="shared" ref="AQ582" si="686">SUM(AQ583:AQ588)</f>
        <v>0</v>
      </c>
      <c r="AR582" s="202">
        <f t="shared" ref="AR582" si="687">SUM(AR583:AR588)</f>
        <v>0</v>
      </c>
      <c r="AS582" s="202">
        <f t="shared" ref="AS582" si="688">SUM(AS583:AS588)</f>
        <v>0</v>
      </c>
      <c r="AT582" s="202">
        <f t="shared" ref="AT582" si="689">SUM(AT583:AT588)</f>
        <v>0</v>
      </c>
      <c r="AU582" s="202">
        <f t="shared" ref="AU582" si="690">SUM(AU583:AU588)</f>
        <v>0</v>
      </c>
      <c r="AV582" s="202">
        <f t="shared" ref="AV582" si="691">SUM(AV583:AV588)</f>
        <v>20549616.5</v>
      </c>
      <c r="AW582" s="202">
        <f t="shared" ref="AW582" si="692">SUM(AW583:AW588)</f>
        <v>20549616.5</v>
      </c>
      <c r="AX582" s="205"/>
      <c r="AY582" s="204" t="e">
        <f t="shared" si="650"/>
        <v>#DIV/0!</v>
      </c>
      <c r="AZ582" s="204" t="e">
        <f t="shared" si="651"/>
        <v>#DIV/0!</v>
      </c>
      <c r="BA582" s="204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 t="e">
        <f t="shared" si="652"/>
        <v>#DIV/0!</v>
      </c>
    </row>
    <row r="583" spans="2:63">
      <c r="B583" s="178" t="str">
        <f>+B563</f>
        <v>EJE 1 Excelencia Academica</v>
      </c>
      <c r="C583" s="185">
        <f>+C278+C281+C287+C288+C292+C293+C297+C298+C299+C303+C304+C308+C290</f>
        <v>3635320968</v>
      </c>
      <c r="D583" s="185">
        <f t="shared" ref="D583:G583" si="693">+D278+D281+D287+D288+D292+D293+D297+D298+D299+D303+D304+D308+D290</f>
        <v>0</v>
      </c>
      <c r="E583" s="185">
        <f t="shared" si="693"/>
        <v>0</v>
      </c>
      <c r="F583" s="185">
        <f t="shared" si="693"/>
        <v>826000000</v>
      </c>
      <c r="G583" s="185">
        <f t="shared" si="693"/>
        <v>4461320968</v>
      </c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24"/>
      <c r="T583" s="185"/>
      <c r="U583" s="185">
        <f t="shared" ref="U583:AH583" si="694">+U278+U281+U287+U288+U292+U293+U297+U298+U299+U303+U304+U308+U290</f>
        <v>0</v>
      </c>
      <c r="V583" s="185">
        <f t="shared" si="694"/>
        <v>0</v>
      </c>
      <c r="W583" s="185">
        <f t="shared" si="694"/>
        <v>0</v>
      </c>
      <c r="X583" s="185">
        <f t="shared" si="694"/>
        <v>91777777.777777776</v>
      </c>
      <c r="Y583" s="185">
        <f t="shared" si="694"/>
        <v>284317898.77777779</v>
      </c>
      <c r="Z583" s="185">
        <f t="shared" si="694"/>
        <v>284317898.77777779</v>
      </c>
      <c r="AA583" s="185">
        <f t="shared" si="694"/>
        <v>284317898.77777779</v>
      </c>
      <c r="AB583" s="185">
        <f t="shared" si="694"/>
        <v>703317898.77777779</v>
      </c>
      <c r="AC583" s="185">
        <f t="shared" si="694"/>
        <v>703317898.77777779</v>
      </c>
      <c r="AD583" s="185">
        <f t="shared" si="694"/>
        <v>703317898.77777779</v>
      </c>
      <c r="AE583" s="185">
        <f t="shared" si="694"/>
        <v>703317898.77777779</v>
      </c>
      <c r="AF583" s="185">
        <f t="shared" si="694"/>
        <v>703317898.77777779</v>
      </c>
      <c r="AG583" s="185">
        <f t="shared" si="694"/>
        <v>0</v>
      </c>
      <c r="AH583" s="185">
        <f t="shared" si="694"/>
        <v>4461320968</v>
      </c>
      <c r="AI583" s="124"/>
      <c r="AJ583" s="185">
        <f t="shared" ref="AJ583:AW583" si="695">+AJ278+AJ281+AJ287+AJ288+AJ292+AJ293+AJ297+AJ298+AJ299+AJ303+AJ304+AJ308+AJ290</f>
        <v>0</v>
      </c>
      <c r="AK583" s="185">
        <f t="shared" si="695"/>
        <v>0</v>
      </c>
      <c r="AL583" s="185">
        <f t="shared" si="695"/>
        <v>0</v>
      </c>
      <c r="AM583" s="185">
        <f t="shared" si="695"/>
        <v>0</v>
      </c>
      <c r="AN583" s="185">
        <f t="shared" si="695"/>
        <v>0</v>
      </c>
      <c r="AO583" s="185">
        <f t="shared" si="695"/>
        <v>0</v>
      </c>
      <c r="AP583" s="185">
        <f t="shared" si="695"/>
        <v>0</v>
      </c>
      <c r="AQ583" s="185">
        <f t="shared" si="695"/>
        <v>0</v>
      </c>
      <c r="AR583" s="185">
        <f t="shared" si="695"/>
        <v>0</v>
      </c>
      <c r="AS583" s="185">
        <f t="shared" si="695"/>
        <v>0</v>
      </c>
      <c r="AT583" s="185">
        <f t="shared" si="695"/>
        <v>0</v>
      </c>
      <c r="AU583" s="185">
        <f t="shared" si="695"/>
        <v>0</v>
      </c>
      <c r="AV583" s="185">
        <f t="shared" si="695"/>
        <v>0</v>
      </c>
      <c r="AW583" s="185">
        <f t="shared" si="695"/>
        <v>0</v>
      </c>
      <c r="AX583" s="124"/>
      <c r="AY583" s="161" t="e">
        <f t="shared" si="650"/>
        <v>#DIV/0!</v>
      </c>
      <c r="AZ583" s="161" t="e">
        <f t="shared" si="651"/>
        <v>#DIV/0!</v>
      </c>
      <c r="BA583" s="161"/>
      <c r="BB583" s="161"/>
      <c r="BC583" s="161"/>
      <c r="BD583" s="161"/>
      <c r="BE583" s="161"/>
      <c r="BF583" s="161"/>
      <c r="BG583" s="161"/>
      <c r="BH583" s="161"/>
      <c r="BI583" s="161"/>
      <c r="BJ583" s="161"/>
      <c r="BK583" s="161" t="e">
        <f t="shared" si="652"/>
        <v>#DIV/0!</v>
      </c>
    </row>
    <row r="584" spans="2:63">
      <c r="B584" s="178" t="str">
        <f t="shared" ref="B584:B588" si="696">+B564</f>
        <v>EJE 2 Compromiso Social</v>
      </c>
      <c r="C584" s="185">
        <f>+C313+C314+C316+C317+C320+C321+C324+C325+C328+C331+C332+C334+C335+C338+C341+C346+C347+C350+C355+C360+C372+C375+C378+C380+C384+C385+C387+C390</f>
        <v>2279124504</v>
      </c>
      <c r="D584" s="185">
        <f t="shared" ref="D584:G584" si="697">+D313+D314+D316+D317+D320+D321+D324+D325+D328+D331+D332+D334+D335+D338+D341+D346+D347+D350+D355+D360+D372+D375+D378+D380+D384+D385+D387+D390</f>
        <v>0</v>
      </c>
      <c r="E584" s="185">
        <f t="shared" si="697"/>
        <v>0</v>
      </c>
      <c r="F584" s="185">
        <f t="shared" si="697"/>
        <v>0</v>
      </c>
      <c r="G584" s="185">
        <f t="shared" si="697"/>
        <v>2279124504</v>
      </c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24"/>
      <c r="T584" s="185"/>
      <c r="U584" s="185">
        <f t="shared" ref="U584:AH584" si="698">+U313+U314+U316+U317+U320+U321+U324+U325+U328+U331+U332+U334+U335+U338+U341+U346+U347+U350+U355+U360+U372+U375+U378+U380+U384+U385+U387+U390</f>
        <v>0</v>
      </c>
      <c r="V584" s="185">
        <f t="shared" si="698"/>
        <v>0</v>
      </c>
      <c r="W584" s="185">
        <f t="shared" si="698"/>
        <v>0</v>
      </c>
      <c r="X584" s="185">
        <f t="shared" si="698"/>
        <v>0</v>
      </c>
      <c r="Y584" s="185">
        <f t="shared" si="698"/>
        <v>111875000</v>
      </c>
      <c r="Z584" s="185">
        <f t="shared" si="698"/>
        <v>111875000</v>
      </c>
      <c r="AA584" s="185">
        <f t="shared" si="698"/>
        <v>131875000</v>
      </c>
      <c r="AB584" s="185">
        <f t="shared" si="698"/>
        <v>492699900.80000001</v>
      </c>
      <c r="AC584" s="185">
        <f t="shared" si="698"/>
        <v>357699900.80000001</v>
      </c>
      <c r="AD584" s="185">
        <f t="shared" si="698"/>
        <v>357699900.80000001</v>
      </c>
      <c r="AE584" s="185">
        <f t="shared" si="698"/>
        <v>357699900.80000001</v>
      </c>
      <c r="AF584" s="185">
        <f t="shared" si="698"/>
        <v>357699900.80000001</v>
      </c>
      <c r="AG584" s="185">
        <f t="shared" si="698"/>
        <v>0</v>
      </c>
      <c r="AH584" s="185">
        <f t="shared" si="698"/>
        <v>2279124504</v>
      </c>
      <c r="AI584" s="124"/>
      <c r="AJ584" s="185">
        <f t="shared" ref="AJ584:AW584" si="699">+AJ313+AJ314+AJ316+AJ317+AJ320+AJ321+AJ324+AJ325+AJ328+AJ331+AJ332+AJ334+AJ335+AJ338+AJ341+AJ346+AJ347+AJ350+AJ355+AJ360+AJ372+AJ375+AJ378+AJ380+AJ384+AJ385+AJ387+AJ390</f>
        <v>0</v>
      </c>
      <c r="AK584" s="185">
        <f t="shared" si="699"/>
        <v>1000000</v>
      </c>
      <c r="AL584" s="185">
        <f t="shared" si="699"/>
        <v>0</v>
      </c>
      <c r="AM584" s="185">
        <f t="shared" si="699"/>
        <v>0</v>
      </c>
      <c r="AN584" s="185">
        <f t="shared" si="699"/>
        <v>0</v>
      </c>
      <c r="AO584" s="185">
        <f t="shared" si="699"/>
        <v>0</v>
      </c>
      <c r="AP584" s="185">
        <f t="shared" si="699"/>
        <v>0</v>
      </c>
      <c r="AQ584" s="185">
        <f t="shared" si="699"/>
        <v>0</v>
      </c>
      <c r="AR584" s="185">
        <f t="shared" si="699"/>
        <v>0</v>
      </c>
      <c r="AS584" s="185">
        <f t="shared" si="699"/>
        <v>0</v>
      </c>
      <c r="AT584" s="185">
        <f t="shared" si="699"/>
        <v>0</v>
      </c>
      <c r="AU584" s="185">
        <f t="shared" si="699"/>
        <v>0</v>
      </c>
      <c r="AV584" s="185">
        <f t="shared" si="699"/>
        <v>1000000</v>
      </c>
      <c r="AW584" s="185">
        <f t="shared" si="699"/>
        <v>1000000</v>
      </c>
      <c r="AX584" s="124"/>
      <c r="AY584" s="161" t="e">
        <f t="shared" si="650"/>
        <v>#DIV/0!</v>
      </c>
      <c r="AZ584" s="161" t="e">
        <f t="shared" si="651"/>
        <v>#DIV/0!</v>
      </c>
      <c r="BA584" s="161"/>
      <c r="BB584" s="161"/>
      <c r="BC584" s="161"/>
      <c r="BD584" s="161"/>
      <c r="BE584" s="161"/>
      <c r="BF584" s="161"/>
      <c r="BG584" s="161"/>
      <c r="BH584" s="161"/>
      <c r="BI584" s="161"/>
      <c r="BJ584" s="161"/>
      <c r="BK584" s="161" t="e">
        <f t="shared" si="652"/>
        <v>#DIV/0!</v>
      </c>
    </row>
    <row r="585" spans="2:63">
      <c r="B585" s="178" t="str">
        <f t="shared" si="696"/>
        <v>EJE 3 Compromiso Ambiental</v>
      </c>
      <c r="C585" s="185">
        <f>+C396</f>
        <v>5000000</v>
      </c>
      <c r="D585" s="185">
        <f t="shared" ref="D585:G585" si="700">+D396</f>
        <v>0</v>
      </c>
      <c r="E585" s="185">
        <f t="shared" si="700"/>
        <v>0</v>
      </c>
      <c r="F585" s="185">
        <f t="shared" si="700"/>
        <v>0</v>
      </c>
      <c r="G585" s="185">
        <f t="shared" si="700"/>
        <v>5000000</v>
      </c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24"/>
      <c r="T585" s="185"/>
      <c r="U585" s="185">
        <f t="shared" ref="U585:AH585" si="701">+U396</f>
        <v>0</v>
      </c>
      <c r="V585" s="185">
        <f t="shared" si="701"/>
        <v>0</v>
      </c>
      <c r="W585" s="185">
        <f t="shared" si="701"/>
        <v>0</v>
      </c>
      <c r="X585" s="185">
        <f t="shared" si="701"/>
        <v>0</v>
      </c>
      <c r="Y585" s="185">
        <f t="shared" si="701"/>
        <v>625000</v>
      </c>
      <c r="Z585" s="185">
        <f t="shared" si="701"/>
        <v>625000</v>
      </c>
      <c r="AA585" s="185">
        <f t="shared" si="701"/>
        <v>625000</v>
      </c>
      <c r="AB585" s="185">
        <f t="shared" si="701"/>
        <v>625000</v>
      </c>
      <c r="AC585" s="185">
        <f t="shared" si="701"/>
        <v>625000</v>
      </c>
      <c r="AD585" s="185">
        <f t="shared" si="701"/>
        <v>625000</v>
      </c>
      <c r="AE585" s="185">
        <f t="shared" si="701"/>
        <v>625000</v>
      </c>
      <c r="AF585" s="185">
        <f t="shared" si="701"/>
        <v>625000</v>
      </c>
      <c r="AG585" s="185">
        <f t="shared" si="701"/>
        <v>0</v>
      </c>
      <c r="AH585" s="185">
        <f t="shared" si="701"/>
        <v>5000000</v>
      </c>
      <c r="AI585" s="124"/>
      <c r="AJ585" s="185">
        <f t="shared" ref="AJ585:AW585" si="702">+AJ396</f>
        <v>0</v>
      </c>
      <c r="AK585" s="185">
        <f t="shared" si="702"/>
        <v>0</v>
      </c>
      <c r="AL585" s="185">
        <f t="shared" si="702"/>
        <v>0</v>
      </c>
      <c r="AM585" s="185">
        <f t="shared" si="702"/>
        <v>0</v>
      </c>
      <c r="AN585" s="185">
        <f t="shared" si="702"/>
        <v>0</v>
      </c>
      <c r="AO585" s="185">
        <f t="shared" si="702"/>
        <v>0</v>
      </c>
      <c r="AP585" s="185">
        <f t="shared" si="702"/>
        <v>0</v>
      </c>
      <c r="AQ585" s="185">
        <f t="shared" si="702"/>
        <v>0</v>
      </c>
      <c r="AR585" s="185">
        <f t="shared" si="702"/>
        <v>0</v>
      </c>
      <c r="AS585" s="185">
        <f t="shared" si="702"/>
        <v>0</v>
      </c>
      <c r="AT585" s="185">
        <f t="shared" si="702"/>
        <v>0</v>
      </c>
      <c r="AU585" s="185">
        <f t="shared" si="702"/>
        <v>0</v>
      </c>
      <c r="AV585" s="185">
        <f t="shared" si="702"/>
        <v>0</v>
      </c>
      <c r="AW585" s="185">
        <f t="shared" si="702"/>
        <v>0</v>
      </c>
      <c r="AX585" s="124"/>
      <c r="AY585" s="161" t="e">
        <f t="shared" si="650"/>
        <v>#DIV/0!</v>
      </c>
      <c r="AZ585" s="161" t="e">
        <f t="shared" si="651"/>
        <v>#DIV/0!</v>
      </c>
      <c r="BA585" s="161"/>
      <c r="BB585" s="161"/>
      <c r="BC585" s="161"/>
      <c r="BD585" s="161"/>
      <c r="BE585" s="161"/>
      <c r="BF585" s="161"/>
      <c r="BG585" s="161"/>
      <c r="BH585" s="161"/>
      <c r="BI585" s="161"/>
      <c r="BJ585" s="161"/>
      <c r="BK585" s="161" t="e">
        <f t="shared" si="652"/>
        <v>#DIV/0!</v>
      </c>
    </row>
    <row r="586" spans="2:63">
      <c r="B586" s="178" t="str">
        <f t="shared" si="696"/>
        <v>EJE 4 Eficiencia Administrativa</v>
      </c>
      <c r="C586" s="185">
        <f>+C406+C411+C414+C415+C417+C421</f>
        <v>1385000000</v>
      </c>
      <c r="D586" s="185">
        <f t="shared" ref="D586:G586" si="703">+D406+D411+D414+D415+D417+D421</f>
        <v>0</v>
      </c>
      <c r="E586" s="185">
        <f t="shared" si="703"/>
        <v>0</v>
      </c>
      <c r="F586" s="185">
        <f t="shared" si="703"/>
        <v>0</v>
      </c>
      <c r="G586" s="185">
        <f t="shared" si="703"/>
        <v>1385000000</v>
      </c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24"/>
      <c r="T586" s="185"/>
      <c r="U586" s="185">
        <f t="shared" ref="U586:AH586" si="704">+U406+U411+U414+U415+U417+U421</f>
        <v>0</v>
      </c>
      <c r="V586" s="185">
        <f t="shared" si="704"/>
        <v>0</v>
      </c>
      <c r="W586" s="185">
        <f t="shared" si="704"/>
        <v>0</v>
      </c>
      <c r="X586" s="185">
        <f t="shared" si="704"/>
        <v>0</v>
      </c>
      <c r="Y586" s="185">
        <f t="shared" si="704"/>
        <v>60625000</v>
      </c>
      <c r="Z586" s="185">
        <f t="shared" si="704"/>
        <v>143958333.33333331</v>
      </c>
      <c r="AA586" s="185">
        <f t="shared" si="704"/>
        <v>143958333.33333331</v>
      </c>
      <c r="AB586" s="185">
        <f t="shared" si="704"/>
        <v>223958333.33333331</v>
      </c>
      <c r="AC586" s="185">
        <f t="shared" si="704"/>
        <v>223958333.33333331</v>
      </c>
      <c r="AD586" s="185">
        <f t="shared" si="704"/>
        <v>223958333.33333331</v>
      </c>
      <c r="AE586" s="185">
        <f t="shared" si="704"/>
        <v>223958333.33333331</v>
      </c>
      <c r="AF586" s="185">
        <f t="shared" si="704"/>
        <v>140625000</v>
      </c>
      <c r="AG586" s="185">
        <f t="shared" si="704"/>
        <v>0</v>
      </c>
      <c r="AH586" s="185">
        <f t="shared" si="704"/>
        <v>1385000000</v>
      </c>
      <c r="AI586" s="124"/>
      <c r="AJ586" s="185">
        <f t="shared" ref="AJ586:AW586" si="705">+AJ406+AJ411+AJ414+AJ415+AJ417+AJ421</f>
        <v>0</v>
      </c>
      <c r="AK586" s="185">
        <f t="shared" si="705"/>
        <v>0</v>
      </c>
      <c r="AL586" s="185">
        <f t="shared" si="705"/>
        <v>0</v>
      </c>
      <c r="AM586" s="185">
        <f t="shared" si="705"/>
        <v>0</v>
      </c>
      <c r="AN586" s="185">
        <f t="shared" si="705"/>
        <v>0</v>
      </c>
      <c r="AO586" s="185">
        <f t="shared" si="705"/>
        <v>0</v>
      </c>
      <c r="AP586" s="185">
        <f t="shared" si="705"/>
        <v>0</v>
      </c>
      <c r="AQ586" s="185">
        <f t="shared" si="705"/>
        <v>0</v>
      </c>
      <c r="AR586" s="185">
        <f t="shared" si="705"/>
        <v>0</v>
      </c>
      <c r="AS586" s="185">
        <f t="shared" si="705"/>
        <v>0</v>
      </c>
      <c r="AT586" s="185">
        <f t="shared" si="705"/>
        <v>0</v>
      </c>
      <c r="AU586" s="185">
        <f t="shared" si="705"/>
        <v>0</v>
      </c>
      <c r="AV586" s="185">
        <f t="shared" si="705"/>
        <v>0</v>
      </c>
      <c r="AW586" s="185">
        <f t="shared" si="705"/>
        <v>0</v>
      </c>
      <c r="AX586" s="124"/>
      <c r="AY586" s="161" t="e">
        <f t="shared" si="650"/>
        <v>#DIV/0!</v>
      </c>
      <c r="AZ586" s="161" t="e">
        <f t="shared" si="651"/>
        <v>#DIV/0!</v>
      </c>
      <c r="BA586" s="161"/>
      <c r="BB586" s="161"/>
      <c r="BC586" s="161"/>
      <c r="BD586" s="161"/>
      <c r="BE586" s="161"/>
      <c r="BF586" s="161"/>
      <c r="BG586" s="161"/>
      <c r="BH586" s="161"/>
      <c r="BI586" s="161"/>
      <c r="BJ586" s="161"/>
      <c r="BK586" s="161" t="e">
        <f t="shared" si="652"/>
        <v>#DIV/0!</v>
      </c>
    </row>
    <row r="587" spans="2:63">
      <c r="B587" s="178" t="str">
        <f t="shared" si="696"/>
        <v>Recursos del Balance</v>
      </c>
      <c r="C587" s="185">
        <f>+C422</f>
        <v>0</v>
      </c>
      <c r="D587" s="185">
        <f t="shared" ref="D587:G587" si="706">+D422</f>
        <v>0</v>
      </c>
      <c r="E587" s="185">
        <f t="shared" si="706"/>
        <v>0</v>
      </c>
      <c r="F587" s="185">
        <f t="shared" si="706"/>
        <v>12864830065.08</v>
      </c>
      <c r="G587" s="185">
        <f t="shared" si="706"/>
        <v>12864830065.08</v>
      </c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24"/>
      <c r="T587" s="185"/>
      <c r="U587" s="185">
        <f t="shared" ref="U587:AH587" si="707">+U422</f>
        <v>0</v>
      </c>
      <c r="V587" s="185">
        <f t="shared" si="707"/>
        <v>0</v>
      </c>
      <c r="W587" s="185">
        <f t="shared" si="707"/>
        <v>382300004.04299998</v>
      </c>
      <c r="X587" s="185">
        <f t="shared" si="707"/>
        <v>2041505732.2863331</v>
      </c>
      <c r="Y587" s="185">
        <f t="shared" si="707"/>
        <v>2889486966.1283336</v>
      </c>
      <c r="Z587" s="185">
        <f t="shared" si="707"/>
        <v>1327582704.1283336</v>
      </c>
      <c r="AA587" s="185">
        <f t="shared" si="707"/>
        <v>2271185458.0483332</v>
      </c>
      <c r="AB587" s="185">
        <f t="shared" si="707"/>
        <v>1317244568.5483332</v>
      </c>
      <c r="AC587" s="185">
        <f t="shared" si="707"/>
        <v>638658876.60333323</v>
      </c>
      <c r="AD587" s="185">
        <f t="shared" si="707"/>
        <v>429501626.43133336</v>
      </c>
      <c r="AE587" s="185">
        <f t="shared" si="707"/>
        <v>1158532064.4313333</v>
      </c>
      <c r="AF587" s="185">
        <f t="shared" si="707"/>
        <v>408832064.43133336</v>
      </c>
      <c r="AG587" s="185">
        <f t="shared" si="707"/>
        <v>0</v>
      </c>
      <c r="AH587" s="185">
        <f t="shared" si="707"/>
        <v>12864830065.08</v>
      </c>
      <c r="AI587" s="124"/>
      <c r="AJ587" s="185">
        <f t="shared" ref="AJ587:AW587" si="708">+AJ422</f>
        <v>0</v>
      </c>
      <c r="AK587" s="185">
        <f t="shared" si="708"/>
        <v>19549616.5</v>
      </c>
      <c r="AL587" s="185">
        <f t="shared" si="708"/>
        <v>0</v>
      </c>
      <c r="AM587" s="185">
        <f t="shared" si="708"/>
        <v>0</v>
      </c>
      <c r="AN587" s="185">
        <f t="shared" si="708"/>
        <v>0</v>
      </c>
      <c r="AO587" s="185">
        <f t="shared" si="708"/>
        <v>0</v>
      </c>
      <c r="AP587" s="185">
        <f t="shared" si="708"/>
        <v>0</v>
      </c>
      <c r="AQ587" s="185">
        <f t="shared" si="708"/>
        <v>0</v>
      </c>
      <c r="AR587" s="185">
        <f t="shared" si="708"/>
        <v>0</v>
      </c>
      <c r="AS587" s="185">
        <f t="shared" si="708"/>
        <v>0</v>
      </c>
      <c r="AT587" s="185">
        <f t="shared" si="708"/>
        <v>0</v>
      </c>
      <c r="AU587" s="185">
        <f t="shared" si="708"/>
        <v>0</v>
      </c>
      <c r="AV587" s="185">
        <f t="shared" si="708"/>
        <v>19549616.5</v>
      </c>
      <c r="AW587" s="185">
        <f t="shared" si="708"/>
        <v>19549616.5</v>
      </c>
      <c r="AX587" s="124"/>
      <c r="AY587" s="161" t="e">
        <f t="shared" si="650"/>
        <v>#DIV/0!</v>
      </c>
      <c r="AZ587" s="161" t="e">
        <f t="shared" si="651"/>
        <v>#DIV/0!</v>
      </c>
      <c r="BA587" s="161"/>
      <c r="BB587" s="161"/>
      <c r="BC587" s="161"/>
      <c r="BD587" s="161"/>
      <c r="BE587" s="161"/>
      <c r="BF587" s="161"/>
      <c r="BG587" s="161"/>
      <c r="BH587" s="161"/>
      <c r="BI587" s="161"/>
      <c r="BJ587" s="161"/>
      <c r="BK587" s="161" t="e">
        <f t="shared" si="652"/>
        <v>#DIV/0!</v>
      </c>
    </row>
    <row r="588" spans="2:63">
      <c r="B588" s="178" t="str">
        <f t="shared" si="696"/>
        <v>Convenios Interadministrativos</v>
      </c>
      <c r="C588" s="185">
        <f>+C507</f>
        <v>0</v>
      </c>
      <c r="D588" s="185">
        <f t="shared" ref="D588:G588" si="709">+D507</f>
        <v>0</v>
      </c>
      <c r="E588" s="185">
        <f t="shared" si="709"/>
        <v>0</v>
      </c>
      <c r="F588" s="185">
        <f t="shared" si="709"/>
        <v>15000000</v>
      </c>
      <c r="G588" s="185">
        <f t="shared" si="709"/>
        <v>15000000</v>
      </c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24"/>
      <c r="T588" s="185"/>
      <c r="U588" s="185">
        <f t="shared" ref="U588:AH588" si="710">+U507</f>
        <v>0</v>
      </c>
      <c r="V588" s="185">
        <f t="shared" si="710"/>
        <v>0</v>
      </c>
      <c r="W588" s="185">
        <f t="shared" si="710"/>
        <v>7500000</v>
      </c>
      <c r="X588" s="185">
        <f t="shared" si="710"/>
        <v>7500000</v>
      </c>
      <c r="Y588" s="185">
        <f t="shared" si="710"/>
        <v>0</v>
      </c>
      <c r="Z588" s="185">
        <f t="shared" si="710"/>
        <v>0</v>
      </c>
      <c r="AA588" s="185">
        <f t="shared" si="710"/>
        <v>0</v>
      </c>
      <c r="AB588" s="185">
        <f t="shared" si="710"/>
        <v>0</v>
      </c>
      <c r="AC588" s="185">
        <f t="shared" si="710"/>
        <v>0</v>
      </c>
      <c r="AD588" s="185">
        <f t="shared" si="710"/>
        <v>0</v>
      </c>
      <c r="AE588" s="185">
        <f t="shared" si="710"/>
        <v>0</v>
      </c>
      <c r="AF588" s="185">
        <f t="shared" si="710"/>
        <v>0</v>
      </c>
      <c r="AG588" s="185">
        <f t="shared" si="710"/>
        <v>0</v>
      </c>
      <c r="AH588" s="185">
        <f t="shared" si="710"/>
        <v>15000000</v>
      </c>
      <c r="AI588" s="124"/>
      <c r="AJ588" s="185">
        <f t="shared" ref="AJ588:AW588" si="711">+AJ507</f>
        <v>0</v>
      </c>
      <c r="AK588" s="185">
        <f t="shared" si="711"/>
        <v>0</v>
      </c>
      <c r="AL588" s="185">
        <f t="shared" si="711"/>
        <v>0</v>
      </c>
      <c r="AM588" s="185">
        <f t="shared" si="711"/>
        <v>0</v>
      </c>
      <c r="AN588" s="185">
        <f t="shared" si="711"/>
        <v>0</v>
      </c>
      <c r="AO588" s="185">
        <f t="shared" si="711"/>
        <v>0</v>
      </c>
      <c r="AP588" s="185">
        <f t="shared" si="711"/>
        <v>0</v>
      </c>
      <c r="AQ588" s="185">
        <f t="shared" si="711"/>
        <v>0</v>
      </c>
      <c r="AR588" s="185">
        <f t="shared" si="711"/>
        <v>0</v>
      </c>
      <c r="AS588" s="185">
        <f t="shared" si="711"/>
        <v>0</v>
      </c>
      <c r="AT588" s="185">
        <f t="shared" si="711"/>
        <v>0</v>
      </c>
      <c r="AU588" s="185">
        <f t="shared" si="711"/>
        <v>0</v>
      </c>
      <c r="AV588" s="185">
        <f t="shared" si="711"/>
        <v>0</v>
      </c>
      <c r="AW588" s="185">
        <f t="shared" si="711"/>
        <v>0</v>
      </c>
      <c r="AX588" s="124"/>
      <c r="AY588" s="161" t="e">
        <f t="shared" si="650"/>
        <v>#DIV/0!</v>
      </c>
      <c r="AZ588" s="161" t="e">
        <f t="shared" si="651"/>
        <v>#DIV/0!</v>
      </c>
      <c r="BA588" s="161"/>
      <c r="BB588" s="161"/>
      <c r="BC588" s="161"/>
      <c r="BD588" s="161"/>
      <c r="BE588" s="161"/>
      <c r="BF588" s="161"/>
      <c r="BG588" s="161"/>
      <c r="BH588" s="161"/>
      <c r="BI588" s="161"/>
      <c r="BJ588" s="161"/>
      <c r="BK588" s="161" t="e">
        <f t="shared" si="652"/>
        <v>#DIV/0!</v>
      </c>
    </row>
    <row r="589" spans="2:63" ht="15.75">
      <c r="B589" s="201" t="s">
        <v>1065</v>
      </c>
      <c r="C589" s="202">
        <f>+C573+C582</f>
        <v>129818642105.92</v>
      </c>
      <c r="D589" s="202">
        <f t="shared" ref="D589:G589" si="712">+D573+D582</f>
        <v>1609679170</v>
      </c>
      <c r="E589" s="202">
        <f t="shared" si="712"/>
        <v>1609679170</v>
      </c>
      <c r="F589" s="202">
        <f t="shared" si="712"/>
        <v>17762151737.5</v>
      </c>
      <c r="G589" s="202">
        <f t="shared" si="712"/>
        <v>147580793843.41998</v>
      </c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5"/>
      <c r="T589" s="202"/>
      <c r="U589" s="202">
        <f t="shared" ref="U589:AH589" si="713">+U573+U582</f>
        <v>9311189815.2391682</v>
      </c>
      <c r="V589" s="202">
        <f t="shared" si="713"/>
        <v>14621801131.006891</v>
      </c>
      <c r="W589" s="202">
        <f t="shared" si="713"/>
        <v>10927528267.838894</v>
      </c>
      <c r="X589" s="202">
        <f t="shared" si="713"/>
        <v>10729556891.857227</v>
      </c>
      <c r="Y589" s="202">
        <f t="shared" si="713"/>
        <v>11865052349.199228</v>
      </c>
      <c r="Z589" s="202">
        <f t="shared" si="713"/>
        <v>15362177922.53256</v>
      </c>
      <c r="AA589" s="202">
        <f t="shared" si="713"/>
        <v>12123268055.510893</v>
      </c>
      <c r="AB589" s="202">
        <f t="shared" si="713"/>
        <v>13066110605.144228</v>
      </c>
      <c r="AC589" s="202">
        <f t="shared" si="713"/>
        <v>10172975256.640896</v>
      </c>
      <c r="AD589" s="202">
        <f t="shared" si="713"/>
        <v>9962091515.968895</v>
      </c>
      <c r="AE589" s="202">
        <f t="shared" si="713"/>
        <v>11703161745.968895</v>
      </c>
      <c r="AF589" s="202">
        <f t="shared" si="713"/>
        <v>17695880286.51556</v>
      </c>
      <c r="AG589" s="202">
        <f t="shared" si="713"/>
        <v>23932990946.246059</v>
      </c>
      <c r="AH589" s="202">
        <f t="shared" si="713"/>
        <v>147540793843.42334</v>
      </c>
      <c r="AI589" s="205"/>
      <c r="AJ589" s="202">
        <f t="shared" ref="AJ589:AW589" si="714">+AJ573+AJ582</f>
        <v>5780310659.9799995</v>
      </c>
      <c r="AK589" s="202">
        <f t="shared" si="714"/>
        <v>11893487674.35</v>
      </c>
      <c r="AL589" s="202">
        <f t="shared" si="714"/>
        <v>0</v>
      </c>
      <c r="AM589" s="202">
        <f t="shared" si="714"/>
        <v>0</v>
      </c>
      <c r="AN589" s="202">
        <f t="shared" si="714"/>
        <v>0</v>
      </c>
      <c r="AO589" s="202">
        <f t="shared" si="714"/>
        <v>0</v>
      </c>
      <c r="AP589" s="202">
        <f t="shared" si="714"/>
        <v>0</v>
      </c>
      <c r="AQ589" s="202">
        <f t="shared" si="714"/>
        <v>0</v>
      </c>
      <c r="AR589" s="202">
        <f t="shared" si="714"/>
        <v>0</v>
      </c>
      <c r="AS589" s="202">
        <f t="shared" si="714"/>
        <v>0</v>
      </c>
      <c r="AT589" s="202">
        <f t="shared" si="714"/>
        <v>0</v>
      </c>
      <c r="AU589" s="202">
        <f t="shared" si="714"/>
        <v>0</v>
      </c>
      <c r="AV589" s="202">
        <f t="shared" si="714"/>
        <v>17673798334.330002</v>
      </c>
      <c r="AW589" s="202">
        <f t="shared" si="714"/>
        <v>17673798334.330002</v>
      </c>
      <c r="AX589" s="205"/>
      <c r="AY589" s="204">
        <f t="shared" si="650"/>
        <v>-0.37920815978644873</v>
      </c>
      <c r="AZ589" s="204">
        <f t="shared" si="651"/>
        <v>-0.18659216003637527</v>
      </c>
      <c r="BA589" s="204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>
        <f t="shared" si="652"/>
        <v>-0.26152989511316493</v>
      </c>
    </row>
    <row r="590" spans="2:63">
      <c r="C590" s="1">
        <f>+C542</f>
        <v>129818642105.92</v>
      </c>
      <c r="D590" s="1">
        <f t="shared" ref="D590:G590" si="715">+D542</f>
        <v>1609679170</v>
      </c>
      <c r="E590" s="1">
        <f t="shared" si="715"/>
        <v>1609679170</v>
      </c>
      <c r="F590" s="1">
        <f t="shared" si="715"/>
        <v>17762151737.5</v>
      </c>
      <c r="G590" s="1">
        <f t="shared" si="715"/>
        <v>147580793843.41998</v>
      </c>
      <c r="U590" s="1">
        <f t="shared" ref="U590:AH590" si="716">+U542</f>
        <v>9311189815.2391682</v>
      </c>
      <c r="V590" s="1">
        <f t="shared" si="716"/>
        <v>14621801131.006891</v>
      </c>
      <c r="W590" s="1">
        <f t="shared" si="716"/>
        <v>10927528267.838894</v>
      </c>
      <c r="X590" s="1">
        <f t="shared" si="716"/>
        <v>10729556891.857227</v>
      </c>
      <c r="Y590" s="1">
        <f t="shared" si="716"/>
        <v>11865052349.199228</v>
      </c>
      <c r="Z590" s="1">
        <f t="shared" si="716"/>
        <v>15362177922.532562</v>
      </c>
      <c r="AA590" s="1">
        <f t="shared" si="716"/>
        <v>12123268055.510893</v>
      </c>
      <c r="AB590" s="1">
        <f t="shared" si="716"/>
        <v>13066110605.144228</v>
      </c>
      <c r="AC590" s="1">
        <f t="shared" si="716"/>
        <v>10172975256.640894</v>
      </c>
      <c r="AD590" s="1">
        <f t="shared" si="716"/>
        <v>9962091515.968895</v>
      </c>
      <c r="AE590" s="1">
        <f t="shared" si="716"/>
        <v>11703161745.968895</v>
      </c>
      <c r="AF590" s="1">
        <f t="shared" si="716"/>
        <v>17695880286.515564</v>
      </c>
      <c r="AG590" s="1">
        <f t="shared" si="716"/>
        <v>23932990946.246059</v>
      </c>
      <c r="AH590" s="1">
        <f t="shared" si="716"/>
        <v>147540793843.42334</v>
      </c>
      <c r="AJ590" s="1">
        <f t="shared" ref="AJ590:AW590" si="717">+AJ542</f>
        <v>5780310659.9799995</v>
      </c>
      <c r="AK590" s="1">
        <f t="shared" si="717"/>
        <v>11893487674.35</v>
      </c>
      <c r="AL590" s="1">
        <f t="shared" si="717"/>
        <v>0</v>
      </c>
      <c r="AM590" s="1">
        <f t="shared" si="717"/>
        <v>0</v>
      </c>
      <c r="AN590" s="1">
        <f t="shared" si="717"/>
        <v>0</v>
      </c>
      <c r="AO590" s="1">
        <f t="shared" si="717"/>
        <v>0</v>
      </c>
      <c r="AP590" s="1">
        <f t="shared" si="717"/>
        <v>0</v>
      </c>
      <c r="AQ590" s="1">
        <f t="shared" si="717"/>
        <v>0</v>
      </c>
      <c r="AR590" s="1">
        <f t="shared" si="717"/>
        <v>0</v>
      </c>
      <c r="AS590" s="1">
        <f t="shared" si="717"/>
        <v>0</v>
      </c>
      <c r="AT590" s="1">
        <f t="shared" si="717"/>
        <v>0</v>
      </c>
      <c r="AU590" s="1">
        <f t="shared" si="717"/>
        <v>0</v>
      </c>
      <c r="AV590" s="1">
        <f t="shared" si="717"/>
        <v>17673798334.330002</v>
      </c>
      <c r="AW590" s="1">
        <f t="shared" si="717"/>
        <v>17673798334.330002</v>
      </c>
    </row>
    <row r="591" spans="2:63">
      <c r="C591" s="1">
        <f>++C590-C589</f>
        <v>0</v>
      </c>
      <c r="D591" s="1">
        <f t="shared" ref="D591:G591" si="718">++D590-D589</f>
        <v>0</v>
      </c>
      <c r="E591" s="1">
        <f t="shared" si="718"/>
        <v>0</v>
      </c>
      <c r="F591" s="1">
        <f t="shared" si="718"/>
        <v>0</v>
      </c>
      <c r="G591" s="1">
        <f t="shared" si="718"/>
        <v>0</v>
      </c>
      <c r="U591" s="1">
        <f t="shared" ref="U591:AH591" si="719">++U590-U589</f>
        <v>0</v>
      </c>
      <c r="V591" s="1">
        <f t="shared" si="719"/>
        <v>0</v>
      </c>
      <c r="W591" s="1">
        <f t="shared" si="719"/>
        <v>0</v>
      </c>
      <c r="X591" s="1">
        <f t="shared" si="719"/>
        <v>0</v>
      </c>
      <c r="Y591" s="1">
        <f t="shared" si="719"/>
        <v>0</v>
      </c>
      <c r="Z591" s="1">
        <f t="shared" si="719"/>
        <v>0</v>
      </c>
      <c r="AA591" s="1">
        <f t="shared" si="719"/>
        <v>0</v>
      </c>
      <c r="AB591" s="1">
        <f t="shared" si="719"/>
        <v>0</v>
      </c>
      <c r="AC591" s="1">
        <f t="shared" si="719"/>
        <v>0</v>
      </c>
      <c r="AD591" s="1">
        <f t="shared" si="719"/>
        <v>0</v>
      </c>
      <c r="AE591" s="1">
        <f t="shared" si="719"/>
        <v>0</v>
      </c>
      <c r="AF591" s="1">
        <f t="shared" si="719"/>
        <v>0</v>
      </c>
      <c r="AG591" s="1">
        <f t="shared" si="719"/>
        <v>0</v>
      </c>
      <c r="AH591" s="1">
        <f t="shared" si="719"/>
        <v>0</v>
      </c>
      <c r="AJ591" s="1">
        <f t="shared" ref="AJ591" si="720">++AJ590-AJ589</f>
        <v>0</v>
      </c>
      <c r="AK591" s="1">
        <f t="shared" ref="AK591" si="721">++AK590-AK589</f>
        <v>0</v>
      </c>
      <c r="AL591" s="1">
        <f t="shared" ref="AL591" si="722">++AL590-AL589</f>
        <v>0</v>
      </c>
      <c r="AM591" s="1">
        <f t="shared" ref="AM591" si="723">++AM590-AM589</f>
        <v>0</v>
      </c>
      <c r="AN591" s="1">
        <f t="shared" ref="AN591" si="724">++AN590-AN589</f>
        <v>0</v>
      </c>
      <c r="AO591" s="1">
        <f t="shared" ref="AO591" si="725">++AO590-AO589</f>
        <v>0</v>
      </c>
      <c r="AP591" s="1">
        <f t="shared" ref="AP591" si="726">++AP590-AP589</f>
        <v>0</v>
      </c>
      <c r="AQ591" s="1">
        <f t="shared" ref="AQ591" si="727">++AQ590-AQ589</f>
        <v>0</v>
      </c>
      <c r="AR591" s="1">
        <f t="shared" ref="AR591" si="728">++AR590-AR589</f>
        <v>0</v>
      </c>
      <c r="AS591" s="1">
        <f t="shared" ref="AS591" si="729">++AS590-AS589</f>
        <v>0</v>
      </c>
      <c r="AT591" s="1">
        <f t="shared" ref="AT591" si="730">++AT590-AT589</f>
        <v>0</v>
      </c>
      <c r="AU591" s="1">
        <f t="shared" ref="AU591" si="731">++AU590-AU589</f>
        <v>0</v>
      </c>
      <c r="AV591" s="1">
        <f t="shared" ref="AV591" si="732">++AV590-AV589</f>
        <v>0</v>
      </c>
      <c r="AW591" s="1">
        <f t="shared" ref="AW591" si="733">++AW590-AW589</f>
        <v>0</v>
      </c>
    </row>
  </sheetData>
  <autoFilter ref="A7:BL509"/>
  <mergeCells count="11">
    <mergeCell ref="A513:F513"/>
    <mergeCell ref="U540:AH540"/>
    <mergeCell ref="AJ540:AW540"/>
    <mergeCell ref="AY540:BK540"/>
    <mergeCell ref="B540:G540"/>
    <mergeCell ref="U571:AI571"/>
    <mergeCell ref="AJ571:AW571"/>
    <mergeCell ref="AY571:BK571"/>
    <mergeCell ref="T6:AH6"/>
    <mergeCell ref="AJ6:AW6"/>
    <mergeCell ref="AY6:BK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B30" sqref="B30"/>
    </sheetView>
  </sheetViews>
  <sheetFormatPr baseColWidth="10" defaultRowHeight="15"/>
  <cols>
    <col min="1" max="1" width="44.7109375" customWidth="1"/>
    <col min="2" max="2" width="20.5703125" customWidth="1"/>
    <col min="3" max="3" width="18.42578125" customWidth="1"/>
    <col min="4" max="4" width="2.5703125" customWidth="1"/>
    <col min="5" max="5" width="14.140625" customWidth="1"/>
    <col min="6" max="6" width="15.140625" customWidth="1"/>
  </cols>
  <sheetData>
    <row r="1" spans="1:6">
      <c r="A1" s="226" t="s">
        <v>1066</v>
      </c>
      <c r="B1" s="226"/>
      <c r="C1" s="226"/>
      <c r="D1" s="226"/>
      <c r="E1" s="226"/>
      <c r="F1" s="226"/>
    </row>
    <row r="2" spans="1:6">
      <c r="A2" s="226"/>
      <c r="B2" s="226"/>
      <c r="C2" s="226"/>
      <c r="D2" s="226"/>
      <c r="E2" s="226"/>
      <c r="F2" s="226"/>
    </row>
    <row r="3" spans="1:6">
      <c r="A3" s="226"/>
      <c r="B3" s="226"/>
      <c r="C3" s="226"/>
      <c r="D3" s="226"/>
      <c r="E3" s="226"/>
      <c r="F3" s="226"/>
    </row>
    <row r="4" spans="1:6" ht="45">
      <c r="A4" s="206" t="s">
        <v>1049</v>
      </c>
      <c r="B4" s="207" t="str">
        <f>+'PAC INGRESOS'!AC164</f>
        <v>TOTAL PAC PROYECTADO A FEBRERO</v>
      </c>
      <c r="C4" s="207" t="str">
        <f>+'PAC INGRESOS'!AR164</f>
        <v>TOTAL PAC EJECUTADO ENERO A FEBRERO</v>
      </c>
      <c r="D4" s="227"/>
      <c r="E4" s="207" t="s">
        <v>1067</v>
      </c>
      <c r="F4" s="207" t="s">
        <v>1068</v>
      </c>
    </row>
    <row r="5" spans="1:6">
      <c r="A5" s="208" t="s">
        <v>1050</v>
      </c>
      <c r="B5" s="209">
        <f>+'PAC INGRESOS'!AC165</f>
        <v>19859815471.296375</v>
      </c>
      <c r="C5" s="209">
        <f>+'PAC INGRESOS'!AR165</f>
        <v>20378477406.100002</v>
      </c>
      <c r="D5" s="228"/>
      <c r="E5" s="210">
        <f>+C5-B5</f>
        <v>518661934.80362701</v>
      </c>
      <c r="F5" s="211">
        <f>(C5-B5)/B5</f>
        <v>2.6116150754434513E-2</v>
      </c>
    </row>
    <row r="6" spans="1:6">
      <c r="A6" s="212" t="s">
        <v>1051</v>
      </c>
      <c r="B6" s="213">
        <f>+'PAC INGRESOS'!AC166</f>
        <v>2529053440.2743998</v>
      </c>
      <c r="C6" s="213">
        <f>+'PAC INGRESOS'!AR166</f>
        <v>2746561699</v>
      </c>
      <c r="D6" s="228"/>
      <c r="E6" s="214">
        <f t="shared" ref="E6:E15" si="0">+C6-B6</f>
        <v>217508258.72560024</v>
      </c>
      <c r="F6" s="215">
        <f t="shared" ref="F6:F15" si="1">(C6-B6)/B6</f>
        <v>8.6003820742514961E-2</v>
      </c>
    </row>
    <row r="7" spans="1:6">
      <c r="A7" s="212" t="s">
        <v>1052</v>
      </c>
      <c r="B7" s="213">
        <f>+'PAC INGRESOS'!AC167</f>
        <v>12762644331.568001</v>
      </c>
      <c r="C7" s="213">
        <f>+'PAC INGRESOS'!AR167</f>
        <v>13114799790</v>
      </c>
      <c r="D7" s="228"/>
      <c r="E7" s="214">
        <f t="shared" si="0"/>
        <v>352155458.43199921</v>
      </c>
      <c r="F7" s="215">
        <f t="shared" si="1"/>
        <v>2.7592671963830702E-2</v>
      </c>
    </row>
    <row r="8" spans="1:6">
      <c r="A8" s="212" t="s">
        <v>1055</v>
      </c>
      <c r="B8" s="213">
        <f>+'PAC INGRESOS'!AC168</f>
        <v>4482747610.04</v>
      </c>
      <c r="C8" s="213">
        <f>+'PAC INGRESOS'!AR168</f>
        <v>4482747610.04</v>
      </c>
      <c r="D8" s="228"/>
      <c r="E8" s="214">
        <f t="shared" si="0"/>
        <v>0</v>
      </c>
      <c r="F8" s="215">
        <f t="shared" si="1"/>
        <v>0</v>
      </c>
    </row>
    <row r="9" spans="1:6">
      <c r="A9" s="212" t="s">
        <v>1053</v>
      </c>
      <c r="B9" s="213">
        <f>+'PAC INGRESOS'!AC169</f>
        <v>85370089.413973346</v>
      </c>
      <c r="C9" s="213">
        <f>+'PAC INGRESOS'!AR169</f>
        <v>34368307.060000002</v>
      </c>
      <c r="D9" s="228"/>
      <c r="E9" s="214">
        <f t="shared" si="0"/>
        <v>-51001782.353973344</v>
      </c>
      <c r="F9" s="215">
        <f t="shared" si="1"/>
        <v>-0.59741980714881848</v>
      </c>
    </row>
    <row r="10" spans="1:6" s="91" customFormat="1">
      <c r="A10" s="208" t="s">
        <v>1054</v>
      </c>
      <c r="B10" s="209">
        <f>+'PAC INGRESOS'!AC170</f>
        <v>13362737461.299999</v>
      </c>
      <c r="C10" s="209">
        <f>+'PAC INGRESOS'!AR170</f>
        <v>13714116194.859999</v>
      </c>
      <c r="D10" s="228"/>
      <c r="E10" s="210">
        <f t="shared" si="0"/>
        <v>351378733.55999947</v>
      </c>
      <c r="F10" s="211">
        <f t="shared" si="1"/>
        <v>2.6295415484860949E-2</v>
      </c>
    </row>
    <row r="11" spans="1:6">
      <c r="A11" s="212" t="s">
        <v>1056</v>
      </c>
      <c r="B11" s="213">
        <f>+'PAC INGRESOS'!AC171</f>
        <v>0</v>
      </c>
      <c r="C11" s="213">
        <f>+'PAC INGRESOS'!AR171</f>
        <v>0</v>
      </c>
      <c r="D11" s="228"/>
      <c r="E11" s="214">
        <f t="shared" si="0"/>
        <v>0</v>
      </c>
      <c r="F11" s="215" t="e">
        <f t="shared" si="1"/>
        <v>#DIV/0!</v>
      </c>
    </row>
    <row r="12" spans="1:6">
      <c r="A12" s="212" t="s">
        <v>1057</v>
      </c>
      <c r="B12" s="213">
        <f>+'PAC INGRESOS'!AC172</f>
        <v>83333333.340000004</v>
      </c>
      <c r="C12" s="213">
        <f>+'PAC INGRESOS'!AR172</f>
        <v>0</v>
      </c>
      <c r="D12" s="228"/>
      <c r="E12" s="214">
        <f t="shared" si="0"/>
        <v>-83333333.340000004</v>
      </c>
      <c r="F12" s="215">
        <f t="shared" si="1"/>
        <v>-1</v>
      </c>
    </row>
    <row r="13" spans="1:6">
      <c r="A13" s="212" t="s">
        <v>979</v>
      </c>
      <c r="B13" s="213">
        <f>+'PAC INGRESOS'!AC173</f>
        <v>12328404127.959999</v>
      </c>
      <c r="C13" s="213">
        <f>+'PAC INGRESOS'!AR173</f>
        <v>12328404127.959999</v>
      </c>
      <c r="D13" s="228"/>
      <c r="E13" s="214">
        <f t="shared" si="0"/>
        <v>0</v>
      </c>
      <c r="F13" s="215">
        <f t="shared" si="1"/>
        <v>0</v>
      </c>
    </row>
    <row r="14" spans="1:6">
      <c r="A14" s="212" t="s">
        <v>1058</v>
      </c>
      <c r="B14" s="213">
        <f>+'PAC INGRESOS'!AC174</f>
        <v>951000000</v>
      </c>
      <c r="C14" s="213">
        <f>+'PAC INGRESOS'!AR174</f>
        <v>1385712066.9000001</v>
      </c>
      <c r="D14" s="228"/>
      <c r="E14" s="214">
        <f t="shared" si="0"/>
        <v>434712066.9000001</v>
      </c>
      <c r="F14" s="215">
        <f t="shared" si="1"/>
        <v>0.45711048044164049</v>
      </c>
    </row>
    <row r="15" spans="1:6" s="91" customFormat="1">
      <c r="A15" s="208" t="s">
        <v>1059</v>
      </c>
      <c r="B15" s="209">
        <f>+'PAC INGRESOS'!AC175</f>
        <v>33222552932.596375</v>
      </c>
      <c r="C15" s="209">
        <f>+'PAC INGRESOS'!AR175</f>
        <v>34092593600.959999</v>
      </c>
      <c r="D15" s="229"/>
      <c r="E15" s="210">
        <f t="shared" si="0"/>
        <v>870040668.36362457</v>
      </c>
      <c r="F15" s="211">
        <f t="shared" si="1"/>
        <v>2.6188254410454484E-2</v>
      </c>
    </row>
    <row r="17" spans="1:6" s="91" customFormat="1" ht="45">
      <c r="A17" s="206" t="s">
        <v>1049</v>
      </c>
      <c r="B17" s="207" t="str">
        <f>+'PAC GASTOS'!AG572</f>
        <v>TOTAL PAC PROYECTADO A FEBRERO</v>
      </c>
      <c r="C17" s="207" t="str">
        <f>+'PAC GASTOS'!AV572</f>
        <v>TOTAL PAC EJECUTADO ENERO A FEBRERO</v>
      </c>
      <c r="D17" s="230"/>
      <c r="E17" s="207" t="s">
        <v>1067</v>
      </c>
      <c r="F17" s="207" t="s">
        <v>1068</v>
      </c>
    </row>
    <row r="18" spans="1:6" s="91" customFormat="1">
      <c r="A18" s="208" t="s">
        <v>1050</v>
      </c>
      <c r="B18" s="209">
        <f>+'PAC GASTOS'!AG573</f>
        <v>23932990946.246059</v>
      </c>
      <c r="C18" s="209">
        <f>+'PAC GASTOS'!AV573</f>
        <v>17653248717.830002</v>
      </c>
      <c r="D18" s="230"/>
      <c r="E18" s="210">
        <f t="shared" ref="E18:E34" si="2">+C18-B18</f>
        <v>-6279742228.4160576</v>
      </c>
      <c r="F18" s="211">
        <f t="shared" ref="F18:F34" si="3">(C18-B18)/B18</f>
        <v>-0.26238852647044719</v>
      </c>
    </row>
    <row r="19" spans="1:6">
      <c r="A19" s="212" t="s">
        <v>9</v>
      </c>
      <c r="B19" s="213">
        <f>+'PAC GASTOS'!AG574</f>
        <v>20902201616.639999</v>
      </c>
      <c r="C19" s="213">
        <f>+'PAC GASTOS'!AV574</f>
        <v>16529463511.34</v>
      </c>
      <c r="D19" s="230"/>
      <c r="E19" s="213">
        <f t="shared" si="2"/>
        <v>-4372738105.2999992</v>
      </c>
      <c r="F19" s="215">
        <f t="shared" si="3"/>
        <v>-0.2091998816918364</v>
      </c>
    </row>
    <row r="20" spans="1:6">
      <c r="A20" s="212" t="s">
        <v>107</v>
      </c>
      <c r="B20" s="213">
        <f>+'PAC GASTOS'!AG575</f>
        <v>2843628138.9157572</v>
      </c>
      <c r="C20" s="213">
        <f>+'PAC GASTOS'!AV575</f>
        <v>662226240.49000001</v>
      </c>
      <c r="D20" s="230"/>
      <c r="E20" s="213">
        <f t="shared" si="2"/>
        <v>-2181401898.4257574</v>
      </c>
      <c r="F20" s="215">
        <f t="shared" si="3"/>
        <v>-0.76711925464962549</v>
      </c>
    </row>
    <row r="21" spans="1:6">
      <c r="A21" s="212" t="s">
        <v>601</v>
      </c>
      <c r="B21" s="213">
        <f>+'PAC GASTOS'!AG576</f>
        <v>21666666.666666668</v>
      </c>
      <c r="C21" s="213">
        <f>+'PAC GASTOS'!AV576</f>
        <v>32418506</v>
      </c>
      <c r="D21" s="230"/>
      <c r="E21" s="213">
        <f t="shared" si="2"/>
        <v>10751839.333333332</v>
      </c>
      <c r="F21" s="215">
        <f t="shared" si="3"/>
        <v>0.49623873846153838</v>
      </c>
    </row>
    <row r="22" spans="1:6">
      <c r="A22" s="212" t="s">
        <v>453</v>
      </c>
      <c r="B22" s="213">
        <f>+'PAC GASTOS'!AG577</f>
        <v>66666666.659999996</v>
      </c>
      <c r="C22" s="213">
        <f>+'PAC GASTOS'!AV577</f>
        <v>350338813</v>
      </c>
      <c r="D22" s="230"/>
      <c r="E22" s="213">
        <f t="shared" si="2"/>
        <v>283672146.34000003</v>
      </c>
      <c r="F22" s="215">
        <f t="shared" si="3"/>
        <v>4.2550821955255094</v>
      </c>
    </row>
    <row r="23" spans="1:6">
      <c r="A23" s="212" t="s">
        <v>603</v>
      </c>
      <c r="B23" s="213">
        <f>+'PAC GASTOS'!AG578</f>
        <v>0</v>
      </c>
      <c r="C23" s="213">
        <f>+'PAC GASTOS'!AV578</f>
        <v>0</v>
      </c>
      <c r="D23" s="230"/>
      <c r="E23" s="213">
        <f t="shared" si="2"/>
        <v>0</v>
      </c>
      <c r="F23" s="215" t="e">
        <f t="shared" si="3"/>
        <v>#DIV/0!</v>
      </c>
    </row>
    <row r="24" spans="1:6">
      <c r="A24" s="212" t="s">
        <v>604</v>
      </c>
      <c r="B24" s="213">
        <f>+'PAC GASTOS'!AG579</f>
        <v>87464221</v>
      </c>
      <c r="C24" s="213">
        <f>+'PAC GASTOS'!AV579</f>
        <v>75287099</v>
      </c>
      <c r="D24" s="230"/>
      <c r="E24" s="213">
        <f t="shared" si="2"/>
        <v>-12177122</v>
      </c>
      <c r="F24" s="215">
        <f t="shared" si="3"/>
        <v>-0.13922403767821817</v>
      </c>
    </row>
    <row r="25" spans="1:6">
      <c r="A25" s="212" t="s">
        <v>605</v>
      </c>
      <c r="B25" s="213">
        <f>+'PAC GASTOS'!AG580</f>
        <v>0</v>
      </c>
      <c r="C25" s="213">
        <f>+'PAC GASTOS'!AV580</f>
        <v>0</v>
      </c>
      <c r="D25" s="230"/>
      <c r="E25" s="213">
        <f t="shared" si="2"/>
        <v>0</v>
      </c>
      <c r="F25" s="215" t="e">
        <f t="shared" si="3"/>
        <v>#DIV/0!</v>
      </c>
    </row>
    <row r="26" spans="1:6">
      <c r="A26" s="212" t="s">
        <v>606</v>
      </c>
      <c r="B26" s="213">
        <f>+'PAC GASTOS'!AG581</f>
        <v>11363636.363636363</v>
      </c>
      <c r="C26" s="213">
        <f>+'PAC GASTOS'!AV581</f>
        <v>3514548</v>
      </c>
      <c r="D26" s="230"/>
      <c r="E26" s="213">
        <f t="shared" si="2"/>
        <v>-7849088.3636363633</v>
      </c>
      <c r="F26" s="215">
        <f t="shared" si="3"/>
        <v>-0.69071977600000001</v>
      </c>
    </row>
    <row r="27" spans="1:6" s="91" customFormat="1">
      <c r="A27" s="208" t="s">
        <v>1054</v>
      </c>
      <c r="B27" s="209">
        <f>+'PAC GASTOS'!AG582</f>
        <v>0</v>
      </c>
      <c r="C27" s="209">
        <f>+'PAC GASTOS'!AV582</f>
        <v>20549616.5</v>
      </c>
      <c r="D27" s="230"/>
      <c r="E27" s="210">
        <f t="shared" si="2"/>
        <v>20549616.5</v>
      </c>
      <c r="F27" s="211" t="e">
        <f t="shared" si="3"/>
        <v>#DIV/0!</v>
      </c>
    </row>
    <row r="28" spans="1:6">
      <c r="A28" s="212" t="s">
        <v>603</v>
      </c>
      <c r="B28" s="213">
        <f>+'PAC GASTOS'!AG583</f>
        <v>0</v>
      </c>
      <c r="C28" s="213">
        <f>+'PAC GASTOS'!AV583</f>
        <v>0</v>
      </c>
      <c r="D28" s="230"/>
      <c r="E28" s="213">
        <f t="shared" si="2"/>
        <v>0</v>
      </c>
      <c r="F28" s="215" t="e">
        <f t="shared" si="3"/>
        <v>#DIV/0!</v>
      </c>
    </row>
    <row r="29" spans="1:6">
      <c r="A29" s="212" t="s">
        <v>604</v>
      </c>
      <c r="B29" s="213">
        <f>+'PAC GASTOS'!AG584</f>
        <v>0</v>
      </c>
      <c r="C29" s="213">
        <f>+'PAC GASTOS'!AV584</f>
        <v>1000000</v>
      </c>
      <c r="D29" s="230"/>
      <c r="E29" s="213">
        <f t="shared" si="2"/>
        <v>1000000</v>
      </c>
      <c r="F29" s="215" t="e">
        <f t="shared" si="3"/>
        <v>#DIV/0!</v>
      </c>
    </row>
    <row r="30" spans="1:6">
      <c r="A30" s="212" t="s">
        <v>605</v>
      </c>
      <c r="B30" s="213">
        <f>+'PAC GASTOS'!AG585</f>
        <v>0</v>
      </c>
      <c r="C30" s="213">
        <f>+'PAC GASTOS'!AV585</f>
        <v>0</v>
      </c>
      <c r="D30" s="230"/>
      <c r="E30" s="213">
        <f t="shared" si="2"/>
        <v>0</v>
      </c>
      <c r="F30" s="215" t="e">
        <f t="shared" si="3"/>
        <v>#DIV/0!</v>
      </c>
    </row>
    <row r="31" spans="1:6">
      <c r="A31" s="212" t="s">
        <v>606</v>
      </c>
      <c r="B31" s="213">
        <f>+'PAC GASTOS'!AG586</f>
        <v>0</v>
      </c>
      <c r="C31" s="213">
        <f>+'PAC GASTOS'!AV586</f>
        <v>0</v>
      </c>
      <c r="D31" s="230"/>
      <c r="E31" s="213">
        <f t="shared" si="2"/>
        <v>0</v>
      </c>
      <c r="F31" s="215" t="e">
        <f t="shared" si="3"/>
        <v>#DIV/0!</v>
      </c>
    </row>
    <row r="32" spans="1:6">
      <c r="A32" s="212" t="s">
        <v>979</v>
      </c>
      <c r="B32" s="213">
        <f>+'PAC GASTOS'!AG587</f>
        <v>0</v>
      </c>
      <c r="C32" s="213">
        <f>+'PAC GASTOS'!AV587</f>
        <v>19549616.5</v>
      </c>
      <c r="D32" s="230"/>
      <c r="E32" s="213">
        <f t="shared" si="2"/>
        <v>19549616.5</v>
      </c>
      <c r="F32" s="215" t="e">
        <f t="shared" si="3"/>
        <v>#DIV/0!</v>
      </c>
    </row>
    <row r="33" spans="1:6">
      <c r="A33" s="212" t="s">
        <v>980</v>
      </c>
      <c r="B33" s="213">
        <f>+'PAC GASTOS'!AG588</f>
        <v>0</v>
      </c>
      <c r="C33" s="213">
        <f>+'PAC GASTOS'!AV588</f>
        <v>0</v>
      </c>
      <c r="D33" s="230"/>
      <c r="E33" s="213">
        <f t="shared" si="2"/>
        <v>0</v>
      </c>
      <c r="F33" s="215" t="e">
        <f t="shared" si="3"/>
        <v>#DIV/0!</v>
      </c>
    </row>
    <row r="34" spans="1:6" s="91" customFormat="1">
      <c r="A34" s="208" t="s">
        <v>1065</v>
      </c>
      <c r="B34" s="209">
        <f>+'PAC GASTOS'!AG589</f>
        <v>23932990946.246059</v>
      </c>
      <c r="C34" s="209">
        <f>+'PAC GASTOS'!AV589</f>
        <v>17673798334.330002</v>
      </c>
      <c r="D34" s="230"/>
      <c r="E34" s="210">
        <f t="shared" si="2"/>
        <v>-6259192611.9160576</v>
      </c>
      <c r="F34" s="211">
        <f t="shared" si="3"/>
        <v>-0.26152989511316493</v>
      </c>
    </row>
  </sheetData>
  <mergeCells count="3">
    <mergeCell ref="A1:F3"/>
    <mergeCell ref="D4:D15"/>
    <mergeCell ref="D17:D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EJEC-ING-FEBRERO-2021</vt:lpstr>
      <vt:lpstr>EJEC-GASTOS FEBRERO -2021</vt:lpstr>
      <vt:lpstr>PAC INGRESOS</vt:lpstr>
      <vt:lpstr>PAC GASTOS</vt:lpstr>
      <vt:lpstr>COMPARATIVO PAC ING-GASTOS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LUISC</cp:lastModifiedBy>
  <dcterms:created xsi:type="dcterms:W3CDTF">2021-02-19T17:35:02Z</dcterms:created>
  <dcterms:modified xsi:type="dcterms:W3CDTF">2021-11-19T13:15:50Z</dcterms:modified>
</cp:coreProperties>
</file>