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Documents\CONTRATACION (AIDA) 2019\INVITACIONES 2019\MENOR CUANTIA 2019\016-19\"/>
    </mc:Choice>
  </mc:AlternateContent>
  <bookViews>
    <workbookView xWindow="0" yWindow="0" windowWidth="17280" windowHeight="6492" firstSheet="1" activeTab="3"/>
  </bookViews>
  <sheets>
    <sheet name="DAÑOS MATERIALES" sheetId="3" r:id="rId1"/>
    <sheet name="RESPONSABILIDAD CIVIL " sheetId="4" r:id="rId2"/>
    <sheet name="SERVIDORES PUBLICOS" sheetId="5" r:id="rId3"/>
    <sheet name="MANEJO" sheetId="6" r:id="rId4"/>
    <sheet name="CASCO" sheetId="7" r:id="rId5"/>
    <sheet name="AUTOMOVILES" sheetId="8" r:id="rId6"/>
    <sheet name="PASAJEROS" sheetId="10" r:id="rId7"/>
    <sheet name="RC PROFESIONAL" sheetId="11" r:id="rId8"/>
    <sheet name="IRF" sheetId="12" r:id="rId9"/>
    <sheet name="Cibernetico" sheetId="21" r:id="rId10"/>
    <sheet name="Maquinaria y Equipo" sheetId="22" r:id="rId11"/>
    <sheet name="ATENCION" sheetId="17" r:id="rId12"/>
    <sheet name="DDUCI" sheetId="19" r:id="rId13"/>
    <sheet name="PRECIO" sheetId="20" r:id="rId14"/>
    <sheet name="FINAL" sheetId="18" r:id="rId15"/>
  </sheets>
  <externalReferences>
    <externalReference r:id="rId16"/>
    <externalReference r:id="rId17"/>
    <externalReference r:id="rId18"/>
  </externalReferences>
  <definedNames>
    <definedName name="_xlnm._FilterDatabase" localSheetId="0" hidden="1">'DAÑOS MATERIALES'!$A$13:$F$83</definedName>
    <definedName name="_xlnm.Print_Area" localSheetId="11">ATENCION!$B$3:$G$18</definedName>
    <definedName name="_xlnm.Print_Area" localSheetId="0">'DAÑOS MATERIALES'!$A$3:$F$90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0" i="19" l="1"/>
  <c r="D22" i="19"/>
  <c r="D12" i="19"/>
  <c r="D47" i="4" l="1"/>
  <c r="G17" i="17" l="1"/>
  <c r="R16" i="18" s="1"/>
  <c r="G16" i="17" l="1"/>
  <c r="R17" i="18" s="1"/>
  <c r="G42" i="19"/>
  <c r="E42" i="19"/>
  <c r="D37" i="19"/>
  <c r="D41" i="19"/>
  <c r="D40" i="19"/>
  <c r="D39" i="19"/>
  <c r="D42" i="19" s="1"/>
  <c r="J16" i="18" s="1"/>
  <c r="F58" i="22"/>
  <c r="H16" i="18" s="1"/>
  <c r="G16" i="18" l="1"/>
  <c r="F16" i="18" s="1"/>
  <c r="E39" i="21"/>
  <c r="H17" i="18" s="1"/>
  <c r="C39" i="21"/>
  <c r="G38" i="19" l="1"/>
  <c r="E38" i="19"/>
  <c r="D38" i="19"/>
  <c r="J17" i="18" s="1"/>
  <c r="G17" i="18" s="1"/>
  <c r="F17" i="18" s="1"/>
  <c r="G19" i="20" l="1"/>
  <c r="H19" i="20" s="1"/>
  <c r="G20" i="20"/>
  <c r="H18" i="20"/>
  <c r="F9" i="20"/>
  <c r="G15" i="19" l="1"/>
  <c r="E15" i="19"/>
  <c r="F21" i="20" l="1"/>
  <c r="H20" i="20"/>
  <c r="G17" i="20"/>
  <c r="H17" i="20" s="1"/>
  <c r="G16" i="20"/>
  <c r="H16" i="20" s="1"/>
  <c r="G15" i="20"/>
  <c r="H15" i="20" s="1"/>
  <c r="G14" i="20"/>
  <c r="H14" i="20" s="1"/>
  <c r="G13" i="20"/>
  <c r="H13" i="20" s="1"/>
  <c r="G12" i="20"/>
  <c r="H12" i="20" s="1"/>
  <c r="G11" i="20"/>
  <c r="H11" i="20" s="1"/>
  <c r="G10" i="20"/>
  <c r="H10" i="20" s="1"/>
  <c r="G9" i="20"/>
  <c r="G36" i="19"/>
  <c r="E36" i="19"/>
  <c r="D35" i="19"/>
  <c r="D36" i="19" s="1"/>
  <c r="G34" i="19"/>
  <c r="E34" i="19"/>
  <c r="D33" i="19"/>
  <c r="D34" i="19" s="1"/>
  <c r="J15" i="18" s="1"/>
  <c r="E32" i="19"/>
  <c r="D31" i="19"/>
  <c r="D32" i="19" s="1"/>
  <c r="J14" i="18" s="1"/>
  <c r="G30" i="19"/>
  <c r="E30" i="19"/>
  <c r="D29" i="19"/>
  <c r="D30" i="19" s="1"/>
  <c r="G28" i="19"/>
  <c r="E28" i="19"/>
  <c r="D27" i="19"/>
  <c r="D28" i="19" s="1"/>
  <c r="J12" i="18" s="1"/>
  <c r="G26" i="19"/>
  <c r="E26" i="19"/>
  <c r="D25" i="19"/>
  <c r="D26" i="19" s="1"/>
  <c r="J11" i="18" s="1"/>
  <c r="G24" i="19"/>
  <c r="E24" i="19"/>
  <c r="D23" i="19"/>
  <c r="G21" i="19"/>
  <c r="E21" i="19"/>
  <c r="D21" i="19"/>
  <c r="G19" i="19"/>
  <c r="E19" i="19"/>
  <c r="D18" i="19"/>
  <c r="D17" i="19"/>
  <c r="D16" i="19"/>
  <c r="D14" i="19"/>
  <c r="D13" i="19"/>
  <c r="D11" i="19"/>
  <c r="D10" i="19"/>
  <c r="D9" i="19"/>
  <c r="D8" i="19"/>
  <c r="D7" i="19"/>
  <c r="D6" i="19"/>
  <c r="D5" i="19"/>
  <c r="D4" i="19"/>
  <c r="E20" i="18"/>
  <c r="D20" i="18"/>
  <c r="O18" i="18"/>
  <c r="N18" i="18"/>
  <c r="I18" i="18"/>
  <c r="O15" i="18"/>
  <c r="N15" i="18"/>
  <c r="O12" i="18"/>
  <c r="N12" i="18"/>
  <c r="M12" i="18"/>
  <c r="I12" i="18"/>
  <c r="R11" i="18"/>
  <c r="O11" i="18"/>
  <c r="N11" i="18"/>
  <c r="M11" i="18"/>
  <c r="O10" i="18"/>
  <c r="N10" i="18"/>
  <c r="M10" i="18"/>
  <c r="O8" i="18"/>
  <c r="N8" i="18"/>
  <c r="M8" i="18"/>
  <c r="I8" i="18"/>
  <c r="O7" i="18"/>
  <c r="L7" i="18" s="1"/>
  <c r="K7" i="18" s="1"/>
  <c r="K20" i="18" s="1"/>
  <c r="N7" i="18"/>
  <c r="M7" i="18"/>
  <c r="I7" i="18"/>
  <c r="D24" i="19" l="1"/>
  <c r="J10" i="18" s="1"/>
  <c r="L12" i="18"/>
  <c r="K12" i="18" s="1"/>
  <c r="L11" i="18"/>
  <c r="K11" i="18" s="1"/>
  <c r="L8" i="18"/>
  <c r="K8" i="18" s="1"/>
  <c r="L10" i="18"/>
  <c r="K10" i="18" s="1"/>
  <c r="L15" i="18"/>
  <c r="K15" i="18" s="1"/>
  <c r="L18" i="18"/>
  <c r="K18" i="18" s="1"/>
  <c r="D15" i="19"/>
  <c r="G21" i="20"/>
  <c r="H21" i="20"/>
  <c r="D19" i="19" l="1"/>
  <c r="J8" i="18" s="1"/>
  <c r="J7" i="18"/>
  <c r="D83" i="3"/>
  <c r="G18" i="17" l="1"/>
  <c r="G18" i="18" s="1"/>
  <c r="F18" i="18" s="1"/>
  <c r="G15" i="17"/>
  <c r="R15" i="18" s="1"/>
  <c r="G14" i="17"/>
  <c r="R14" i="18" s="1"/>
  <c r="G13" i="17"/>
  <c r="G12" i="17"/>
  <c r="R12" i="18" s="1"/>
  <c r="G11" i="17"/>
  <c r="G10" i="17"/>
  <c r="R10" i="18" s="1"/>
  <c r="G9" i="17"/>
  <c r="G8" i="17"/>
  <c r="R8" i="18" s="1"/>
  <c r="G7" i="17"/>
  <c r="R7" i="18" s="1"/>
  <c r="F27" i="10" l="1"/>
  <c r="H13" i="18" s="1"/>
  <c r="G13" i="18" s="1"/>
  <c r="F13" i="18" s="1"/>
  <c r="F51" i="6"/>
  <c r="H10" i="18" s="1"/>
  <c r="G10" i="18" s="1"/>
  <c r="F10" i="18" s="1"/>
  <c r="F22" i="11"/>
  <c r="H14" i="18" s="1"/>
  <c r="G14" i="18" s="1"/>
  <c r="F14" i="18" s="1"/>
  <c r="F47" i="4"/>
  <c r="H8" i="18" s="1"/>
  <c r="G8" i="18" s="1"/>
  <c r="F8" i="18" s="1"/>
  <c r="F83" i="3"/>
  <c r="H7" i="18" s="1"/>
  <c r="G7" i="18" s="1"/>
  <c r="F7" i="18" s="1"/>
  <c r="F55" i="12"/>
  <c r="H15" i="18" s="1"/>
  <c r="G15" i="18" s="1"/>
  <c r="F15" i="18" s="1"/>
  <c r="F73" i="7"/>
  <c r="H11" i="18" s="1"/>
  <c r="G11" i="18" s="1"/>
  <c r="F11" i="18" s="1"/>
  <c r="F45" i="8"/>
  <c r="H12" i="18" s="1"/>
  <c r="G12" i="18" s="1"/>
  <c r="F12" i="18" s="1"/>
  <c r="D22" i="11" l="1"/>
  <c r="D27" i="10"/>
  <c r="D45" i="8"/>
  <c r="D73" i="7"/>
  <c r="D51" i="6"/>
  <c r="F37" i="5"/>
  <c r="H9" i="18" s="1"/>
  <c r="G9" i="18" s="1"/>
  <c r="F9" i="18" s="1"/>
  <c r="F20" i="18" s="1"/>
  <c r="D37" i="5"/>
  <c r="E47" i="4"/>
</calcChain>
</file>

<file path=xl/sharedStrings.xml><?xml version="1.0" encoding="utf-8"?>
<sst xmlns="http://schemas.openxmlformats.org/spreadsheetml/2006/main" count="1175" uniqueCount="644">
  <si>
    <t>Cobertura de avería gruesa y gastos de salvamento</t>
  </si>
  <si>
    <t>Cobertura de explosiones a bordo del buque.</t>
  </si>
  <si>
    <t>Anexo de rotura de ejes, defecto latente de la maquinaria o casco.</t>
  </si>
  <si>
    <t>Anexo de accidentes que ocurran en el cargue, descargue, o manejo de la carga, o al abastecerse de combustible.</t>
  </si>
  <si>
    <t>Hurto y hurto calificado.</t>
  </si>
  <si>
    <t>Avería parcial o particular la cual se genera cuando el valor del daño es inferior al valor de la nave asegurada.</t>
  </si>
  <si>
    <t>Gastos de Conservación.</t>
  </si>
  <si>
    <t>Gastos de salvamento.</t>
  </si>
  <si>
    <t>Daños a la maquinaria.</t>
  </si>
  <si>
    <t>Abordaje.</t>
  </si>
  <si>
    <t>Colisión.</t>
  </si>
  <si>
    <t>Polución y sustancias contaminantes.</t>
  </si>
  <si>
    <t>Errores en la navegación.</t>
  </si>
  <si>
    <t>Falla latente.</t>
  </si>
  <si>
    <t>Cobertura para accesorios y equipo móvil.</t>
  </si>
  <si>
    <t>Accidentes personales a pasajeros $20.000.000</t>
  </si>
  <si>
    <t>Accidentes personales a tripulación $20.000.000</t>
  </si>
  <si>
    <t>Incendio inherente (aparatos eléctricos).</t>
  </si>
  <si>
    <t>Daños por guerra, huelga y actos mal intencionados de terceros.</t>
  </si>
  <si>
    <t>Pérdida total actual o absoluta, como consecuencia de incendio y/o rayo, huracán, naufragio.</t>
  </si>
  <si>
    <t xml:space="preserve">Pérdida total constructiva o asimilada que se genera cuando la pérdida o daño alcanza un valor igual o mayor que el precio comercial de la nave. </t>
  </si>
  <si>
    <t>Riesgos marítimos o incidentales a ellos, incluyendo pero no limitados a:</t>
  </si>
  <si>
    <t>Responsabilidad de cualquier naturaleza por el uso o manipulación de la(s) embarcación (es) asegurada (s).</t>
  </si>
  <si>
    <t>Daños materiales de la embarcación.</t>
  </si>
  <si>
    <t xml:space="preserve">Los amparos y coberturas que se detallan a continuación (Salvos las cláusulas adicionales) son de obligatorio ofrecimiento por parte de los oferentes, por lo tanto no tienen puntaje. </t>
  </si>
  <si>
    <t>OBJETO DEL SEGURO.</t>
  </si>
  <si>
    <r>
      <t xml:space="preserve">OBJETO: </t>
    </r>
    <r>
      <rPr>
        <sz val="11"/>
        <rFont val="Arial"/>
        <family val="2"/>
      </rPr>
      <t/>
    </r>
  </si>
  <si>
    <t>Asonada, motin, conmocion civil o popular  huelga</t>
  </si>
  <si>
    <t xml:space="preserve"> </t>
  </si>
  <si>
    <t>No aplicacion de deducibles</t>
  </si>
  <si>
    <t>Amparo patrimonial</t>
  </si>
  <si>
    <t>Asistencia juridica</t>
  </si>
  <si>
    <t>Gastos de transporte por pérdidas totales $32.000 pesos diarios  por 60 dias</t>
  </si>
  <si>
    <t>Terremoto, temblor y/o erupción volcánica.</t>
  </si>
  <si>
    <t>Perdida Total y parcial por Hurto y Hurto Calificado</t>
  </si>
  <si>
    <t>Pérdida total y parcial por daños.</t>
  </si>
  <si>
    <t>República de Colombia e intereses en el exterior opera bajo legislación y jurisdiccion Colombiana</t>
  </si>
  <si>
    <t>Ubicación</t>
  </si>
  <si>
    <t xml:space="preserve">Amparar la  apropiación indebida de dinero y otros  bienes de la Entidad o por los que sea responsable, que aconteciere como consecuencia de los eventos más adelante enumerados, en que incurran sus empleados o personal a su servicio, siempre y cuando el hecho sea imputable a uno o varios empleados determinados y sea cometido durante la vigencia de la póliza.
</t>
  </si>
  <si>
    <t>Interés Asegurable</t>
  </si>
  <si>
    <t>OBJETO DEL SEGURO:</t>
  </si>
  <si>
    <t>Bono por no reclamación.</t>
  </si>
  <si>
    <t>Reposición o reemplazo.</t>
  </si>
  <si>
    <t>Gastos para la disminución de daños hasta $1,000.000</t>
  </si>
  <si>
    <t>Gastos para la preservación de los bienes hasta $1,000.000.</t>
  </si>
  <si>
    <t>Gastos de extinción de incendio hasta $1,000.000.</t>
  </si>
  <si>
    <t>Gastos para la demostración de la ocurrencia y cuantía de la pérdida hasta $2.000.000</t>
  </si>
  <si>
    <t>Primera opción de compra del salvamento.</t>
  </si>
  <si>
    <t>Salvamentos y recobros.</t>
  </si>
  <si>
    <t>No subrogación, salvo dolo.</t>
  </si>
  <si>
    <t>Restablecimiento automático de valor asegurado por pago de siniestro.</t>
  </si>
  <si>
    <t>Anticipo de indemnización.</t>
  </si>
  <si>
    <t>Autorización de reparaciones dentro de las 8 horas hábiles siguientes a la cotización.</t>
  </si>
  <si>
    <t>Designación de ajustadores.</t>
  </si>
  <si>
    <t>Amparo bajo el transporte terrestre en otros vehículos.</t>
  </si>
  <si>
    <t>Bienes de propiedad de terceros.</t>
  </si>
  <si>
    <t>Bienes bajo cuidado, tenencia y control.</t>
  </si>
  <si>
    <t>Actos de autoridad.</t>
  </si>
  <si>
    <t>Arbitramento.</t>
  </si>
  <si>
    <t>Convenio para el pago de primas.</t>
  </si>
  <si>
    <t>Traslado temporal de bienes.</t>
  </si>
  <si>
    <t>Conocimiento del riesgo.</t>
  </si>
  <si>
    <t>Pago de la indemnización únicamente en dinero.</t>
  </si>
  <si>
    <t>Honorarios profesionales.</t>
  </si>
  <si>
    <t>Indemnizaciones por clara evidencia sin que exista previo fallo judicial.</t>
  </si>
  <si>
    <t>Convenio para la atención de reclamos.</t>
  </si>
  <si>
    <t>Ampliación del radio de operaciones a países limítrofes con autorización del respectivo país.</t>
  </si>
  <si>
    <t>Designación de bienes.</t>
  </si>
  <si>
    <t>Modificaciones a favor del asegurado.</t>
  </si>
  <si>
    <t>Ampliación aviso de siniestro a 90 días.</t>
  </si>
  <si>
    <t>Revocación de la póliza a 90 días.</t>
  </si>
  <si>
    <t>Amparo automático para nuevos bienes y accesorios.</t>
  </si>
  <si>
    <t>NO APLICACIÓN DE TARIFA DE COLEGIO DE ABOGADOS: Queda acordada la no aplicación de tarifa de colegios de abogados u otro criterio, para limitar y/o aceptar la propuesta de los honorarios de abogados, presentada por el asegurado</t>
  </si>
  <si>
    <t>ANTICIPO DE INDEMNIZACIÓN PARA EL PAGO DE HONORARIOS Y CAUCIONES JUDICIALES 50%: Queda entendido, convenido y aceptado que en caso de presentarse un siniestro amparado bajo la presente póliza la compañía anticipará el 50% de los valores necesarios para el pago de honorarios de abogados y la constitución de cauciones judiciales, para lo cual requerirá la presentación del aviso del siniestro, la documentación para sustentar la reclamación y la citación a indagatoria, versión libre y/o cualquier otra actuación procesal que lo requiera. El asegurado deberá hacer el requerimiento mediante comunicación escrita dirigida a la compañía. El valor del anticipo será entregado por la aseguradora dentro de los cinco (5) días siguiente al reconocimiento del mismo o al vencimiento del plazo para que la aseguradora se pronuncie sobre la solicitud efectuada,  o a la finalización del proceso, lo que ocurra primero. (Nota: el porcentaje y el número de días corresponde al requerido por la Entidad por lo cual podrá ser aumentado pero no disminuido so pena de rechazo de la oferta)</t>
  </si>
  <si>
    <t>Cobertura para todos los empleados de la entidad</t>
  </si>
  <si>
    <t xml:space="preserve">Periodo de cobertura posterior adicional </t>
  </si>
  <si>
    <t xml:space="preserve">Cobertura a la entidad como asegurado </t>
  </si>
  <si>
    <t>Revocación de la póliza 90 días</t>
  </si>
  <si>
    <t>Restablecimiento automático del valor asegurado por pago de siniestro</t>
  </si>
  <si>
    <t>Reclamaciones de tipo laboral entre asegurados</t>
  </si>
  <si>
    <t>Multas o sanciones administrativas</t>
  </si>
  <si>
    <t>Limite territorial Colombia</t>
  </si>
  <si>
    <t>Jurisdicción de Colombia</t>
  </si>
  <si>
    <t>Extensión automática de 24 meses en caso de revocación o no renovación al final de la vigencia</t>
  </si>
  <si>
    <t>Eliminación de la exclusión de asegurados contra asegurado</t>
  </si>
  <si>
    <t>Definición de asegurados</t>
  </si>
  <si>
    <t>Cubrimientos de organismos adscritos o vinculados</t>
  </si>
  <si>
    <t>Conocimiento del riesgo</t>
  </si>
  <si>
    <t>Cláusula de no control de reclamos</t>
  </si>
  <si>
    <t>Automaticidad de cargos amparados</t>
  </si>
  <si>
    <t>Amparo de culpa grave</t>
  </si>
  <si>
    <t>Absorción, fusión o traslado de funciones</t>
  </si>
  <si>
    <t xml:space="preserve">Modificaciones a favor del asegurado </t>
  </si>
  <si>
    <t xml:space="preserve">Errores, omisiones e inexactitudes no intencionales </t>
  </si>
  <si>
    <t xml:space="preserve">Ampliación del plazo para aviso de siniestro (90 días) </t>
  </si>
  <si>
    <t>Modificaciones a favor del asegurado</t>
  </si>
  <si>
    <t>Errores y omisiones no intencionales</t>
  </si>
  <si>
    <t>Revisión tecnomecanica al 100% para todo el parque automotor </t>
  </si>
  <si>
    <t>Pago pérdidas totales sobre el valor asegurado en caratula de la póliza</t>
  </si>
  <si>
    <t>Revocación de la póliza 90 días.</t>
  </si>
  <si>
    <t>Primera opción de compra del salvamento</t>
  </si>
  <si>
    <t>Pagos de responsabilidad  civil con base en manifiesta responsabilidad.</t>
  </si>
  <si>
    <t>No inspección de vehículos nuevos, ni para los actualmente asegurados, para vehículos usados se otorgan 60 días de cobertura para la inspección.</t>
  </si>
  <si>
    <t>Extensión de Responsabilidad Civil cuando el vehículo no esté siendo conducido o este haya sido hurtado.</t>
  </si>
  <si>
    <t>Errores, omisiones e inexactitudes no intencionales.</t>
  </si>
  <si>
    <t>Errores involuntarios en las características de los vehículos asegurados</t>
  </si>
  <si>
    <t>Derechos sobre salvamento.</t>
  </si>
  <si>
    <t>Daños entre vehículos propios.</t>
  </si>
  <si>
    <t xml:space="preserve">Cobertura vehículos blindados </t>
  </si>
  <si>
    <t>Cobertura transporte de mercancías azarosas, inflamables o explosivas.</t>
  </si>
  <si>
    <t>Anticipo de indemnización proponer alternativa</t>
  </si>
  <si>
    <t>Autorización automática de reparaciones en caso de siniestro en concesionarios especializados y autorizados según marca del vehículo afectado y para modelos superiores a 1995</t>
  </si>
  <si>
    <t>Arbitramento técnico.</t>
  </si>
  <si>
    <t>Ampliación aviso de siniestro a 30 días.</t>
  </si>
  <si>
    <t>Amparo automático para nuevos vehículos hasta la suma de $ 400.000.000. Con reporte 60 días.</t>
  </si>
  <si>
    <t>Amparo automático para accesorios, hasta la suma de  $100.000.000. Con reporte 60 días.</t>
  </si>
  <si>
    <t xml:space="preserve">Viajes de funcionarios del asegurado. </t>
  </si>
  <si>
    <t xml:space="preserve">Transporte de bienes. </t>
  </si>
  <si>
    <t xml:space="preserve">Revocación de la póliza 90 días. </t>
  </si>
  <si>
    <t xml:space="preserve">Responsabilidad civil profesional Errores &amp; Omisiones hasta el 20% del valor asegurado contratado. </t>
  </si>
  <si>
    <t xml:space="preserve">Responsabilidad Civil Extracontractual por ampliaciones, modificaciones y/o reparaciones. </t>
  </si>
  <si>
    <t xml:space="preserve">Responsabilidad civil cruzada. </t>
  </si>
  <si>
    <t xml:space="preserve">Posesión y uso de depósitos, tanques y tuberías ubicados o instalados en predios del asegurado </t>
  </si>
  <si>
    <t xml:space="preserve">Indemnización por clara evidencia sin que exista previo fallo judicial </t>
  </si>
  <si>
    <t xml:space="preserve">Inclusión automática de modificaciones a la póliza a favor del asegurado. </t>
  </si>
  <si>
    <t xml:space="preserve">Gastos de defensa, cauciones y costas procesales </t>
  </si>
  <si>
    <t xml:space="preserve">Errores, omisiones e inexactitudes no intencionales. </t>
  </si>
  <si>
    <t xml:space="preserve">Designación de ajustadores de mutuo acuerdo </t>
  </si>
  <si>
    <t xml:space="preserve">Definición del asegurado, ampliada para incluir a los empleados. </t>
  </si>
  <si>
    <t xml:space="preserve">Daños a perjuicios extrapatrimoniales (Daños Morales y Perjuicios Fisiológicos) </t>
  </si>
  <si>
    <t xml:space="preserve">Costos en juicio y asistencia jurídica en procesos civiles y penales </t>
  </si>
  <si>
    <t xml:space="preserve">Conocimiento del riesgo. </t>
  </si>
  <si>
    <t xml:space="preserve">Cables y tuberías subterráneas </t>
  </si>
  <si>
    <t xml:space="preserve">Bienes bajo cuidado, tenencia y control (declarados o no) </t>
  </si>
  <si>
    <t xml:space="preserve">Arrendatarios y poseedores. </t>
  </si>
  <si>
    <t xml:space="preserve">Ampliación aviso de siniestro a 60 días. </t>
  </si>
  <si>
    <t xml:space="preserve">Amparo de culpa grave </t>
  </si>
  <si>
    <t xml:space="preserve">Amparo automático para nuevos predios y operaciones sin reporte a la aseguradora </t>
  </si>
  <si>
    <t>Cambios en la denominación de cargos</t>
  </si>
  <si>
    <t xml:space="preserve">Errores y omisiones no intencionales </t>
  </si>
  <si>
    <t>Protección al 100% de las pérdidas causadas por personal asegurado.</t>
  </si>
  <si>
    <t>Pérdidas ocasionadas por mermas</t>
  </si>
  <si>
    <t>Eliminación de cláusulas de garantía</t>
  </si>
  <si>
    <t>Desapariciones misteriosas</t>
  </si>
  <si>
    <t>Concurrencia de deducibles en coexistencia de coberturas</t>
  </si>
  <si>
    <t>Bienes de propiedad de terceros</t>
  </si>
  <si>
    <t>Bienes bajo cuidado, tenencia, control y custodia</t>
  </si>
  <si>
    <t>Solución de conflictos</t>
  </si>
  <si>
    <t>Reclamación directa</t>
  </si>
  <si>
    <t>Perdidas por personal no identificado al 100% del valor asegurado</t>
  </si>
  <si>
    <t>Pérdidas ocasionadas por empleados de firma especializada incluyendo contratistas independientes y personas con contrato de prestación de servicios</t>
  </si>
  <si>
    <t>Pérdidas ocasionadas por empleados de contratistas independientes</t>
  </si>
  <si>
    <t>Pago del siniestro sin descontar del valor a indemnizar las prestaciones sociales del funcionario</t>
  </si>
  <si>
    <t>Pago del siniestro sin necesidad de fallo fiscal o penal</t>
  </si>
  <si>
    <t>Pago de la indemnización.</t>
  </si>
  <si>
    <t>Modificación a cargos</t>
  </si>
  <si>
    <t>Honorarios profesionales de abogados, consultores,  auditores, interventores, etc.</t>
  </si>
  <si>
    <t xml:space="preserve">Gastos para demostrar el siniestro y su cuantía </t>
  </si>
  <si>
    <t>Gastos adicionales</t>
  </si>
  <si>
    <t>Experticio técnico</t>
  </si>
  <si>
    <t>Empleados temporales, de firma especializada, cooperativas, outsourcing, contratistas, estudiantes en práctica, etc hasta el 100% del valor asegurado</t>
  </si>
  <si>
    <t>Designación de ajustadores</t>
  </si>
  <si>
    <t>Definición amplia de trabajador o empleado</t>
  </si>
  <si>
    <t>Costas en juicios y honorarios profesionales</t>
  </si>
  <si>
    <t xml:space="preserve">Conocimiento del riesgo </t>
  </si>
  <si>
    <t>Concurrencia de amparos, cláusulas y/o condiciones</t>
  </si>
  <si>
    <t>Cláusula de protección bancaria</t>
  </si>
  <si>
    <t>Arbitramento o cláusula compromisoria</t>
  </si>
  <si>
    <t>Anticipo de indemnización 50%</t>
  </si>
  <si>
    <t xml:space="preserve">Ampliación del plazo para aviso de siniestro 60 días </t>
  </si>
  <si>
    <t>Amparo automático de cargos que por error u omisión no se hayan informado al inicio del seguro</t>
  </si>
  <si>
    <t>Amparo automático de nuevos cargos</t>
  </si>
  <si>
    <t>Revocación de la póliza  con 90 días de aviso para todos los amparos.</t>
  </si>
  <si>
    <t>Restablecimiento automático del valor asegurado por Pago de siniestro</t>
  </si>
  <si>
    <t>Pago de la indemnización directamente a contratistas y proveedores</t>
  </si>
  <si>
    <t>Opción de reposición o reparación del bien y no indemnización en dinero a conveniencia del asegurado</t>
  </si>
  <si>
    <t>No concurrencia de deducibles</t>
  </si>
  <si>
    <t>No aplicación de infraseguro</t>
  </si>
  <si>
    <t>Modificaciones del Riesgo</t>
  </si>
  <si>
    <t>Gastos para demostrar el siniestro y su cuantía (hasta por el 100% de los gastos demostrados)</t>
  </si>
  <si>
    <t>Gastos extraordinarios por tiempo extra, trabajo nocturno, trabajo en días feriados (hasta por el 100% de los gastos demostrados)</t>
  </si>
  <si>
    <t>Gastos de Preservación de Bienes (hasta por el 100% de los gastos demostrados)</t>
  </si>
  <si>
    <t>Gastos Adicionales (hasta por el 100% de los gastos demostrados)</t>
  </si>
  <si>
    <t>Flete expreso y Flete aéreo</t>
  </si>
  <si>
    <t>Experticio Técnico</t>
  </si>
  <si>
    <t>Errores, omisiones e inexactitudes no intencionales</t>
  </si>
  <si>
    <t>Designación de Ajustadores</t>
  </si>
  <si>
    <t>Derechos sobre el salvamento</t>
  </si>
  <si>
    <t>Conocimiento del Riesgo</t>
  </si>
  <si>
    <t>Arbitramento o Cláusula compromisoria</t>
  </si>
  <si>
    <t>Ampliación del aviso del siniestro a 90 días.</t>
  </si>
  <si>
    <t>Actos de Autoridad</t>
  </si>
  <si>
    <t>Valor Acordado sin aplicación de Infraseguro</t>
  </si>
  <si>
    <t>Tabla de demérito (adjunta)</t>
  </si>
  <si>
    <t>Traslado temporal de bienes (incluye transporte y permanencia en predios de terceros. Mínimo 20% del  valor asegurado en contenidos y por 90 días)</t>
  </si>
  <si>
    <t>Reposición o reemplazo de todos los bienes asegurados sin aplicación de demérito por uso y mejora tecnológica</t>
  </si>
  <si>
    <t>Reconstrucción de Archivos (hasta por el 100% de los gastos demostrados)</t>
  </si>
  <si>
    <r>
      <t xml:space="preserve">Propiedad personal de empleados (excluye dineros y joyas) </t>
    </r>
    <r>
      <rPr>
        <b/>
        <sz val="12"/>
        <color theme="1"/>
        <rFont val="Arial"/>
        <family val="2"/>
      </rPr>
      <t>límite de $100.000.000 evento y $200.000.000 vigencia</t>
    </r>
  </si>
  <si>
    <r>
      <t xml:space="preserve">Portador externo de datos, incluyendo Software </t>
    </r>
    <r>
      <rPr>
        <b/>
        <sz val="12"/>
        <color theme="1"/>
        <rFont val="Arial"/>
        <family val="2"/>
      </rPr>
      <t>$200.000.000</t>
    </r>
  </si>
  <si>
    <t>Para equipos móviles y portátiles, en caso de hurto dentro de los predios y daños se aplicara el deducible que corresponda y no el de equipos móviles</t>
  </si>
  <si>
    <t>No exigencia de contrato de mantenimiento</t>
  </si>
  <si>
    <t>No aplicación de méritos tecnológicos</t>
  </si>
  <si>
    <t>Movilización de Bienes  y equipos para su uso</t>
  </si>
  <si>
    <t>Labores y materiales</t>
  </si>
  <si>
    <t>Incendio Inherente</t>
  </si>
  <si>
    <r>
      <t xml:space="preserve">Incrementos en costo de operación para equipo electrónico </t>
    </r>
    <r>
      <rPr>
        <b/>
        <sz val="12"/>
        <color theme="1"/>
        <rFont val="Arial"/>
        <family val="2"/>
      </rPr>
      <t>$500.000.000</t>
    </r>
  </si>
  <si>
    <t>Honorarios profesionales (Ingenieros, Topógrafos, Arquitectos, Auditores, Revisores y Contadores etc. Incluyendo gastos de viaje y estadía. Hasta por el 100% de los gastos demostrados)</t>
  </si>
  <si>
    <t>Gastos por reproducción de documentos y archivos hasta el 100% de los gastos demostrados</t>
  </si>
  <si>
    <t>Gastos por reparaciones temporales hasta el 100% de los gastos demostrados</t>
  </si>
  <si>
    <t>Gastos por reacondicionamiento, reemplazos temporales y/o provisionales o reparaciones de bienes asegurados o construcciones provisionales o transitorias, así como el valor del arrendamiento temporal de bienes inmuebles.</t>
  </si>
  <si>
    <t>Gastos por arrendamientos de equipos en caso de siniestros (Hasta el 100% de los gastos demostrados)</t>
  </si>
  <si>
    <t>Gastos para recuperación de la información (Hasta el 100% de los gastos demostrados)</t>
  </si>
  <si>
    <t>Gastos de arrendamiento con ocasión de traslados a consecuencia de un siniestro</t>
  </si>
  <si>
    <t>Gastos de Extinción del siniestro (hasta por el 100% de los gastos demostrados)</t>
  </si>
  <si>
    <t>Gastos adicionales para acelerar la reparación, reacondicionamiento o el reemplazo de los bienes asegurados o para continuar o restablecer lo más pronto posible las actividades del Asegurado. (hasta por el 100% de los gastos demostrados)</t>
  </si>
  <si>
    <r>
      <t xml:space="preserve">Extensión de Cobertura para obras en construcción o montaje </t>
    </r>
    <r>
      <rPr>
        <b/>
        <sz val="12"/>
        <color theme="1"/>
        <rFont val="Arial"/>
        <family val="2"/>
      </rPr>
      <t>Hasta $1.000.000.000</t>
    </r>
  </si>
  <si>
    <t>Elementos dañados o gastados</t>
  </si>
  <si>
    <t>Designación de Bienes asegurados.</t>
  </si>
  <si>
    <t>Daños en instalaciones electrónicas de procesamiento de datos</t>
  </si>
  <si>
    <t>Daños a dineros y títulos valores</t>
  </si>
  <si>
    <t>Cobertura para hundimientos, desplazamientos, agrietamientos o encentamientos de muros,   pisos, techos y pavimentos</t>
  </si>
  <si>
    <t>Cables y tuberías subterráneas</t>
  </si>
  <si>
    <t>Cláusula de 72 horas para eventos de la naturaleza y actos mal intencionados de terceros, asonada, motín, conmoción, huelga y terrorismo.</t>
  </si>
  <si>
    <t>Bienes fuera de Edificios dentro de los predios del asegurado y a la intemperie</t>
  </si>
  <si>
    <t xml:space="preserve">Bienes bajo cuidado, tenencia control y custodia y los tomados en arriendo o contrato Leasing por el asegurado con aviso de sesenta  (60) días. </t>
  </si>
  <si>
    <t>Adecuación a las normas de sismoresistencia</t>
  </si>
  <si>
    <r>
      <t>Anticipo de Indemnización  (</t>
    </r>
    <r>
      <rPr>
        <b/>
        <sz val="12"/>
        <color theme="1"/>
        <rFont val="Arial"/>
        <family val="2"/>
      </rPr>
      <t>proponer alternativa</t>
    </r>
    <r>
      <rPr>
        <sz val="12"/>
        <color theme="1"/>
        <rFont val="Arial"/>
        <family val="2"/>
      </rPr>
      <t>)</t>
    </r>
  </si>
  <si>
    <t>Amparo para instalación de climatización</t>
  </si>
  <si>
    <t>Amparo automático para equipos o maquinaria que por error u omisión no se hayan informado al inicio del seguro (hasta por el 20% del valor asegurado).</t>
  </si>
  <si>
    <t>Amparo automático para edificios y contenidos que por error u omisión no se hayan informado al inicio del seguro (hasta por el  20% del valor asegurado)</t>
  </si>
  <si>
    <t>Amparo automático para bienes muebles o inmuebles adquiridos o recibidos, sean nuevos o usados (hasta por el 20% del valor asegurado y por 90 días).</t>
  </si>
  <si>
    <t>ASIGNAR</t>
  </si>
  <si>
    <t>CLAUSULAS ADICIONALES</t>
  </si>
  <si>
    <t>Amparar todos los bienes muebles e inmuebles de todo tipo (Incluyendo planos) de propiedad de la UNIVERSIDAD DEL TOLIMA y de propiedad de terceros por los cuales sea legalmente responsable, ubicados dentro y fuera de los predios del asegurado en territorio nacional.</t>
  </si>
  <si>
    <t>Cobertura de Todo Riesgo de Daños Materiales que sufran los bienes asegurados, por cualquier causa no excluida sea que dichos bienes estén en uso o inactivos, incluyendo pero no limitado a: Incendio y/o Rayo, explosión, temblor y erupción volcánica, terremoto asonada, motín conmoción civil o popular, huelga, actos mal intencionados de terceros, sabotaje y  terrorismo, extensión de amparos, daños por agua, anegación, pérdidas o daños accidentales, incendio interno, impacto directo de rayo, explosión química interna, negligencia, impericia, rotura de maquinaria, equipo electrónico, equipos móviles y/o portátiles Incluye hurto simple con un límite de $1.000.000.000, sustracción con y sin violencia, y Rotura de vidrios. Las coberturas se otorgaran al 100%.</t>
  </si>
  <si>
    <t xml:space="preserve">Las bicicletas deben tener cobertura dentro y fuera de la Universidad del Tolima, por lo tanto deben tener el amparo de sustracción todo riesgo.
Para este único Ítem se admiten deducibles con  porcentaje máximo del 10% y mínimo máximo 0.5 SMMLV
</t>
  </si>
  <si>
    <t xml:space="preserve">Gastos adicionales de horas extras </t>
  </si>
  <si>
    <r>
      <t xml:space="preserve">Cobertura para equipos y maquinaria móvil y portátil </t>
    </r>
    <r>
      <rPr>
        <b/>
        <sz val="12"/>
        <color theme="1"/>
        <rFont val="Arial"/>
        <family val="2"/>
      </rPr>
      <t>Sublimite $1.000.000.000</t>
    </r>
  </si>
  <si>
    <t>Cobertura de conjuntos</t>
  </si>
  <si>
    <t>ITEM</t>
  </si>
  <si>
    <t>Remoción de Escombros y  demolicion (hasta por el 100% de los gastos demostrados)</t>
  </si>
  <si>
    <t>Suelos y terrenos</t>
  </si>
  <si>
    <t>Cobertura equipos en garantia</t>
  </si>
  <si>
    <t>Cobertura para aceites lubricantes, refrigerantes para transformadores (aceite dielectrico únicamente)</t>
  </si>
  <si>
    <r>
      <t xml:space="preserve">Hurto simple para equipos móviles y portatilesles se califica el </t>
    </r>
    <r>
      <rPr>
        <b/>
        <sz val="12"/>
        <color theme="1"/>
        <rFont val="Arial"/>
        <family val="2"/>
      </rPr>
      <t xml:space="preserve">sublimite ofrecido proporcionalmente, </t>
    </r>
    <r>
      <rPr>
        <sz val="12"/>
        <color theme="1"/>
        <rFont val="Arial"/>
        <family val="2"/>
      </rPr>
      <t>incluyendo los equipos que utilizan los estudiantes en practicas</t>
    </r>
  </si>
  <si>
    <t>Participación en ferias, eventos y exposiciones</t>
  </si>
  <si>
    <t xml:space="preserve">Cobertura todo riesgo para Instrumentos musicales </t>
  </si>
  <si>
    <t>- Equipo Electrónico</t>
  </si>
  <si>
    <t>Desde 0 hasta 5 años: 0%
Mayor a 5 años: 5% anual, máximo 45%</t>
  </si>
  <si>
    <t>- Rotura de Maquinaria</t>
  </si>
  <si>
    <t>De 0 a 5 años: 0%
Mayor de 5 años: 5% anual, máximo 45%</t>
  </si>
  <si>
    <t>TABLA DE DEMERITO</t>
  </si>
  <si>
    <t>POLIZA DE RESPONSABILIDAD CIVIL EXTRACONTRACTUAL</t>
  </si>
  <si>
    <t>Definición de Bienes</t>
  </si>
  <si>
    <t>INMUEBLES:</t>
  </si>
  <si>
    <t>Para los efectos de este seguro se entenderá por inmuebles, pero sin limitarse a ellas, las construcciones fijas con todas sus adiciones, anexos y mejoras locativas, incluyendo las instalaciones sanitarias y de agua, así como las eléctricas, de gas y de aire acondicionado subterráneas o no, ascensores e instalaciones permanentes, vidrios internos y externos, que conforman y hacen parte de las construcciones y mejoras locativas, adecuación a las normas de sismoresistencia y en general todas las instalaciones propias de Edificios inherentes a ellos.</t>
  </si>
  <si>
    <t>CONTENIDOS:</t>
  </si>
  <si>
    <t xml:space="preserve">Para los efectos de este seguro se entiende por contenidos, pero sin limitarse a ellos,  los muebles y enseres en general, útiles de oficina, papelería, equipos de extinción, máquinas y equipos de oficina no eléctricos, planos, documentos de cartera, archivo en general,  libros, bibliotecas, manuscritos, equipos médicos, odontológicos no eléctricos, de laboratorio, de ingeniería, topografía, fotográficos, elementos de almacén, bienes devolutivos, dineros, letras, pagarés, títulos valores, implementos de cafetería, mercancías en general y todos aquellos bienes no relacionados o que no sean especificados, de propiedad de la Entidad o por los que sea legalmente responsable, ubicados en cualquier parte de los predios asegurados o los que utilice en desarrollo de sus actividades en todo el territorio nacional. </t>
  </si>
  <si>
    <t xml:space="preserve">EQUIPOS ELÉCTRICOS, ELECTRÓNICOS Y DE PROCESAMIENTO DE DATOS: </t>
  </si>
  <si>
    <t xml:space="preserve">Para los efectos de este seguro se entiende por equipos eléctricos, electrónicos y de procesamiento de datos, pero sin limitarse a ellos, los consistentes en computadores, incluyendo los portátiles, fijos, disco duro, Drivers, software, licencias, programas, cintas internas, accesorios de regulación de voltaje, corriente, micro computadores, disquetes, máquinas de escribir, calculadoras, fotocopiadoras, facsímiles, registradoras, equipos de oficina, conmutadores, centrales telefónicas, aparatos telefónicos, de intercomunicación, radiocomunicación, antenas y redes inalámbricas, equipos de grabación, equipos de video,  télex, beeper, teléfonos celulares, equipos médicos y odontológicos, de laboratorio, de ingeniería, de topografía, fotografía, filmación, proyección, electrodomésticos, y todos los demás equipos eléctricos o electrónicos no relacionados o que no sean especificados, de propiedad de la Entidad, o por los que sea legalmente responsable, ubicados en cualquier parte de los predios asegurados o los que utilice en desarrollo de sus actividades en todo el territorio nacional. </t>
  </si>
  <si>
    <t xml:space="preserve">MAQUINARIA Y EQUIPO: </t>
  </si>
  <si>
    <t xml:space="preserve">Para los efectos de este seguro se entiende por maquinaria y equipo, pero sin limitarse a ellos, los consistentes en motobombas, ascensores, plantas eléctricas, equipos de mecánica, equipos hidráulicos, maquinaria de talleres, y todas las demás máquinas y equipos no relacionados o que no sean especificados, de propiedad de la Entidad, o por los que sea legalmente responsable, ubicados en cualquier parte de los predios asegurados o los que utilice en desarrollo de sus actividades en todo el territorio nacional. </t>
  </si>
  <si>
    <r>
      <t xml:space="preserve">ACLARACION A COBERTURA DE RESPONSABILIDAD CIVIL EXTRACONTRACTUAL: </t>
    </r>
    <r>
      <rPr>
        <sz val="11"/>
        <color theme="1"/>
        <rFont val="Arial"/>
        <family val="2"/>
      </rPr>
      <t>Queda entendido que la presente póliza ampara la responsabilidad civil derivada de los perjuicios patrimoniales y/o extrapatrimoniales, así como el lucro cesante ocasionados en el desarrollo de las actividades propias del asegurado, de las complementarias a dichas actividades, de las especiales que desarrolle aun sin conexión directa con su función principal, así como todas aquellas que sean necesarias dentro del giro normal de sus negocios, aun cuando tales actividades sean prestadas por personas naturales o jurídicas en quienes el asegurado hubiese encargado o delegado el desarrollo o control o vigilancia de las mismas.</t>
    </r>
  </si>
  <si>
    <t>POLIZA DE AUTOMOVILES</t>
  </si>
  <si>
    <t>Valor asegurado</t>
  </si>
  <si>
    <t>Responsabilidad Civil contratistas y Subcontratistas 100%</t>
  </si>
  <si>
    <t xml:space="preserve">Responsabilidad civil patronal $900.000.000 por evento / vigencia en exceso de las prestaciones legales. </t>
  </si>
  <si>
    <t xml:space="preserve">Responsabilidad Civil Vehículos propios y no propios $ 700.000.000 evento/ vigencia, en exceso de los límites máximos del seguro de automóviles. </t>
  </si>
  <si>
    <t>Gastos Médicos $100.000.000 evento y $200.000.000 vigencia. Incluye docentes, estudiantes y personal viculado laboramente con la Universidad</t>
  </si>
  <si>
    <t>Daños causados por productos fabricados, entregados, o suministrados por la universidad, así como los daños generados por cualquier otra clase de servicios prestados o trabajos ejecutados, si el daño se produce después de la entrega, el suministro, la ejecución, la prestación o el abandono de los productos o servicios prestados</t>
  </si>
  <si>
    <t>Responsabilidad civil por incendio, explosión incluidos los forestales</t>
  </si>
  <si>
    <t>Responsabilidad civil Parqueaderos incluyendo daños, hurto y hurto calificado de vehículos y de accesorios, $400.000.000 por vehículo y $ 800.000.000 por vigencia. Incluye vehiculos de estudiantes, docentes y personal vinculado laboralmente con la Universidad. Se incluye parqueaderos con servicio no remunerado</t>
  </si>
  <si>
    <t>Contaminación ambiental incluye el riesgo biologico para alumnos y docentes</t>
  </si>
  <si>
    <t>Restablecimiento automático del valor asegurado por pago de siniestro, con cobro de prima.</t>
  </si>
  <si>
    <t xml:space="preserve">Responsabilidad civil por vallas, avisos, cafeterías, restaurantes, escaleras, ascensores, montacargas., tractores  y equipos similares, y actividades sociales y deportivas. </t>
  </si>
  <si>
    <t>Responsabilidad civil por personal de seguridad y vigilancia (incluidos errores de punteria) hasta 400 SMMLV empleados o no.</t>
  </si>
  <si>
    <t>Participación en ferias y exposicones</t>
  </si>
  <si>
    <t>Los perjuicios patrimoniales (incluye lucro cesante) y extrapatrimoniales que sufra el asegurado con motivo de la responsabilidad civil en que incurra de acuerdo con la ley colombiana, por lesiones o muerte a personas y/o destrucción o pérdida de bienes, causados durante el giro normal de sus actividades.
Para efectos de este seguro los estudiantes, empleados, invitados, profesores y pensionados de la Universidad, serán consideracos como terceros al igual que visitantes, familiaries y/o acudientes.</t>
  </si>
  <si>
    <t>Se ampara la responsabilidad civil por el uso de laboratorios por alumnos, profesores e invitados</t>
  </si>
  <si>
    <t>Arbitramento modificada: Las partes acuerdan que la Cláusula de Arbitramento no podrá ser invocada por la aseguradora, en aquellos casos en los cuales un tercero (damnificado) demande al Asegurado ante cualquier jurisdicción y éste a su vez llame en garantía a la aseguradora.</t>
  </si>
  <si>
    <t>Amparar los perjuicios causados a terceros y/o A LA UNIVERSIDAD DEL TOLIMA a consecuencia de acciones o actos imputables a uno o varios funcionarios asegurados, así como los perjuicios por Responsabilidad Civil Fiscal y gastos de defensa en que incurran los directivos para su defensa.</t>
  </si>
  <si>
    <t>Asegurados</t>
  </si>
  <si>
    <t>Consejo Superior
Consejo academico</t>
  </si>
  <si>
    <t xml:space="preserve">• Perjuicios a terceros por la responsabilidad civil de los funcionarios asegurados.
• Responsabilidad por perjuicios o faltantes por actos por los cuales se siga o se debiera seguir un juicio de responsabilidad fiscal
• Costos, cauciones y gastos judiciales derivados de procesos administrativos, incluidos los adelantados por la procuraduría, la contraloría y demás órganos de control. $70.000.000 evento / $150.000.000 vigencia
• Costos de procesos, cauciones y gastos de honorarios $70.000.000 evento / $150.000.000  formando parte de dicho valor
• Reembolso de la entidad tomadora
• Muerte incapacidad e insolvencia
• Fecha de retroactividad ilimitada
• Gastos judiciales 
• Responsabilidad impuesta por organismos de control, incluyendo juicios de responsabilidad fiscal
• Gastos de imagen corporativa
</t>
  </si>
  <si>
    <t>Ampliación de aviso de siniestro 60 días</t>
  </si>
  <si>
    <t>POLIZA DE RESPONSABILIDAD CIVIL SERVIDORES PUBLICOS</t>
  </si>
  <si>
    <t xml:space="preserve">POLIZA TODO RIESGO DAÑOS MATERIALES </t>
  </si>
  <si>
    <t>Grupo Asegurable</t>
  </si>
  <si>
    <t>921 empleados de planta de la Universidad, los miembros del consejo superior, los del comité de contratación y demás personas que se vinculen a la Universidad</t>
  </si>
  <si>
    <t>SEGURO DE CASCO BARCO</t>
  </si>
  <si>
    <t>Responsabilidad civil (PANDI) por daños a bienes de terceros o lesiones a personas hasta 100% de la embarcación</t>
  </si>
  <si>
    <t>Daños a terceros en muelles e instalaciones 100% del valor de la embarcación</t>
  </si>
  <si>
    <t>Ampliación de la definición de pasajeros para incluir funcionarios de la Universidad</t>
  </si>
  <si>
    <t>Canoa en madera $11.000.000
Motores fuera de borda Yamaha $15.000.000
Indice variable 5% $1.300.000</t>
  </si>
  <si>
    <t>Ver relación</t>
  </si>
  <si>
    <t>RIESGOS AMPAROS (COBERTURA)
OBLIGATORIOS</t>
  </si>
  <si>
    <t>Todo  riesgo  de  responsabilidad  civil
Obligatorios</t>
  </si>
  <si>
    <t>Interés asegurable:
obligatorio</t>
  </si>
  <si>
    <t>AMPAROS
 (COBERTURAS)
Obligatorios</t>
  </si>
  <si>
    <t>Amparos Y Coberturas
Obligatorios</t>
  </si>
  <si>
    <t>RIESGOS AMPARADOS COBERTURAS:
Obligatorios</t>
  </si>
  <si>
    <t>Amparos
Obligatorios</t>
  </si>
  <si>
    <t>Actos mal intencionados de terceros</t>
  </si>
  <si>
    <t xml:space="preserve">Asistencia en viaje </t>
  </si>
  <si>
    <t>Accidentes personales para el conductor $50.000.000</t>
  </si>
  <si>
    <t>Avisos y letreros</t>
  </si>
  <si>
    <t xml:space="preserve">Cubre la Muerte Accidental, Incapacidad Permanente, Incapacidad Temporal, Gastos Médicos, de los vehiculos de propiedad de la Universidad del Tolima </t>
  </si>
  <si>
    <t>Muerte accidental                        100 SMMLV</t>
  </si>
  <si>
    <t>Incapacidad permanente            100 SMMLV</t>
  </si>
  <si>
    <t>Incapacidad temporal                 100 SMMLV</t>
  </si>
  <si>
    <t>Gastos Medicos                           100 SMMLV</t>
  </si>
  <si>
    <t>COBERTURA Y VALORES ASEGURADOS
POR PASAJERO</t>
  </si>
  <si>
    <t>Amparo de asistencia juridica en proceso civil</t>
  </si>
  <si>
    <t>Amparo de asistencia juridica en proceso penal</t>
  </si>
  <si>
    <t xml:space="preserve">Amparo al conductor </t>
  </si>
  <si>
    <t>Amparo de perjuicios Morales</t>
  </si>
  <si>
    <t>Amparo de lucro cesante del pasajero afectado</t>
  </si>
  <si>
    <t>Anticipo de indemnización</t>
  </si>
  <si>
    <t>RESPONSABILIDAD CIVIL CONTRACTUAL PARA PASAJEROS</t>
  </si>
  <si>
    <t>RESPONSABILIDAD CIVIL PROFESIONAL</t>
  </si>
  <si>
    <t>VALOR ASEGURADO</t>
  </si>
  <si>
    <t>250 SMMLV</t>
  </si>
  <si>
    <t>COBERTURAS
OBLIGATORIAS</t>
  </si>
  <si>
    <t>CARRERAS CUBIERTAS</t>
  </si>
  <si>
    <t>Docencia, extensión e investigación de la Facultad de Ciencias de la Salud de la Universidad del Tolima: Programas de Medicina, Enfermería Superior, Enfermería Auxiliar y Regencia de Farmacia del Instituto de Educación a Distancia.</t>
  </si>
  <si>
    <t>RETROACTIVIDAD</t>
  </si>
  <si>
    <t xml:space="preserve">Cancelación de la póliza 90 días para todos los amparos </t>
  </si>
  <si>
    <t>*La responsabilidad civil profesional y médica derivada de la docencia y práctica en la Universidad y en los diferentes centros hospitalarios.
*La responsabilidad civil profesional por daños morales.
*Los gastos de defensa.
*Perjuicios por daño moral, fisiologico y a la vida de relación
*Gastos Judiciales 20% valor asegurado evento / vigencia</t>
  </si>
  <si>
    <t>Designacion de ajustador</t>
  </si>
  <si>
    <t xml:space="preserve">Restablecimiento automático del valor asegurado por pago de siniestro una (1) vez  y con cobro de prima adicional a prorrata.
</t>
  </si>
  <si>
    <t>POLIZA DE MANEJO GLOBAL ENTIDADES OFICIALES</t>
  </si>
  <si>
    <t>$2.000.000.000</t>
  </si>
  <si>
    <t>Contabilización de errores aritméticos u omisiones</t>
  </si>
  <si>
    <t>Cubrimiento de pérdidas ocurridas en la vigencia de la póliza pero descubiertas  hasta 36 meses después de terminada la vigencia.</t>
  </si>
  <si>
    <t>Desaparición misteriosa en predios.</t>
  </si>
  <si>
    <t xml:space="preserve">Las cláusulas de predios y de tránsito se extienden a incluir el amparo de Extorsión lesiones personales/daños a la propiedad, excluyendo siempre los daños a edificios y/o sus contenidos (Excluye secuestro) </t>
  </si>
  <si>
    <t>Pérdida de Intereses o dividendos.</t>
  </si>
  <si>
    <t>Pérdida de manuscritos, libros de contabilidad o registros.</t>
  </si>
  <si>
    <t>Pérdida o daños a establecimientos y sus contenidos.</t>
  </si>
  <si>
    <t>Responsabilidad asumida por la Entidad por acuerdo o bajo cualquier contrato, derivados de actos de infidelidad de empleados.</t>
  </si>
  <si>
    <t>AMPARO AUTOMATICO PARA NUEVOS FUNCIONARIOS, PREDIOS Y OPERACIONES</t>
  </si>
  <si>
    <t xml:space="preserve">AMPLIACIÓN DEL PLAZO PARA AVISO DE SINIESTRO </t>
  </si>
  <si>
    <t>ARBITRAMENTO O CLÁUSULA COMPROMISORIA</t>
  </si>
  <si>
    <t>CLAUSULA DE APLICACIÓN DE CONDICIONES PARTICULARES</t>
  </si>
  <si>
    <t>CLÁUSULA DE PROTECCION BANCARIA</t>
  </si>
  <si>
    <t>CONCURRENCIA DE AMPAROS, CLÁUSULAS Y/O CONDICIONES</t>
  </si>
  <si>
    <t>CONCURRENCIA DE DEDUCIBLES EN COEXISTENCIA DE COBERTURAS</t>
  </si>
  <si>
    <t xml:space="preserve">CONOCIMIENTO DEL RIESGO </t>
  </si>
  <si>
    <t>DEFINICION DE EMPLEADOS EXTENDIDA Y AMPLIADA</t>
  </si>
  <si>
    <t>DESIGNACIÓN DE AJUSTADORES</t>
  </si>
  <si>
    <t xml:space="preserve">ERRORES, OMISIONES E INEXACTITUDES NO INTENCIONALES </t>
  </si>
  <si>
    <t>EXPERTICIO TÉCNICO</t>
  </si>
  <si>
    <t>EXTENSION DE COBERTURA PARA ESTUDIANTES, PRACTICANTES, CONTRATISTAS, DIGITADORES EXTERNOS O PROGRAMADORES</t>
  </si>
  <si>
    <t>LIMITE GEOGRÁFICO MUNDIAL</t>
  </si>
  <si>
    <t>MODIFICACIONES A FAVOR DEL ASEGURADO</t>
  </si>
  <si>
    <t>PAGO DE LA INDEMNIZACIÓN.</t>
  </si>
  <si>
    <t>PAGO DEL SINIESTRO SIN DESCONTAR DEL VALOR A INDEMNIZAR LAS PRESTACIONES SOCIALES DEL FUNCIONARIO</t>
  </si>
  <si>
    <t>PERDIDAS CAUSADAS POR PERSONAL TEMPORAL</t>
  </si>
  <si>
    <t>PERDIDAS OCASIONADAS POR PERSONAL DE FIRMAS ESPECIALIZADAS O PERSONAL CON CONTRATO DE PRESTACION DE SERVICIOS</t>
  </si>
  <si>
    <t>PERDIDAS POR PERSONAL NO IDENTIFICADO</t>
  </si>
  <si>
    <t>REVOCACIÓN DE LA PÓLIZA Y/O NO RENOVACION Y/O NO PRORROGA</t>
  </si>
  <si>
    <t>SALVAMENTO Y RECUPERACIÓN</t>
  </si>
  <si>
    <t>SOLUCION DE CONFLICTOS</t>
  </si>
  <si>
    <t>ACTOS DE AUTORIDAD</t>
  </si>
  <si>
    <t>ELIMINACION DE CLÁUSULAS DE GARANTÍA</t>
  </si>
  <si>
    <t>EXTENSION DE COBERTURA HASTA 2 AÑOS SIGUIENTES A LA FECHA EN QUE EL PERSONAL ASEGURADO SE DESVINCULE DE LA ENTIDAD</t>
  </si>
  <si>
    <t>HONORARIOS PROFESIONALES DE ABOGADOS, CONSULTORES,  AUDITORES, INTERVENTORES, ETC.</t>
  </si>
  <si>
    <t>RENUNCIA A LA SUBROGACIÓN</t>
  </si>
  <si>
    <t>RESTABLECIMIENTO AUTOMÁTICO DEL VALOR ASEGURADO POR PAGO DE SINIESTRO</t>
  </si>
  <si>
    <t>CLAUSULADO DHP PARA LA COBERTURA DE INFIDELIDAD DE EMPLEADOS</t>
  </si>
  <si>
    <t>MAYOR EXCESO SOBRE LA COBERTURA MINIMA REQUERIDA PARA EL ANEXO DE COSTOS DE LIMPIEZA.</t>
  </si>
  <si>
    <t>MAYOR EXCESO SOBRE LA COBERTURA MINIMA REQUERIDA PARA LOS COSTOS LEGALES Y GASTOS DE HONORARIOS PROFESIONALES.</t>
  </si>
  <si>
    <t>TOTAL PUNTAJE INFIDELIDAD Y RIESGOS FINANCIEROS</t>
  </si>
  <si>
    <t>TOTAL</t>
  </si>
  <si>
    <t>RAMO</t>
  </si>
  <si>
    <t>UNION TEMPORAL
SURA - ALLIAN</t>
  </si>
  <si>
    <t>UNION TEMPORAL
SURA - ALLIANZ</t>
  </si>
  <si>
    <t>Amparar las pérdidas, daños y gastos que la Entidad pueda sufrir, o descubrir que ha sufrido, como consecuencia de cualquiera de los riesgos amparados por la póliza, tales como actos deshonestos o fraudulentos de sus empleados, pérdidas de dineros y títulos valores dentro y fuera de los predios, falsificación, crimen por computador, entre otros, que impliquen menoscabo de los fondos, bienes e intereses patrimoniales de la Universidad</t>
  </si>
  <si>
    <t>CUMPLE</t>
  </si>
  <si>
    <t>Alternativa Basica: $300.000.000
Alternativa 1 : $500.000.000</t>
  </si>
  <si>
    <t>Otorga</t>
  </si>
  <si>
    <t>No Otorga</t>
  </si>
  <si>
    <t>Se otorga Maximo $10.000.000</t>
  </si>
  <si>
    <t>Maximo 
$200.000.000</t>
  </si>
  <si>
    <t>No se otorga</t>
  </si>
  <si>
    <t>Se otorga  reparacion en concesionario  los ultimos modelos 2018, 17, 16 los demás modelos en talleres autorizados o garantia de la marca</t>
  </si>
  <si>
    <t>Otorga
Maximo 50% de anticipo</t>
  </si>
  <si>
    <t>Otorga. Previo aviso a la aseguradora</t>
  </si>
  <si>
    <t>Otorga. Previo aviso a la aseguradora
Indicando la fecha del blindaje y la fecha de instalacion</t>
  </si>
  <si>
    <t>Se otorga
siempre y cuando se realice dentro del proceso de indemnización</t>
  </si>
  <si>
    <t>otorga</t>
  </si>
  <si>
    <t>Se otorga</t>
  </si>
  <si>
    <t xml:space="preserve">Otorga </t>
  </si>
  <si>
    <t>No otorga</t>
  </si>
  <si>
    <t>Otorga, siempre que se encuentren en predios del asegurado y bajo de la supervision directa del asegurado</t>
  </si>
  <si>
    <t>Otorga, 60 dias</t>
  </si>
  <si>
    <t>Otorga, 50% previa demostracion ocurrencia y cuantia</t>
  </si>
  <si>
    <t>Otroga, sublimite de $400.000.000 evento / vigencia</t>
  </si>
  <si>
    <t>Otorga, producidos de manera, subita e imprevista y como consecuencia de un riesgo garantizado por la póliza</t>
  </si>
  <si>
    <t>Otorga, igualando en precio la mejor oferta</t>
  </si>
  <si>
    <t>Otorga, según listado suministrado por la compañía</t>
  </si>
  <si>
    <t>Otroga , siempre y cuando no correspondan a la determinacion del valor asegurado</t>
  </si>
  <si>
    <t>Otorga, si se toma la cobertura de lucro cesante</t>
  </si>
  <si>
    <t>Otorga, No se renuncia a la aplicación de infraseguro, excepto si la diferencia entre el valor asegurable y el asegurado es inferior al 15%</t>
  </si>
  <si>
    <t>Otorga, Sublímite de  COP $15.000.000 por empleado y $200.000.000 evento/vigencia. Se excluyen vehículos automotores y/o motocicletas, joyas, dinero en efectivo, cheques, bonos, acciones y en general cualquier título valor.</t>
  </si>
  <si>
    <t>Otorga, Restablecimiento automático de la suma asegurada por pago de siniestro con cobro de prima adicional a prorrata excepto para HMACC, Amit – terrorismo, según texto Suramericana S.A. (F-01-30-209).</t>
  </si>
  <si>
    <t>Otorga, Sublímite COP$ 50.000.000 evento/vigencia, según Texto Condiciones Generales Suramericana S.A. (F-01-30-209).</t>
  </si>
  <si>
    <t>Otorga, según listado de Sura</t>
  </si>
  <si>
    <t>Otorga, igualando en precio la mejora oferta</t>
  </si>
  <si>
    <t xml:space="preserve">Otorga, según listado de SURA </t>
  </si>
  <si>
    <t>Otorga, Aplica solo en Colombia</t>
  </si>
  <si>
    <t>Otorga, en comun acuerdo con la compañía</t>
  </si>
  <si>
    <t>Alternativa Basica: $500.000.000</t>
  </si>
  <si>
    <t>Otorga, sublimite 50% evento / vigencia  del valor asegurado del basico que en nigun caso exceda $250.000.000 evento/ vigencia</t>
  </si>
  <si>
    <t>Otorga, excepto para el amparo de bienes de propiedad de terceros</t>
  </si>
  <si>
    <t>ATENCION Y TRAMITE DE SINIESTROS</t>
  </si>
  <si>
    <t>DOCUMENTOS REQUERIDOS</t>
  </si>
  <si>
    <t>PUNTAJE DOCUMENTO</t>
  </si>
  <si>
    <t>PLAZO PARA EL PAGO</t>
  </si>
  <si>
    <t>PUNTAJE PLAZO</t>
  </si>
  <si>
    <t>PUNTAJE TOTAL</t>
  </si>
  <si>
    <t>TODO RIESGO DAÑO MATERIAL</t>
  </si>
  <si>
    <t>AUTOMOVILES</t>
  </si>
  <si>
    <t>MANEJO GLOBAL ENTIDADES ESTATALES</t>
  </si>
  <si>
    <t>RESPONSABILIDAD CIVIL EXTRACONTRACTUAL</t>
  </si>
  <si>
    <t>RESPONSABILIDAD CIVIL SERVIDORES PUBLICOS</t>
  </si>
  <si>
    <t>SOAT</t>
  </si>
  <si>
    <t>CASCO BARCO</t>
  </si>
  <si>
    <t>PROPONENTE UNION TEMPORAL 
SURA - ALLIANZ</t>
  </si>
  <si>
    <t>RESPONSABILIDAD CIVIL CONTRACTUAL</t>
  </si>
  <si>
    <t>INFIDELIDAD Y RIESGOS FINANCIEROS</t>
  </si>
  <si>
    <t>NO CUMPLE</t>
  </si>
  <si>
    <t xml:space="preserve">Otorga  </t>
  </si>
  <si>
    <t>UNION TEMPORAL
SURAMERICANA - ALLIANZ</t>
  </si>
  <si>
    <t>Cinco añ0s</t>
  </si>
  <si>
    <t>UNION TEMPORAL SURAMERICANA - ALLIANZ</t>
  </si>
  <si>
    <t>Porcentaje Ponderado</t>
  </si>
  <si>
    <t>Puntaje Ponderado</t>
  </si>
  <si>
    <t xml:space="preserve">Total </t>
  </si>
  <si>
    <t>Puntaje Evaluacion</t>
  </si>
  <si>
    <t>Puntaje</t>
  </si>
  <si>
    <t>Tecnico</t>
  </si>
  <si>
    <t>Prima</t>
  </si>
  <si>
    <t>Deducibles</t>
  </si>
  <si>
    <t>Garantias</t>
  </si>
  <si>
    <t>Administracion de Riesgos</t>
  </si>
  <si>
    <t>Atencion de Reclamos</t>
  </si>
  <si>
    <t>Todo Riesgo Daño Material (incendio, sustraccion, equipo electronico y Rotura de maquinaria)</t>
  </si>
  <si>
    <t>Responsabilidad Civil Extracontractual</t>
  </si>
  <si>
    <t>Responsabilidad civil servidores publicos</t>
  </si>
  <si>
    <t>Manejo</t>
  </si>
  <si>
    <t>Casco Barco</t>
  </si>
  <si>
    <t xml:space="preserve">Automoviles </t>
  </si>
  <si>
    <t>Responsabilidad civil contractual Pasajeros</t>
  </si>
  <si>
    <t>Responsabilidad civil profesional</t>
  </si>
  <si>
    <t>Infidelidad y riesgos financieros</t>
  </si>
  <si>
    <t>Soat</t>
  </si>
  <si>
    <t>SUBTOTAL</t>
  </si>
  <si>
    <t>POLIZA</t>
  </si>
  <si>
    <t>AMPARO</t>
  </si>
  <si>
    <t>UNION TEMPORAL SURA ALLIANZ</t>
  </si>
  <si>
    <t>Puntaje 
Otorgado</t>
  </si>
  <si>
    <t>PORCENTAJE</t>
  </si>
  <si>
    <t>MINIMO</t>
  </si>
  <si>
    <t>DETALLE</t>
  </si>
  <si>
    <t>Daños Materiales</t>
  </si>
  <si>
    <t>Amit/HAMCC</t>
  </si>
  <si>
    <t>3% sobre la perdida</t>
  </si>
  <si>
    <t>SIN MINIMO</t>
  </si>
  <si>
    <t>Terremoto</t>
  </si>
  <si>
    <t>Demás Eventos</t>
  </si>
  <si>
    <t>Hurto calificado cualquier bien</t>
  </si>
  <si>
    <t>0,5 SMMLV</t>
  </si>
  <si>
    <t>Hurto simple cualquier bien</t>
  </si>
  <si>
    <t>Equipos móviles y portátiles</t>
  </si>
  <si>
    <t>Demás eventos equipo electrónico</t>
  </si>
  <si>
    <t>Daños a rotura de maquinaria</t>
  </si>
  <si>
    <t>Obras civiles terminadas</t>
  </si>
  <si>
    <t>Rotura de Vidrios</t>
  </si>
  <si>
    <t>SIN DEDUCIBLE</t>
  </si>
  <si>
    <t>Responsabilidad Civil</t>
  </si>
  <si>
    <t>Parqueaderos</t>
  </si>
  <si>
    <t>Gastos Medicos</t>
  </si>
  <si>
    <t>Demás Amparos</t>
  </si>
  <si>
    <t>Servidores Publicos</t>
  </si>
  <si>
    <t>Todo Evento</t>
  </si>
  <si>
    <t>Casco
Barco</t>
  </si>
  <si>
    <t>Todo evento</t>
  </si>
  <si>
    <t>Automoviles</t>
  </si>
  <si>
    <t>Sin deducible</t>
  </si>
  <si>
    <t>Responsabilidad civil  Contractual</t>
  </si>
  <si>
    <t>Responsabilidad Civil Profesional</t>
  </si>
  <si>
    <t>Infidelidad y Riesgos 
Financieros</t>
  </si>
  <si>
    <t>UNION TEMPORAL SURA - ALLIANZ</t>
  </si>
  <si>
    <t>RAMOS</t>
  </si>
  <si>
    <t>Valor Asegurado</t>
  </si>
  <si>
    <t>Tasa</t>
  </si>
  <si>
    <t>IVA</t>
  </si>
  <si>
    <t xml:space="preserve">PRIMA </t>
  </si>
  <si>
    <t>¨Puntaje Asingado</t>
  </si>
  <si>
    <t>100 SSMLV</t>
  </si>
  <si>
    <t>Los de Ley</t>
  </si>
  <si>
    <t xml:space="preserve">  </t>
  </si>
  <si>
    <t xml:space="preserve">INVITACION PÚBLICA MENOR CUANTIA No. 16 DE 2019 </t>
  </si>
  <si>
    <t>EVALUACION TECNICA DAÑOS MATERIALES</t>
  </si>
  <si>
    <t>Otorga, siempre y cuando este incluido dentro del valor asegurado de edifcio, MAXIMO 5% DEL VALOR ASEGURADO</t>
  </si>
  <si>
    <t xml:space="preserve">
Si Ofertamos, sublimite de
$800.000.000 evento/vigencia</t>
  </si>
  <si>
    <t>Otorga,</t>
  </si>
  <si>
    <t>Si ofertamos, previa aceptación de la aseguradora, aviso 30 días, excluye ALOP</t>
  </si>
  <si>
    <t>Otorga, Sublimite $800.000.000</t>
  </si>
  <si>
    <t>Otorga, $800.000.000</t>
  </si>
  <si>
    <t>Si Ofertamos
Excepto para equipo
electrónico y maquinara</t>
  </si>
  <si>
    <t>Otorga, EXCLUYE EL TRANSPORTE</t>
  </si>
  <si>
    <t>Si Ofertamos, Máximo el 20% del valor asegurable total del predio sin exceder $2000.000.000, siempre y cuando hagan parte  de la suma asegurada.
Se aclara que la cobertura se otorga para gastos en la adecuación de suelos y terrenos.</t>
  </si>
  <si>
    <t>2% de la perdida</t>
  </si>
  <si>
    <t>Riego cibernetico</t>
  </si>
  <si>
    <t>Maquinaria y equipo</t>
  </si>
  <si>
    <t>PRIMA 210 DIAS</t>
  </si>
  <si>
    <t>Otorga, sublimite de
$800.000.000 evento/vigencia siempre y cuando se trate de bienes diseñados y construidos para operar y/o permaneces al aire libre y que se encuentre dentro de los predios asegurados</t>
  </si>
  <si>
    <t>Otorga, $200.000.000 evento / vigencia</t>
  </si>
  <si>
    <t>Otorga, Sublimite del 20% del valor asegurable del predio asegurado aplica unicamente para evento amparado en la póliza</t>
  </si>
  <si>
    <t>Otorga, Sublimite de $800.000.000 evento / vigencia</t>
  </si>
  <si>
    <t>Otorga, Sublimite del 20% del valor asegurable del predio asegurado. Aplica unicamente para evento amparado en la poliza</t>
  </si>
  <si>
    <t>Otorga, Sublimite $800.000.000 evento / vigencia</t>
  </si>
  <si>
    <t>Otorga, Sublimite $500.000.000 hasta por 6 meses</t>
  </si>
  <si>
    <t>Otorga, $200.000.000 evento / vigencia siempre y cuando estos equipos esten siendo utilizados en desarrollo de la actividad</t>
  </si>
  <si>
    <t>Otorga, Sublimite $800.000.000 evento / vigencia excluye transporte</t>
  </si>
  <si>
    <t xml:space="preserve"> Todo riesgo responsabilidad civil en que incurra el asegurado, durante la vigencia del seguro, por daños materiales, lesiones personales o muerte causados a terceros en sus predios o por las operaciones que lleva a cabo dentro y fuera de los mismos en el curso normal de sus negocios. Esto incluye los casos en que el asegurado sea solidariamente responsable por los hechos de sus contratistas o subcontratistas. 
Así mismo, esta cobertura ampara la responsabilidad civil en que incurran los miembros de junta o consejo directivo, representantes legales y empleados del asegurado, durante la vigencia del seguro, por daños materiales, lesiones personales o muerte causados a terceros en el desarrollo de sus actividades al servicio del asegurado
</t>
  </si>
  <si>
    <t>Otorga, si de acuerdo al articulo 1127 del codigo de comercio</t>
  </si>
  <si>
    <t>Contaminacion ambiental subita e imprevista sublimite de $500.000 persona / $1.000.000 evento vigencia. Exlcuye riesgo biologico</t>
  </si>
  <si>
    <t xml:space="preserve">Otorga, Gastos de Defensa Civiles 100% valor asegurado evento/vigencia
Gastos de Defensa penales Sublimite de $50.000.000 evento vigencia
</t>
  </si>
  <si>
    <t>Si ofertamos con aviso a la compañía de 90 dias</t>
  </si>
  <si>
    <t>Otorga, sublimite de $500.000.000</t>
  </si>
  <si>
    <t>Otorga, no se cubre hurto simple y calificado de accesorios NO NECESARIOS PARA EL FUNCIONAMIENTO NORMA DEL VEHICULO, TAMPOCO SE CUBREN LOS BIENES PERSONALES DEJADOS EN EL VEHICULOS</t>
  </si>
  <si>
    <t>Otorga, una vez por vigencia</t>
  </si>
  <si>
    <t>Otorga, sublimite  del 20% evento / vigencia</t>
  </si>
  <si>
    <t>Se otorga para cero Km que salen del concesionario y son suscrito en la póliza como negocio nuevo, se respeta el valor caratula por el primer año de vigencia, para vehicuolos usados se liquida sobre el valor fasecolda en el momento del siniestro</t>
  </si>
  <si>
    <t>Gastos médicos sublimite del 20% evento vigencia</t>
  </si>
  <si>
    <t>Otorga, aviso a la compañía en 30 dias</t>
  </si>
  <si>
    <t>Otorga, con aviso a la compañía de 15 dias</t>
  </si>
  <si>
    <t>Otorga , solo para casco no para P&amp;I</t>
  </si>
  <si>
    <t>Otorga, con cobro adicional de prima una sola vez por vigencia excepto HMCC</t>
  </si>
  <si>
    <t>Otorga, hasta $1.000.000</t>
  </si>
  <si>
    <t>Riesgo Cibernetico</t>
  </si>
  <si>
    <t>Maquinaria y Equipo</t>
  </si>
  <si>
    <t>Equipo y maquinaria</t>
  </si>
  <si>
    <t>Otorga, Maximo 30 dias</t>
  </si>
  <si>
    <t xml:space="preserve">Delitos contra el patrimonio económico.
Básico
Delitos contra la administración pública.
Juicios de responsabilidd fiscal
Alcances fiscales.
Peculado
Gastos de reconstrucción y rendición de cuentas
Depósitos Bancarios 30% del valor asegurado 
Bienes de propiedad de terceros 
</t>
  </si>
  <si>
    <t xml:space="preserve">Otorga, </t>
  </si>
  <si>
    <t>Otorga, sublimite 50% del valor asegurado</t>
  </si>
  <si>
    <t>Otorga, Sublimite $20.000.000 evento / vigencia</t>
  </si>
  <si>
    <t>Otorga, Sublimite $1.000.000 evento / vigencia</t>
  </si>
  <si>
    <t>Otorga, Hasta $1.000.000 evento / vigencia</t>
  </si>
  <si>
    <t>Infidelidad de empleados 
Predios 
Tránsito 
Falsificación 
Falsificación extendida 
Giros postales y Moneda Falsificada 
Sistemas de Computación/Informática,
Programas Electrónicos de Computación
Medios Electrónicos de Información, 
Virus en el Computador
Comunicaciones / Mensajes Electrónicos y por Facsímile
Transmisiones Electrónicas
Títulos Electrónicos
Transferencias iniciadas por voz 
Operaciones bancarias por Internet del asegurado 
Anexo de motín y conmoción civil 
Anexo de costos de limpieza  Hasta el 10% del valor asegurado
Amparo de incendio, terremoto y otros fenómenos de la naturaleza para dinero y títulos valores
Amparo de HMACC, AMIT, para dinero y títulos valores</t>
  </si>
  <si>
    <t xml:space="preserve">Costos legales y gastos de honorarios profesionales, hasta el 10% del valor asegurado
Endoso falsificación de Télex codificado.
Extensión de Cobertura para Directores 
Fraude de terceros por computador
Fraude en transferencias de fondos 
Pérdida de derecho de suscripción
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
Depósitos Judiciales
</t>
  </si>
  <si>
    <t xml:space="preserve"> Cubrir los perjuicios por los que sea responsable el asegurado por una falla en el tratamiento de datos personales ocurrida a partir del inicio del periodo de retroactividad y que sean reclamados por un tercero durante la vigencia del seguro. La presente cobertura opera independientemente del medio de fuga, siempre y cuando afecte lo que califica como datos personales, Proteccíon de la reputacion, gastos de defensa, gastos de investigacion y costos de defensa</t>
  </si>
  <si>
    <t>POLIZA DE RIESGO CIBERNETICO</t>
  </si>
  <si>
    <t>BIENES</t>
  </si>
  <si>
    <t>VALORES ASEGURADOS</t>
  </si>
  <si>
    <t>V/ASEGURADO</t>
  </si>
  <si>
    <t xml:space="preserve"> Se amparan los perjuicios y los gastos de defensa relacionados con la violación de información personal o de información corporativa, ya sea causada por el asegurado o por un encargado del tratamiento o proveedor del servicio de datos del asegurado.</t>
  </si>
  <si>
    <t>$ 1.000.000.000</t>
  </si>
  <si>
    <t>JURISDICCIÓN / LEGISLACIÓN</t>
  </si>
  <si>
    <t>Colombia</t>
  </si>
  <si>
    <t>AMBITO TERRITORIAL</t>
  </si>
  <si>
    <t>Mundial</t>
  </si>
  <si>
    <t>FECHA DE RETROACTIVIDAD</t>
  </si>
  <si>
    <t>Inicio de Vigencia</t>
  </si>
  <si>
    <t>FECHA DE CONTINUIDAD</t>
  </si>
  <si>
    <t>AMPAROS</t>
  </si>
  <si>
    <t>- Responsabilidad por datos personales</t>
  </si>
  <si>
    <t>OBLIGATORIO</t>
  </si>
  <si>
    <t>- Responsabilidad por datos corporativos</t>
  </si>
  <si>
    <t>- Responsabilidad por empresas subcontratistas</t>
  </si>
  <si>
    <t>- Responsabilidad por seguridad de datos</t>
  </si>
  <si>
    <t>- Gastos de defensa</t>
  </si>
  <si>
    <t>PUNTAJE</t>
  </si>
  <si>
    <t>- Investigación</t>
  </si>
  <si>
    <t>- Restitución de la imagen de la sociedad</t>
  </si>
  <si>
    <t>- Restitución de la imagen personal</t>
  </si>
  <si>
    <t>- Notificación y monitoreo</t>
  </si>
  <si>
    <t>- Datos electrónicos</t>
  </si>
  <si>
    <t>- Periodo de descubrimiento</t>
  </si>
  <si>
    <t>- Contenidos Multimedia</t>
  </si>
  <si>
    <t>- Extorsión en la Web "Cyber Extortion"</t>
  </si>
  <si>
    <t>- Interrupción de la red (periodo de horas de espera: 12 horas)</t>
  </si>
  <si>
    <t>- Endoso de servicios de informática forense No. 2</t>
  </si>
  <si>
    <t>- Endoso de Gastos de Emergencia</t>
  </si>
  <si>
    <t>TOTAL PUNTAJE</t>
  </si>
  <si>
    <t>Otorga, 50% del valor asegurado</t>
  </si>
  <si>
    <t>Otorga, 30% del valor asegurado</t>
  </si>
  <si>
    <r>
      <t>·</t>
    </r>
    <r>
      <rPr>
        <sz val="7"/>
        <color theme="1"/>
        <rFont val="Times New Roman"/>
        <family val="1"/>
      </rPr>
      <t xml:space="preserve">        </t>
    </r>
    <r>
      <rPr>
        <sz val="11"/>
        <color theme="1"/>
        <rFont val="Arial"/>
        <family val="2"/>
      </rPr>
      <t>Básico Incendio y/o rayo</t>
    </r>
  </si>
  <si>
    <r>
      <t>·</t>
    </r>
    <r>
      <rPr>
        <sz val="7"/>
        <color theme="1"/>
        <rFont val="Times New Roman"/>
        <family val="1"/>
      </rPr>
      <t xml:space="preserve">        </t>
    </r>
    <r>
      <rPr>
        <sz val="11"/>
        <color theme="1"/>
        <rFont val="Arial"/>
        <family val="2"/>
      </rPr>
      <t>Inundación, maremoto, ciclo, huracán, tempestad</t>
    </r>
  </si>
  <si>
    <r>
      <t>·</t>
    </r>
    <r>
      <rPr>
        <sz val="7"/>
        <color theme="1"/>
        <rFont val="Times New Roman"/>
        <family val="1"/>
      </rPr>
      <t xml:space="preserve">        </t>
    </r>
    <r>
      <rPr>
        <sz val="11"/>
        <color theme="1"/>
        <rFont val="Arial"/>
        <family val="2"/>
      </rPr>
      <t>Explosión</t>
    </r>
  </si>
  <si>
    <r>
      <t>·</t>
    </r>
    <r>
      <rPr>
        <sz val="7"/>
        <color theme="1"/>
        <rFont val="Times New Roman"/>
        <family val="1"/>
      </rPr>
      <t xml:space="preserve">        </t>
    </r>
    <r>
      <rPr>
        <sz val="11"/>
        <color theme="1"/>
        <rFont val="Arial"/>
        <family val="2"/>
      </rPr>
      <t>Terremoto, Temblor o Erupción Volcánica al 100%</t>
    </r>
  </si>
  <si>
    <r>
      <t>·</t>
    </r>
    <r>
      <rPr>
        <sz val="7"/>
        <color theme="1"/>
        <rFont val="Times New Roman"/>
        <family val="1"/>
      </rPr>
      <t xml:space="preserve">        </t>
    </r>
    <r>
      <rPr>
        <sz val="11"/>
        <color theme="1"/>
        <rFont val="Arial"/>
        <family val="2"/>
      </rPr>
      <t>Hurto Simple y Hurto Calificado</t>
    </r>
  </si>
  <si>
    <r>
      <t>·</t>
    </r>
    <r>
      <rPr>
        <sz val="7"/>
        <color theme="1"/>
        <rFont val="Times New Roman"/>
        <family val="1"/>
      </rPr>
      <t xml:space="preserve">        </t>
    </r>
    <r>
      <rPr>
        <sz val="11"/>
        <color theme="1"/>
        <rFont val="Arial"/>
        <family val="2"/>
      </rPr>
      <t>Asonada, Motín, Conmoción Civil o Popular y Huelga al 100%</t>
    </r>
  </si>
  <si>
    <r>
      <t>·</t>
    </r>
    <r>
      <rPr>
        <sz val="7"/>
        <color theme="1"/>
        <rFont val="Times New Roman"/>
        <family val="1"/>
      </rPr>
      <t xml:space="preserve">        </t>
    </r>
    <r>
      <rPr>
        <sz val="11"/>
        <color theme="1"/>
        <rFont val="Arial"/>
        <family val="2"/>
      </rPr>
      <t>Actos mal Intencionados de Terceros al 100% - Terrorismo</t>
    </r>
  </si>
  <si>
    <r>
      <t>·</t>
    </r>
    <r>
      <rPr>
        <sz val="7"/>
        <color theme="1"/>
        <rFont val="Times New Roman"/>
        <family val="1"/>
      </rPr>
      <t xml:space="preserve">        </t>
    </r>
    <r>
      <rPr>
        <sz val="11"/>
        <color theme="1"/>
        <rFont val="Arial"/>
        <family val="2"/>
      </rPr>
      <t>Movilización por sus propios medios en el territorio colombiano</t>
    </r>
  </si>
  <si>
    <r>
      <t>·</t>
    </r>
    <r>
      <rPr>
        <sz val="7"/>
        <color theme="1"/>
        <rFont val="Times New Roman"/>
        <family val="1"/>
      </rPr>
      <t xml:space="preserve">        </t>
    </r>
    <r>
      <rPr>
        <sz val="11"/>
        <color theme="1"/>
        <rFont val="Arial"/>
        <family val="2"/>
      </rPr>
      <t>Responsabilidad Civil Extracontractual $500.000.000  evento y vigencia</t>
    </r>
  </si>
  <si>
    <r>
      <t>·</t>
    </r>
    <r>
      <rPr>
        <sz val="7"/>
        <color theme="1"/>
        <rFont val="Times New Roman"/>
        <family val="1"/>
      </rPr>
      <t xml:space="preserve">        </t>
    </r>
    <r>
      <rPr>
        <sz val="11"/>
        <color theme="1"/>
        <rFont val="Arial"/>
        <family val="2"/>
      </rPr>
      <t xml:space="preserve"> Cualquier otra causa no excluida expresamente</t>
    </r>
  </si>
  <si>
    <t>Amparo automático para maquinaria  adquirida o recibida, sea nueva o usada (hasta por el 20% del valor asegurado y por 90 días).</t>
  </si>
  <si>
    <t>Amparo automático para maquinaria  que por error u omisión no se hayan informado al inicio del seguro (hasta por el  20% del valor asegurado)</t>
  </si>
  <si>
    <t>Anticipo de Indemnización (proponer)</t>
  </si>
  <si>
    <t>Cláusula de 72 horas para eventos de la naturaleza, asonada motín conmoción civil, huelga y terrorismo.</t>
  </si>
  <si>
    <t>Designación de Bienes</t>
  </si>
  <si>
    <t>Elementos dañados y gastados</t>
  </si>
  <si>
    <r>
      <t>Extensión de responsabilidad civil cuando el equipo o maquinaria no esté siendo conducido.</t>
    </r>
    <r>
      <rPr>
        <b/>
        <sz val="11"/>
        <color rgb="FF000000"/>
        <rFont val="Arial"/>
        <family val="2"/>
      </rPr>
      <t xml:space="preserve"> </t>
    </r>
  </si>
  <si>
    <t>Gastos por arrendamiento en caso de siniestro (hasta por el 100% de los gastos demostrados)</t>
  </si>
  <si>
    <t>Honorarios profesionales (Ingenieros, Peritos, etc. Incluyendo gastos de viaje y estadía. Hasta por el 100% de los gastos demostrados)</t>
  </si>
  <si>
    <t>Maquinaria bajo cuidado, tenencia, control y custodia</t>
  </si>
  <si>
    <t>No aplicación de Infraseguro</t>
  </si>
  <si>
    <t>No aplicación de cláusula de contrato de mantenimiento.</t>
  </si>
  <si>
    <t>No aplicación de demerito por uso</t>
  </si>
  <si>
    <t>Reposición o reemplazo</t>
  </si>
  <si>
    <t xml:space="preserve">Cuando el valor de la reparación supere el 75% del valor asegurado se tomará como perdida total </t>
  </si>
  <si>
    <t>TOTAL PUNTAJE EQUIPO Y MAQUINARIA</t>
  </si>
  <si>
    <t>TODO RIESGO MAQUINARIA Y EQUIPO</t>
  </si>
  <si>
    <t xml:space="preserve">Este seguro deberá cubrir las pérdidas y los daños materiales que sufran los bienes asegurados causados por:
Todo riesgo Daño Material, incluyendo pero no limitado a: </t>
  </si>
  <si>
    <r>
      <t xml:space="preserve">Objeto del seguro: </t>
    </r>
    <r>
      <rPr>
        <sz val="11"/>
        <color theme="1"/>
        <rFont val="Arial"/>
        <family val="2"/>
      </rPr>
      <t>Amparar contra todo riesgo la maquinaria y equipo que se moviliza por sus propios medios, de propiedad o por los que sea legalmente responsable La Universidad del Tolima se en cualquier parte del Territorio Nacional y por los daños que éstas causen a terceras personas a  sus bienes.</t>
    </r>
  </si>
  <si>
    <t>Otorga, 50% previa demostración ocurrenciay cuantia</t>
  </si>
  <si>
    <t>Otorga, sublimite $100.000.000 evento / vigencia</t>
  </si>
  <si>
    <t>Otorga, 10% del equipo afectado maximo $100.000.000</t>
  </si>
  <si>
    <t>Otorga, siempre y cuando se informe a la compañía sublimite de $300.000.000 evento / vigencia</t>
  </si>
  <si>
    <t>Otorga, No se renuncia a la aplicación de infraseguro excepto si la diferencia entre el valor asegurado y el asegurable es inferior al 15%</t>
  </si>
  <si>
    <t>Otorga, con cobro de prima</t>
  </si>
  <si>
    <t>0,5MMLV</t>
  </si>
  <si>
    <t>Hurto Simple y hurto Calificado</t>
  </si>
  <si>
    <t>1 SMMLV</t>
  </si>
  <si>
    <t>0.5 SMMLV</t>
  </si>
  <si>
    <t>RIESGO CIBERNETICO</t>
  </si>
  <si>
    <t>EQUIPO Y MAQUINARIA</t>
  </si>
  <si>
    <t>Otorga, Sublimite $100.000.000 evento / vigencia siempre y cuando hagan parte de la suma asegurada</t>
  </si>
  <si>
    <t>Si, otorga $200.000</t>
  </si>
  <si>
    <t xml:space="preserve">Responsabilidad Civil Extracontractual $4.000,000,000,
Motos: Responsabilidad Civil Extracontractual $1,500,000,000
</t>
  </si>
  <si>
    <t xml:space="preserve">Los daños ocasionados a terceros por actos vandálicos dentro de la
Universidad, deben contar con cobertura. $10.000.000 persona /
50.000.000 evento / 100.000.000 vigencia
</t>
  </si>
  <si>
    <t>Alternativa Basica: $1.000.000.000
Alternativa 1: $ 2,000,000,000</t>
  </si>
  <si>
    <t>PERIODO DE RETROACTIVIDAD SIN LIMITE (ADICIONAL)</t>
  </si>
  <si>
    <t>Bicicletas</t>
  </si>
  <si>
    <t>Cajas Menores</t>
  </si>
  <si>
    <t>CUADRO DE PONDERACION FINAL GRUPO 1</t>
  </si>
  <si>
    <t>PROPUESTA ECONOMICA GRUPO 1</t>
  </si>
  <si>
    <t>RAMOS - PONDERACIÓN</t>
  </si>
  <si>
    <t>La aseguradora indemnizará al asegurado toda y cada suma que el asegurado este obligado a pagar en razón de la responsabilidad Medica por los perjuicios causados a terceros como consecuencia de actos negligentes, impericias, errores u omisiones en que llegare a incurrir los docentes (médicos), estudiantes, practicantes vinculados con la Universidad en las entidades que se tienen acuerdos (Decreto 2376 de 2010 Convenios Interinstitucionales), en las diferentes clinicas del territorio colombiano para las carreras afines al area de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</si>
</sst>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quot;€&quot;"/>
    <numFmt numFmtId="165" formatCode="0.0"/>
    <numFmt numFmtId="166" formatCode="0_ "/>
    <numFmt numFmtId="167" formatCode="[$$-240A]\ #,##0"/>
    <numFmt numFmtId="168" formatCode="0.0%"/>
    <numFmt numFmtId="169" formatCode="0.000"/>
  </numFmts>
  <fonts count="40" x14ac:knownFonts="1">
    <font>
      <sz val="11"/>
      <color theme="1"/>
      <name val="Calibri"/>
      <family val="2"/>
      <scheme val="minor"/>
    </font>
    <font>
      <b/>
      <sz val="12"/>
      <name val="Arial"/>
      <family val="2"/>
    </font>
    <font>
      <sz val="11"/>
      <color rgb="FF000000"/>
      <name val="Arial"/>
      <family val="2"/>
    </font>
    <font>
      <sz val="12"/>
      <name val="Arial"/>
      <family val="2"/>
    </font>
    <font>
      <b/>
      <sz val="12"/>
      <color theme="0"/>
      <name val="Arial"/>
      <family val="2"/>
    </font>
    <font>
      <sz val="12"/>
      <color theme="1"/>
      <name val="Arial"/>
      <family val="2"/>
    </font>
    <font>
      <sz val="11"/>
      <name val="Arial"/>
      <family val="2"/>
    </font>
    <font>
      <b/>
      <sz val="12"/>
      <color theme="1"/>
      <name val="Arial"/>
      <family val="2"/>
    </font>
    <font>
      <sz val="11"/>
      <color theme="1"/>
      <name val="Arial"/>
      <family val="2"/>
    </font>
    <font>
      <b/>
      <sz val="11"/>
      <color theme="1"/>
      <name val="Arial"/>
      <family val="2"/>
    </font>
    <font>
      <sz val="10"/>
      <color theme="1"/>
      <name val="Wingdings"/>
      <charset val="2"/>
    </font>
    <font>
      <b/>
      <sz val="12"/>
      <color rgb="FFFFFFFF"/>
      <name val="Arial"/>
      <family val="2"/>
    </font>
    <font>
      <sz val="12"/>
      <color rgb="FF000000"/>
      <name val="Arial"/>
      <family val="2"/>
    </font>
    <font>
      <sz val="10"/>
      <name val="Arial"/>
      <family val="2"/>
    </font>
    <font>
      <sz val="10"/>
      <name val="Calibri"/>
      <family val="2"/>
      <scheme val="minor"/>
    </font>
    <font>
      <b/>
      <sz val="12"/>
      <name val="Calibri"/>
      <family val="2"/>
      <scheme val="minor"/>
    </font>
    <font>
      <b/>
      <sz val="12"/>
      <color indexed="12"/>
      <name val="Calibri"/>
      <family val="2"/>
      <scheme val="minor"/>
    </font>
    <font>
      <b/>
      <sz val="11"/>
      <color theme="0"/>
      <name val="Arial"/>
      <family val="2"/>
    </font>
    <font>
      <b/>
      <sz val="11"/>
      <color indexed="12"/>
      <name val="Arial"/>
      <family val="2"/>
    </font>
    <font>
      <sz val="11"/>
      <color indexed="12"/>
      <name val="Arial"/>
      <family val="2"/>
    </font>
    <font>
      <b/>
      <sz val="8"/>
      <color theme="0"/>
      <name val="Arial"/>
      <family val="2"/>
    </font>
    <font>
      <sz val="8"/>
      <color theme="1"/>
      <name val="Arial"/>
      <family val="2"/>
    </font>
    <font>
      <b/>
      <sz val="8"/>
      <color theme="1"/>
      <name val="Arial"/>
      <family val="2"/>
    </font>
    <font>
      <b/>
      <sz val="18"/>
      <name val="Calibri"/>
      <family val="2"/>
      <scheme val="minor"/>
    </font>
    <font>
      <b/>
      <sz val="14"/>
      <color indexed="12"/>
      <name val="Calibri"/>
      <family val="2"/>
      <scheme val="minor"/>
    </font>
    <font>
      <b/>
      <sz val="12"/>
      <color theme="0"/>
      <name val="Calibri"/>
      <family val="2"/>
      <scheme val="minor"/>
    </font>
    <font>
      <b/>
      <sz val="10"/>
      <color indexed="9"/>
      <name val="Calibri"/>
      <family val="2"/>
      <scheme val="minor"/>
    </font>
    <font>
      <b/>
      <sz val="10"/>
      <color theme="0"/>
      <name val="Calibri"/>
      <family val="2"/>
      <scheme val="minor"/>
    </font>
    <font>
      <b/>
      <sz val="10"/>
      <name val="Calibri"/>
      <family val="2"/>
      <scheme val="minor"/>
    </font>
    <font>
      <b/>
      <sz val="11"/>
      <name val="Calibri"/>
      <family val="2"/>
      <scheme val="minor"/>
    </font>
    <font>
      <b/>
      <sz val="20"/>
      <color theme="1"/>
      <name val="Calibri"/>
      <family val="2"/>
      <scheme val="minor"/>
    </font>
    <font>
      <b/>
      <sz val="18"/>
      <color theme="1"/>
      <name val="Calibri"/>
      <family val="2"/>
      <scheme val="minor"/>
    </font>
    <font>
      <b/>
      <sz val="11"/>
      <color theme="1"/>
      <name val="Cambria Math"/>
      <family val="1"/>
    </font>
    <font>
      <sz val="12"/>
      <color rgb="FF00B050"/>
      <name val="Arial"/>
      <family val="2"/>
    </font>
    <font>
      <sz val="12"/>
      <color rgb="FFFFFFFF"/>
      <name val="Arial"/>
      <family val="2"/>
    </font>
    <font>
      <sz val="11"/>
      <color theme="1"/>
      <name val="Symbol"/>
      <family val="1"/>
      <charset val="2"/>
    </font>
    <font>
      <sz val="7"/>
      <color theme="1"/>
      <name val="Times New Roman"/>
      <family val="1"/>
    </font>
    <font>
      <sz val="11"/>
      <color rgb="FFFFFFFF"/>
      <name val="Arial"/>
      <family val="2"/>
    </font>
    <font>
      <b/>
      <sz val="11"/>
      <color rgb="FFFFFFFF"/>
      <name val="Arial"/>
      <family val="2"/>
    </font>
    <font>
      <b/>
      <sz val="11"/>
      <color rgb="FF000000"/>
      <name val="Arial"/>
      <family val="2"/>
    </font>
  </fonts>
  <fills count="13">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0070C0"/>
        <bgColor indexed="64"/>
      </patternFill>
    </fill>
    <fill>
      <patternFill patternType="solid">
        <fgColor rgb="FFFFFF00"/>
        <bgColor indexed="64"/>
      </patternFill>
    </fill>
    <fill>
      <patternFill patternType="solid">
        <fgColor rgb="FF002060"/>
        <bgColor indexed="64"/>
      </patternFill>
    </fill>
    <fill>
      <patternFill patternType="solid">
        <fgColor rgb="FFFFFFFF"/>
        <bgColor indexed="64"/>
      </patternFill>
    </fill>
    <fill>
      <patternFill patternType="solid">
        <fgColor rgb="FF00B050"/>
        <bgColor indexed="64"/>
      </patternFill>
    </fill>
    <fill>
      <patternFill patternType="solid">
        <fgColor rgb="FF92D050"/>
        <bgColor indexed="64"/>
      </patternFill>
    </fill>
    <fill>
      <patternFill patternType="solid">
        <fgColor rgb="FFC0C0C0"/>
        <bgColor indexed="64"/>
      </patternFill>
    </fill>
    <fill>
      <patternFill patternType="solid">
        <fgColor indexed="8"/>
        <bgColor indexed="64"/>
      </patternFill>
    </fill>
    <fill>
      <patternFill patternType="solid">
        <fgColor theme="1" tint="0.499984740745262"/>
        <bgColor indexed="64"/>
      </patternFill>
    </fill>
  </fills>
  <borders count="77">
    <border>
      <left/>
      <right/>
      <top/>
      <bottom/>
      <diagonal/>
    </border>
    <border>
      <left/>
      <right style="medium">
        <color indexed="64"/>
      </right>
      <top/>
      <bottom style="medium">
        <color indexed="64"/>
      </bottom>
      <diagonal/>
    </border>
    <border>
      <left/>
      <right style="thin">
        <color auto="1"/>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style="thick">
        <color auto="1"/>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bottom/>
      <diagonal/>
    </border>
    <border>
      <left/>
      <right style="thick">
        <color auto="1"/>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auto="1"/>
      </left>
      <right/>
      <top style="thin">
        <color auto="1"/>
      </top>
      <bottom style="thin">
        <color auto="1"/>
      </bottom>
      <diagonal/>
    </border>
    <border>
      <left style="thick">
        <color auto="1"/>
      </left>
      <right/>
      <top/>
      <bottom style="thin">
        <color auto="1"/>
      </bottom>
      <diagonal/>
    </border>
    <border>
      <left style="thick">
        <color auto="1"/>
      </left>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rgb="FF000000"/>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22"/>
      </left>
      <right style="medium">
        <color indexed="22"/>
      </right>
      <top style="medium">
        <color indexed="22"/>
      </top>
      <bottom/>
      <diagonal/>
    </border>
    <border>
      <left style="medium">
        <color indexed="64"/>
      </left>
      <right style="thin">
        <color indexed="64"/>
      </right>
      <top style="thin">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style="medium">
        <color indexed="64"/>
      </bottom>
      <diagonal/>
    </border>
    <border>
      <left/>
      <right style="medium">
        <color rgb="FF000000"/>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indexed="22"/>
      </left>
      <right style="medium">
        <color indexed="22"/>
      </right>
      <top/>
      <bottom/>
      <diagonal/>
    </border>
  </borders>
  <cellStyleXfs count="3">
    <xf numFmtId="0" fontId="0" fillId="0" borderId="0"/>
    <xf numFmtId="0" fontId="13" fillId="0" borderId="0"/>
    <xf numFmtId="9" fontId="13" fillId="0" borderId="0" applyFont="0" applyFill="0" applyBorder="0" applyAlignment="0" applyProtection="0"/>
  </cellStyleXfs>
  <cellXfs count="538">
    <xf numFmtId="0" fontId="0" fillId="0" borderId="0" xfId="0"/>
    <xf numFmtId="0" fontId="5" fillId="0" borderId="0" xfId="0" applyFont="1" applyAlignment="1">
      <alignment horizontal="justify" vertical="center" wrapText="1"/>
    </xf>
    <xf numFmtId="0" fontId="5" fillId="0" borderId="16" xfId="0" applyFont="1" applyBorder="1" applyAlignment="1">
      <alignment horizontal="center" vertical="center"/>
    </xf>
    <xf numFmtId="0" fontId="5" fillId="0" borderId="16" xfId="0" applyFont="1" applyBorder="1" applyAlignment="1">
      <alignment horizontal="center" vertical="center" wrapText="1"/>
    </xf>
    <xf numFmtId="0" fontId="5" fillId="0" borderId="16" xfId="0" applyFont="1" applyBorder="1" applyAlignment="1">
      <alignment horizontal="center"/>
    </xf>
    <xf numFmtId="0" fontId="5" fillId="0" borderId="16" xfId="0" applyFont="1" applyBorder="1" applyAlignment="1">
      <alignment horizontal="center" vertical="top"/>
    </xf>
    <xf numFmtId="0" fontId="5" fillId="0" borderId="17" xfId="0" applyFont="1" applyBorder="1" applyAlignment="1">
      <alignment horizontal="center" vertical="center"/>
    </xf>
    <xf numFmtId="0" fontId="5" fillId="0" borderId="0" xfId="0" applyFont="1"/>
    <xf numFmtId="164" fontId="0" fillId="0" borderId="0" xfId="0" applyNumberFormat="1"/>
    <xf numFmtId="9" fontId="0" fillId="0" borderId="0" xfId="0" applyNumberFormat="1"/>
    <xf numFmtId="0" fontId="5" fillId="0" borderId="18"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15" xfId="0" applyFont="1" applyBorder="1" applyAlignment="1">
      <alignment horizontal="justify" vertical="center" wrapText="1"/>
    </xf>
    <xf numFmtId="0" fontId="3" fillId="0" borderId="22" xfId="0" quotePrefix="1" applyFont="1" applyBorder="1" applyAlignment="1">
      <alignment vertical="center" wrapText="1"/>
    </xf>
    <xf numFmtId="0" fontId="3" fillId="0" borderId="22" xfId="0" quotePrefix="1" applyFont="1" applyBorder="1" applyAlignment="1">
      <alignment horizontal="left" vertical="center" wrapText="1"/>
    </xf>
    <xf numFmtId="3" fontId="3" fillId="0" borderId="22" xfId="0" applyNumberFormat="1" applyFont="1" applyBorder="1" applyAlignment="1">
      <alignment horizontal="left" vertical="center" wrapText="1"/>
    </xf>
    <xf numFmtId="0" fontId="7" fillId="0" borderId="0" xfId="0" applyFont="1"/>
    <xf numFmtId="0" fontId="5" fillId="0" borderId="17" xfId="0" applyFont="1" applyBorder="1" applyAlignment="1">
      <alignment horizontal="justify" vertical="center" wrapText="1"/>
    </xf>
    <xf numFmtId="0" fontId="5" fillId="0" borderId="17" xfId="0" applyFont="1" applyBorder="1" applyAlignment="1">
      <alignment horizontal="justify" vertical="center" wrapText="1"/>
    </xf>
    <xf numFmtId="0" fontId="9" fillId="0" borderId="0" xfId="0" applyFont="1" applyAlignment="1">
      <alignment horizontal="justify" vertical="center"/>
    </xf>
    <xf numFmtId="0" fontId="8" fillId="0" borderId="0" xfId="0" applyFont="1" applyAlignment="1">
      <alignment horizontal="justify" vertical="center"/>
    </xf>
    <xf numFmtId="0" fontId="2" fillId="0" borderId="0" xfId="0" applyFont="1" applyBorder="1" applyAlignment="1">
      <alignment vertical="top" wrapText="1"/>
    </xf>
    <xf numFmtId="0" fontId="1" fillId="0" borderId="0" xfId="0" applyFont="1" applyBorder="1" applyAlignment="1">
      <alignment vertical="top"/>
    </xf>
    <xf numFmtId="0" fontId="1" fillId="0" borderId="0" xfId="0" applyFont="1" applyBorder="1" applyAlignment="1">
      <alignment horizontal="center" vertical="center" wrapText="1"/>
    </xf>
    <xf numFmtId="0" fontId="3" fillId="0" borderId="0" xfId="0" applyNumberFormat="1" applyFont="1" applyBorder="1" applyAlignment="1">
      <alignment vertical="center" wrapText="1"/>
    </xf>
    <xf numFmtId="0" fontId="5" fillId="0" borderId="1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5" xfId="0" applyFont="1" applyBorder="1" applyAlignment="1">
      <alignment horizontal="center" vertical="center" wrapText="1"/>
    </xf>
    <xf numFmtId="0" fontId="3" fillId="0" borderId="0" xfId="0" applyFont="1" applyBorder="1" applyAlignment="1">
      <alignment horizontal="justify" vertical="top" wrapText="1"/>
    </xf>
    <xf numFmtId="0" fontId="2" fillId="2" borderId="0" xfId="0" applyFont="1" applyFill="1" applyBorder="1" applyAlignment="1">
      <alignment vertical="top" wrapText="1"/>
    </xf>
    <xf numFmtId="0" fontId="0" fillId="0" borderId="0" xfId="0" applyBorder="1"/>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17" xfId="0" applyFont="1" applyBorder="1" applyAlignment="1">
      <alignment horizontal="center" vertical="center" wrapText="1"/>
    </xf>
    <xf numFmtId="0" fontId="3" fillId="0" borderId="0" xfId="0" applyNumberFormat="1" applyFont="1" applyBorder="1" applyAlignment="1">
      <alignment vertical="top" wrapText="1"/>
    </xf>
    <xf numFmtId="0" fontId="7" fillId="0" borderId="0" xfId="0" applyFont="1" applyAlignment="1">
      <alignment horizontal="justify" vertical="center"/>
    </xf>
    <xf numFmtId="0" fontId="1" fillId="0" borderId="0" xfId="0" applyFont="1" applyBorder="1" applyAlignment="1">
      <alignment horizontal="center" vertical="center"/>
    </xf>
    <xf numFmtId="0" fontId="3" fillId="0" borderId="0" xfId="0" applyFont="1" applyBorder="1" applyAlignment="1">
      <alignment horizontal="left" vertical="top" wrapText="1"/>
    </xf>
    <xf numFmtId="0" fontId="5" fillId="0" borderId="18" xfId="0" applyFont="1" applyBorder="1" applyAlignment="1">
      <alignment horizontal="left" wrapText="1"/>
    </xf>
    <xf numFmtId="0" fontId="5" fillId="0" borderId="16" xfId="0" applyFont="1" applyBorder="1" applyAlignment="1">
      <alignment horizontal="left" wrapText="1"/>
    </xf>
    <xf numFmtId="0" fontId="5" fillId="0" borderId="16" xfId="0" applyFont="1" applyFill="1" applyBorder="1" applyAlignment="1">
      <alignment horizontal="center" vertical="center" wrapText="1"/>
    </xf>
    <xf numFmtId="0" fontId="1" fillId="0" borderId="23" xfId="0" applyFont="1" applyBorder="1" applyAlignment="1">
      <alignment horizontal="center" vertical="center"/>
    </xf>
    <xf numFmtId="0" fontId="5" fillId="0" borderId="16" xfId="0" applyFont="1" applyBorder="1" applyAlignment="1">
      <alignment horizontal="justify" vertical="center" wrapText="1"/>
    </xf>
    <xf numFmtId="0" fontId="5" fillId="0" borderId="18" xfId="0" applyFont="1" applyBorder="1" applyAlignment="1">
      <alignment horizontal="justify" vertical="center" wrapText="1"/>
    </xf>
    <xf numFmtId="0" fontId="10" fillId="0" borderId="0" xfId="0" applyFont="1"/>
    <xf numFmtId="0" fontId="0" fillId="0" borderId="0" xfId="0" applyAlignment="1">
      <alignment horizontal="justify" vertical="center" wrapText="1"/>
    </xf>
    <xf numFmtId="0" fontId="11" fillId="6" borderId="0" xfId="0" applyFont="1" applyFill="1" applyAlignment="1">
      <alignment horizontal="center" vertical="center" wrapText="1"/>
    </xf>
    <xf numFmtId="0" fontId="0" fillId="0" borderId="0" xfId="0" applyAlignment="1">
      <alignment horizontal="center"/>
    </xf>
    <xf numFmtId="0" fontId="4" fillId="4" borderId="19" xfId="0" applyFont="1" applyFill="1" applyBorder="1" applyAlignment="1">
      <alignment horizontal="center" vertical="center"/>
    </xf>
    <xf numFmtId="0" fontId="4" fillId="4" borderId="10" xfId="0" applyFont="1" applyFill="1" applyBorder="1" applyAlignment="1">
      <alignment horizontal="center"/>
    </xf>
    <xf numFmtId="0" fontId="3" fillId="0" borderId="9" xfId="0" applyNumberFormat="1" applyFont="1" applyBorder="1" applyAlignment="1">
      <alignment vertical="center" wrapText="1"/>
    </xf>
    <xf numFmtId="0" fontId="5" fillId="0" borderId="15" xfId="0" applyFont="1" applyBorder="1" applyAlignment="1">
      <alignment horizontal="left" wrapText="1"/>
    </xf>
    <xf numFmtId="0" fontId="1" fillId="0" borderId="3" xfId="0" applyFont="1" applyBorder="1" applyAlignment="1">
      <alignment horizontal="center" vertical="center"/>
    </xf>
    <xf numFmtId="0" fontId="1" fillId="0" borderId="36" xfId="0" applyFont="1" applyBorder="1" applyAlignment="1">
      <alignment horizontal="center" vertical="center"/>
    </xf>
    <xf numFmtId="0" fontId="5" fillId="0" borderId="6" xfId="0" applyFont="1" applyBorder="1" applyAlignment="1">
      <alignment horizontal="justify" vertical="center" wrapText="1"/>
    </xf>
    <xf numFmtId="0" fontId="14" fillId="0" borderId="0" xfId="0" applyFont="1"/>
    <xf numFmtId="0" fontId="3" fillId="0" borderId="0" xfId="0" applyFont="1"/>
    <xf numFmtId="1" fontId="3" fillId="0" borderId="32" xfId="0" applyNumberFormat="1" applyFont="1" applyBorder="1" applyAlignment="1">
      <alignment horizontal="center" vertical="center"/>
    </xf>
    <xf numFmtId="0" fontId="3" fillId="0" borderId="32" xfId="0" applyFont="1" applyBorder="1" applyAlignment="1">
      <alignment horizontal="center" vertical="center"/>
    </xf>
    <xf numFmtId="0" fontId="0" fillId="0" borderId="36" xfId="0" applyBorder="1" applyAlignment="1">
      <alignment horizontal="center"/>
    </xf>
    <xf numFmtId="0" fontId="3" fillId="0" borderId="33" xfId="0" applyFont="1" applyBorder="1" applyAlignment="1">
      <alignment horizontal="left" vertical="top" wrapText="1"/>
    </xf>
    <xf numFmtId="0" fontId="0" fillId="0" borderId="33" xfId="0" applyBorder="1" applyAlignment="1">
      <alignment horizontal="left"/>
    </xf>
    <xf numFmtId="0" fontId="3" fillId="0" borderId="11" xfId="0" applyFont="1" applyBorder="1" applyAlignment="1">
      <alignment horizontal="center" vertical="top" wrapText="1"/>
    </xf>
    <xf numFmtId="0" fontId="3" fillId="0" borderId="10" xfId="0" applyFont="1" applyBorder="1" applyAlignment="1">
      <alignment horizontal="center" vertical="top" wrapText="1"/>
    </xf>
    <xf numFmtId="0" fontId="3" fillId="0" borderId="36" xfId="0" applyFont="1" applyBorder="1" applyAlignment="1">
      <alignment vertical="top" wrapText="1"/>
    </xf>
    <xf numFmtId="0" fontId="12" fillId="7" borderId="18" xfId="0" applyFont="1" applyFill="1" applyBorder="1" applyAlignment="1">
      <alignment horizontal="justify" vertical="center" wrapText="1"/>
    </xf>
    <xf numFmtId="0" fontId="12" fillId="7" borderId="16" xfId="0" applyFont="1" applyFill="1" applyBorder="1" applyAlignment="1">
      <alignment horizontal="justify" vertical="center" wrapText="1"/>
    </xf>
    <xf numFmtId="0" fontId="12" fillId="7" borderId="15" xfId="0" applyFont="1" applyFill="1" applyBorder="1" applyAlignment="1">
      <alignment horizontal="justify" vertical="center" wrapText="1"/>
    </xf>
    <xf numFmtId="0" fontId="5" fillId="0" borderId="16" xfId="0" applyFont="1" applyBorder="1" applyAlignment="1">
      <alignment horizontal="justify" vertical="center" wrapText="1"/>
    </xf>
    <xf numFmtId="0" fontId="15" fillId="0" borderId="0" xfId="1" applyFont="1" applyAlignment="1">
      <alignment horizontal="center"/>
    </xf>
    <xf numFmtId="0" fontId="14" fillId="0" borderId="0" xfId="1" applyFont="1"/>
    <xf numFmtId="0" fontId="16" fillId="0" borderId="0" xfId="1" applyFont="1" applyAlignment="1">
      <alignment horizontal="center"/>
    </xf>
    <xf numFmtId="1" fontId="6" fillId="0" borderId="0" xfId="1" applyNumberFormat="1" applyFont="1" applyAlignment="1">
      <alignment horizontal="center"/>
    </xf>
    <xf numFmtId="0" fontId="6" fillId="0" borderId="0" xfId="1" applyFont="1" applyAlignment="1">
      <alignment horizontal="center"/>
    </xf>
    <xf numFmtId="1" fontId="6" fillId="0" borderId="3" xfId="1" applyNumberFormat="1" applyFont="1" applyBorder="1" applyAlignment="1">
      <alignment horizontal="center"/>
    </xf>
    <xf numFmtId="9" fontId="19" fillId="0" borderId="0" xfId="1" applyNumberFormat="1" applyFont="1" applyAlignment="1">
      <alignment horizontal="center"/>
    </xf>
    <xf numFmtId="1" fontId="18" fillId="0" borderId="0" xfId="1" applyNumberFormat="1" applyFont="1" applyAlignment="1">
      <alignment horizontal="center"/>
    </xf>
    <xf numFmtId="1" fontId="18" fillId="0" borderId="10" xfId="1" applyNumberFormat="1" applyFont="1" applyBorder="1" applyAlignment="1">
      <alignment horizontal="center"/>
    </xf>
    <xf numFmtId="1" fontId="6" fillId="0" borderId="0" xfId="1" applyNumberFormat="1" applyFont="1"/>
    <xf numFmtId="0" fontId="6" fillId="0" borderId="0" xfId="1" applyFont="1"/>
    <xf numFmtId="165" fontId="6" fillId="0" borderId="0" xfId="1" applyNumberFormat="1" applyFont="1"/>
    <xf numFmtId="0" fontId="14" fillId="0" borderId="0" xfId="1" applyFont="1" applyAlignment="1">
      <alignment horizontal="center"/>
    </xf>
    <xf numFmtId="0" fontId="13" fillId="0" borderId="0" xfId="1"/>
    <xf numFmtId="0" fontId="20" fillId="8" borderId="19" xfId="1" applyFont="1" applyFill="1" applyBorder="1" applyAlignment="1">
      <alignment horizontal="center" vertical="center"/>
    </xf>
    <xf numFmtId="0" fontId="21" fillId="0" borderId="4" xfId="1" applyFont="1" applyBorder="1" applyAlignment="1">
      <alignment vertical="center"/>
    </xf>
    <xf numFmtId="0" fontId="21" fillId="0" borderId="4" xfId="1" applyFont="1" applyBorder="1" applyAlignment="1">
      <alignment horizontal="center" vertical="center"/>
    </xf>
    <xf numFmtId="0" fontId="21" fillId="0" borderId="4" xfId="1" applyFont="1" applyBorder="1" applyAlignment="1">
      <alignment horizontal="center" vertical="center" wrapText="1"/>
    </xf>
    <xf numFmtId="9" fontId="21" fillId="0" borderId="4" xfId="1" applyNumberFormat="1" applyFont="1" applyBorder="1" applyAlignment="1">
      <alignment horizontal="center" vertical="center" wrapText="1"/>
    </xf>
    <xf numFmtId="9" fontId="21" fillId="0" borderId="4" xfId="1" applyNumberFormat="1" applyFont="1" applyBorder="1" applyAlignment="1">
      <alignment horizontal="center" vertical="center"/>
    </xf>
    <xf numFmtId="0" fontId="22" fillId="10" borderId="10" xfId="1" applyFont="1" applyFill="1" applyBorder="1" applyAlignment="1">
      <alignment vertical="center"/>
    </xf>
    <xf numFmtId="0" fontId="22" fillId="10" borderId="10" xfId="1" applyFont="1" applyFill="1" applyBorder="1" applyAlignment="1">
      <alignment horizontal="center" vertical="center"/>
    </xf>
    <xf numFmtId="0" fontId="21" fillId="10" borderId="10" xfId="1" applyFont="1" applyFill="1" applyBorder="1" applyAlignment="1">
      <alignment horizontal="center" vertical="center"/>
    </xf>
    <xf numFmtId="0" fontId="22" fillId="10" borderId="23" xfId="1" applyFont="1" applyFill="1" applyBorder="1" applyAlignment="1">
      <alignment horizontal="center" vertical="center"/>
    </xf>
    <xf numFmtId="0" fontId="22" fillId="10" borderId="19" xfId="1" applyFont="1" applyFill="1" applyBorder="1" applyAlignment="1">
      <alignment horizontal="center" vertical="center"/>
    </xf>
    <xf numFmtId="0" fontId="21" fillId="0" borderId="1" xfId="1" applyFont="1" applyBorder="1" applyAlignment="1">
      <alignment vertical="center"/>
    </xf>
    <xf numFmtId="9" fontId="21" fillId="0" borderId="58" xfId="1" applyNumberFormat="1" applyFont="1" applyBorder="1" applyAlignment="1">
      <alignment horizontal="center" vertical="center"/>
    </xf>
    <xf numFmtId="0" fontId="21" fillId="2" borderId="1" xfId="1" applyFont="1" applyFill="1" applyBorder="1" applyAlignment="1">
      <alignment horizontal="center" vertical="center"/>
    </xf>
    <xf numFmtId="0" fontId="22" fillId="10" borderId="1" xfId="1" applyFont="1" applyFill="1" applyBorder="1" applyAlignment="1">
      <alignment vertical="center"/>
    </xf>
    <xf numFmtId="0" fontId="21" fillId="10" borderId="1" xfId="1" applyFont="1" applyFill="1" applyBorder="1" applyAlignment="1">
      <alignment horizontal="center" vertical="center"/>
    </xf>
    <xf numFmtId="0" fontId="21" fillId="0" borderId="0" xfId="1" applyFont="1" applyAlignment="1">
      <alignment horizontal="center" vertical="center"/>
    </xf>
    <xf numFmtId="0" fontId="21" fillId="0" borderId="1" xfId="1" applyFont="1" applyBorder="1" applyAlignment="1">
      <alignment horizontal="center" vertical="center"/>
    </xf>
    <xf numFmtId="0" fontId="21" fillId="0" borderId="58" xfId="1" applyFont="1" applyBorder="1" applyAlignment="1">
      <alignment horizontal="center" vertical="center"/>
    </xf>
    <xf numFmtId="0" fontId="22" fillId="2" borderId="4" xfId="1" applyFont="1" applyFill="1" applyBorder="1" applyAlignment="1">
      <alignment vertical="center"/>
    </xf>
    <xf numFmtId="0" fontId="22" fillId="2" borderId="4" xfId="1" applyFont="1" applyFill="1" applyBorder="1" applyAlignment="1">
      <alignment horizontal="center" vertical="center"/>
    </xf>
    <xf numFmtId="0" fontId="22" fillId="2" borderId="0" xfId="1" applyFont="1" applyFill="1" applyAlignment="1">
      <alignment horizontal="center" vertical="center"/>
    </xf>
    <xf numFmtId="0" fontId="22" fillId="2" borderId="58" xfId="1" applyFont="1" applyFill="1" applyBorder="1" applyAlignment="1">
      <alignment horizontal="center" vertical="center"/>
    </xf>
    <xf numFmtId="167" fontId="21" fillId="2" borderId="1" xfId="1" applyNumberFormat="1" applyFont="1" applyFill="1" applyBorder="1" applyAlignment="1">
      <alignment horizontal="center" vertical="center"/>
    </xf>
    <xf numFmtId="0" fontId="24" fillId="0" borderId="0" xfId="1" applyFont="1" applyAlignment="1">
      <alignment horizontal="center"/>
    </xf>
    <xf numFmtId="0" fontId="26" fillId="11" borderId="6" xfId="1" applyFont="1" applyFill="1" applyBorder="1" applyAlignment="1">
      <alignment horizontal="center"/>
    </xf>
    <xf numFmtId="0" fontId="26" fillId="11" borderId="25" xfId="1" applyFont="1" applyFill="1" applyBorder="1" applyAlignment="1">
      <alignment horizontal="center"/>
    </xf>
    <xf numFmtId="0" fontId="27" fillId="8" borderId="62" xfId="1" applyFont="1" applyFill="1" applyBorder="1" applyAlignment="1">
      <alignment horizontal="center" vertical="center" wrapText="1"/>
    </xf>
    <xf numFmtId="0" fontId="27" fillId="8" borderId="62" xfId="1" applyFont="1" applyFill="1" applyBorder="1" applyAlignment="1">
      <alignment horizontal="center"/>
    </xf>
    <xf numFmtId="0" fontId="28" fillId="0" borderId="0" xfId="1" applyFont="1" applyAlignment="1">
      <alignment horizontal="center"/>
    </xf>
    <xf numFmtId="167" fontId="14" fillId="0" borderId="0" xfId="1" applyNumberFormat="1" applyFont="1"/>
    <xf numFmtId="3" fontId="14" fillId="0" borderId="0" xfId="1" applyNumberFormat="1" applyFont="1"/>
    <xf numFmtId="0" fontId="31" fillId="0" borderId="0" xfId="0" applyFont="1"/>
    <xf numFmtId="0" fontId="5" fillId="0" borderId="6" xfId="0" applyFont="1" applyBorder="1" applyAlignment="1">
      <alignment horizontal="center" vertical="center" wrapText="1"/>
    </xf>
    <xf numFmtId="0" fontId="5" fillId="0" borderId="16" xfId="0" applyFont="1" applyBorder="1" applyAlignment="1">
      <alignment horizontal="justify" vertical="center" wrapText="1"/>
    </xf>
    <xf numFmtId="0" fontId="5" fillId="0" borderId="18"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39"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15" xfId="0" applyFont="1" applyFill="1" applyBorder="1" applyAlignment="1">
      <alignment horizontal="center" vertical="center" wrapText="1"/>
    </xf>
    <xf numFmtId="2" fontId="22" fillId="10" borderId="10" xfId="1" applyNumberFormat="1" applyFont="1" applyFill="1" applyBorder="1" applyAlignment="1">
      <alignment horizontal="center" vertical="center"/>
    </xf>
    <xf numFmtId="9" fontId="22" fillId="10" borderId="19" xfId="1" applyNumberFormat="1" applyFont="1" applyFill="1" applyBorder="1" applyAlignment="1">
      <alignment horizontal="center" vertical="center"/>
    </xf>
    <xf numFmtId="0" fontId="3" fillId="0" borderId="19" xfId="0" applyFont="1" applyBorder="1" applyAlignment="1">
      <alignment vertical="top" wrapText="1"/>
    </xf>
    <xf numFmtId="0" fontId="32" fillId="0" borderId="0" xfId="0" applyFont="1" applyAlignment="1">
      <alignment horizontal="justify" vertical="center"/>
    </xf>
    <xf numFmtId="0" fontId="5" fillId="0" borderId="25" xfId="0" applyFont="1" applyBorder="1" applyAlignment="1">
      <alignment horizontal="justify" vertical="center" wrapText="1"/>
    </xf>
    <xf numFmtId="0" fontId="5" fillId="0" borderId="25" xfId="0" applyFont="1" applyBorder="1" applyAlignment="1">
      <alignment horizontal="center" vertical="center" wrapText="1"/>
    </xf>
    <xf numFmtId="0" fontId="5" fillId="2" borderId="0" xfId="0" applyFont="1" applyFill="1" applyBorder="1" applyAlignment="1">
      <alignment wrapText="1"/>
    </xf>
    <xf numFmtId="0" fontId="11" fillId="6"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33" fillId="0" borderId="5" xfId="0" applyFont="1" applyBorder="1" applyAlignment="1">
      <alignment vertical="center"/>
    </xf>
    <xf numFmtId="0" fontId="33" fillId="0" borderId="4" xfId="0" applyFont="1" applyBorder="1" applyAlignment="1">
      <alignment horizontal="right" vertical="center"/>
    </xf>
    <xf numFmtId="0" fontId="33" fillId="0" borderId="4" xfId="0" applyFont="1" applyBorder="1" applyAlignment="1">
      <alignment vertical="center" wrapText="1"/>
    </xf>
    <xf numFmtId="0" fontId="5" fillId="7" borderId="10" xfId="0" applyFont="1" applyFill="1" applyBorder="1" applyAlignment="1">
      <alignment horizontal="center" vertical="center" wrapText="1"/>
    </xf>
    <xf numFmtId="0" fontId="34" fillId="0" borderId="5" xfId="0" applyFont="1" applyBorder="1" applyAlignment="1">
      <alignment horizontal="justify" vertical="center"/>
    </xf>
    <xf numFmtId="0" fontId="34" fillId="0" borderId="4" xfId="0" applyFont="1" applyBorder="1" applyAlignment="1">
      <alignment horizontal="right" vertical="center"/>
    </xf>
    <xf numFmtId="0" fontId="5" fillId="0" borderId="10" xfId="0" applyFont="1" applyBorder="1" applyAlignment="1">
      <alignment horizontal="center" vertical="center" wrapText="1"/>
    </xf>
    <xf numFmtId="0" fontId="33"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5" xfId="0" applyFont="1" applyBorder="1" applyAlignment="1">
      <alignment horizontal="left" vertical="center" wrapText="1"/>
    </xf>
    <xf numFmtId="0" fontId="5" fillId="7" borderId="25" xfId="0" applyFont="1" applyFill="1" applyBorder="1" applyAlignment="1">
      <alignment horizontal="center" vertical="center" wrapText="1"/>
    </xf>
    <xf numFmtId="0" fontId="5" fillId="0" borderId="36" xfId="0" applyFont="1" applyBorder="1" applyAlignment="1">
      <alignment horizontal="left" vertical="center" wrapText="1"/>
    </xf>
    <xf numFmtId="0" fontId="5" fillId="0" borderId="36" xfId="0" applyFont="1" applyBorder="1" applyAlignment="1">
      <alignment horizontal="center" vertical="center" wrapText="1"/>
    </xf>
    <xf numFmtId="0" fontId="5" fillId="7" borderId="0" xfId="0" applyFont="1" applyFill="1" applyBorder="1" applyAlignment="1">
      <alignment horizontal="center" vertical="center" wrapText="1"/>
    </xf>
    <xf numFmtId="0" fontId="5" fillId="0" borderId="5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1" xfId="0" applyFont="1" applyBorder="1" applyAlignment="1">
      <alignment horizontal="center" vertical="center" wrapText="1"/>
    </xf>
    <xf numFmtId="0" fontId="37" fillId="4" borderId="9" xfId="0" applyFont="1" applyFill="1" applyBorder="1" applyAlignment="1">
      <alignment horizontal="center" vertical="center"/>
    </xf>
    <xf numFmtId="0" fontId="37" fillId="4" borderId="1" xfId="0" applyFont="1" applyFill="1" applyBorder="1" applyAlignment="1">
      <alignment horizontal="center" vertical="center"/>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8" fillId="0" borderId="73" xfId="0" applyFont="1" applyBorder="1" applyAlignment="1">
      <alignment horizontal="center" vertical="center" wrapText="1"/>
    </xf>
    <xf numFmtId="0" fontId="10" fillId="0" borderId="74" xfId="0" applyFont="1" applyBorder="1" applyAlignment="1">
      <alignment horizontal="left" vertical="center" wrapText="1"/>
    </xf>
    <xf numFmtId="0" fontId="10" fillId="0" borderId="46" xfId="0" applyFont="1" applyBorder="1" applyAlignment="1">
      <alignment horizontal="left" vertical="center" wrapText="1"/>
    </xf>
    <xf numFmtId="0" fontId="10" fillId="0" borderId="75" xfId="0" applyFont="1" applyBorder="1" applyAlignment="1">
      <alignment horizontal="left" vertical="center" wrapText="1"/>
    </xf>
    <xf numFmtId="0" fontId="37" fillId="4" borderId="6" xfId="0" applyFont="1" applyFill="1" applyBorder="1" applyAlignment="1">
      <alignment horizontal="center" vertical="center"/>
    </xf>
    <xf numFmtId="0" fontId="37" fillId="4" borderId="7" xfId="0" applyFont="1" applyFill="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5" fillId="0" borderId="56" xfId="0" applyFont="1" applyBorder="1" applyAlignment="1">
      <alignment horizontal="justify" vertical="center" wrapText="1"/>
    </xf>
    <xf numFmtId="0" fontId="2" fillId="0" borderId="14"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5" fillId="0" borderId="32" xfId="0" applyFont="1" applyBorder="1" applyAlignment="1">
      <alignment horizontal="justify" vertical="center" wrapText="1"/>
    </xf>
    <xf numFmtId="0" fontId="2" fillId="0" borderId="63" xfId="0" applyFont="1" applyBorder="1" applyAlignment="1">
      <alignment horizontal="center" vertical="center"/>
    </xf>
    <xf numFmtId="0" fontId="2" fillId="0" borderId="33" xfId="0" applyFont="1" applyBorder="1" applyAlignment="1">
      <alignment horizontal="center" vertical="center"/>
    </xf>
    <xf numFmtId="0" fontId="5" fillId="0" borderId="33" xfId="0" applyFont="1" applyBorder="1" applyAlignment="1">
      <alignment horizontal="justify" vertical="center" wrapText="1"/>
    </xf>
    <xf numFmtId="1" fontId="1" fillId="0" borderId="32" xfId="0" applyNumberFormat="1" applyFont="1" applyBorder="1" applyAlignment="1">
      <alignment horizontal="center" vertical="center"/>
    </xf>
    <xf numFmtId="0" fontId="5" fillId="0" borderId="15" xfId="0" applyFont="1" applyBorder="1" applyAlignment="1">
      <alignment horizontal="justify" vertical="center" wrapText="1"/>
    </xf>
    <xf numFmtId="0" fontId="5" fillId="5" borderId="16" xfId="0" applyFont="1" applyFill="1" applyBorder="1" applyAlignment="1">
      <alignment horizontal="center" vertical="center" wrapText="1"/>
    </xf>
    <xf numFmtId="0" fontId="5" fillId="0" borderId="16" xfId="0" applyFont="1" applyFill="1" applyBorder="1" applyAlignment="1">
      <alignment horizontal="justify" vertical="center" wrapText="1"/>
    </xf>
    <xf numFmtId="0" fontId="5" fillId="5" borderId="18" xfId="0" applyFont="1" applyFill="1" applyBorder="1" applyAlignment="1">
      <alignment horizontal="center" vertical="center" wrapText="1"/>
    </xf>
    <xf numFmtId="0" fontId="5" fillId="0" borderId="16" xfId="0" applyFont="1" applyFill="1" applyBorder="1" applyAlignment="1">
      <alignment horizontal="center" vertical="center"/>
    </xf>
    <xf numFmtId="9" fontId="5" fillId="0" borderId="16"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12" borderId="16" xfId="0" applyFont="1" applyFill="1" applyBorder="1" applyAlignment="1">
      <alignment horizontal="center" vertical="center" wrapText="1"/>
    </xf>
    <xf numFmtId="0" fontId="5" fillId="12" borderId="16" xfId="0" applyFont="1" applyFill="1" applyBorder="1" applyAlignment="1">
      <alignment horizontal="justify" vertical="center" wrapText="1"/>
    </xf>
    <xf numFmtId="0" fontId="21" fillId="0" borderId="4" xfId="1" applyFont="1" applyFill="1" applyBorder="1" applyAlignment="1">
      <alignment horizontal="center" vertical="center"/>
    </xf>
    <xf numFmtId="0" fontId="21" fillId="0" borderId="4" xfId="1" applyFont="1" applyFill="1" applyBorder="1" applyAlignment="1">
      <alignment vertical="center"/>
    </xf>
    <xf numFmtId="9" fontId="21" fillId="0" borderId="58" xfId="1" applyNumberFormat="1" applyFont="1" applyFill="1" applyBorder="1" applyAlignment="1">
      <alignment horizontal="center" vertical="center"/>
    </xf>
    <xf numFmtId="0" fontId="26" fillId="11" borderId="58" xfId="1" applyFont="1" applyFill="1" applyBorder="1" applyAlignment="1">
      <alignment horizontal="center"/>
    </xf>
    <xf numFmtId="0" fontId="26" fillId="11" borderId="0" xfId="1" applyFont="1" applyFill="1" applyBorder="1" applyAlignment="1">
      <alignment horizontal="center"/>
    </xf>
    <xf numFmtId="0" fontId="27" fillId="8" borderId="76" xfId="1" applyFont="1" applyFill="1" applyBorder="1" applyAlignment="1">
      <alignment horizontal="center" vertical="center" wrapText="1"/>
    </xf>
    <xf numFmtId="0" fontId="27" fillId="8" borderId="76" xfId="1" applyFont="1" applyFill="1" applyBorder="1" applyAlignment="1">
      <alignment horizontal="center"/>
    </xf>
    <xf numFmtId="0" fontId="14" fillId="0" borderId="32" xfId="1" applyFont="1" applyBorder="1" applyAlignment="1">
      <alignment horizontal="center" vertical="center"/>
    </xf>
    <xf numFmtId="0" fontId="14" fillId="0" borderId="32" xfId="1" applyFont="1" applyBorder="1" applyAlignment="1">
      <alignment vertical="center" wrapText="1"/>
    </xf>
    <xf numFmtId="3" fontId="14" fillId="0" borderId="32" xfId="1" applyNumberFormat="1" applyFont="1" applyBorder="1" applyAlignment="1">
      <alignment horizontal="right" vertical="center"/>
    </xf>
    <xf numFmtId="169" fontId="14" fillId="0" borderId="32" xfId="1" applyNumberFormat="1" applyFont="1" applyBorder="1" applyAlignment="1">
      <alignment horizontal="center" vertical="center"/>
    </xf>
    <xf numFmtId="3" fontId="14" fillId="2" borderId="32" xfId="1" applyNumberFormat="1" applyFont="1" applyFill="1" applyBorder="1" applyAlignment="1">
      <alignment horizontal="right" vertical="center"/>
    </xf>
    <xf numFmtId="38" fontId="14" fillId="0" borderId="32" xfId="1" applyNumberFormat="1" applyFont="1" applyBorder="1" applyAlignment="1">
      <alignment horizontal="right" vertical="center"/>
    </xf>
    <xf numFmtId="1" fontId="28" fillId="0" borderId="32" xfId="1" applyNumberFormat="1" applyFont="1" applyBorder="1" applyAlignment="1">
      <alignment horizontal="center" vertical="center"/>
    </xf>
    <xf numFmtId="0" fontId="14" fillId="0" borderId="32" xfId="1" applyFont="1" applyBorder="1"/>
    <xf numFmtId="3" fontId="14" fillId="0" borderId="32" xfId="1" applyNumberFormat="1" applyFont="1" applyBorder="1" applyAlignment="1">
      <alignment horizontal="right"/>
    </xf>
    <xf numFmtId="165" fontId="14" fillId="0" borderId="32" xfId="1" applyNumberFormat="1" applyFont="1" applyBorder="1" applyAlignment="1">
      <alignment horizontal="center"/>
    </xf>
    <xf numFmtId="0" fontId="28" fillId="0" borderId="32" xfId="1" applyFont="1" applyBorder="1" applyAlignment="1">
      <alignment horizontal="center"/>
    </xf>
    <xf numFmtId="1" fontId="28" fillId="0" borderId="32" xfId="1" applyNumberFormat="1" applyFont="1" applyBorder="1" applyAlignment="1">
      <alignment horizontal="center"/>
    </xf>
    <xf numFmtId="2" fontId="14" fillId="0" borderId="32" xfId="1" applyNumberFormat="1" applyFont="1" applyBorder="1" applyAlignment="1">
      <alignment horizontal="center"/>
    </xf>
    <xf numFmtId="168" fontId="14" fillId="0" borderId="32" xfId="2" applyNumberFormat="1" applyFont="1" applyBorder="1" applyAlignment="1">
      <alignment horizontal="center"/>
    </xf>
    <xf numFmtId="165" fontId="14" fillId="0" borderId="32" xfId="1" applyNumberFormat="1" applyFont="1" applyBorder="1" applyAlignment="1">
      <alignment horizontal="center" wrapText="1"/>
    </xf>
    <xf numFmtId="0" fontId="28" fillId="0" borderId="32" xfId="1" applyFont="1" applyBorder="1"/>
    <xf numFmtId="3" fontId="29" fillId="0" borderId="32" xfId="1" applyNumberFormat="1" applyFont="1" applyBorder="1"/>
    <xf numFmtId="0" fontId="3" fillId="0" borderId="32" xfId="0" applyFont="1" applyBorder="1"/>
    <xf numFmtId="0" fontId="3" fillId="0" borderId="32" xfId="0" applyFont="1" applyBorder="1" applyAlignment="1">
      <alignment vertical="center" wrapText="1"/>
    </xf>
    <xf numFmtId="0" fontId="3" fillId="0" borderId="32" xfId="0" applyFont="1" applyBorder="1" applyAlignment="1">
      <alignment vertical="center" textRotation="90" wrapText="1"/>
    </xf>
    <xf numFmtId="0" fontId="1" fillId="0" borderId="32" xfId="0" applyFont="1" applyBorder="1" applyAlignment="1">
      <alignment horizontal="center" vertical="center" textRotation="90" wrapText="1"/>
    </xf>
    <xf numFmtId="0" fontId="1" fillId="0" borderId="32" xfId="0" applyFont="1" applyBorder="1"/>
    <xf numFmtId="0" fontId="3" fillId="2" borderId="32" xfId="0" applyFont="1" applyFill="1" applyBorder="1" applyAlignment="1">
      <alignment horizontal="center" vertical="center"/>
    </xf>
    <xf numFmtId="0" fontId="1" fillId="0" borderId="32" xfId="0" applyFont="1" applyBorder="1" applyAlignment="1">
      <alignment horizontal="center" vertical="center"/>
    </xf>
    <xf numFmtId="0" fontId="14" fillId="0" borderId="0" xfId="1" applyFont="1" applyFill="1"/>
    <xf numFmtId="0" fontId="5" fillId="0" borderId="16" xfId="0" applyFont="1" applyFill="1" applyBorder="1" applyAlignment="1">
      <alignment horizontal="justify" vertical="center" wrapText="1"/>
    </xf>
    <xf numFmtId="0" fontId="17" fillId="8" borderId="32" xfId="1" applyFont="1" applyFill="1" applyBorder="1" applyAlignment="1">
      <alignment horizontal="center"/>
    </xf>
    <xf numFmtId="0" fontId="17" fillId="8" borderId="32" xfId="1" applyFont="1" applyFill="1" applyBorder="1" applyAlignment="1">
      <alignment horizontal="center" vertical="center" wrapText="1"/>
    </xf>
    <xf numFmtId="1" fontId="6" fillId="0" borderId="32" xfId="1" applyNumberFormat="1" applyFont="1" applyFill="1" applyBorder="1" applyAlignment="1">
      <alignment horizontal="center"/>
    </xf>
    <xf numFmtId="2" fontId="6" fillId="0" borderId="32" xfId="1" applyNumberFormat="1" applyFont="1" applyFill="1" applyBorder="1" applyAlignment="1">
      <alignment horizontal="center"/>
    </xf>
    <xf numFmtId="166" fontId="6" fillId="0" borderId="32" xfId="1" applyNumberFormat="1" applyFont="1" applyFill="1" applyBorder="1" applyAlignment="1">
      <alignment horizontal="center"/>
    </xf>
    <xf numFmtId="165" fontId="6" fillId="0" borderId="32" xfId="1" applyNumberFormat="1" applyFont="1" applyFill="1" applyBorder="1" applyAlignment="1">
      <alignment horizontal="center"/>
    </xf>
    <xf numFmtId="0" fontId="6" fillId="0" borderId="32" xfId="1" applyFont="1" applyFill="1" applyBorder="1" applyAlignment="1">
      <alignment horizontal="center"/>
    </xf>
    <xf numFmtId="0" fontId="17" fillId="4" borderId="32" xfId="1" applyFont="1" applyFill="1" applyBorder="1" applyAlignment="1">
      <alignment horizontal="center"/>
    </xf>
    <xf numFmtId="0" fontId="6" fillId="0" borderId="32" xfId="1" applyFont="1" applyBorder="1" applyAlignment="1">
      <alignment horizontal="center" vertical="center" wrapText="1"/>
    </xf>
    <xf numFmtId="0" fontId="14" fillId="0" borderId="32" xfId="1" applyFont="1" applyFill="1" applyBorder="1" applyAlignment="1">
      <alignment vertical="center" wrapText="1"/>
    </xf>
    <xf numFmtId="0" fontId="6" fillId="0" borderId="32" xfId="1" applyFont="1" applyFill="1" applyBorder="1" applyAlignment="1">
      <alignment vertical="center" wrapText="1"/>
    </xf>
    <xf numFmtId="9" fontId="6" fillId="0" borderId="32" xfId="1" applyNumberFormat="1" applyFont="1" applyFill="1" applyBorder="1" applyAlignment="1">
      <alignment horizontal="center"/>
    </xf>
    <xf numFmtId="0" fontId="14" fillId="0" borderId="32" xfId="1" applyFont="1" applyFill="1" applyBorder="1"/>
    <xf numFmtId="0" fontId="6" fillId="0" borderId="32" xfId="1" applyFont="1" applyFill="1" applyBorder="1"/>
    <xf numFmtId="0" fontId="6" fillId="0" borderId="32" xfId="1" applyFont="1" applyBorder="1" applyAlignment="1">
      <alignment horizontal="center"/>
    </xf>
    <xf numFmtId="0" fontId="6" fillId="0" borderId="5" xfId="1" applyFont="1" applyBorder="1" applyAlignment="1">
      <alignment horizontal="center"/>
    </xf>
    <xf numFmtId="0" fontId="14" fillId="0" borderId="0" xfId="1" applyFont="1" applyBorder="1"/>
    <xf numFmtId="0" fontId="6" fillId="0" borderId="0" xfId="1" applyFont="1" applyBorder="1"/>
    <xf numFmtId="9" fontId="6" fillId="0" borderId="0" xfId="1" applyNumberFormat="1" applyFont="1" applyBorder="1" applyAlignment="1">
      <alignment horizontal="center"/>
    </xf>
    <xf numFmtId="1" fontId="6" fillId="0" borderId="0" xfId="1" applyNumberFormat="1" applyFont="1" applyBorder="1" applyAlignment="1">
      <alignment horizontal="center"/>
    </xf>
    <xf numFmtId="0" fontId="18" fillId="0" borderId="32" xfId="1" applyFont="1" applyBorder="1" applyAlignment="1">
      <alignment horizontal="center"/>
    </xf>
    <xf numFmtId="9" fontId="19" fillId="0" borderId="32" xfId="1" applyNumberFormat="1" applyFont="1" applyBorder="1" applyAlignment="1">
      <alignment horizontal="center"/>
    </xf>
    <xf numFmtId="1" fontId="18" fillId="0" borderId="32" xfId="1" applyNumberFormat="1" applyFont="1" applyBorder="1" applyAlignment="1">
      <alignment horizont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justify" vertical="center" wrapText="1"/>
    </xf>
    <xf numFmtId="0" fontId="5" fillId="0" borderId="16" xfId="0" applyFont="1" applyFill="1" applyBorder="1" applyAlignment="1">
      <alignment horizontal="justify" vertical="center" wrapText="1"/>
    </xf>
    <xf numFmtId="0" fontId="8" fillId="0" borderId="0" xfId="0" applyFont="1" applyAlignment="1">
      <alignment horizontal="justify" vertical="center" wrapText="1"/>
    </xf>
    <xf numFmtId="0" fontId="9" fillId="0" borderId="0" xfId="0" applyFont="1" applyAlignment="1">
      <alignment horizontal="left" vertical="center"/>
    </xf>
    <xf numFmtId="0" fontId="4" fillId="4" borderId="19" xfId="0" applyFont="1" applyFill="1" applyBorder="1" applyAlignment="1">
      <alignment horizontal="center"/>
    </xf>
    <xf numFmtId="0" fontId="5" fillId="0" borderId="17" xfId="0" applyFont="1" applyBorder="1" applyAlignment="1">
      <alignment horizontal="justify" vertical="center" wrapText="1"/>
    </xf>
    <xf numFmtId="0" fontId="3" fillId="0" borderId="16" xfId="0" quotePrefix="1" applyFont="1" applyBorder="1" applyAlignment="1">
      <alignment horizontal="left" vertical="center" wrapText="1"/>
    </xf>
    <xf numFmtId="0" fontId="3" fillId="0" borderId="15" xfId="0" quotePrefix="1" applyFont="1" applyBorder="1" applyAlignment="1">
      <alignment horizontal="left" vertical="center" wrapText="1"/>
    </xf>
    <xf numFmtId="0" fontId="5" fillId="0" borderId="18" xfId="0" applyFont="1" applyBorder="1" applyAlignment="1">
      <alignment horizontal="justify" vertical="center" wrapText="1"/>
    </xf>
    <xf numFmtId="0" fontId="31" fillId="0" borderId="0" xfId="0" applyFont="1" applyAlignment="1">
      <alignment horizontal="center"/>
    </xf>
    <xf numFmtId="0" fontId="7" fillId="3" borderId="19"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5" xfId="0" applyFont="1" applyBorder="1" applyAlignment="1">
      <alignment horizontal="center" vertical="center" wrapText="1"/>
    </xf>
    <xf numFmtId="0" fontId="4" fillId="3" borderId="11"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0" borderId="23" xfId="0" applyBorder="1" applyAlignment="1">
      <alignment horizontal="center"/>
    </xf>
    <xf numFmtId="0" fontId="3" fillId="0" borderId="18" xfId="0" applyFont="1" applyBorder="1" applyAlignment="1">
      <alignment horizontal="justify" vertical="center" wrapText="1"/>
    </xf>
    <xf numFmtId="0" fontId="5" fillId="0" borderId="15" xfId="0" applyFont="1" applyBorder="1" applyAlignment="1">
      <alignment horizontal="left" vertical="center" wrapText="1"/>
    </xf>
    <xf numFmtId="0" fontId="1" fillId="0" borderId="19" xfId="0" applyFont="1" applyBorder="1" applyAlignment="1">
      <alignment horizontal="center" vertical="center" wrapText="1"/>
    </xf>
    <xf numFmtId="0" fontId="3" fillId="0" borderId="11" xfId="0" applyNumberFormat="1" applyFont="1" applyBorder="1" applyAlignment="1">
      <alignment horizontal="center" vertical="center" wrapText="1"/>
    </xf>
    <xf numFmtId="0" fontId="3" fillId="0" borderId="10" xfId="0" applyNumberFormat="1" applyFont="1" applyBorder="1" applyAlignment="1">
      <alignment horizontal="center" vertical="center" wrapText="1"/>
    </xf>
    <xf numFmtId="0" fontId="5" fillId="8" borderId="8" xfId="0" applyFont="1" applyFill="1" applyBorder="1" applyAlignment="1">
      <alignment horizontal="center" wrapText="1"/>
    </xf>
    <xf numFmtId="0" fontId="5" fillId="8" borderId="7" xfId="0" applyFont="1" applyFill="1" applyBorder="1" applyAlignment="1">
      <alignment horizontal="center" wrapText="1"/>
    </xf>
    <xf numFmtId="0" fontId="5" fillId="8" borderId="3" xfId="0" applyFont="1" applyFill="1" applyBorder="1" applyAlignment="1">
      <alignment horizontal="center" wrapText="1"/>
    </xf>
    <xf numFmtId="0" fontId="5" fillId="8" borderId="1" xfId="0" applyFont="1" applyFill="1" applyBorder="1" applyAlignment="1">
      <alignment horizontal="center" wrapText="1"/>
    </xf>
    <xf numFmtId="0" fontId="5" fillId="8" borderId="11" xfId="0" applyFont="1" applyFill="1" applyBorder="1" applyAlignment="1">
      <alignment horizontal="center" wrapText="1"/>
    </xf>
    <xf numFmtId="0" fontId="5" fillId="8" borderId="10" xfId="0" applyFont="1" applyFill="1" applyBorder="1" applyAlignment="1">
      <alignment horizontal="center" wrapText="1"/>
    </xf>
    <xf numFmtId="0" fontId="5" fillId="2" borderId="13"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0" fillId="0" borderId="19" xfId="0" applyBorder="1" applyAlignment="1">
      <alignment horizontal="center" vertical="center"/>
    </xf>
    <xf numFmtId="0" fontId="3" fillId="0" borderId="11" xfId="0" applyNumberFormat="1" applyFont="1" applyBorder="1" applyAlignment="1">
      <alignment horizontal="justify" vertical="center" wrapText="1"/>
    </xf>
    <xf numFmtId="0" fontId="3" fillId="0" borderId="10" xfId="0" applyNumberFormat="1" applyFont="1" applyBorder="1" applyAlignment="1">
      <alignment horizontal="justify" vertical="center" wrapText="1"/>
    </xf>
    <xf numFmtId="0" fontId="4" fillId="3" borderId="11"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10" xfId="0" applyFont="1" applyFill="1" applyBorder="1" applyAlignment="1">
      <alignment horizontal="center" vertical="center"/>
    </xf>
    <xf numFmtId="0" fontId="3" fillId="0" borderId="11" xfId="0" applyFont="1" applyBorder="1" applyAlignment="1">
      <alignment horizontal="justify" vertical="center" wrapText="1"/>
    </xf>
    <xf numFmtId="0" fontId="3" fillId="0" borderId="10" xfId="0" applyFont="1" applyBorder="1" applyAlignment="1">
      <alignment horizontal="justify" vertical="center" wrapText="1"/>
    </xf>
    <xf numFmtId="0" fontId="3" fillId="2" borderId="11" xfId="0" applyNumberFormat="1" applyFont="1" applyFill="1" applyBorder="1" applyAlignment="1">
      <alignment horizontal="justify" vertical="center" wrapText="1"/>
    </xf>
    <xf numFmtId="0" fontId="3" fillId="2" borderId="10" xfId="0" applyNumberFormat="1" applyFont="1" applyFill="1" applyBorder="1" applyAlignment="1">
      <alignment horizontal="justify" vertical="center" wrapText="1"/>
    </xf>
    <xf numFmtId="0" fontId="9" fillId="0" borderId="0" xfId="0" applyFont="1" applyBorder="1" applyAlignment="1">
      <alignment horizontal="justify" vertical="center" wrapText="1"/>
    </xf>
    <xf numFmtId="0" fontId="5" fillId="0" borderId="1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33" xfId="0" applyFont="1" applyFill="1" applyBorder="1" applyAlignment="1">
      <alignment horizontal="justify" vertical="center" wrapText="1"/>
    </xf>
    <xf numFmtId="0" fontId="5" fillId="2" borderId="21" xfId="0" applyFont="1" applyFill="1" applyBorder="1" applyAlignment="1">
      <alignment horizontal="justify"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5" fillId="8" borderId="49" xfId="0" applyFont="1" applyFill="1" applyBorder="1" applyAlignment="1">
      <alignment horizontal="center" wrapText="1"/>
    </xf>
    <xf numFmtId="0" fontId="5" fillId="8" borderId="50" xfId="0" applyFont="1" applyFill="1" applyBorder="1" applyAlignment="1">
      <alignment horizontal="center" wrapText="1"/>
    </xf>
    <xf numFmtId="0" fontId="4" fillId="3" borderId="29"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37" xfId="0" applyFont="1" applyBorder="1" applyAlignment="1">
      <alignment horizontal="justify" vertical="top" wrapText="1"/>
    </xf>
    <xf numFmtId="0" fontId="3" fillId="0" borderId="12" xfId="0" applyFont="1" applyBorder="1" applyAlignment="1">
      <alignment horizontal="justify" vertical="top" wrapText="1"/>
    </xf>
    <xf numFmtId="0" fontId="5" fillId="0" borderId="37" xfId="0" applyFont="1" applyBorder="1" applyAlignment="1">
      <alignment horizontal="left" vertical="top" wrapText="1"/>
    </xf>
    <xf numFmtId="0" fontId="5" fillId="0" borderId="38" xfId="0" applyFont="1" applyBorder="1" applyAlignment="1">
      <alignment horizontal="left" vertical="top" wrapText="1"/>
    </xf>
    <xf numFmtId="0" fontId="3" fillId="0" borderId="37" xfId="0" applyNumberFormat="1" applyFont="1" applyBorder="1" applyAlignment="1">
      <alignment horizontal="left" vertical="center" wrapText="1"/>
    </xf>
    <xf numFmtId="0" fontId="3" fillId="0" borderId="38" xfId="0" applyNumberFormat="1" applyFont="1" applyBorder="1" applyAlignment="1">
      <alignment horizontal="left" vertical="center" wrapText="1"/>
    </xf>
    <xf numFmtId="0" fontId="1" fillId="0" borderId="11" xfId="0" applyFont="1" applyBorder="1" applyAlignment="1">
      <alignment horizontal="center" vertical="center" wrapText="1"/>
    </xf>
    <xf numFmtId="0" fontId="1" fillId="0" borderId="24" xfId="0" applyFont="1" applyBorder="1" applyAlignment="1">
      <alignment horizontal="center" vertical="center"/>
    </xf>
    <xf numFmtId="0" fontId="1" fillId="0" borderId="34" xfId="0" applyFont="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5" fillId="0" borderId="13"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vertical="top" wrapText="1"/>
    </xf>
    <xf numFmtId="0" fontId="5" fillId="0" borderId="12" xfId="0" applyFont="1" applyBorder="1" applyAlignment="1">
      <alignment vertical="top" wrapText="1"/>
    </xf>
    <xf numFmtId="0" fontId="0" fillId="0" borderId="11" xfId="0" applyBorder="1" applyAlignment="1">
      <alignment horizontal="center"/>
    </xf>
    <xf numFmtId="0" fontId="0" fillId="0" borderId="10" xfId="0" applyBorder="1" applyAlignment="1">
      <alignment horizontal="center"/>
    </xf>
    <xf numFmtId="0" fontId="4" fillId="3" borderId="3"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1" xfId="0" applyFont="1" applyFill="1" applyBorder="1" applyAlignment="1">
      <alignment horizontal="center" vertical="center"/>
    </xf>
    <xf numFmtId="0" fontId="3" fillId="0" borderId="13" xfId="0" applyFont="1" applyBorder="1" applyAlignment="1">
      <alignment horizontal="justify" vertical="top" wrapText="1"/>
    </xf>
    <xf numFmtId="0" fontId="3" fillId="0" borderId="13" xfId="0" applyFont="1" applyBorder="1" applyAlignment="1">
      <alignment horizontal="left" vertical="top" wrapText="1"/>
    </xf>
    <xf numFmtId="0" fontId="3" fillId="0" borderId="12" xfId="0" applyFont="1" applyBorder="1" applyAlignment="1">
      <alignment horizontal="left" vertical="top" wrapText="1"/>
    </xf>
    <xf numFmtId="0" fontId="3" fillId="0" borderId="41" xfId="0" applyNumberFormat="1" applyFont="1" applyBorder="1" applyAlignment="1">
      <alignment horizontal="left" vertical="center" wrapText="1"/>
    </xf>
    <xf numFmtId="0" fontId="3" fillId="0" borderId="42" xfId="0" applyNumberFormat="1" applyFont="1" applyBorder="1" applyAlignment="1">
      <alignment horizontal="left" vertical="center" wrapText="1"/>
    </xf>
    <xf numFmtId="0" fontId="4" fillId="4" borderId="11" xfId="0" applyFont="1" applyFill="1" applyBorder="1" applyAlignment="1">
      <alignment horizontal="center"/>
    </xf>
    <xf numFmtId="0" fontId="4" fillId="4" borderId="10" xfId="0" applyFont="1" applyFill="1" applyBorder="1" applyAlignment="1">
      <alignment horizontal="center"/>
    </xf>
    <xf numFmtId="0" fontId="0" fillId="0" borderId="19" xfId="0" applyBorder="1" applyAlignment="1">
      <alignment horizontal="center" vertical="center" wrapText="1"/>
    </xf>
    <xf numFmtId="0" fontId="1" fillId="0" borderId="19" xfId="0" applyFont="1" applyBorder="1" applyAlignment="1">
      <alignment horizontal="center"/>
    </xf>
    <xf numFmtId="0" fontId="3" fillId="0" borderId="39" xfId="0" applyFont="1" applyBorder="1" applyAlignment="1">
      <alignment horizontal="justify" vertical="top" wrapText="1"/>
    </xf>
    <xf numFmtId="0" fontId="3" fillId="0" borderId="40" xfId="0" applyFont="1" applyBorder="1" applyAlignment="1">
      <alignment horizontal="justify" vertical="top" wrapText="1"/>
    </xf>
    <xf numFmtId="0" fontId="2" fillId="2" borderId="43" xfId="0" applyFont="1" applyFill="1" applyBorder="1" applyAlignment="1">
      <alignment horizontal="left" vertical="top" wrapText="1"/>
    </xf>
    <xf numFmtId="0" fontId="2" fillId="2" borderId="47" xfId="0" applyFont="1" applyFill="1" applyBorder="1" applyAlignment="1">
      <alignment horizontal="left" vertical="top" wrapText="1"/>
    </xf>
    <xf numFmtId="0" fontId="2" fillId="2" borderId="45" xfId="0" applyFont="1" applyFill="1" applyBorder="1" applyAlignment="1">
      <alignment horizontal="left" vertical="top" wrapText="1"/>
    </xf>
    <xf numFmtId="0" fontId="2" fillId="2" borderId="48" xfId="0" applyFont="1" applyFill="1" applyBorder="1" applyAlignment="1">
      <alignment horizontal="left" vertical="top" wrapText="1"/>
    </xf>
    <xf numFmtId="0" fontId="3" fillId="0" borderId="11" xfId="0" applyNumberFormat="1" applyFont="1" applyBorder="1" applyAlignment="1">
      <alignment horizontal="left" vertical="center" wrapText="1"/>
    </xf>
    <xf numFmtId="0" fontId="3" fillId="0" borderId="10" xfId="0" applyNumberFormat="1" applyFont="1" applyBorder="1" applyAlignment="1">
      <alignment horizontal="left" vertical="center" wrapText="1"/>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53" xfId="0" applyFont="1" applyFill="1" applyBorder="1" applyAlignment="1">
      <alignment horizontal="center" vertical="center"/>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6" xfId="0" applyFont="1" applyBorder="1" applyAlignment="1">
      <alignment horizontal="center"/>
    </xf>
    <xf numFmtId="0" fontId="5" fillId="0" borderId="13" xfId="0" applyFont="1" applyBorder="1" applyAlignment="1">
      <alignment horizontal="left" vertical="top" wrapText="1"/>
    </xf>
    <xf numFmtId="0" fontId="5" fillId="0" borderId="12"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2" fillId="2" borderId="44" xfId="0" applyFont="1" applyFill="1" applyBorder="1" applyAlignment="1">
      <alignment horizontal="left" vertical="top" wrapText="1"/>
    </xf>
    <xf numFmtId="0" fontId="2" fillId="2" borderId="46" xfId="0" applyFont="1" applyFill="1" applyBorder="1" applyAlignment="1">
      <alignment horizontal="left" vertical="top"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4" fillId="3" borderId="8"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center" wrapText="1"/>
    </xf>
    <xf numFmtId="0" fontId="3" fillId="0" borderId="12" xfId="0" applyFont="1" applyBorder="1" applyAlignment="1">
      <alignment vertical="center" wrapText="1"/>
    </xf>
    <xf numFmtId="0" fontId="9" fillId="0" borderId="11" xfId="0" applyFont="1" applyBorder="1" applyAlignment="1">
      <alignment horizontal="justify" vertical="top" wrapText="1"/>
    </xf>
    <xf numFmtId="0" fontId="0" fillId="0" borderId="23" xfId="0" applyBorder="1" applyAlignment="1">
      <alignment vertical="top" wrapText="1"/>
    </xf>
    <xf numFmtId="0" fontId="0" fillId="0" borderId="10" xfId="0" applyBorder="1" applyAlignment="1">
      <alignment vertical="top"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6" xfId="0" applyFont="1" applyBorder="1" applyAlignment="1">
      <alignment horizontal="left" vertical="center" wrapText="1"/>
    </xf>
    <xf numFmtId="0" fontId="5" fillId="5" borderId="16" xfId="0" applyFont="1" applyFill="1" applyBorder="1" applyAlignment="1">
      <alignment horizontal="left" vertical="center" wrapText="1"/>
    </xf>
    <xf numFmtId="0" fontId="5" fillId="0" borderId="17" xfId="0" applyFont="1" applyBorder="1" applyAlignment="1">
      <alignment horizontal="left" vertical="center" wrapText="1"/>
    </xf>
    <xf numFmtId="0" fontId="3" fillId="0" borderId="0" xfId="0" applyFont="1" applyBorder="1" applyAlignment="1">
      <alignment horizontal="center" wrapText="1"/>
    </xf>
    <xf numFmtId="0" fontId="5" fillId="5" borderId="18" xfId="0" applyFont="1" applyFill="1" applyBorder="1" applyAlignment="1">
      <alignment horizontal="lef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3" fillId="0" borderId="13" xfId="0" applyFont="1" applyFill="1" applyBorder="1" applyAlignment="1">
      <alignment vertical="top" wrapText="1"/>
    </xf>
    <xf numFmtId="0" fontId="3" fillId="0" borderId="12" xfId="0" applyFont="1" applyFill="1" applyBorder="1" applyAlignment="1">
      <alignment vertical="top" wrapText="1"/>
    </xf>
    <xf numFmtId="0" fontId="3" fillId="0" borderId="41" xfId="0" applyNumberFormat="1" applyFont="1" applyFill="1" applyBorder="1" applyAlignment="1">
      <alignment vertical="top" wrapText="1"/>
    </xf>
    <xf numFmtId="0" fontId="3" fillId="0" borderId="42" xfId="0" applyNumberFormat="1" applyFont="1" applyFill="1" applyBorder="1" applyAlignment="1">
      <alignment vertical="top"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5" fillId="8" borderId="8"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3" fillId="0" borderId="32" xfId="0" applyFont="1" applyFill="1" applyBorder="1" applyAlignment="1">
      <alignment horizontal="left" vertical="top" wrapText="1"/>
    </xf>
    <xf numFmtId="0" fontId="1" fillId="0" borderId="19" xfId="0" applyFont="1" applyBorder="1" applyAlignment="1">
      <alignment horizontal="center" vertical="center"/>
    </xf>
    <xf numFmtId="0" fontId="1" fillId="0" borderId="2" xfId="0" applyFont="1" applyBorder="1" applyAlignment="1">
      <alignment horizontal="center" vertical="center" wrapText="1"/>
    </xf>
    <xf numFmtId="0" fontId="1" fillId="0" borderId="57" xfId="0" applyFont="1" applyBorder="1" applyAlignment="1">
      <alignment horizontal="center" vertical="center" wrapText="1"/>
    </xf>
    <xf numFmtId="0" fontId="3" fillId="0" borderId="11" xfId="0" applyFont="1" applyBorder="1" applyAlignment="1">
      <alignment horizontal="left" vertical="top" wrapText="1"/>
    </xf>
    <xf numFmtId="0" fontId="3" fillId="0" borderId="10" xfId="0" applyFont="1" applyBorder="1" applyAlignment="1">
      <alignment horizontal="left" vertical="top" wrapText="1"/>
    </xf>
    <xf numFmtId="0" fontId="3" fillId="0" borderId="54" xfId="0" applyFont="1" applyBorder="1" applyAlignment="1">
      <alignment horizontal="left" vertical="top" wrapText="1"/>
    </xf>
    <xf numFmtId="0" fontId="3" fillId="0" borderId="32" xfId="0" applyFont="1" applyBorder="1" applyAlignment="1">
      <alignment horizontal="left" vertical="top" wrapText="1"/>
    </xf>
    <xf numFmtId="0" fontId="0" fillId="0" borderId="8" xfId="0" applyFill="1" applyBorder="1" applyAlignment="1">
      <alignment horizontal="center" vertical="center" wrapText="1"/>
    </xf>
    <xf numFmtId="0" fontId="0" fillId="0" borderId="7"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0" fillId="0" borderId="5" xfId="0" applyBorder="1" applyAlignment="1">
      <alignment horizontal="center"/>
    </xf>
    <xf numFmtId="0" fontId="0" fillId="0" borderId="4" xfId="0" applyBorder="1" applyAlignment="1">
      <alignment horizont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5" fillId="8" borderId="11"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3" xfId="0" applyFont="1" applyBorder="1" applyAlignment="1">
      <alignment horizontal="center" vertical="center"/>
    </xf>
    <xf numFmtId="0" fontId="3" fillId="0" borderId="11" xfId="0" applyFont="1" applyBorder="1" applyAlignment="1">
      <alignment horizontal="center" vertical="top" wrapText="1"/>
    </xf>
    <xf numFmtId="0" fontId="3" fillId="0" borderId="10" xfId="0" applyFont="1" applyBorder="1" applyAlignment="1">
      <alignment horizontal="center" vertical="top" wrapText="1"/>
    </xf>
    <xf numFmtId="0" fontId="3" fillId="0" borderId="19" xfId="0" applyFont="1" applyFill="1" applyBorder="1" applyAlignment="1">
      <alignment horizontal="justify" vertical="center" wrapText="1"/>
    </xf>
    <xf numFmtId="0" fontId="3" fillId="0" borderId="19" xfId="0" applyFont="1" applyBorder="1" applyAlignment="1">
      <alignment horizontal="justify" vertical="center" wrapText="1"/>
    </xf>
    <xf numFmtId="0" fontId="3" fillId="0" borderId="19" xfId="0" applyFont="1" applyBorder="1" applyAlignment="1">
      <alignment horizontal="left" vertical="top" wrapText="1"/>
    </xf>
    <xf numFmtId="0" fontId="3" fillId="0" borderId="9" xfId="0" applyFont="1" applyBorder="1" applyAlignment="1">
      <alignment horizontal="center" vertical="top" wrapTex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4" fillId="3" borderId="5" xfId="0" applyFont="1" applyFill="1" applyBorder="1" applyAlignment="1">
      <alignment horizontal="center" vertical="center"/>
    </xf>
    <xf numFmtId="0" fontId="3" fillId="0" borderId="16" xfId="0" applyFont="1" applyBorder="1" applyAlignment="1">
      <alignment horizontal="left" vertical="top" wrapText="1"/>
    </xf>
    <xf numFmtId="0" fontId="3" fillId="0" borderId="15" xfId="0" applyFont="1" applyBorder="1" applyAlignment="1">
      <alignment horizontal="left" vertical="top" wrapText="1"/>
    </xf>
    <xf numFmtId="0" fontId="1" fillId="0" borderId="18" xfId="0" applyFont="1" applyBorder="1" applyAlignment="1">
      <alignment horizontal="center" vertical="center"/>
    </xf>
    <xf numFmtId="0" fontId="11" fillId="6" borderId="0" xfId="0" applyFont="1" applyFill="1" applyBorder="1" applyAlignment="1">
      <alignment horizontal="justify" vertical="center" wrapText="1"/>
    </xf>
    <xf numFmtId="0" fontId="5" fillId="12" borderId="16" xfId="0" applyFont="1" applyFill="1" applyBorder="1" applyAlignment="1">
      <alignment horizontal="justify" vertical="center" wrapText="1"/>
    </xf>
    <xf numFmtId="0" fontId="5" fillId="0" borderId="15" xfId="0" applyFont="1" applyBorder="1" applyAlignment="1">
      <alignment horizontal="justify" vertical="center" wrapText="1"/>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11" fillId="6" borderId="11" xfId="0" applyFont="1" applyFill="1" applyBorder="1" applyAlignment="1">
      <alignment horizontal="center" vertical="center"/>
    </xf>
    <xf numFmtId="0" fontId="11" fillId="6" borderId="64" xfId="0" applyFont="1" applyFill="1" applyBorder="1" applyAlignment="1">
      <alignment horizontal="center" vertical="center"/>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11" fillId="6" borderId="11"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64" xfId="0" applyFont="1" applyFill="1" applyBorder="1" applyAlignment="1">
      <alignment horizontal="center" vertical="center" wrapText="1"/>
    </xf>
    <xf numFmtId="0" fontId="5" fillId="8" borderId="25" xfId="0" applyFont="1" applyFill="1" applyBorder="1" applyAlignment="1">
      <alignment horizontal="center" wrapText="1"/>
    </xf>
    <xf numFmtId="0" fontId="5" fillId="8" borderId="0" xfId="0" applyFont="1" applyFill="1" applyBorder="1" applyAlignment="1">
      <alignment horizontal="center" wrapText="1"/>
    </xf>
    <xf numFmtId="0" fontId="5" fillId="0" borderId="11"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11" fillId="6" borderId="10" xfId="0" applyFont="1" applyFill="1" applyBorder="1" applyAlignment="1">
      <alignment horizontal="center" vertical="center"/>
    </xf>
    <xf numFmtId="0" fontId="4" fillId="3" borderId="6" xfId="0" applyFont="1" applyFill="1" applyBorder="1" applyAlignment="1">
      <alignment horizontal="center"/>
    </xf>
    <xf numFmtId="0" fontId="5" fillId="7" borderId="8"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7" borderId="67" xfId="0" applyFont="1" applyFill="1" applyBorder="1" applyAlignment="1">
      <alignment horizontal="center" vertical="center" wrapText="1"/>
    </xf>
    <xf numFmtId="0" fontId="5" fillId="7" borderId="68" xfId="0" applyFont="1" applyFill="1" applyBorder="1" applyAlignment="1">
      <alignment horizontal="center" vertical="center" wrapText="1"/>
    </xf>
    <xf numFmtId="0" fontId="5" fillId="0" borderId="66" xfId="0" applyFont="1" applyBorder="1" applyAlignment="1">
      <alignment horizontal="center" vertical="center" wrapText="1"/>
    </xf>
    <xf numFmtId="0" fontId="5" fillId="0" borderId="69" xfId="0" applyFont="1" applyBorder="1" applyAlignment="1">
      <alignment horizontal="center" vertical="center" wrapText="1"/>
    </xf>
    <xf numFmtId="0" fontId="11" fillId="6" borderId="23" xfId="0" applyFont="1" applyFill="1" applyBorder="1" applyAlignment="1">
      <alignment horizontal="center"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63" xfId="0" applyFont="1" applyBorder="1" applyAlignment="1">
      <alignment vertical="center" wrapText="1"/>
    </xf>
    <xf numFmtId="0" fontId="5" fillId="0" borderId="33" xfId="0" applyFont="1" applyBorder="1" applyAlignment="1">
      <alignment vertical="center" wrapText="1"/>
    </xf>
    <xf numFmtId="0" fontId="11" fillId="6" borderId="0" xfId="0" applyFont="1" applyFill="1" applyBorder="1" applyAlignment="1">
      <alignment horizontal="center" vertical="center"/>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2" fillId="0" borderId="32" xfId="0" applyFont="1" applyBorder="1" applyAlignment="1">
      <alignment horizontal="justify" vertical="center" wrapText="1"/>
    </xf>
    <xf numFmtId="0" fontId="10" fillId="0" borderId="0" xfId="0" applyFont="1"/>
    <xf numFmtId="0" fontId="10" fillId="0" borderId="36" xfId="0" applyFont="1" applyBorder="1"/>
    <xf numFmtId="0" fontId="2" fillId="0" borderId="0" xfId="0" applyFont="1" applyAlignment="1">
      <alignment vertical="center"/>
    </xf>
    <xf numFmtId="0" fontId="2" fillId="0" borderId="36" xfId="0" applyFont="1" applyBorder="1" applyAlignment="1">
      <alignment vertical="center"/>
    </xf>
    <xf numFmtId="0" fontId="38" fillId="4" borderId="8" xfId="0" applyFont="1" applyFill="1" applyBorder="1" applyAlignment="1">
      <alignment horizontal="center" vertical="center"/>
    </xf>
    <xf numFmtId="0" fontId="38" fillId="4" borderId="65" xfId="0" applyFont="1" applyFill="1" applyBorder="1" applyAlignment="1">
      <alignment horizontal="center" vertical="center"/>
    </xf>
    <xf numFmtId="0" fontId="2" fillId="0" borderId="56" xfId="0" applyFont="1" applyBorder="1" applyAlignment="1">
      <alignment horizontal="justify" vertical="center" wrapText="1"/>
    </xf>
    <xf numFmtId="0" fontId="9" fillId="3" borderId="5" xfId="0" applyFont="1" applyFill="1" applyBorder="1" applyAlignment="1">
      <alignment horizontal="center"/>
    </xf>
    <xf numFmtId="0" fontId="9" fillId="3" borderId="0" xfId="0" applyFont="1" applyFill="1" applyBorder="1" applyAlignment="1">
      <alignment horizontal="center"/>
    </xf>
    <xf numFmtId="0" fontId="2" fillId="0" borderId="71"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72" xfId="0" applyFont="1" applyBorder="1" applyAlignment="1">
      <alignment horizontal="center" vertical="center" wrapText="1"/>
    </xf>
    <xf numFmtId="0" fontId="8" fillId="0" borderId="73"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35" fillId="0" borderId="73" xfId="0" applyFont="1" applyBorder="1" applyAlignment="1">
      <alignment horizontal="left" vertical="center" wrapText="1"/>
    </xf>
    <xf numFmtId="0" fontId="35" fillId="0" borderId="0" xfId="0" applyFont="1" applyBorder="1" applyAlignment="1">
      <alignment horizontal="left" vertical="center" wrapText="1"/>
    </xf>
    <xf numFmtId="0" fontId="35" fillId="0" borderId="2" xfId="0" applyFont="1" applyBorder="1" applyAlignment="1">
      <alignment horizontal="left" vertical="center" wrapText="1"/>
    </xf>
    <xf numFmtId="0" fontId="2" fillId="0" borderId="33" xfId="0" applyFont="1" applyBorder="1" applyAlignment="1">
      <alignment horizontal="justify" vertical="center" wrapText="1"/>
    </xf>
    <xf numFmtId="0" fontId="38" fillId="4" borderId="3" xfId="0" applyFont="1" applyFill="1" applyBorder="1" applyAlignment="1">
      <alignment horizontal="center" vertical="center"/>
    </xf>
    <xf numFmtId="0" fontId="38" fillId="4" borderId="70" xfId="0" applyFont="1" applyFill="1" applyBorder="1" applyAlignment="1">
      <alignment horizontal="center" vertical="center"/>
    </xf>
    <xf numFmtId="0" fontId="1" fillId="0" borderId="0" xfId="0" applyFont="1" applyAlignment="1">
      <alignment horizontal="center"/>
    </xf>
    <xf numFmtId="0" fontId="1" fillId="0" borderId="32" xfId="0" applyFont="1" applyBorder="1" applyAlignment="1">
      <alignment horizontal="center"/>
    </xf>
    <xf numFmtId="0" fontId="3" fillId="0" borderId="32" xfId="0" applyFont="1" applyBorder="1" applyAlignment="1">
      <alignment horizontal="center" vertical="center" wrapText="1"/>
    </xf>
    <xf numFmtId="0" fontId="4" fillId="9" borderId="32" xfId="0" applyFont="1" applyFill="1" applyBorder="1" applyAlignment="1">
      <alignment horizontal="center" vertical="center" wrapText="1"/>
    </xf>
    <xf numFmtId="0" fontId="4" fillId="9" borderId="32" xfId="0" applyFont="1" applyFill="1" applyBorder="1" applyAlignment="1">
      <alignment horizontal="center" vertical="center"/>
    </xf>
    <xf numFmtId="0" fontId="20" fillId="4" borderId="6" xfId="1" applyFont="1" applyFill="1" applyBorder="1" applyAlignment="1">
      <alignment horizontal="center" vertical="center"/>
    </xf>
    <xf numFmtId="0" fontId="20" fillId="4" borderId="58" xfId="1" applyFont="1" applyFill="1" applyBorder="1" applyAlignment="1">
      <alignment horizontal="center" vertical="center"/>
    </xf>
    <xf numFmtId="0" fontId="20" fillId="4" borderId="9" xfId="1" applyFont="1" applyFill="1" applyBorder="1" applyAlignment="1">
      <alignment horizontal="center" vertical="center"/>
    </xf>
    <xf numFmtId="0" fontId="20" fillId="8" borderId="59" xfId="1" applyFont="1" applyFill="1" applyBorder="1" applyAlignment="1">
      <alignment horizontal="center" vertical="center" wrapText="1"/>
    </xf>
    <xf numFmtId="0" fontId="20" fillId="8" borderId="25" xfId="1" applyFont="1" applyFill="1" applyBorder="1" applyAlignment="1">
      <alignment horizontal="center" vertical="center" wrapText="1"/>
    </xf>
    <xf numFmtId="0" fontId="20" fillId="8" borderId="7" xfId="1" applyFont="1" applyFill="1" applyBorder="1" applyAlignment="1">
      <alignment horizontal="center" vertical="center" wrapText="1"/>
    </xf>
    <xf numFmtId="0" fontId="20" fillId="8" borderId="19" xfId="1" applyFont="1" applyFill="1" applyBorder="1" applyAlignment="1">
      <alignment horizontal="center" vertical="center" wrapText="1"/>
    </xf>
    <xf numFmtId="0" fontId="20" fillId="8" borderId="19" xfId="1" applyFont="1" applyFill="1" applyBorder="1" applyAlignment="1">
      <alignment horizontal="center" vertical="center"/>
    </xf>
    <xf numFmtId="0" fontId="21" fillId="0" borderId="6" xfId="1" applyFont="1" applyFill="1" applyBorder="1" applyAlignment="1">
      <alignment horizontal="center" vertical="center" wrapText="1"/>
    </xf>
    <xf numFmtId="0" fontId="21" fillId="0" borderId="58" xfId="1" applyFont="1" applyFill="1" applyBorder="1" applyAlignment="1">
      <alignment horizontal="center" vertical="center" wrapText="1"/>
    </xf>
    <xf numFmtId="0" fontId="21" fillId="0" borderId="60" xfId="1" applyFont="1" applyFill="1" applyBorder="1" applyAlignment="1">
      <alignment horizontal="center" vertical="center" wrapText="1"/>
    </xf>
    <xf numFmtId="0" fontId="1" fillId="0" borderId="6" xfId="1" applyFont="1" applyBorder="1" applyAlignment="1">
      <alignment horizontal="center" vertical="center" wrapText="1"/>
    </xf>
    <xf numFmtId="0" fontId="1" fillId="0" borderId="58" xfId="1" applyFont="1" applyBorder="1" applyAlignment="1">
      <alignment horizontal="center" vertical="center" wrapText="1"/>
    </xf>
    <xf numFmtId="0" fontId="1" fillId="0" borderId="60" xfId="1" applyFont="1" applyBorder="1" applyAlignment="1">
      <alignment horizontal="center" vertical="center" wrapText="1"/>
    </xf>
    <xf numFmtId="0" fontId="21" fillId="0" borderId="61" xfId="1" applyFont="1" applyFill="1" applyBorder="1" applyAlignment="1">
      <alignment horizontal="center" vertical="center" wrapText="1"/>
    </xf>
    <xf numFmtId="0" fontId="1" fillId="0" borderId="61" xfId="1" applyFont="1" applyBorder="1" applyAlignment="1">
      <alignment horizontal="center" vertical="center" wrapText="1"/>
    </xf>
    <xf numFmtId="0" fontId="21" fillId="0" borderId="61" xfId="1" applyFont="1" applyBorder="1" applyAlignment="1">
      <alignment horizontal="center" vertical="center" wrapText="1"/>
    </xf>
    <xf numFmtId="0" fontId="21" fillId="0" borderId="58" xfId="1" applyFont="1" applyBorder="1" applyAlignment="1">
      <alignment horizontal="center" vertical="center" wrapText="1"/>
    </xf>
    <xf numFmtId="0" fontId="21" fillId="0" borderId="60" xfId="1" applyFont="1" applyBorder="1" applyAlignment="1">
      <alignment horizontal="center" vertical="center" wrapText="1"/>
    </xf>
    <xf numFmtId="0" fontId="28" fillId="0" borderId="0" xfId="1" applyFont="1" applyAlignment="1">
      <alignment horizontal="center"/>
    </xf>
    <xf numFmtId="0" fontId="28" fillId="0" borderId="0" xfId="1" applyFont="1" applyAlignment="1">
      <alignment horizontal="left"/>
    </xf>
    <xf numFmtId="0" fontId="14" fillId="0" borderId="0" xfId="1" applyFont="1" applyAlignment="1">
      <alignment horizontal="left" wrapText="1"/>
    </xf>
    <xf numFmtId="0" fontId="30" fillId="0" borderId="0" xfId="0" applyFont="1" applyAlignment="1">
      <alignment horizontal="center"/>
    </xf>
    <xf numFmtId="0" fontId="23" fillId="0" borderId="0" xfId="1" applyFont="1" applyAlignment="1">
      <alignment horizontal="center"/>
    </xf>
    <xf numFmtId="0" fontId="25" fillId="8" borderId="8" xfId="1" applyFont="1" applyFill="1" applyBorder="1" applyAlignment="1">
      <alignment horizontal="center"/>
    </xf>
    <xf numFmtId="0" fontId="25" fillId="8" borderId="25" xfId="1" applyFont="1" applyFill="1" applyBorder="1" applyAlignment="1">
      <alignment horizontal="center"/>
    </xf>
    <xf numFmtId="0" fontId="25" fillId="8" borderId="7" xfId="1" applyFont="1" applyFill="1" applyBorder="1" applyAlignment="1">
      <alignment horizontal="center"/>
    </xf>
    <xf numFmtId="0" fontId="27" fillId="8" borderId="62" xfId="1" applyFont="1" applyFill="1" applyBorder="1" applyAlignment="1">
      <alignment horizontal="center" vertical="center" wrapText="1"/>
    </xf>
    <xf numFmtId="0" fontId="27" fillId="8" borderId="76" xfId="1" applyFont="1" applyFill="1" applyBorder="1" applyAlignment="1">
      <alignment horizontal="center" vertical="center" wrapText="1"/>
    </xf>
    <xf numFmtId="0" fontId="27" fillId="8" borderId="62" xfId="1" applyFont="1" applyFill="1" applyBorder="1" applyAlignment="1">
      <alignment horizontal="center" wrapText="1"/>
    </xf>
    <xf numFmtId="0" fontId="27" fillId="8" borderId="76" xfId="1" applyFont="1" applyFill="1" applyBorder="1" applyAlignment="1">
      <alignment horizontal="center" wrapText="1"/>
    </xf>
    <xf numFmtId="0" fontId="15" fillId="0" borderId="0" xfId="1" applyFont="1" applyAlignment="1">
      <alignment horizontal="center"/>
    </xf>
    <xf numFmtId="0" fontId="17" fillId="8" borderId="32" xfId="1" applyFont="1" applyFill="1" applyBorder="1" applyAlignment="1">
      <alignment horizontal="center" vertical="center" wrapText="1"/>
    </xf>
    <xf numFmtId="0" fontId="18" fillId="0" borderId="32" xfId="1" applyFont="1" applyBorder="1" applyAlignment="1">
      <alignment horizontal="center"/>
    </xf>
    <xf numFmtId="0" fontId="17" fillId="8" borderId="32" xfId="1" applyFont="1" applyFill="1" applyBorder="1" applyAlignment="1">
      <alignment horizontal="center"/>
    </xf>
    <xf numFmtId="0" fontId="17" fillId="4" borderId="32" xfId="1" applyFont="1" applyFill="1" applyBorder="1" applyAlignment="1">
      <alignment horizontal="center" vertical="center"/>
    </xf>
    <xf numFmtId="0" fontId="17" fillId="4" borderId="32" xfId="1" applyFont="1" applyFill="1" applyBorder="1" applyAlignment="1">
      <alignment horizontal="center" vertical="center" wrapText="1"/>
    </xf>
    <xf numFmtId="0" fontId="17" fillId="4" borderId="32" xfId="1" applyFont="1" applyFill="1" applyBorder="1" applyAlignment="1">
      <alignment horizontal="center"/>
    </xf>
  </cellXfs>
  <cellStyles count="3">
    <cellStyle name="Normal" xfId="0" builtinId="0"/>
    <cellStyle name="Normal 2" xfId="1"/>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EJIA%20Y%20CIA%20LTDA%20ASE\Documents\BAKC%20CESAR%20RAMIREZ\Documentos\CESAR\PROGRAMAS%20PUBLICOS\UNIVERSIDAD%20DELTOLIMA\PROGRAMA%20DE%20SEGUROS%20UT%20VIGENCIA%202018\CALIFICACION%20UT%202018\Ponderado%20Grupo%201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ibe11fp01\DocumentsUsers\caramirez\Programas%20de%20seguros\CLIENTES%20DE%20DELIMA\CORTOLIMA\PROGRAMA%20CORTOLIMA%202009-2010\INVITACION%20COMPA&#209;IAS%20DE%20SEGUROS%20CORT%2009\cuadro%20de%20ducibles%20CALIICA%20CORTOLIMA%202008-2009%20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EJIA%20Y%20CIA%20LTDA%20ASE\Documents\BAKC%20CESAR%20RAMIREZ\Documentos\CESAR\PROGRAMAS%20PUBLICOS\UNIVERSIDAD%20DELTOLIMA\PROGRAMA%20DE%20SEGUROS%20UT%20VIGENCIA%202018\CALIFICACION%20UT%202018\Cuadros%20de%20calificacion%202018%20Grupo%201%20Final%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
      <sheetName val="Deducibles"/>
      <sheetName val="ponderado final"/>
    </sheetNames>
    <sheetDataSet>
      <sheetData sheetId="0">
        <row r="8">
          <cell r="I8">
            <v>100</v>
          </cell>
        </row>
        <row r="9">
          <cell r="I9">
            <v>100</v>
          </cell>
        </row>
        <row r="13">
          <cell r="I13">
            <v>100</v>
          </cell>
        </row>
        <row r="17">
          <cell r="I17">
            <v>100</v>
          </cell>
        </row>
      </sheetData>
      <sheetData sheetId="1">
        <row r="14">
          <cell r="D14">
            <v>262.5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 asgurados"/>
      <sheetName val="TECNICA"/>
      <sheetName val="TASAS"/>
      <sheetName val="DEDUCIBLES"/>
      <sheetName val="PONDERA"/>
    </sheetNames>
    <sheetDataSet>
      <sheetData sheetId="0" refreshError="1"/>
      <sheetData sheetId="1" refreshError="1"/>
      <sheetData sheetId="2" refreshError="1"/>
      <sheetData sheetId="3" refreshError="1">
        <row r="37">
          <cell r="I37">
            <v>300</v>
          </cell>
        </row>
        <row r="45">
          <cell r="I45">
            <v>300</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ÑOS MATERIALES"/>
      <sheetName val="RESPONSABILIDAD CIVIL "/>
      <sheetName val="SERVIDORES PUBLICOS"/>
      <sheetName val="MANEJO"/>
      <sheetName val="CASCO"/>
      <sheetName val="AUTOMOVILES"/>
      <sheetName val="PASAJEROS"/>
      <sheetName val="RC PROFESIONAL"/>
      <sheetName val="IRF"/>
      <sheetName val="ATENCION"/>
    </sheetNames>
    <sheetDataSet>
      <sheetData sheetId="0">
        <row r="81">
          <cell r="F81">
            <v>166</v>
          </cell>
        </row>
      </sheetData>
      <sheetData sheetId="1">
        <row r="47">
          <cell r="F47">
            <v>220.5</v>
          </cell>
        </row>
      </sheetData>
      <sheetData sheetId="2">
        <row r="37">
          <cell r="H37">
            <v>160</v>
          </cell>
        </row>
      </sheetData>
      <sheetData sheetId="3">
        <row r="51">
          <cell r="F51">
            <v>195</v>
          </cell>
        </row>
      </sheetData>
      <sheetData sheetId="4">
        <row r="73">
          <cell r="F73">
            <v>96.5</v>
          </cell>
        </row>
      </sheetData>
      <sheetData sheetId="5">
        <row r="45">
          <cell r="F45">
            <v>120</v>
          </cell>
        </row>
      </sheetData>
      <sheetData sheetId="6">
        <row r="27">
          <cell r="F27">
            <v>110</v>
          </cell>
        </row>
      </sheetData>
      <sheetData sheetId="7">
        <row r="22">
          <cell r="F22">
            <v>80</v>
          </cell>
        </row>
      </sheetData>
      <sheetData sheetId="8">
        <row r="55">
          <cell r="F55">
            <v>187.5</v>
          </cell>
        </row>
      </sheetData>
      <sheetData sheetId="9">
        <row r="7">
          <cell r="G7">
            <v>40</v>
          </cell>
        </row>
        <row r="11">
          <cell r="G11">
            <v>50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07"/>
  <sheetViews>
    <sheetView topLeftCell="A46" zoomScale="70" zoomScaleNormal="70" workbookViewId="0">
      <selection activeCell="J9" sqref="J9"/>
    </sheetView>
  </sheetViews>
  <sheetFormatPr baseColWidth="10" defaultRowHeight="14.4" x14ac:dyDescent="0.3"/>
  <cols>
    <col min="1" max="1" width="7" customWidth="1"/>
    <col min="2" max="2" width="15.6640625" customWidth="1"/>
    <col min="3" max="3" width="76.109375" customWidth="1"/>
    <col min="4" max="4" width="15.44140625" style="48" customWidth="1"/>
    <col min="5" max="5" width="57.44140625" customWidth="1"/>
    <col min="6" max="6" width="15.88671875" style="48" customWidth="1"/>
    <col min="8" max="8" width="20.6640625" customWidth="1"/>
  </cols>
  <sheetData>
    <row r="2" spans="1:9" s="116" customFormat="1" ht="23.4" x14ac:dyDescent="0.45">
      <c r="A2" s="252" t="s">
        <v>504</v>
      </c>
      <c r="B2" s="252"/>
      <c r="C2" s="252"/>
      <c r="D2" s="252"/>
      <c r="E2" s="252"/>
      <c r="F2" s="252"/>
    </row>
    <row r="3" spans="1:9" s="116" customFormat="1" ht="23.4" x14ac:dyDescent="0.45">
      <c r="B3" s="252" t="s">
        <v>503</v>
      </c>
      <c r="C3" s="252"/>
      <c r="D3" s="252"/>
      <c r="E3" s="252"/>
      <c r="F3" s="252"/>
    </row>
    <row r="4" spans="1:9" ht="15" thickBot="1" x14ac:dyDescent="0.35">
      <c r="A4" t="s">
        <v>28</v>
      </c>
    </row>
    <row r="5" spans="1:9" ht="41.25" customHeight="1" thickBot="1" x14ac:dyDescent="0.35">
      <c r="A5" s="260" t="s">
        <v>286</v>
      </c>
      <c r="B5" s="261"/>
      <c r="C5" s="261"/>
      <c r="D5" s="262"/>
      <c r="E5" s="277" t="s">
        <v>433</v>
      </c>
      <c r="F5" s="278"/>
    </row>
    <row r="6" spans="1:9" ht="72" customHeight="1" thickBot="1" x14ac:dyDescent="0.35">
      <c r="A6" s="254" t="s">
        <v>40</v>
      </c>
      <c r="B6" s="255"/>
      <c r="C6" s="268" t="s">
        <v>233</v>
      </c>
      <c r="D6" s="268"/>
      <c r="E6" s="241" t="s">
        <v>378</v>
      </c>
      <c r="F6" s="242"/>
    </row>
    <row r="7" spans="1:9" ht="150" customHeight="1" thickBot="1" x14ac:dyDescent="0.35">
      <c r="A7" s="256" t="s">
        <v>295</v>
      </c>
      <c r="B7" s="257"/>
      <c r="C7" s="243" t="s">
        <v>234</v>
      </c>
      <c r="D7" s="243"/>
      <c r="E7" s="241" t="s">
        <v>378</v>
      </c>
      <c r="F7" s="242"/>
    </row>
    <row r="8" spans="1:9" ht="90" customHeight="1" thickBot="1" x14ac:dyDescent="0.35">
      <c r="A8" s="258"/>
      <c r="B8" s="259"/>
      <c r="C8" s="269" t="s">
        <v>235</v>
      </c>
      <c r="D8" s="269"/>
      <c r="E8" s="241" t="s">
        <v>378</v>
      </c>
      <c r="F8" s="242"/>
    </row>
    <row r="9" spans="1:9" ht="90" customHeight="1" thickBot="1" x14ac:dyDescent="0.35">
      <c r="A9" s="270" t="s">
        <v>264</v>
      </c>
      <c r="B9" s="270"/>
      <c r="C9" s="271" t="s">
        <v>294</v>
      </c>
      <c r="D9" s="272"/>
      <c r="E9" s="241"/>
      <c r="F9" s="242"/>
    </row>
    <row r="10" spans="1:9" ht="16.5" customHeight="1" thickBot="1" x14ac:dyDescent="0.35">
      <c r="A10" s="267"/>
      <c r="B10" s="267"/>
      <c r="C10" s="1"/>
    </row>
    <row r="11" spans="1:9" ht="15.75" customHeight="1" thickBot="1" x14ac:dyDescent="0.35">
      <c r="A11" s="253" t="s">
        <v>239</v>
      </c>
      <c r="B11" s="263" t="s">
        <v>232</v>
      </c>
      <c r="C11" s="264"/>
      <c r="D11" s="253" t="s">
        <v>231</v>
      </c>
      <c r="E11" s="273" t="s">
        <v>433</v>
      </c>
      <c r="F11" s="274"/>
    </row>
    <row r="12" spans="1:9" ht="48.75" customHeight="1" thickBot="1" x14ac:dyDescent="0.35">
      <c r="A12" s="253"/>
      <c r="B12" s="265"/>
      <c r="C12" s="266"/>
      <c r="D12" s="253"/>
      <c r="E12" s="275"/>
      <c r="F12" s="276"/>
    </row>
    <row r="13" spans="1:9" ht="15" x14ac:dyDescent="0.3">
      <c r="A13" s="10">
        <v>1</v>
      </c>
      <c r="B13" s="251" t="s">
        <v>191</v>
      </c>
      <c r="C13" s="251"/>
      <c r="D13" s="27">
        <v>2</v>
      </c>
      <c r="E13" s="55" t="s">
        <v>380</v>
      </c>
      <c r="F13" s="117">
        <v>2</v>
      </c>
    </row>
    <row r="14" spans="1:9" ht="27" customHeight="1" x14ac:dyDescent="0.3">
      <c r="A14" s="11">
        <v>2</v>
      </c>
      <c r="B14" s="243" t="s">
        <v>230</v>
      </c>
      <c r="C14" s="243"/>
      <c r="D14" s="3">
        <v>2</v>
      </c>
      <c r="E14" s="43" t="s">
        <v>380</v>
      </c>
      <c r="F14" s="3">
        <v>2</v>
      </c>
      <c r="G14" s="8" t="s">
        <v>28</v>
      </c>
      <c r="H14" s="9" t="s">
        <v>28</v>
      </c>
      <c r="I14" s="8" t="s">
        <v>28</v>
      </c>
    </row>
    <row r="15" spans="1:9" ht="31.5" customHeight="1" x14ac:dyDescent="0.3">
      <c r="A15" s="11">
        <v>3</v>
      </c>
      <c r="B15" s="243" t="s">
        <v>229</v>
      </c>
      <c r="C15" s="243"/>
      <c r="D15" s="3">
        <v>2</v>
      </c>
      <c r="E15" s="43" t="s">
        <v>380</v>
      </c>
      <c r="F15" s="3">
        <v>2</v>
      </c>
    </row>
    <row r="16" spans="1:9" ht="30" customHeight="1" x14ac:dyDescent="0.3">
      <c r="A16" s="11">
        <v>4</v>
      </c>
      <c r="B16" s="243" t="s">
        <v>228</v>
      </c>
      <c r="C16" s="243"/>
      <c r="D16" s="3">
        <v>2</v>
      </c>
      <c r="E16" s="43" t="s">
        <v>380</v>
      </c>
      <c r="F16" s="3">
        <v>2</v>
      </c>
    </row>
    <row r="17" spans="1:6" ht="15" x14ac:dyDescent="0.3">
      <c r="A17" s="11">
        <v>5</v>
      </c>
      <c r="B17" s="243" t="s">
        <v>227</v>
      </c>
      <c r="C17" s="243"/>
      <c r="D17" s="3">
        <v>2</v>
      </c>
      <c r="E17" s="43" t="s">
        <v>380</v>
      </c>
      <c r="F17" s="3">
        <v>2</v>
      </c>
    </row>
    <row r="18" spans="1:6" ht="15" x14ac:dyDescent="0.3">
      <c r="A18" s="11">
        <v>6</v>
      </c>
      <c r="B18" s="243" t="s">
        <v>190</v>
      </c>
      <c r="C18" s="243"/>
      <c r="D18" s="3">
        <v>2</v>
      </c>
      <c r="E18" s="43" t="s">
        <v>380</v>
      </c>
      <c r="F18" s="3">
        <v>2</v>
      </c>
    </row>
    <row r="19" spans="1:6" ht="75.75" customHeight="1" x14ac:dyDescent="0.3">
      <c r="A19" s="11">
        <v>7</v>
      </c>
      <c r="B19" s="243" t="s">
        <v>226</v>
      </c>
      <c r="C19" s="243"/>
      <c r="D19" s="3">
        <v>2</v>
      </c>
      <c r="E19" s="11" t="s">
        <v>396</v>
      </c>
      <c r="F19" s="3">
        <v>2</v>
      </c>
    </row>
    <row r="20" spans="1:6" ht="15" x14ac:dyDescent="0.3">
      <c r="A20" s="11">
        <v>8</v>
      </c>
      <c r="B20" s="243" t="s">
        <v>189</v>
      </c>
      <c r="C20" s="243"/>
      <c r="D20" s="3">
        <v>2</v>
      </c>
      <c r="E20" s="11" t="s">
        <v>380</v>
      </c>
      <c r="F20" s="3">
        <v>2</v>
      </c>
    </row>
    <row r="21" spans="1:6" ht="45" x14ac:dyDescent="0.3">
      <c r="A21" s="11">
        <v>9</v>
      </c>
      <c r="B21" s="243" t="s">
        <v>225</v>
      </c>
      <c r="C21" s="243"/>
      <c r="D21" s="3">
        <v>2</v>
      </c>
      <c r="E21" s="11" t="s">
        <v>505</v>
      </c>
      <c r="F21" s="3">
        <v>1</v>
      </c>
    </row>
    <row r="22" spans="1:6" ht="45" x14ac:dyDescent="0.3">
      <c r="A22" s="11">
        <v>10</v>
      </c>
      <c r="B22" s="243" t="s">
        <v>224</v>
      </c>
      <c r="C22" s="243"/>
      <c r="D22" s="3">
        <v>4</v>
      </c>
      <c r="E22" s="11" t="s">
        <v>506</v>
      </c>
      <c r="F22" s="3">
        <v>2</v>
      </c>
    </row>
    <row r="23" spans="1:6" ht="75" x14ac:dyDescent="0.3">
      <c r="A23" s="11">
        <v>11</v>
      </c>
      <c r="B23" s="243" t="s">
        <v>223</v>
      </c>
      <c r="C23" s="243"/>
      <c r="D23" s="3">
        <v>4</v>
      </c>
      <c r="E23" s="69" t="s">
        <v>518</v>
      </c>
      <c r="F23" s="3">
        <v>2</v>
      </c>
    </row>
    <row r="24" spans="1:6" ht="15" x14ac:dyDescent="0.3">
      <c r="A24" s="11">
        <v>12</v>
      </c>
      <c r="B24" s="243" t="s">
        <v>222</v>
      </c>
      <c r="C24" s="243"/>
      <c r="D24" s="3">
        <v>4</v>
      </c>
      <c r="E24" s="11" t="s">
        <v>432</v>
      </c>
      <c r="F24" s="3">
        <v>4</v>
      </c>
    </row>
    <row r="25" spans="1:6" ht="30" x14ac:dyDescent="0.3">
      <c r="A25" s="11">
        <v>13</v>
      </c>
      <c r="B25" s="243" t="s">
        <v>221</v>
      </c>
      <c r="C25" s="243"/>
      <c r="D25" s="3">
        <v>4</v>
      </c>
      <c r="E25" s="69" t="s">
        <v>632</v>
      </c>
      <c r="F25" s="3">
        <v>2</v>
      </c>
    </row>
    <row r="26" spans="1:6" ht="15" x14ac:dyDescent="0.3">
      <c r="A26" s="11">
        <v>14</v>
      </c>
      <c r="B26" s="243" t="s">
        <v>188</v>
      </c>
      <c r="C26" s="243"/>
      <c r="D26" s="3">
        <v>4</v>
      </c>
      <c r="E26" s="11" t="s">
        <v>380</v>
      </c>
      <c r="F26" s="3">
        <v>4</v>
      </c>
    </row>
    <row r="27" spans="1:6" ht="15.75" customHeight="1" x14ac:dyDescent="0.3">
      <c r="A27" s="11">
        <v>15</v>
      </c>
      <c r="B27" s="243" t="s">
        <v>237</v>
      </c>
      <c r="C27" s="243"/>
      <c r="D27" s="3">
        <v>4</v>
      </c>
      <c r="E27" s="11" t="s">
        <v>380</v>
      </c>
      <c r="F27" s="3">
        <v>4</v>
      </c>
    </row>
    <row r="28" spans="1:6" ht="15" x14ac:dyDescent="0.3">
      <c r="A28" s="11">
        <v>16</v>
      </c>
      <c r="B28" s="243" t="s">
        <v>238</v>
      </c>
      <c r="C28" s="243"/>
      <c r="D28" s="3">
        <v>4</v>
      </c>
      <c r="E28" s="11" t="s">
        <v>397</v>
      </c>
      <c r="F28" s="3">
        <v>2</v>
      </c>
    </row>
    <row r="29" spans="1:6" ht="45" x14ac:dyDescent="0.3">
      <c r="A29" s="11">
        <v>17</v>
      </c>
      <c r="B29" s="243" t="s">
        <v>220</v>
      </c>
      <c r="C29" s="243"/>
      <c r="D29" s="3">
        <v>4</v>
      </c>
      <c r="E29" s="11" t="s">
        <v>398</v>
      </c>
      <c r="F29" s="3">
        <v>2</v>
      </c>
    </row>
    <row r="30" spans="1:6" ht="15" x14ac:dyDescent="0.3">
      <c r="A30" s="11">
        <v>18</v>
      </c>
      <c r="B30" s="243" t="s">
        <v>219</v>
      </c>
      <c r="C30" s="243"/>
      <c r="D30" s="3">
        <v>4</v>
      </c>
      <c r="E30" s="11" t="s">
        <v>507</v>
      </c>
      <c r="F30" s="3">
        <v>2</v>
      </c>
    </row>
    <row r="31" spans="1:6" ht="15" x14ac:dyDescent="0.3">
      <c r="A31" s="11">
        <v>19</v>
      </c>
      <c r="B31" s="243" t="s">
        <v>218</v>
      </c>
      <c r="C31" s="243"/>
      <c r="D31" s="3">
        <v>4</v>
      </c>
      <c r="E31" s="11" t="s">
        <v>380</v>
      </c>
      <c r="F31" s="3">
        <v>4</v>
      </c>
    </row>
    <row r="32" spans="1:6" ht="15" x14ac:dyDescent="0.3">
      <c r="A32" s="11">
        <v>20</v>
      </c>
      <c r="B32" s="243" t="s">
        <v>187</v>
      </c>
      <c r="C32" s="243"/>
      <c r="D32" s="3">
        <v>4</v>
      </c>
      <c r="E32" s="11" t="s">
        <v>399</v>
      </c>
      <c r="F32" s="3">
        <v>2</v>
      </c>
    </row>
    <row r="33" spans="1:6" ht="15" x14ac:dyDescent="0.3">
      <c r="A33" s="11">
        <v>21</v>
      </c>
      <c r="B33" s="243" t="s">
        <v>186</v>
      </c>
      <c r="C33" s="243"/>
      <c r="D33" s="3">
        <v>4</v>
      </c>
      <c r="E33" s="11" t="s">
        <v>400</v>
      </c>
      <c r="F33" s="3">
        <v>2</v>
      </c>
    </row>
    <row r="34" spans="1:6" ht="15" x14ac:dyDescent="0.3">
      <c r="A34" s="11">
        <v>22</v>
      </c>
      <c r="B34" s="243" t="s">
        <v>217</v>
      </c>
      <c r="C34" s="243"/>
      <c r="D34" s="3">
        <v>4</v>
      </c>
      <c r="E34" s="11" t="s">
        <v>380</v>
      </c>
      <c r="F34" s="3">
        <v>4</v>
      </c>
    </row>
    <row r="35" spans="1:6" ht="30" x14ac:dyDescent="0.3">
      <c r="A35" s="11">
        <v>23</v>
      </c>
      <c r="B35" s="243" t="s">
        <v>185</v>
      </c>
      <c r="C35" s="243"/>
      <c r="D35" s="3">
        <v>4</v>
      </c>
      <c r="E35" s="11" t="s">
        <v>401</v>
      </c>
      <c r="F35" s="3">
        <v>2</v>
      </c>
    </row>
    <row r="36" spans="1:6" ht="15" x14ac:dyDescent="0.3">
      <c r="A36" s="11">
        <v>24</v>
      </c>
      <c r="B36" s="244" t="s">
        <v>216</v>
      </c>
      <c r="C36" s="244"/>
      <c r="D36" s="41">
        <v>4</v>
      </c>
      <c r="E36" s="177" t="s">
        <v>393</v>
      </c>
      <c r="F36" s="3">
        <v>0</v>
      </c>
    </row>
    <row r="37" spans="1:6" ht="15" x14ac:dyDescent="0.3">
      <c r="A37" s="11">
        <v>25</v>
      </c>
      <c r="B37" s="244" t="s">
        <v>184</v>
      </c>
      <c r="C37" s="244"/>
      <c r="D37" s="41">
        <v>4</v>
      </c>
      <c r="E37" s="177" t="s">
        <v>380</v>
      </c>
      <c r="F37" s="3">
        <v>4</v>
      </c>
    </row>
    <row r="38" spans="1:6" ht="30" x14ac:dyDescent="0.3">
      <c r="A38" s="11">
        <v>26</v>
      </c>
      <c r="B38" s="243" t="s">
        <v>215</v>
      </c>
      <c r="C38" s="243"/>
      <c r="D38" s="3">
        <v>4</v>
      </c>
      <c r="E38" s="11" t="s">
        <v>508</v>
      </c>
      <c r="F38" s="3">
        <v>2</v>
      </c>
    </row>
    <row r="39" spans="1:6" ht="15" x14ac:dyDescent="0.3">
      <c r="A39" s="11">
        <v>27</v>
      </c>
      <c r="B39" s="243" t="s">
        <v>183</v>
      </c>
      <c r="C39" s="243"/>
      <c r="D39" s="3">
        <v>4</v>
      </c>
      <c r="E39" s="11" t="s">
        <v>519</v>
      </c>
      <c r="F39" s="3">
        <v>4</v>
      </c>
    </row>
    <row r="40" spans="1:6" ht="45" x14ac:dyDescent="0.3">
      <c r="A40" s="11">
        <v>28</v>
      </c>
      <c r="B40" s="243" t="s">
        <v>182</v>
      </c>
      <c r="C40" s="243"/>
      <c r="D40" s="3">
        <v>4</v>
      </c>
      <c r="E40" s="11" t="s">
        <v>520</v>
      </c>
      <c r="F40" s="3">
        <v>2</v>
      </c>
    </row>
    <row r="41" spans="1:6" ht="15" x14ac:dyDescent="0.3">
      <c r="A41" s="11">
        <v>29</v>
      </c>
      <c r="B41" s="243" t="s">
        <v>214</v>
      </c>
      <c r="C41" s="243"/>
      <c r="D41" s="3">
        <v>4</v>
      </c>
      <c r="E41" s="11" t="s">
        <v>521</v>
      </c>
      <c r="F41" s="3">
        <v>2</v>
      </c>
    </row>
    <row r="42" spans="1:6" ht="45" x14ac:dyDescent="0.3">
      <c r="A42" s="11">
        <v>30</v>
      </c>
      <c r="B42" s="243" t="s">
        <v>213</v>
      </c>
      <c r="C42" s="243"/>
      <c r="D42" s="3">
        <v>4</v>
      </c>
      <c r="E42" s="43" t="s">
        <v>522</v>
      </c>
      <c r="F42" s="3">
        <v>2</v>
      </c>
    </row>
    <row r="43" spans="1:6" ht="15" x14ac:dyDescent="0.3">
      <c r="A43" s="11">
        <v>31</v>
      </c>
      <c r="B43" s="243" t="s">
        <v>181</v>
      </c>
      <c r="C43" s="243"/>
      <c r="D43" s="3">
        <v>4</v>
      </c>
      <c r="E43" s="43" t="s">
        <v>523</v>
      </c>
      <c r="F43" s="3">
        <v>2</v>
      </c>
    </row>
    <row r="44" spans="1:6" ht="39.75" customHeight="1" x14ac:dyDescent="0.3">
      <c r="A44" s="11">
        <v>32</v>
      </c>
      <c r="B44" s="243" t="s">
        <v>180</v>
      </c>
      <c r="C44" s="243"/>
      <c r="D44" s="3">
        <v>4</v>
      </c>
      <c r="E44" s="69" t="s">
        <v>509</v>
      </c>
      <c r="F44" s="3">
        <v>2</v>
      </c>
    </row>
    <row r="45" spans="1:6" ht="15" x14ac:dyDescent="0.3">
      <c r="A45" s="11">
        <v>33</v>
      </c>
      <c r="B45" s="243" t="s">
        <v>179</v>
      </c>
      <c r="C45" s="243"/>
      <c r="D45" s="3">
        <v>4</v>
      </c>
      <c r="E45" s="69" t="s">
        <v>509</v>
      </c>
      <c r="F45" s="3">
        <v>2</v>
      </c>
    </row>
    <row r="46" spans="1:6" ht="15" x14ac:dyDescent="0.3">
      <c r="A46" s="11">
        <v>34</v>
      </c>
      <c r="B46" s="243" t="s">
        <v>212</v>
      </c>
      <c r="C46" s="243"/>
      <c r="D46" s="3">
        <v>4</v>
      </c>
      <c r="E46" s="69" t="s">
        <v>509</v>
      </c>
      <c r="F46" s="3">
        <v>2</v>
      </c>
    </row>
    <row r="47" spans="1:6" ht="15" x14ac:dyDescent="0.3">
      <c r="A47" s="11">
        <v>35</v>
      </c>
      <c r="B47" s="243" t="s">
        <v>211</v>
      </c>
      <c r="C47" s="243"/>
      <c r="D47" s="3">
        <v>4</v>
      </c>
      <c r="E47" s="69" t="s">
        <v>509</v>
      </c>
      <c r="F47" s="3">
        <v>2</v>
      </c>
    </row>
    <row r="48" spans="1:6" ht="15" x14ac:dyDescent="0.3">
      <c r="A48" s="11">
        <v>36</v>
      </c>
      <c r="B48" s="243" t="s">
        <v>210</v>
      </c>
      <c r="C48" s="243"/>
      <c r="D48" s="3">
        <v>4</v>
      </c>
      <c r="E48" s="69" t="s">
        <v>524</v>
      </c>
      <c r="F48" s="3">
        <v>2</v>
      </c>
    </row>
    <row r="49" spans="1:6" ht="15" x14ac:dyDescent="0.3">
      <c r="A49" s="11">
        <v>37</v>
      </c>
      <c r="B49" s="243" t="s">
        <v>209</v>
      </c>
      <c r="C49" s="243"/>
      <c r="D49" s="3">
        <v>4</v>
      </c>
      <c r="E49" s="118" t="s">
        <v>524</v>
      </c>
      <c r="F49" s="3">
        <v>2</v>
      </c>
    </row>
    <row r="50" spans="1:6" ht="15" x14ac:dyDescent="0.3">
      <c r="A50" s="11">
        <v>38</v>
      </c>
      <c r="B50" s="243" t="s">
        <v>208</v>
      </c>
      <c r="C50" s="243"/>
      <c r="D50" s="3">
        <v>4</v>
      </c>
      <c r="E50" s="69" t="s">
        <v>509</v>
      </c>
      <c r="F50" s="3">
        <v>2</v>
      </c>
    </row>
    <row r="51" spans="1:6" ht="15" x14ac:dyDescent="0.3">
      <c r="A51" s="11">
        <v>39</v>
      </c>
      <c r="B51" s="243" t="s">
        <v>207</v>
      </c>
      <c r="C51" s="243"/>
      <c r="D51" s="3">
        <v>4</v>
      </c>
      <c r="E51" s="69" t="s">
        <v>509</v>
      </c>
      <c r="F51" s="3">
        <v>2</v>
      </c>
    </row>
    <row r="52" spans="1:6" ht="15" x14ac:dyDescent="0.3">
      <c r="A52" s="11">
        <v>40</v>
      </c>
      <c r="B52" s="243" t="s">
        <v>206</v>
      </c>
      <c r="C52" s="243"/>
      <c r="D52" s="3">
        <v>4</v>
      </c>
      <c r="E52" s="69" t="s">
        <v>509</v>
      </c>
      <c r="F52" s="3">
        <v>2</v>
      </c>
    </row>
    <row r="53" spans="1:6" ht="15" x14ac:dyDescent="0.3">
      <c r="A53" s="11">
        <v>41</v>
      </c>
      <c r="B53" s="243" t="s">
        <v>236</v>
      </c>
      <c r="C53" s="243"/>
      <c r="D53" s="3">
        <v>4</v>
      </c>
      <c r="E53" s="69" t="s">
        <v>509</v>
      </c>
      <c r="F53" s="3">
        <v>2</v>
      </c>
    </row>
    <row r="54" spans="1:6" ht="72" customHeight="1" x14ac:dyDescent="0.3">
      <c r="A54" s="11">
        <v>42</v>
      </c>
      <c r="B54" s="244" t="s">
        <v>244</v>
      </c>
      <c r="C54" s="244"/>
      <c r="D54" s="41">
        <v>5</v>
      </c>
      <c r="E54" s="217" t="s">
        <v>525</v>
      </c>
      <c r="F54" s="41">
        <v>5</v>
      </c>
    </row>
    <row r="55" spans="1:6" ht="15" x14ac:dyDescent="0.3">
      <c r="A55" s="11">
        <v>43</v>
      </c>
      <c r="B55" s="244" t="s">
        <v>205</v>
      </c>
      <c r="C55" s="244"/>
      <c r="D55" s="41">
        <v>6</v>
      </c>
      <c r="E55" s="177" t="s">
        <v>402</v>
      </c>
      <c r="F55" s="3">
        <v>3</v>
      </c>
    </row>
    <row r="56" spans="1:6" ht="15" x14ac:dyDescent="0.3">
      <c r="A56" s="11">
        <v>44</v>
      </c>
      <c r="B56" s="243" t="s">
        <v>204</v>
      </c>
      <c r="C56" s="243"/>
      <c r="D56" s="3">
        <v>4</v>
      </c>
      <c r="E56" s="11" t="s">
        <v>380</v>
      </c>
      <c r="F56" s="3">
        <v>4</v>
      </c>
    </row>
    <row r="57" spans="1:6" ht="15" x14ac:dyDescent="0.3">
      <c r="A57" s="11">
        <v>45</v>
      </c>
      <c r="B57" s="243" t="s">
        <v>203</v>
      </c>
      <c r="C57" s="243"/>
      <c r="D57" s="3">
        <v>4</v>
      </c>
      <c r="E57" s="43" t="s">
        <v>380</v>
      </c>
      <c r="F57" s="3">
        <v>4</v>
      </c>
    </row>
    <row r="58" spans="1:6" ht="15" x14ac:dyDescent="0.3">
      <c r="A58" s="11">
        <v>46</v>
      </c>
      <c r="B58" s="243" t="s">
        <v>95</v>
      </c>
      <c r="C58" s="243"/>
      <c r="D58" s="3">
        <v>4</v>
      </c>
      <c r="E58" s="43" t="s">
        <v>380</v>
      </c>
      <c r="F58" s="3">
        <v>4</v>
      </c>
    </row>
    <row r="59" spans="1:6" ht="15" x14ac:dyDescent="0.3">
      <c r="A59" s="11">
        <v>47</v>
      </c>
      <c r="B59" s="243" t="s">
        <v>178</v>
      </c>
      <c r="C59" s="243"/>
      <c r="D59" s="3">
        <v>4</v>
      </c>
      <c r="E59" s="43" t="s">
        <v>380</v>
      </c>
      <c r="F59" s="3">
        <v>4</v>
      </c>
    </row>
    <row r="60" spans="1:6" ht="30" x14ac:dyDescent="0.3">
      <c r="A60" s="11">
        <v>48</v>
      </c>
      <c r="B60" s="244" t="s">
        <v>202</v>
      </c>
      <c r="C60" s="244"/>
      <c r="D60" s="41">
        <v>4</v>
      </c>
      <c r="E60" s="177" t="s">
        <v>526</v>
      </c>
      <c r="F60" s="3">
        <v>2</v>
      </c>
    </row>
    <row r="61" spans="1:6" ht="45" x14ac:dyDescent="0.3">
      <c r="A61" s="11">
        <v>49</v>
      </c>
      <c r="B61" s="244" t="s">
        <v>177</v>
      </c>
      <c r="C61" s="244"/>
      <c r="D61" s="41">
        <v>8</v>
      </c>
      <c r="E61" s="177" t="s">
        <v>403</v>
      </c>
      <c r="F61" s="3">
        <v>4</v>
      </c>
    </row>
    <row r="62" spans="1:6" ht="15" x14ac:dyDescent="0.3">
      <c r="A62" s="11">
        <v>50</v>
      </c>
      <c r="B62" s="243" t="s">
        <v>201</v>
      </c>
      <c r="C62" s="243"/>
      <c r="D62" s="3">
        <v>6</v>
      </c>
      <c r="E62" s="118" t="s">
        <v>393</v>
      </c>
      <c r="F62" s="3">
        <v>0</v>
      </c>
    </row>
    <row r="63" spans="1:6" ht="15" x14ac:dyDescent="0.3">
      <c r="A63" s="11">
        <v>51</v>
      </c>
      <c r="B63" s="243" t="s">
        <v>200</v>
      </c>
      <c r="C63" s="243"/>
      <c r="D63" s="3">
        <v>6</v>
      </c>
      <c r="E63" s="118" t="s">
        <v>393</v>
      </c>
      <c r="F63" s="3">
        <v>0</v>
      </c>
    </row>
    <row r="64" spans="1:6" ht="31.5" customHeight="1" x14ac:dyDescent="0.3">
      <c r="A64" s="11">
        <v>52</v>
      </c>
      <c r="B64" s="243" t="s">
        <v>175</v>
      </c>
      <c r="C64" s="243"/>
      <c r="D64" s="3">
        <v>4</v>
      </c>
      <c r="E64" s="11" t="s">
        <v>380</v>
      </c>
      <c r="F64" s="3">
        <v>4</v>
      </c>
    </row>
    <row r="65" spans="1:6" ht="15" x14ac:dyDescent="0.3">
      <c r="A65" s="11">
        <v>53</v>
      </c>
      <c r="B65" s="243" t="s">
        <v>174</v>
      </c>
      <c r="C65" s="243"/>
      <c r="D65" s="3">
        <v>4</v>
      </c>
      <c r="E65" s="43" t="s">
        <v>380</v>
      </c>
      <c r="F65" s="3">
        <v>4</v>
      </c>
    </row>
    <row r="66" spans="1:6" ht="36" customHeight="1" x14ac:dyDescent="0.3">
      <c r="A66" s="11">
        <v>54</v>
      </c>
      <c r="B66" s="243" t="s">
        <v>199</v>
      </c>
      <c r="C66" s="243"/>
      <c r="D66" s="3">
        <v>6</v>
      </c>
      <c r="E66" s="11" t="s">
        <v>380</v>
      </c>
      <c r="F66" s="3">
        <v>6</v>
      </c>
    </row>
    <row r="67" spans="1:6" ht="15.75" customHeight="1" x14ac:dyDescent="0.3">
      <c r="A67" s="11">
        <v>55</v>
      </c>
      <c r="B67" s="244" t="s">
        <v>198</v>
      </c>
      <c r="C67" s="244"/>
      <c r="D67" s="41">
        <v>4</v>
      </c>
      <c r="E67" s="177" t="s">
        <v>633</v>
      </c>
      <c r="F67" s="41">
        <v>0</v>
      </c>
    </row>
    <row r="68" spans="1:6" ht="75" x14ac:dyDescent="0.3">
      <c r="A68" s="11">
        <v>56</v>
      </c>
      <c r="B68" s="243" t="s">
        <v>197</v>
      </c>
      <c r="C68" s="243"/>
      <c r="D68" s="3">
        <v>4</v>
      </c>
      <c r="E68" s="11" t="s">
        <v>404</v>
      </c>
      <c r="F68" s="3">
        <v>2</v>
      </c>
    </row>
    <row r="69" spans="1:6" ht="15" x14ac:dyDescent="0.3">
      <c r="A69" s="11">
        <v>57</v>
      </c>
      <c r="B69" s="243" t="s">
        <v>196</v>
      </c>
      <c r="C69" s="243"/>
      <c r="D69" s="3">
        <v>2</v>
      </c>
      <c r="E69" s="11" t="s">
        <v>380</v>
      </c>
      <c r="F69" s="3">
        <v>2</v>
      </c>
    </row>
    <row r="70" spans="1:6" ht="15" x14ac:dyDescent="0.3">
      <c r="A70" s="11">
        <v>58</v>
      </c>
      <c r="B70" s="243" t="s">
        <v>240</v>
      </c>
      <c r="C70" s="243"/>
      <c r="D70" s="3">
        <v>2</v>
      </c>
      <c r="E70" s="43" t="s">
        <v>510</v>
      </c>
      <c r="F70" s="3">
        <v>2</v>
      </c>
    </row>
    <row r="71" spans="1:6" ht="81" customHeight="1" x14ac:dyDescent="0.3">
      <c r="A71" s="11">
        <v>59</v>
      </c>
      <c r="B71" s="243" t="s">
        <v>195</v>
      </c>
      <c r="C71" s="243"/>
      <c r="D71" s="3">
        <v>2</v>
      </c>
      <c r="E71" s="11" t="s">
        <v>511</v>
      </c>
      <c r="F71" s="3">
        <v>1</v>
      </c>
    </row>
    <row r="72" spans="1:6" ht="75" x14ac:dyDescent="0.3">
      <c r="A72" s="11">
        <v>60</v>
      </c>
      <c r="B72" s="243" t="s">
        <v>173</v>
      </c>
      <c r="C72" s="243"/>
      <c r="D72" s="3">
        <v>2</v>
      </c>
      <c r="E72" s="11" t="s">
        <v>405</v>
      </c>
      <c r="F72" s="3">
        <v>1</v>
      </c>
    </row>
    <row r="73" spans="1:6" ht="15" x14ac:dyDescent="0.3">
      <c r="A73" s="11">
        <v>61</v>
      </c>
      <c r="B73" s="243" t="s">
        <v>172</v>
      </c>
      <c r="C73" s="243"/>
      <c r="D73" s="3">
        <v>2</v>
      </c>
      <c r="E73" s="11" t="s">
        <v>380</v>
      </c>
      <c r="F73" s="3">
        <v>2</v>
      </c>
    </row>
    <row r="74" spans="1:6" ht="33" customHeight="1" x14ac:dyDescent="0.3">
      <c r="A74" s="11">
        <v>62</v>
      </c>
      <c r="B74" s="243" t="s">
        <v>194</v>
      </c>
      <c r="C74" s="243"/>
      <c r="D74" s="3">
        <v>2</v>
      </c>
      <c r="E74" s="11" t="s">
        <v>512</v>
      </c>
      <c r="F74" s="3">
        <v>2</v>
      </c>
    </row>
    <row r="75" spans="1:6" ht="15" x14ac:dyDescent="0.3">
      <c r="A75" s="11">
        <v>63</v>
      </c>
      <c r="B75" s="243" t="s">
        <v>193</v>
      </c>
      <c r="C75" s="243"/>
      <c r="D75" s="3">
        <v>3</v>
      </c>
      <c r="E75" s="11" t="s">
        <v>380</v>
      </c>
      <c r="F75" s="3">
        <v>3</v>
      </c>
    </row>
    <row r="76" spans="1:6" ht="45" x14ac:dyDescent="0.3">
      <c r="A76" s="11">
        <v>64</v>
      </c>
      <c r="B76" s="243" t="s">
        <v>192</v>
      </c>
      <c r="C76" s="243"/>
      <c r="D76" s="3">
        <v>4</v>
      </c>
      <c r="E76" s="43" t="s">
        <v>403</v>
      </c>
      <c r="F76" s="3">
        <v>2</v>
      </c>
    </row>
    <row r="77" spans="1:6" ht="75" x14ac:dyDescent="0.3">
      <c r="A77" s="11">
        <v>65</v>
      </c>
      <c r="B77" s="243" t="s">
        <v>241</v>
      </c>
      <c r="C77" s="243"/>
      <c r="D77" s="3">
        <v>2</v>
      </c>
      <c r="E77" s="11" t="s">
        <v>513</v>
      </c>
      <c r="F77" s="3">
        <v>2</v>
      </c>
    </row>
    <row r="78" spans="1:6" ht="15" x14ac:dyDescent="0.3">
      <c r="A78" s="11">
        <v>66</v>
      </c>
      <c r="B78" s="243" t="s">
        <v>242</v>
      </c>
      <c r="C78" s="243"/>
      <c r="D78" s="3">
        <v>2</v>
      </c>
      <c r="E78" s="11" t="s">
        <v>380</v>
      </c>
      <c r="F78" s="3">
        <v>2</v>
      </c>
    </row>
    <row r="79" spans="1:6" ht="15" x14ac:dyDescent="0.3">
      <c r="A79" s="11">
        <v>67</v>
      </c>
      <c r="B79" s="243" t="s">
        <v>176</v>
      </c>
      <c r="C79" s="243"/>
      <c r="D79" s="3">
        <v>2</v>
      </c>
      <c r="E79" s="11" t="s">
        <v>380</v>
      </c>
      <c r="F79" s="3">
        <v>2</v>
      </c>
    </row>
    <row r="80" spans="1:6" ht="45" x14ac:dyDescent="0.3">
      <c r="A80" s="17">
        <v>68</v>
      </c>
      <c r="B80" s="248" t="s">
        <v>243</v>
      </c>
      <c r="C80" s="248"/>
      <c r="D80" s="34">
        <v>2</v>
      </c>
      <c r="E80" s="18" t="s">
        <v>406</v>
      </c>
      <c r="F80" s="34">
        <v>1</v>
      </c>
    </row>
    <row r="81" spans="1:6" ht="15" x14ac:dyDescent="0.3">
      <c r="A81" s="11">
        <v>69</v>
      </c>
      <c r="B81" s="249" t="s">
        <v>245</v>
      </c>
      <c r="C81" s="249"/>
      <c r="D81" s="3">
        <v>2</v>
      </c>
      <c r="E81" s="11" t="s">
        <v>380</v>
      </c>
      <c r="F81" s="3">
        <v>2</v>
      </c>
    </row>
    <row r="82" spans="1:6" ht="15.6" thickBot="1" x14ac:dyDescent="0.35">
      <c r="A82" s="12">
        <v>70</v>
      </c>
      <c r="B82" s="250" t="s">
        <v>246</v>
      </c>
      <c r="C82" s="250"/>
      <c r="D82" s="28">
        <v>2</v>
      </c>
      <c r="E82" s="43" t="s">
        <v>380</v>
      </c>
      <c r="F82" s="28">
        <v>2</v>
      </c>
    </row>
    <row r="83" spans="1:6" ht="16.2" thickBot="1" x14ac:dyDescent="0.35">
      <c r="B83" s="247" t="s">
        <v>373</v>
      </c>
      <c r="C83" s="247"/>
      <c r="D83" s="49">
        <f>SUM(D13:D82)</f>
        <v>250</v>
      </c>
      <c r="E83" s="49" t="s">
        <v>28</v>
      </c>
      <c r="F83" s="49">
        <f>SUM(F13:F82)</f>
        <v>165</v>
      </c>
    </row>
    <row r="85" spans="1:6" ht="15.6" x14ac:dyDescent="0.3">
      <c r="B85" s="16" t="s">
        <v>251</v>
      </c>
      <c r="C85" s="16"/>
      <c r="D85" s="48" t="s">
        <v>28</v>
      </c>
    </row>
    <row r="86" spans="1:6" ht="15.6" x14ac:dyDescent="0.3">
      <c r="B86" s="7"/>
      <c r="C86" s="7"/>
    </row>
    <row r="87" spans="1:6" ht="30" x14ac:dyDescent="0.3">
      <c r="B87" s="13" t="s">
        <v>247</v>
      </c>
      <c r="C87" s="15" t="s">
        <v>248</v>
      </c>
    </row>
    <row r="88" spans="1:6" ht="30" x14ac:dyDescent="0.3">
      <c r="B88" s="14" t="s">
        <v>249</v>
      </c>
      <c r="C88" s="15" t="s">
        <v>250</v>
      </c>
    </row>
    <row r="91" spans="1:6" x14ac:dyDescent="0.3">
      <c r="A91" s="246" t="s">
        <v>253</v>
      </c>
      <c r="B91" s="246"/>
      <c r="C91" s="246"/>
      <c r="D91" s="246"/>
      <c r="E91" s="246"/>
    </row>
    <row r="92" spans="1:6" x14ac:dyDescent="0.3">
      <c r="A92" s="19"/>
    </row>
    <row r="93" spans="1:6" x14ac:dyDescent="0.3">
      <c r="A93" s="246" t="s">
        <v>254</v>
      </c>
      <c r="B93" s="246"/>
      <c r="C93" s="246"/>
      <c r="D93" s="246"/>
      <c r="E93" s="246"/>
    </row>
    <row r="94" spans="1:6" x14ac:dyDescent="0.3">
      <c r="A94" s="19"/>
    </row>
    <row r="95" spans="1:6" ht="73.5" customHeight="1" x14ac:dyDescent="0.3">
      <c r="A95" s="245" t="s">
        <v>255</v>
      </c>
      <c r="B95" s="245"/>
      <c r="C95" s="245"/>
      <c r="D95" s="245"/>
      <c r="E95" s="245"/>
    </row>
    <row r="96" spans="1:6" x14ac:dyDescent="0.3">
      <c r="A96" s="19"/>
    </row>
    <row r="97" spans="1:5" x14ac:dyDescent="0.3">
      <c r="A97" s="246" t="s">
        <v>256</v>
      </c>
      <c r="B97" s="246"/>
      <c r="C97" s="246"/>
      <c r="D97" s="246"/>
      <c r="E97" s="246"/>
    </row>
    <row r="98" spans="1:5" x14ac:dyDescent="0.3">
      <c r="A98" s="19"/>
    </row>
    <row r="99" spans="1:5" ht="97.5" customHeight="1" x14ac:dyDescent="0.3">
      <c r="A99" s="245" t="s">
        <v>257</v>
      </c>
      <c r="B99" s="245"/>
      <c r="C99" s="245"/>
      <c r="D99" s="245"/>
      <c r="E99" s="245"/>
    </row>
    <row r="100" spans="1:5" x14ac:dyDescent="0.3">
      <c r="A100" s="20"/>
    </row>
    <row r="101" spans="1:5" x14ac:dyDescent="0.3">
      <c r="A101" s="246" t="s">
        <v>258</v>
      </c>
      <c r="B101" s="246"/>
      <c r="C101" s="246"/>
      <c r="D101" s="246"/>
      <c r="E101" s="246"/>
    </row>
    <row r="102" spans="1:5" x14ac:dyDescent="0.3">
      <c r="A102" s="19"/>
    </row>
    <row r="103" spans="1:5" ht="129.75" customHeight="1" x14ac:dyDescent="0.3">
      <c r="A103" s="245" t="s">
        <v>259</v>
      </c>
      <c r="B103" s="245"/>
      <c r="C103" s="245"/>
      <c r="D103" s="245"/>
      <c r="E103" s="245"/>
    </row>
    <row r="104" spans="1:5" x14ac:dyDescent="0.3">
      <c r="A104" s="20"/>
    </row>
    <row r="105" spans="1:5" x14ac:dyDescent="0.3">
      <c r="A105" s="246" t="s">
        <v>260</v>
      </c>
      <c r="B105" s="246"/>
      <c r="C105" s="246"/>
      <c r="D105" s="246"/>
      <c r="E105" s="246"/>
    </row>
    <row r="106" spans="1:5" x14ac:dyDescent="0.3">
      <c r="A106" s="19"/>
    </row>
    <row r="107" spans="1:5" ht="76.5" customHeight="1" x14ac:dyDescent="0.3">
      <c r="A107" s="245" t="s">
        <v>261</v>
      </c>
      <c r="B107" s="245"/>
      <c r="C107" s="245"/>
      <c r="D107" s="245"/>
      <c r="E107" s="245"/>
    </row>
  </sheetData>
  <sheetProtection algorithmName="SHA-512" hashValue="JH74dqtYoIqJiaXdrSQXJXgnk+1ShOiXq/KG5g7/7w2fOJPjNyeWiiXNkKFQpZ7mNemMiFIFSZcs9+WExWvhXQ==" saltValue="SnX3gwpJNYCJzhxzRjAsCg==" spinCount="100000" sheet="1" objects="1" scenarios="1" selectLockedCells="1" selectUnlockedCells="1"/>
  <autoFilter ref="A13:F83">
    <filterColumn colId="1" showButton="0"/>
  </autoFilter>
  <mergeCells count="100">
    <mergeCell ref="A2:F2"/>
    <mergeCell ref="B3:F3"/>
    <mergeCell ref="A11:A12"/>
    <mergeCell ref="A6:B6"/>
    <mergeCell ref="A7:B8"/>
    <mergeCell ref="A5:D5"/>
    <mergeCell ref="B11:C12"/>
    <mergeCell ref="A10:B10"/>
    <mergeCell ref="D11:D12"/>
    <mergeCell ref="C6:D6"/>
    <mergeCell ref="C7:D7"/>
    <mergeCell ref="C8:D8"/>
    <mergeCell ref="A9:B9"/>
    <mergeCell ref="C9:D9"/>
    <mergeCell ref="E11:F12"/>
    <mergeCell ref="E5:F5"/>
    <mergeCell ref="B24:C24"/>
    <mergeCell ref="B13:C13"/>
    <mergeCell ref="B14:C14"/>
    <mergeCell ref="B15:C15"/>
    <mergeCell ref="B16:C16"/>
    <mergeCell ref="B17:C17"/>
    <mergeCell ref="B18:C18"/>
    <mergeCell ref="B19:C19"/>
    <mergeCell ref="B20:C20"/>
    <mergeCell ref="B21:C21"/>
    <mergeCell ref="B22:C22"/>
    <mergeCell ref="B23:C23"/>
    <mergeCell ref="B36:C36"/>
    <mergeCell ref="B25:C25"/>
    <mergeCell ref="B26:C26"/>
    <mergeCell ref="B27:C27"/>
    <mergeCell ref="B28:C28"/>
    <mergeCell ref="B29:C29"/>
    <mergeCell ref="B30:C30"/>
    <mergeCell ref="B31:C31"/>
    <mergeCell ref="B32:C32"/>
    <mergeCell ref="B33:C33"/>
    <mergeCell ref="B34:C34"/>
    <mergeCell ref="B35:C35"/>
    <mergeCell ref="B61:C61"/>
    <mergeCell ref="B62:C62"/>
    <mergeCell ref="B48:C48"/>
    <mergeCell ref="B37:C37"/>
    <mergeCell ref="B38:C38"/>
    <mergeCell ref="B39:C39"/>
    <mergeCell ref="B40:C40"/>
    <mergeCell ref="B41:C41"/>
    <mergeCell ref="B42:C42"/>
    <mergeCell ref="B43:C43"/>
    <mergeCell ref="B44:C44"/>
    <mergeCell ref="B45:C45"/>
    <mergeCell ref="B46:C46"/>
    <mergeCell ref="B47:C47"/>
    <mergeCell ref="B55:C55"/>
    <mergeCell ref="B56:C56"/>
    <mergeCell ref="B57:C57"/>
    <mergeCell ref="B58:C58"/>
    <mergeCell ref="B59:C59"/>
    <mergeCell ref="B50:C50"/>
    <mergeCell ref="B51:C51"/>
    <mergeCell ref="B52:C52"/>
    <mergeCell ref="B53:C53"/>
    <mergeCell ref="B54:C54"/>
    <mergeCell ref="B83:C83"/>
    <mergeCell ref="B80:C80"/>
    <mergeCell ref="B81:C81"/>
    <mergeCell ref="B82:C82"/>
    <mergeCell ref="B63:C63"/>
    <mergeCell ref="B64:C64"/>
    <mergeCell ref="B65:C65"/>
    <mergeCell ref="B66:C66"/>
    <mergeCell ref="B67:C67"/>
    <mergeCell ref="B70:C70"/>
    <mergeCell ref="B71:C71"/>
    <mergeCell ref="A107:E107"/>
    <mergeCell ref="A91:E91"/>
    <mergeCell ref="A93:E93"/>
    <mergeCell ref="A95:E95"/>
    <mergeCell ref="A97:E97"/>
    <mergeCell ref="A99:E99"/>
    <mergeCell ref="A101:E101"/>
    <mergeCell ref="A103:E103"/>
    <mergeCell ref="A105:E105"/>
    <mergeCell ref="E6:F6"/>
    <mergeCell ref="E7:F7"/>
    <mergeCell ref="E8:F8"/>
    <mergeCell ref="E9:F9"/>
    <mergeCell ref="B79:C79"/>
    <mergeCell ref="B73:C73"/>
    <mergeCell ref="B74:C74"/>
    <mergeCell ref="B75:C75"/>
    <mergeCell ref="B76:C76"/>
    <mergeCell ref="B77:C77"/>
    <mergeCell ref="B78:C78"/>
    <mergeCell ref="B72:C72"/>
    <mergeCell ref="B68:C68"/>
    <mergeCell ref="B69:C69"/>
    <mergeCell ref="B60:C60"/>
    <mergeCell ref="B49:C49"/>
  </mergeCells>
  <pageMargins left="0.70866141732283472" right="0.70866141732283472" top="0.74803149606299213" bottom="0.74803149606299213" header="0.31496062992125984" footer="0.31496062992125984"/>
  <pageSetup paperSize="9" scale="4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view="pageBreakPreview" topLeftCell="A9" zoomScale="89" zoomScaleNormal="70" zoomScaleSheetLayoutView="89" workbookViewId="0">
      <selection activeCell="H36" sqref="H36"/>
    </sheetView>
  </sheetViews>
  <sheetFormatPr baseColWidth="10" defaultRowHeight="14.4" x14ac:dyDescent="0.3"/>
  <cols>
    <col min="1" max="1" width="18.33203125" customWidth="1"/>
    <col min="2" max="2" width="21.5546875" customWidth="1"/>
    <col min="3" max="3" width="37.6640625" customWidth="1"/>
    <col min="4" max="4" width="22.5546875" customWidth="1"/>
  </cols>
  <sheetData>
    <row r="1" spans="1:5" ht="15" thickBot="1" x14ac:dyDescent="0.35"/>
    <row r="2" spans="1:5" ht="42" customHeight="1" thickBot="1" x14ac:dyDescent="0.35">
      <c r="A2" s="456" t="s">
        <v>630</v>
      </c>
      <c r="B2" s="456"/>
      <c r="C2" s="456"/>
      <c r="D2" s="273" t="s">
        <v>376</v>
      </c>
      <c r="E2" s="274"/>
    </row>
    <row r="3" spans="1:5" ht="225.75" customHeight="1" thickBot="1" x14ac:dyDescent="0.35">
      <c r="A3" s="401" t="s">
        <v>26</v>
      </c>
      <c r="B3" s="401"/>
      <c r="C3" s="127" t="s">
        <v>555</v>
      </c>
      <c r="D3" s="444" t="s">
        <v>378</v>
      </c>
      <c r="E3" s="445"/>
    </row>
    <row r="4" spans="1:5" ht="40.5" customHeight="1" thickBot="1" x14ac:dyDescent="0.35">
      <c r="A4" s="128"/>
      <c r="D4" s="129" t="s">
        <v>28</v>
      </c>
      <c r="E4" s="130" t="s">
        <v>28</v>
      </c>
    </row>
    <row r="5" spans="1:5" ht="17.25" customHeight="1" thickBot="1" x14ac:dyDescent="0.35">
      <c r="A5" s="446" t="s">
        <v>556</v>
      </c>
      <c r="B5" s="447"/>
      <c r="C5" s="448"/>
      <c r="D5" s="449" t="s">
        <v>376</v>
      </c>
      <c r="E5" s="131"/>
    </row>
    <row r="6" spans="1:5" ht="31.8" thickBot="1" x14ac:dyDescent="0.35">
      <c r="A6" s="132" t="s">
        <v>557</v>
      </c>
      <c r="B6" s="133" t="s">
        <v>558</v>
      </c>
      <c r="C6" s="133" t="s">
        <v>559</v>
      </c>
      <c r="D6" s="450"/>
    </row>
    <row r="7" spans="1:5" ht="50.1" customHeight="1" x14ac:dyDescent="0.3">
      <c r="A7" s="457" t="s">
        <v>560</v>
      </c>
      <c r="B7" s="458"/>
      <c r="C7" s="461" t="s">
        <v>561</v>
      </c>
      <c r="D7" s="440" t="s">
        <v>378</v>
      </c>
    </row>
    <row r="8" spans="1:5" ht="73.5" customHeight="1" thickBot="1" x14ac:dyDescent="0.35">
      <c r="A8" s="459"/>
      <c r="B8" s="460"/>
      <c r="C8" s="462"/>
      <c r="D8" s="441"/>
    </row>
    <row r="9" spans="1:5" ht="15.6" thickBot="1" x14ac:dyDescent="0.35">
      <c r="A9" s="134"/>
      <c r="B9" s="135"/>
      <c r="C9" s="136"/>
    </row>
    <row r="10" spans="1:5" ht="16.2" thickBot="1" x14ac:dyDescent="0.35">
      <c r="A10" s="442" t="s">
        <v>562</v>
      </c>
      <c r="B10" s="443"/>
      <c r="C10" s="137" t="s">
        <v>563</v>
      </c>
      <c r="D10" s="137" t="s">
        <v>378</v>
      </c>
    </row>
    <row r="11" spans="1:5" ht="15.6" thickBot="1" x14ac:dyDescent="0.35">
      <c r="A11" s="138"/>
      <c r="B11" s="139"/>
      <c r="C11" s="136"/>
    </row>
    <row r="12" spans="1:5" ht="16.2" thickBot="1" x14ac:dyDescent="0.35">
      <c r="A12" s="442" t="s">
        <v>564</v>
      </c>
      <c r="B12" s="443"/>
      <c r="C12" s="140" t="s">
        <v>565</v>
      </c>
      <c r="D12" s="137" t="s">
        <v>378</v>
      </c>
    </row>
    <row r="13" spans="1:5" ht="15.6" thickBot="1" x14ac:dyDescent="0.35">
      <c r="A13" s="138"/>
      <c r="B13" s="139"/>
      <c r="C13" s="141"/>
    </row>
    <row r="14" spans="1:5" ht="16.2" thickBot="1" x14ac:dyDescent="0.35">
      <c r="A14" s="442" t="s">
        <v>566</v>
      </c>
      <c r="B14" s="443"/>
      <c r="C14" s="140" t="s">
        <v>567</v>
      </c>
      <c r="D14" s="137" t="s">
        <v>378</v>
      </c>
    </row>
    <row r="15" spans="1:5" ht="15.6" thickBot="1" x14ac:dyDescent="0.35">
      <c r="A15" s="138"/>
      <c r="B15" s="139"/>
      <c r="C15" s="142"/>
    </row>
    <row r="16" spans="1:5" ht="16.2" thickBot="1" x14ac:dyDescent="0.35">
      <c r="A16" s="442" t="s">
        <v>568</v>
      </c>
      <c r="B16" s="443"/>
      <c r="C16" s="140" t="s">
        <v>567</v>
      </c>
      <c r="D16" s="137" t="s">
        <v>378</v>
      </c>
    </row>
    <row r="17" spans="1:5" ht="15.6" thickBot="1" x14ac:dyDescent="0.35">
      <c r="A17" s="138"/>
      <c r="B17" s="139"/>
      <c r="C17" s="141"/>
    </row>
    <row r="18" spans="1:5" ht="16.2" thickBot="1" x14ac:dyDescent="0.35">
      <c r="A18" s="442" t="s">
        <v>569</v>
      </c>
      <c r="B18" s="463"/>
      <c r="C18" s="443"/>
    </row>
    <row r="19" spans="1:5" ht="15.6" thickBot="1" x14ac:dyDescent="0.35">
      <c r="A19" s="451" t="s">
        <v>570</v>
      </c>
      <c r="B19" s="452"/>
      <c r="C19" s="143" t="s">
        <v>571</v>
      </c>
      <c r="D19" s="137" t="s">
        <v>378</v>
      </c>
    </row>
    <row r="20" spans="1:5" ht="15.6" thickBot="1" x14ac:dyDescent="0.35">
      <c r="A20" s="451" t="s">
        <v>572</v>
      </c>
      <c r="B20" s="452"/>
      <c r="C20" s="143" t="s">
        <v>571</v>
      </c>
      <c r="D20" s="137" t="s">
        <v>378</v>
      </c>
    </row>
    <row r="21" spans="1:5" ht="29.25" customHeight="1" thickBot="1" x14ac:dyDescent="0.35">
      <c r="A21" s="451" t="s">
        <v>573</v>
      </c>
      <c r="B21" s="452"/>
      <c r="C21" s="143" t="s">
        <v>571</v>
      </c>
      <c r="D21" s="137" t="s">
        <v>378</v>
      </c>
    </row>
    <row r="22" spans="1:5" ht="32.25" customHeight="1" thickBot="1" x14ac:dyDescent="0.35">
      <c r="A22" s="451" t="s">
        <v>574</v>
      </c>
      <c r="B22" s="452"/>
      <c r="C22" s="143" t="s">
        <v>571</v>
      </c>
      <c r="D22" s="137" t="s">
        <v>378</v>
      </c>
    </row>
    <row r="23" spans="1:5" ht="30.75" customHeight="1" thickBot="1" x14ac:dyDescent="0.35">
      <c r="A23" s="453" t="s">
        <v>575</v>
      </c>
      <c r="B23" s="454"/>
      <c r="C23" s="143" t="s">
        <v>571</v>
      </c>
      <c r="D23" s="137" t="s">
        <v>378</v>
      </c>
    </row>
    <row r="24" spans="1:5" ht="30.75" customHeight="1" x14ac:dyDescent="0.3">
      <c r="A24" s="144"/>
      <c r="B24" s="144"/>
      <c r="C24" s="130"/>
      <c r="D24" s="145"/>
    </row>
    <row r="25" spans="1:5" ht="30.75" customHeight="1" thickBot="1" x14ac:dyDescent="0.35">
      <c r="A25" s="146"/>
      <c r="B25" s="146"/>
      <c r="C25" s="147"/>
      <c r="D25" s="148"/>
    </row>
    <row r="26" spans="1:5" ht="40.5" customHeight="1" thickBot="1" x14ac:dyDescent="0.35">
      <c r="A26" s="442" t="s">
        <v>232</v>
      </c>
      <c r="B26" s="455"/>
      <c r="C26" s="133" t="s">
        <v>576</v>
      </c>
      <c r="D26" s="277" t="s">
        <v>376</v>
      </c>
      <c r="E26" s="278"/>
    </row>
    <row r="27" spans="1:5" ht="15.75" customHeight="1" x14ac:dyDescent="0.3">
      <c r="A27" s="464" t="s">
        <v>577</v>
      </c>
      <c r="B27" s="465"/>
      <c r="C27" s="149">
        <v>20</v>
      </c>
      <c r="D27" s="149" t="s">
        <v>380</v>
      </c>
      <c r="E27" s="150">
        <v>20</v>
      </c>
    </row>
    <row r="28" spans="1:5" ht="27" customHeight="1" x14ac:dyDescent="0.3">
      <c r="A28" s="466" t="s">
        <v>578</v>
      </c>
      <c r="B28" s="467"/>
      <c r="C28" s="151">
        <v>20</v>
      </c>
      <c r="D28" s="151" t="s">
        <v>380</v>
      </c>
      <c r="E28" s="150">
        <v>20</v>
      </c>
    </row>
    <row r="29" spans="1:5" ht="15" x14ac:dyDescent="0.3">
      <c r="A29" s="466" t="s">
        <v>579</v>
      </c>
      <c r="B29" s="467"/>
      <c r="C29" s="151">
        <v>30</v>
      </c>
      <c r="D29" s="151" t="s">
        <v>380</v>
      </c>
      <c r="E29" s="150">
        <v>30</v>
      </c>
    </row>
    <row r="30" spans="1:5" ht="15" x14ac:dyDescent="0.3">
      <c r="A30" s="466" t="s">
        <v>580</v>
      </c>
      <c r="B30" s="467"/>
      <c r="C30" s="151">
        <v>10</v>
      </c>
      <c r="D30" s="151" t="s">
        <v>393</v>
      </c>
      <c r="E30" s="150">
        <v>0</v>
      </c>
    </row>
    <row r="31" spans="1:5" ht="30.75" customHeight="1" x14ac:dyDescent="0.3">
      <c r="A31" s="471" t="s">
        <v>581</v>
      </c>
      <c r="B31" s="472"/>
      <c r="C31" s="151">
        <v>30</v>
      </c>
      <c r="D31" s="151" t="s">
        <v>380</v>
      </c>
      <c r="E31" s="150">
        <v>30</v>
      </c>
    </row>
    <row r="32" spans="1:5" ht="15" x14ac:dyDescent="0.3">
      <c r="A32" s="466" t="s">
        <v>582</v>
      </c>
      <c r="B32" s="467"/>
      <c r="C32" s="151">
        <v>30</v>
      </c>
      <c r="D32" s="151" t="s">
        <v>380</v>
      </c>
      <c r="E32" s="150">
        <v>30</v>
      </c>
    </row>
    <row r="33" spans="1:5" ht="15" x14ac:dyDescent="0.3">
      <c r="A33" s="466"/>
      <c r="B33" s="467"/>
      <c r="C33" s="151">
        <v>20</v>
      </c>
      <c r="D33" s="151" t="s">
        <v>380</v>
      </c>
      <c r="E33" s="150">
        <v>20</v>
      </c>
    </row>
    <row r="34" spans="1:5" ht="15" x14ac:dyDescent="0.3">
      <c r="A34" s="466" t="s">
        <v>583</v>
      </c>
      <c r="B34" s="467"/>
      <c r="C34" s="151">
        <v>30</v>
      </c>
      <c r="D34" s="151" t="s">
        <v>380</v>
      </c>
      <c r="E34" s="150">
        <v>30</v>
      </c>
    </row>
    <row r="35" spans="1:5" ht="30" x14ac:dyDescent="0.3">
      <c r="A35" s="466" t="s">
        <v>584</v>
      </c>
      <c r="B35" s="467"/>
      <c r="C35" s="151">
        <v>20</v>
      </c>
      <c r="D35" s="151" t="s">
        <v>589</v>
      </c>
      <c r="E35" s="150">
        <v>10</v>
      </c>
    </row>
    <row r="36" spans="1:5" ht="33.75" customHeight="1" x14ac:dyDescent="0.3">
      <c r="A36" s="466" t="s">
        <v>585</v>
      </c>
      <c r="B36" s="467"/>
      <c r="C36" s="151">
        <v>10</v>
      </c>
      <c r="D36" s="151" t="s">
        <v>380</v>
      </c>
      <c r="E36" s="150">
        <v>10</v>
      </c>
    </row>
    <row r="37" spans="1:5" ht="35.25" customHeight="1" x14ac:dyDescent="0.3">
      <c r="A37" s="466" t="s">
        <v>586</v>
      </c>
      <c r="B37" s="467"/>
      <c r="C37" s="151">
        <v>20</v>
      </c>
      <c r="D37" s="151" t="s">
        <v>589</v>
      </c>
      <c r="E37" s="150">
        <v>10</v>
      </c>
    </row>
    <row r="38" spans="1:5" ht="30" customHeight="1" thickBot="1" x14ac:dyDescent="0.35">
      <c r="A38" s="468" t="s">
        <v>587</v>
      </c>
      <c r="B38" s="469"/>
      <c r="C38" s="152">
        <v>10</v>
      </c>
      <c r="D38" s="151" t="s">
        <v>590</v>
      </c>
      <c r="E38" s="153">
        <v>5</v>
      </c>
    </row>
    <row r="39" spans="1:5" ht="15.6" x14ac:dyDescent="0.3">
      <c r="A39" s="470" t="s">
        <v>588</v>
      </c>
      <c r="B39" s="470"/>
      <c r="C39" s="47">
        <f>SUM(C27:C38)</f>
        <v>250</v>
      </c>
      <c r="E39" s="47">
        <f>SUM(E27:E38)</f>
        <v>215</v>
      </c>
    </row>
    <row r="40" spans="1:5" ht="83.4" x14ac:dyDescent="0.3">
      <c r="A40" s="128"/>
    </row>
  </sheetData>
  <sheetProtection algorithmName="SHA-512" hashValue="Be786n/ZKaJ6lOuvKP+8SDaY/lGQ9k8U2V7G2wFa24d2t0H204CkGmhRTBmNF4sWe/HXCNcnfl0hIEUth1ZEyg==" saltValue="03rgFEFGyTMKFoV2GXyUQw==" spinCount="100000" sheet="1" objects="1" scenarios="1" selectLockedCells="1" selectUnlockedCells="1"/>
  <mergeCells count="33">
    <mergeCell ref="A39:B39"/>
    <mergeCell ref="A30:B30"/>
    <mergeCell ref="A31:B31"/>
    <mergeCell ref="A32:B33"/>
    <mergeCell ref="A34:B34"/>
    <mergeCell ref="A35:B35"/>
    <mergeCell ref="A36:B36"/>
    <mergeCell ref="D26:E26"/>
    <mergeCell ref="A27:B27"/>
    <mergeCell ref="A28:B28"/>
    <mergeCell ref="A37:B37"/>
    <mergeCell ref="A38:B38"/>
    <mergeCell ref="A29:B29"/>
    <mergeCell ref="A22:B22"/>
    <mergeCell ref="A23:B23"/>
    <mergeCell ref="A26:B26"/>
    <mergeCell ref="A14:B14"/>
    <mergeCell ref="A2:C2"/>
    <mergeCell ref="A7:B8"/>
    <mergeCell ref="C7:C8"/>
    <mergeCell ref="A16:B16"/>
    <mergeCell ref="A18:C18"/>
    <mergeCell ref="A19:B19"/>
    <mergeCell ref="A20:B20"/>
    <mergeCell ref="A21:B21"/>
    <mergeCell ref="D7:D8"/>
    <mergeCell ref="A10:B10"/>
    <mergeCell ref="A12:B12"/>
    <mergeCell ref="D2:E2"/>
    <mergeCell ref="A3:B3"/>
    <mergeCell ref="D3:E3"/>
    <mergeCell ref="A5:C5"/>
    <mergeCell ref="D5:D6"/>
  </mergeCells>
  <pageMargins left="0.7" right="0.7" top="0.75" bottom="0.75" header="0.3" footer="0.3"/>
  <pageSetup paperSize="11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58"/>
  <sheetViews>
    <sheetView workbookViewId="0">
      <selection activeCell="A9" sqref="A9:D9"/>
    </sheetView>
  </sheetViews>
  <sheetFormatPr baseColWidth="10" defaultRowHeight="14.4" x14ac:dyDescent="0.3"/>
  <cols>
    <col min="1" max="1" width="15.109375" customWidth="1"/>
    <col min="2" max="2" width="14" customWidth="1"/>
    <col min="3" max="3" width="26.88671875" customWidth="1"/>
    <col min="4" max="4" width="24.6640625" customWidth="1"/>
    <col min="5" max="5" width="21.109375" customWidth="1"/>
  </cols>
  <sheetData>
    <row r="3" spans="1:4" x14ac:dyDescent="0.3">
      <c r="A3" s="19"/>
    </row>
    <row r="4" spans="1:4" x14ac:dyDescent="0.3">
      <c r="A4" s="481" t="s">
        <v>617</v>
      </c>
      <c r="B4" s="482"/>
      <c r="C4" s="482"/>
      <c r="D4" s="482"/>
    </row>
    <row r="5" spans="1:4" x14ac:dyDescent="0.3">
      <c r="A5" s="19"/>
    </row>
    <row r="6" spans="1:4" ht="61.2" customHeight="1" x14ac:dyDescent="0.3">
      <c r="A6" s="483" t="s">
        <v>619</v>
      </c>
      <c r="B6" s="484"/>
      <c r="C6" s="484"/>
      <c r="D6" s="485"/>
    </row>
    <row r="7" spans="1:4" x14ac:dyDescent="0.3">
      <c r="A7" s="486" t="s">
        <v>618</v>
      </c>
      <c r="B7" s="487"/>
      <c r="C7" s="487"/>
      <c r="D7" s="488"/>
    </row>
    <row r="8" spans="1:4" x14ac:dyDescent="0.3">
      <c r="A8" s="158"/>
      <c r="B8" s="156"/>
      <c r="C8" s="156"/>
      <c r="D8" s="157"/>
    </row>
    <row r="9" spans="1:4" x14ac:dyDescent="0.3">
      <c r="A9" s="489" t="s">
        <v>591</v>
      </c>
      <c r="B9" s="490"/>
      <c r="C9" s="490"/>
      <c r="D9" s="491"/>
    </row>
    <row r="10" spans="1:4" x14ac:dyDescent="0.3">
      <c r="A10" s="489" t="s">
        <v>592</v>
      </c>
      <c r="B10" s="490"/>
      <c r="C10" s="490"/>
      <c r="D10" s="491"/>
    </row>
    <row r="11" spans="1:4" x14ac:dyDescent="0.3">
      <c r="A11" s="489" t="s">
        <v>593</v>
      </c>
      <c r="B11" s="490"/>
      <c r="C11" s="490"/>
      <c r="D11" s="491"/>
    </row>
    <row r="12" spans="1:4" x14ac:dyDescent="0.3">
      <c r="A12" s="489" t="s">
        <v>594</v>
      </c>
      <c r="B12" s="490"/>
      <c r="C12" s="490"/>
      <c r="D12" s="491"/>
    </row>
    <row r="13" spans="1:4" x14ac:dyDescent="0.3">
      <c r="A13" s="489" t="s">
        <v>595</v>
      </c>
      <c r="B13" s="490"/>
      <c r="C13" s="490"/>
      <c r="D13" s="491"/>
    </row>
    <row r="14" spans="1:4" x14ac:dyDescent="0.3">
      <c r="A14" s="489" t="s">
        <v>596</v>
      </c>
      <c r="B14" s="490"/>
      <c r="C14" s="490"/>
      <c r="D14" s="491"/>
    </row>
    <row r="15" spans="1:4" x14ac:dyDescent="0.3">
      <c r="A15" s="489" t="s">
        <v>597</v>
      </c>
      <c r="B15" s="490"/>
      <c r="C15" s="490"/>
      <c r="D15" s="491"/>
    </row>
    <row r="16" spans="1:4" x14ac:dyDescent="0.3">
      <c r="A16" s="489" t="s">
        <v>598</v>
      </c>
      <c r="B16" s="490"/>
      <c r="C16" s="490"/>
      <c r="D16" s="491"/>
    </row>
    <row r="17" spans="1:6" x14ac:dyDescent="0.3">
      <c r="A17" s="489" t="s">
        <v>599</v>
      </c>
      <c r="B17" s="490"/>
      <c r="C17" s="490"/>
      <c r="D17" s="491"/>
    </row>
    <row r="18" spans="1:6" x14ac:dyDescent="0.3">
      <c r="A18" s="489" t="s">
        <v>600</v>
      </c>
      <c r="B18" s="490"/>
      <c r="C18" s="490"/>
      <c r="D18" s="491"/>
    </row>
    <row r="19" spans="1:6" x14ac:dyDescent="0.3">
      <c r="A19" s="159"/>
      <c r="B19" s="160"/>
      <c r="C19" s="160"/>
      <c r="D19" s="161"/>
    </row>
    <row r="20" spans="1:6" x14ac:dyDescent="0.3">
      <c r="A20" s="474"/>
      <c r="B20" s="474"/>
      <c r="C20" s="476"/>
      <c r="D20" s="474"/>
    </row>
    <row r="21" spans="1:6" ht="15" thickBot="1" x14ac:dyDescent="0.35">
      <c r="A21" s="475"/>
      <c r="B21" s="475"/>
      <c r="C21" s="477"/>
      <c r="D21" s="475"/>
    </row>
    <row r="22" spans="1:6" ht="46.95" customHeight="1" thickBot="1" x14ac:dyDescent="0.35">
      <c r="A22" s="162" t="s">
        <v>239</v>
      </c>
      <c r="B22" s="478" t="s">
        <v>232</v>
      </c>
      <c r="C22" s="479"/>
      <c r="D22" s="163" t="s">
        <v>576</v>
      </c>
      <c r="E22" s="396" t="s">
        <v>433</v>
      </c>
      <c r="F22" s="397"/>
    </row>
    <row r="23" spans="1:6" ht="15" customHeight="1" x14ac:dyDescent="0.3">
      <c r="A23" s="164">
        <v>1</v>
      </c>
      <c r="B23" s="480" t="s">
        <v>191</v>
      </c>
      <c r="C23" s="480"/>
      <c r="D23" s="165">
        <v>8</v>
      </c>
      <c r="E23" s="166" t="s">
        <v>380</v>
      </c>
      <c r="F23" s="167">
        <v>8</v>
      </c>
    </row>
    <row r="24" spans="1:6" ht="82.95" customHeight="1" x14ac:dyDescent="0.3">
      <c r="A24" s="168">
        <v>2</v>
      </c>
      <c r="B24" s="473" t="s">
        <v>601</v>
      </c>
      <c r="C24" s="473"/>
      <c r="D24" s="169">
        <v>10</v>
      </c>
      <c r="E24" s="170" t="s">
        <v>380</v>
      </c>
      <c r="F24" s="150">
        <v>10</v>
      </c>
    </row>
    <row r="25" spans="1:6" ht="96.6" customHeight="1" x14ac:dyDescent="0.3">
      <c r="A25" s="168">
        <v>3</v>
      </c>
      <c r="B25" s="473" t="s">
        <v>602</v>
      </c>
      <c r="C25" s="473"/>
      <c r="D25" s="169">
        <v>10</v>
      </c>
      <c r="E25" s="170" t="s">
        <v>380</v>
      </c>
      <c r="F25" s="150">
        <v>10</v>
      </c>
    </row>
    <row r="26" spans="1:6" ht="27.6" customHeight="1" x14ac:dyDescent="0.3">
      <c r="A26" s="168">
        <v>4</v>
      </c>
      <c r="B26" s="473" t="s">
        <v>190</v>
      </c>
      <c r="C26" s="473"/>
      <c r="D26" s="169">
        <v>8</v>
      </c>
      <c r="E26" s="170" t="s">
        <v>380</v>
      </c>
      <c r="F26" s="150">
        <v>8</v>
      </c>
    </row>
    <row r="27" spans="1:6" ht="41.4" customHeight="1" x14ac:dyDescent="0.3">
      <c r="A27" s="168">
        <v>5</v>
      </c>
      <c r="B27" s="473" t="s">
        <v>603</v>
      </c>
      <c r="C27" s="473"/>
      <c r="D27" s="169">
        <v>8</v>
      </c>
      <c r="E27" s="170" t="s">
        <v>620</v>
      </c>
      <c r="F27" s="150">
        <v>5</v>
      </c>
    </row>
    <row r="28" spans="1:6" ht="27.6" customHeight="1" x14ac:dyDescent="0.3">
      <c r="A28" s="168">
        <v>6</v>
      </c>
      <c r="B28" s="473" t="s">
        <v>189</v>
      </c>
      <c r="C28" s="473"/>
      <c r="D28" s="169">
        <v>8</v>
      </c>
      <c r="E28" s="170" t="s">
        <v>380</v>
      </c>
      <c r="F28" s="150">
        <v>8</v>
      </c>
    </row>
    <row r="29" spans="1:6" ht="15" x14ac:dyDescent="0.3">
      <c r="A29" s="168">
        <v>7</v>
      </c>
      <c r="B29" s="473" t="s">
        <v>188</v>
      </c>
      <c r="C29" s="473"/>
      <c r="D29" s="169">
        <v>8</v>
      </c>
      <c r="E29" s="170" t="s">
        <v>380</v>
      </c>
      <c r="F29" s="150">
        <v>8</v>
      </c>
    </row>
    <row r="30" spans="1:6" ht="69" customHeight="1" x14ac:dyDescent="0.3">
      <c r="A30" s="168">
        <v>8</v>
      </c>
      <c r="B30" s="473" t="s">
        <v>604</v>
      </c>
      <c r="C30" s="473"/>
      <c r="D30" s="169">
        <v>8</v>
      </c>
      <c r="E30" s="170" t="s">
        <v>380</v>
      </c>
      <c r="F30" s="150">
        <v>8</v>
      </c>
    </row>
    <row r="31" spans="1:6" ht="15" x14ac:dyDescent="0.3">
      <c r="A31" s="168">
        <v>9</v>
      </c>
      <c r="B31" s="473" t="s">
        <v>605</v>
      </c>
      <c r="C31" s="473"/>
      <c r="D31" s="169">
        <v>8</v>
      </c>
      <c r="E31" s="170" t="s">
        <v>380</v>
      </c>
      <c r="F31" s="150">
        <v>8</v>
      </c>
    </row>
    <row r="32" spans="1:6" ht="27.6" customHeight="1" x14ac:dyDescent="0.3">
      <c r="A32" s="168">
        <v>10</v>
      </c>
      <c r="B32" s="473" t="s">
        <v>187</v>
      </c>
      <c r="C32" s="473"/>
      <c r="D32" s="169">
        <v>8</v>
      </c>
      <c r="E32" s="170" t="s">
        <v>380</v>
      </c>
      <c r="F32" s="150">
        <v>8</v>
      </c>
    </row>
    <row r="33" spans="1:6" ht="27.6" customHeight="1" x14ac:dyDescent="0.3">
      <c r="A33" s="168">
        <v>11</v>
      </c>
      <c r="B33" s="473" t="s">
        <v>186</v>
      </c>
      <c r="C33" s="473"/>
      <c r="D33" s="169">
        <v>8</v>
      </c>
      <c r="E33" s="170" t="s">
        <v>380</v>
      </c>
      <c r="F33" s="150">
        <v>8</v>
      </c>
    </row>
    <row r="34" spans="1:6" ht="27.6" customHeight="1" x14ac:dyDescent="0.3">
      <c r="A34" s="168">
        <v>12</v>
      </c>
      <c r="B34" s="473" t="s">
        <v>606</v>
      </c>
      <c r="C34" s="473"/>
      <c r="D34" s="169">
        <v>5</v>
      </c>
      <c r="E34" s="170" t="s">
        <v>381</v>
      </c>
      <c r="F34" s="150">
        <v>0</v>
      </c>
    </row>
    <row r="35" spans="1:6" ht="41.4" customHeight="1" x14ac:dyDescent="0.3">
      <c r="A35" s="168">
        <v>13</v>
      </c>
      <c r="B35" s="473" t="s">
        <v>185</v>
      </c>
      <c r="C35" s="473"/>
      <c r="D35" s="169">
        <v>9</v>
      </c>
      <c r="E35" s="170" t="s">
        <v>380</v>
      </c>
      <c r="F35" s="150">
        <v>9</v>
      </c>
    </row>
    <row r="36" spans="1:6" ht="15" x14ac:dyDescent="0.3">
      <c r="A36" s="168">
        <v>14</v>
      </c>
      <c r="B36" s="473" t="s">
        <v>184</v>
      </c>
      <c r="C36" s="473"/>
      <c r="D36" s="169">
        <v>9</v>
      </c>
      <c r="E36" s="170" t="s">
        <v>380</v>
      </c>
      <c r="F36" s="150">
        <v>9</v>
      </c>
    </row>
    <row r="37" spans="1:6" ht="69" customHeight="1" x14ac:dyDescent="0.3">
      <c r="A37" s="168">
        <v>15</v>
      </c>
      <c r="B37" s="473" t="s">
        <v>607</v>
      </c>
      <c r="C37" s="473"/>
      <c r="D37" s="169">
        <v>9</v>
      </c>
      <c r="E37" s="170" t="s">
        <v>381</v>
      </c>
      <c r="F37" s="150">
        <v>0</v>
      </c>
    </row>
    <row r="38" spans="1:6" ht="52.2" customHeight="1" x14ac:dyDescent="0.3">
      <c r="A38" s="168">
        <v>16</v>
      </c>
      <c r="B38" s="473" t="s">
        <v>183</v>
      </c>
      <c r="C38" s="473"/>
      <c r="D38" s="169">
        <v>9</v>
      </c>
      <c r="E38" s="170" t="s">
        <v>621</v>
      </c>
      <c r="F38" s="150">
        <v>4.5</v>
      </c>
    </row>
    <row r="39" spans="1:6" ht="41.4" customHeight="1" x14ac:dyDescent="0.3">
      <c r="A39" s="168">
        <v>17</v>
      </c>
      <c r="B39" s="473" t="s">
        <v>182</v>
      </c>
      <c r="C39" s="473"/>
      <c r="D39" s="169">
        <v>5</v>
      </c>
      <c r="E39" s="170" t="s">
        <v>621</v>
      </c>
      <c r="F39" s="150">
        <v>2.5</v>
      </c>
    </row>
    <row r="40" spans="1:6" ht="55.2" customHeight="1" x14ac:dyDescent="0.3">
      <c r="A40" s="168">
        <v>18</v>
      </c>
      <c r="B40" s="473" t="s">
        <v>181</v>
      </c>
      <c r="C40" s="473"/>
      <c r="D40" s="169">
        <v>5</v>
      </c>
      <c r="E40" s="170" t="s">
        <v>622</v>
      </c>
      <c r="F40" s="150">
        <v>2.5</v>
      </c>
    </row>
    <row r="41" spans="1:6" ht="82.95" customHeight="1" x14ac:dyDescent="0.3">
      <c r="A41" s="168">
        <v>19</v>
      </c>
      <c r="B41" s="473" t="s">
        <v>180</v>
      </c>
      <c r="C41" s="473"/>
      <c r="D41" s="169">
        <v>5</v>
      </c>
      <c r="E41" s="170" t="s">
        <v>621</v>
      </c>
      <c r="F41" s="150">
        <v>2.5</v>
      </c>
    </row>
    <row r="42" spans="1:6" ht="55.2" customHeight="1" x14ac:dyDescent="0.3">
      <c r="A42" s="168">
        <v>20</v>
      </c>
      <c r="B42" s="473" t="s">
        <v>179</v>
      </c>
      <c r="C42" s="473"/>
      <c r="D42" s="169">
        <v>5</v>
      </c>
      <c r="E42" s="170" t="s">
        <v>621</v>
      </c>
      <c r="F42" s="150">
        <v>2.5</v>
      </c>
    </row>
    <row r="43" spans="1:6" ht="69" customHeight="1" x14ac:dyDescent="0.3">
      <c r="A43" s="168">
        <v>21</v>
      </c>
      <c r="B43" s="473" t="s">
        <v>608</v>
      </c>
      <c r="C43" s="473"/>
      <c r="D43" s="169">
        <v>5</v>
      </c>
      <c r="E43" s="170" t="s">
        <v>622</v>
      </c>
      <c r="F43" s="150">
        <v>2.5</v>
      </c>
    </row>
    <row r="44" spans="1:6" ht="82.95" customHeight="1" x14ac:dyDescent="0.3">
      <c r="A44" s="168">
        <v>22</v>
      </c>
      <c r="B44" s="473" t="s">
        <v>609</v>
      </c>
      <c r="C44" s="473"/>
      <c r="D44" s="169">
        <v>5</v>
      </c>
      <c r="E44" s="170" t="s">
        <v>621</v>
      </c>
      <c r="F44" s="150">
        <v>2.5</v>
      </c>
    </row>
    <row r="45" spans="1:6" ht="97.95" customHeight="1" x14ac:dyDescent="0.3">
      <c r="A45" s="168">
        <v>23</v>
      </c>
      <c r="B45" s="473" t="s">
        <v>610</v>
      </c>
      <c r="C45" s="473"/>
      <c r="D45" s="169">
        <v>9</v>
      </c>
      <c r="E45" s="170" t="s">
        <v>623</v>
      </c>
      <c r="F45" s="150">
        <v>4.5</v>
      </c>
    </row>
    <row r="46" spans="1:6" ht="27.6" customHeight="1" x14ac:dyDescent="0.3">
      <c r="A46" s="168">
        <v>24</v>
      </c>
      <c r="B46" s="473" t="s">
        <v>95</v>
      </c>
      <c r="C46" s="473"/>
      <c r="D46" s="169">
        <v>9</v>
      </c>
      <c r="E46" s="170" t="s">
        <v>380</v>
      </c>
      <c r="F46" s="150">
        <v>9</v>
      </c>
    </row>
    <row r="47" spans="1:6" ht="27.6" customHeight="1" x14ac:dyDescent="0.3">
      <c r="A47" s="168">
        <v>25</v>
      </c>
      <c r="B47" s="473" t="s">
        <v>178</v>
      </c>
      <c r="C47" s="473"/>
      <c r="D47" s="169">
        <v>9</v>
      </c>
      <c r="E47" s="170" t="s">
        <v>380</v>
      </c>
      <c r="F47" s="150">
        <v>9</v>
      </c>
    </row>
    <row r="48" spans="1:6" ht="118.2" customHeight="1" x14ac:dyDescent="0.3">
      <c r="A48" s="168">
        <v>26</v>
      </c>
      <c r="B48" s="473" t="s">
        <v>611</v>
      </c>
      <c r="C48" s="473"/>
      <c r="D48" s="169">
        <v>5</v>
      </c>
      <c r="E48" s="170" t="s">
        <v>624</v>
      </c>
      <c r="F48" s="150">
        <v>5</v>
      </c>
    </row>
    <row r="49" spans="1:6" ht="41.4" customHeight="1" x14ac:dyDescent="0.3">
      <c r="A49" s="168">
        <v>27</v>
      </c>
      <c r="B49" s="473" t="s">
        <v>612</v>
      </c>
      <c r="C49" s="473"/>
      <c r="D49" s="169">
        <v>5</v>
      </c>
      <c r="E49" s="170" t="s">
        <v>381</v>
      </c>
      <c r="F49" s="150">
        <v>0</v>
      </c>
    </row>
    <row r="50" spans="1:6" ht="27.6" customHeight="1" x14ac:dyDescent="0.3">
      <c r="A50" s="168">
        <v>28</v>
      </c>
      <c r="B50" s="473" t="s">
        <v>613</v>
      </c>
      <c r="C50" s="473"/>
      <c r="D50" s="169">
        <v>4</v>
      </c>
      <c r="E50" s="170" t="s">
        <v>381</v>
      </c>
      <c r="F50" s="150">
        <v>0</v>
      </c>
    </row>
    <row r="51" spans="1:6" ht="27.6" customHeight="1" x14ac:dyDescent="0.3">
      <c r="A51" s="168">
        <v>29</v>
      </c>
      <c r="B51" s="473" t="s">
        <v>176</v>
      </c>
      <c r="C51" s="473"/>
      <c r="D51" s="169">
        <v>8</v>
      </c>
      <c r="E51" s="170" t="s">
        <v>380</v>
      </c>
      <c r="F51" s="150">
        <v>8</v>
      </c>
    </row>
    <row r="52" spans="1:6" ht="69" customHeight="1" x14ac:dyDescent="0.3">
      <c r="A52" s="168">
        <v>30</v>
      </c>
      <c r="B52" s="473" t="s">
        <v>175</v>
      </c>
      <c r="C52" s="473"/>
      <c r="D52" s="169">
        <v>8</v>
      </c>
      <c r="E52" s="170" t="s">
        <v>380</v>
      </c>
      <c r="F52" s="150">
        <v>8</v>
      </c>
    </row>
    <row r="53" spans="1:6" ht="69" customHeight="1" x14ac:dyDescent="0.3">
      <c r="A53" s="168">
        <v>31</v>
      </c>
      <c r="B53" s="473" t="s">
        <v>174</v>
      </c>
      <c r="C53" s="473"/>
      <c r="D53" s="169">
        <v>3</v>
      </c>
      <c r="E53" s="170" t="s">
        <v>380</v>
      </c>
      <c r="F53" s="150">
        <v>3</v>
      </c>
    </row>
    <row r="54" spans="1:6" ht="15" x14ac:dyDescent="0.3">
      <c r="A54" s="168">
        <v>32</v>
      </c>
      <c r="B54" s="473" t="s">
        <v>614</v>
      </c>
      <c r="C54" s="473"/>
      <c r="D54" s="169">
        <v>8</v>
      </c>
      <c r="E54" s="170" t="s">
        <v>380</v>
      </c>
      <c r="F54" s="150">
        <v>8</v>
      </c>
    </row>
    <row r="55" spans="1:6" ht="55.2" customHeight="1" x14ac:dyDescent="0.3">
      <c r="A55" s="168">
        <v>33</v>
      </c>
      <c r="B55" s="473" t="s">
        <v>173</v>
      </c>
      <c r="C55" s="473"/>
      <c r="D55" s="169">
        <v>9</v>
      </c>
      <c r="E55" s="170" t="s">
        <v>625</v>
      </c>
      <c r="F55" s="150">
        <v>2.5</v>
      </c>
    </row>
    <row r="56" spans="1:6" ht="41.4" customHeight="1" x14ac:dyDescent="0.3">
      <c r="A56" s="168">
        <v>34</v>
      </c>
      <c r="B56" s="473" t="s">
        <v>172</v>
      </c>
      <c r="C56" s="473"/>
      <c r="D56" s="169">
        <v>5</v>
      </c>
      <c r="E56" s="170" t="s">
        <v>380</v>
      </c>
      <c r="F56" s="150">
        <v>5</v>
      </c>
    </row>
    <row r="57" spans="1:6" ht="69" customHeight="1" thickBot="1" x14ac:dyDescent="0.35">
      <c r="A57" s="171">
        <v>35</v>
      </c>
      <c r="B57" s="492" t="s">
        <v>615</v>
      </c>
      <c r="C57" s="492"/>
      <c r="D57" s="172">
        <v>5</v>
      </c>
      <c r="E57" s="173" t="s">
        <v>381</v>
      </c>
      <c r="F57" s="153">
        <v>0</v>
      </c>
    </row>
    <row r="58" spans="1:6" ht="15" thickBot="1" x14ac:dyDescent="0.35">
      <c r="A58" s="154"/>
      <c r="B58" s="493" t="s">
        <v>616</v>
      </c>
      <c r="C58" s="494"/>
      <c r="D58" s="155">
        <v>250</v>
      </c>
      <c r="F58" s="155">
        <f>SUM(F23:F57)</f>
        <v>188.5</v>
      </c>
    </row>
  </sheetData>
  <sheetProtection algorithmName="SHA-512" hashValue="VsrNS8gQe22Xe4sEK/3L53xEnBBefb9izUxi0Th+QOEkyVpwCjlJT78WPbrK/cFgX413F71nA6zkQb2DEoQ3LA==" saltValue="bs0Lhyi16JHkMnVWMQ9zeg==" spinCount="100000" sheet="1" objects="1" scenarios="1" selectLockedCells="1" selectUnlockedCells="1"/>
  <mergeCells count="55">
    <mergeCell ref="A16:D16"/>
    <mergeCell ref="A17:D17"/>
    <mergeCell ref="A18:D18"/>
    <mergeCell ref="E22:F22"/>
    <mergeCell ref="A10:D10"/>
    <mergeCell ref="A11:D11"/>
    <mergeCell ref="A12:D12"/>
    <mergeCell ref="A13:D13"/>
    <mergeCell ref="A14:D14"/>
    <mergeCell ref="A15:D15"/>
    <mergeCell ref="B54:C54"/>
    <mergeCell ref="B55:C55"/>
    <mergeCell ref="B56:C56"/>
    <mergeCell ref="B57:C57"/>
    <mergeCell ref="B58:C58"/>
    <mergeCell ref="A4:D4"/>
    <mergeCell ref="A6:D6"/>
    <mergeCell ref="A7:D7"/>
    <mergeCell ref="A9:D9"/>
    <mergeCell ref="B48:C48"/>
    <mergeCell ref="B42:C42"/>
    <mergeCell ref="B43:C43"/>
    <mergeCell ref="B44:C44"/>
    <mergeCell ref="B45:C45"/>
    <mergeCell ref="B46:C46"/>
    <mergeCell ref="B47:C47"/>
    <mergeCell ref="B36:C36"/>
    <mergeCell ref="B37:C37"/>
    <mergeCell ref="B38:C38"/>
    <mergeCell ref="B39:C39"/>
    <mergeCell ref="B40:C40"/>
    <mergeCell ref="B49:C49"/>
    <mergeCell ref="B50:C50"/>
    <mergeCell ref="B51:C51"/>
    <mergeCell ref="B52:C52"/>
    <mergeCell ref="B53:C53"/>
    <mergeCell ref="B41:C41"/>
    <mergeCell ref="B30:C30"/>
    <mergeCell ref="B31:C31"/>
    <mergeCell ref="B32:C32"/>
    <mergeCell ref="B33:C33"/>
    <mergeCell ref="B34:C34"/>
    <mergeCell ref="B35:C35"/>
    <mergeCell ref="B29:C29"/>
    <mergeCell ref="A20:A21"/>
    <mergeCell ref="B20:B21"/>
    <mergeCell ref="C20:C21"/>
    <mergeCell ref="D20:D21"/>
    <mergeCell ref="B22:C22"/>
    <mergeCell ref="B23:C23"/>
    <mergeCell ref="B24:C24"/>
    <mergeCell ref="B25:C25"/>
    <mergeCell ref="B26:C26"/>
    <mergeCell ref="B27:C27"/>
    <mergeCell ref="B28:C28"/>
  </mergeCells>
  <pageMargins left="0.70866141732283472" right="0.70866141732283472" top="0.74803149606299213" bottom="0.74803149606299213" header="0.31496062992125984" footer="0.31496062992125984"/>
  <pageSetup paperSize="8"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9"/>
  <sheetViews>
    <sheetView view="pageBreakPreview" zoomScale="86" zoomScaleNormal="85" zoomScaleSheetLayoutView="86" workbookViewId="0">
      <selection activeCell="J20" sqref="J20"/>
    </sheetView>
  </sheetViews>
  <sheetFormatPr baseColWidth="10" defaultColWidth="11.44140625" defaultRowHeight="13.8" x14ac:dyDescent="0.3"/>
  <cols>
    <col min="1" max="1" width="4.88671875" style="56" customWidth="1"/>
    <col min="2" max="2" width="59.6640625" style="56" bestFit="1" customWidth="1"/>
    <col min="3" max="3" width="21.88671875" style="56" customWidth="1"/>
    <col min="4" max="4" width="13.109375" style="56" customWidth="1"/>
    <col min="5" max="5" width="10.6640625" style="56" customWidth="1"/>
    <col min="6" max="6" width="6.88671875" style="56" customWidth="1"/>
    <col min="7" max="7" width="12.88671875" style="56" customWidth="1"/>
    <col min="8" max="220" width="11.44140625" style="56"/>
    <col min="221" max="221" width="4.88671875" style="56" customWidth="1"/>
    <col min="222" max="222" width="4.6640625" style="56" customWidth="1"/>
    <col min="223" max="223" width="37.6640625" style="56" customWidth="1"/>
    <col min="224" max="224" width="10.88671875" style="56" customWidth="1"/>
    <col min="225" max="225" width="4.6640625" style="56" customWidth="1"/>
    <col min="226" max="226" width="9.44140625" style="56" customWidth="1"/>
    <col min="227" max="227" width="5.33203125" style="56" customWidth="1"/>
    <col min="228" max="228" width="6.88671875" style="56" customWidth="1"/>
    <col min="229" max="229" width="10" style="56" customWidth="1"/>
    <col min="230" max="230" width="4" style="56" bestFit="1" customWidth="1"/>
    <col min="231" max="231" width="8.33203125" style="56" customWidth="1"/>
    <col min="232" max="232" width="4" style="56" bestFit="1" customWidth="1"/>
    <col min="233" max="233" width="7.44140625" style="56" bestFit="1" customWidth="1"/>
    <col min="234" max="234" width="10.88671875" style="56" customWidth="1"/>
    <col min="235" max="235" width="4" style="56" bestFit="1" customWidth="1"/>
    <col min="236" max="236" width="9.5546875" style="56" customWidth="1"/>
    <col min="237" max="237" width="3.109375" style="56" bestFit="1" customWidth="1"/>
    <col min="238" max="238" width="7.44140625" style="56" bestFit="1" customWidth="1"/>
    <col min="239" max="239" width="12.88671875" style="56" customWidth="1"/>
    <col min="240" max="240" width="4" style="56" bestFit="1" customWidth="1"/>
    <col min="241" max="241" width="9.33203125" style="56" customWidth="1"/>
    <col min="242" max="242" width="4" style="56" bestFit="1" customWidth="1"/>
    <col min="243" max="243" width="7.44140625" style="56" bestFit="1" customWidth="1"/>
    <col min="244" max="244" width="10.109375" style="56" customWidth="1"/>
    <col min="245" max="245" width="5.44140625" style="56" customWidth="1"/>
    <col min="246" max="246" width="7.88671875" style="56" customWidth="1"/>
    <col min="247" max="247" width="4" style="56" customWidth="1"/>
    <col min="248" max="248" width="10.6640625" style="56" customWidth="1"/>
    <col min="249" max="249" width="11.44140625" style="56"/>
    <col min="250" max="251" width="5.5546875" style="56" customWidth="1"/>
    <col min="252" max="252" width="5" style="56" customWidth="1"/>
    <col min="253" max="253" width="6.109375" style="56" customWidth="1"/>
    <col min="254" max="476" width="11.44140625" style="56"/>
    <col min="477" max="477" width="4.88671875" style="56" customWidth="1"/>
    <col min="478" max="478" width="4.6640625" style="56" customWidth="1"/>
    <col min="479" max="479" width="37.6640625" style="56" customWidth="1"/>
    <col min="480" max="480" width="10.88671875" style="56" customWidth="1"/>
    <col min="481" max="481" width="4.6640625" style="56" customWidth="1"/>
    <col min="482" max="482" width="9.44140625" style="56" customWidth="1"/>
    <col min="483" max="483" width="5.33203125" style="56" customWidth="1"/>
    <col min="484" max="484" width="6.88671875" style="56" customWidth="1"/>
    <col min="485" max="485" width="10" style="56" customWidth="1"/>
    <col min="486" max="486" width="4" style="56" bestFit="1" customWidth="1"/>
    <col min="487" max="487" width="8.33203125" style="56" customWidth="1"/>
    <col min="488" max="488" width="4" style="56" bestFit="1" customWidth="1"/>
    <col min="489" max="489" width="7.44140625" style="56" bestFit="1" customWidth="1"/>
    <col min="490" max="490" width="10.88671875" style="56" customWidth="1"/>
    <col min="491" max="491" width="4" style="56" bestFit="1" customWidth="1"/>
    <col min="492" max="492" width="9.5546875" style="56" customWidth="1"/>
    <col min="493" max="493" width="3.109375" style="56" bestFit="1" customWidth="1"/>
    <col min="494" max="494" width="7.44140625" style="56" bestFit="1" customWidth="1"/>
    <col min="495" max="495" width="12.88671875" style="56" customWidth="1"/>
    <col min="496" max="496" width="4" style="56" bestFit="1" customWidth="1"/>
    <col min="497" max="497" width="9.33203125" style="56" customWidth="1"/>
    <col min="498" max="498" width="4" style="56" bestFit="1" customWidth="1"/>
    <col min="499" max="499" width="7.44140625" style="56" bestFit="1" customWidth="1"/>
    <col min="500" max="500" width="10.109375" style="56" customWidth="1"/>
    <col min="501" max="501" width="5.44140625" style="56" customWidth="1"/>
    <col min="502" max="502" width="7.88671875" style="56" customWidth="1"/>
    <col min="503" max="503" width="4" style="56" customWidth="1"/>
    <col min="504" max="504" width="10.6640625" style="56" customWidth="1"/>
    <col min="505" max="505" width="11.44140625" style="56"/>
    <col min="506" max="507" width="5.5546875" style="56" customWidth="1"/>
    <col min="508" max="508" width="5" style="56" customWidth="1"/>
    <col min="509" max="509" width="6.109375" style="56" customWidth="1"/>
    <col min="510" max="732" width="11.44140625" style="56"/>
    <col min="733" max="733" width="4.88671875" style="56" customWidth="1"/>
    <col min="734" max="734" width="4.6640625" style="56" customWidth="1"/>
    <col min="735" max="735" width="37.6640625" style="56" customWidth="1"/>
    <col min="736" max="736" width="10.88671875" style="56" customWidth="1"/>
    <col min="737" max="737" width="4.6640625" style="56" customWidth="1"/>
    <col min="738" max="738" width="9.44140625" style="56" customWidth="1"/>
    <col min="739" max="739" width="5.33203125" style="56" customWidth="1"/>
    <col min="740" max="740" width="6.88671875" style="56" customWidth="1"/>
    <col min="741" max="741" width="10" style="56" customWidth="1"/>
    <col min="742" max="742" width="4" style="56" bestFit="1" customWidth="1"/>
    <col min="743" max="743" width="8.33203125" style="56" customWidth="1"/>
    <col min="744" max="744" width="4" style="56" bestFit="1" customWidth="1"/>
    <col min="745" max="745" width="7.44140625" style="56" bestFit="1" customWidth="1"/>
    <col min="746" max="746" width="10.88671875" style="56" customWidth="1"/>
    <col min="747" max="747" width="4" style="56" bestFit="1" customWidth="1"/>
    <col min="748" max="748" width="9.5546875" style="56" customWidth="1"/>
    <col min="749" max="749" width="3.109375" style="56" bestFit="1" customWidth="1"/>
    <col min="750" max="750" width="7.44140625" style="56" bestFit="1" customWidth="1"/>
    <col min="751" max="751" width="12.88671875" style="56" customWidth="1"/>
    <col min="752" max="752" width="4" style="56" bestFit="1" customWidth="1"/>
    <col min="753" max="753" width="9.33203125" style="56" customWidth="1"/>
    <col min="754" max="754" width="4" style="56" bestFit="1" customWidth="1"/>
    <col min="755" max="755" width="7.44140625" style="56" bestFit="1" customWidth="1"/>
    <col min="756" max="756" width="10.109375" style="56" customWidth="1"/>
    <col min="757" max="757" width="5.44140625" style="56" customWidth="1"/>
    <col min="758" max="758" width="7.88671875" style="56" customWidth="1"/>
    <col min="759" max="759" width="4" style="56" customWidth="1"/>
    <col min="760" max="760" width="10.6640625" style="56" customWidth="1"/>
    <col min="761" max="761" width="11.44140625" style="56"/>
    <col min="762" max="763" width="5.5546875" style="56" customWidth="1"/>
    <col min="764" max="764" width="5" style="56" customWidth="1"/>
    <col min="765" max="765" width="6.109375" style="56" customWidth="1"/>
    <col min="766" max="988" width="11.44140625" style="56"/>
    <col min="989" max="989" width="4.88671875" style="56" customWidth="1"/>
    <col min="990" max="990" width="4.6640625" style="56" customWidth="1"/>
    <col min="991" max="991" width="37.6640625" style="56" customWidth="1"/>
    <col min="992" max="992" width="10.88671875" style="56" customWidth="1"/>
    <col min="993" max="993" width="4.6640625" style="56" customWidth="1"/>
    <col min="994" max="994" width="9.44140625" style="56" customWidth="1"/>
    <col min="995" max="995" width="5.33203125" style="56" customWidth="1"/>
    <col min="996" max="996" width="6.88671875" style="56" customWidth="1"/>
    <col min="997" max="997" width="10" style="56" customWidth="1"/>
    <col min="998" max="998" width="4" style="56" bestFit="1" customWidth="1"/>
    <col min="999" max="999" width="8.33203125" style="56" customWidth="1"/>
    <col min="1000" max="1000" width="4" style="56" bestFit="1" customWidth="1"/>
    <col min="1001" max="1001" width="7.44140625" style="56" bestFit="1" customWidth="1"/>
    <col min="1002" max="1002" width="10.88671875" style="56" customWidth="1"/>
    <col min="1003" max="1003" width="4" style="56" bestFit="1" customWidth="1"/>
    <col min="1004" max="1004" width="9.5546875" style="56" customWidth="1"/>
    <col min="1005" max="1005" width="3.109375" style="56" bestFit="1" customWidth="1"/>
    <col min="1006" max="1006" width="7.44140625" style="56" bestFit="1" customWidth="1"/>
    <col min="1007" max="1007" width="12.88671875" style="56" customWidth="1"/>
    <col min="1008" max="1008" width="4" style="56" bestFit="1" customWidth="1"/>
    <col min="1009" max="1009" width="9.33203125" style="56" customWidth="1"/>
    <col min="1010" max="1010" width="4" style="56" bestFit="1" customWidth="1"/>
    <col min="1011" max="1011" width="7.44140625" style="56" bestFit="1" customWidth="1"/>
    <col min="1012" max="1012" width="10.109375" style="56" customWidth="1"/>
    <col min="1013" max="1013" width="5.44140625" style="56" customWidth="1"/>
    <col min="1014" max="1014" width="7.88671875" style="56" customWidth="1"/>
    <col min="1015" max="1015" width="4" style="56" customWidth="1"/>
    <col min="1016" max="1016" width="10.6640625" style="56" customWidth="1"/>
    <col min="1017" max="1017" width="11.44140625" style="56"/>
    <col min="1018" max="1019" width="5.5546875" style="56" customWidth="1"/>
    <col min="1020" max="1020" width="5" style="56" customWidth="1"/>
    <col min="1021" max="1021" width="6.109375" style="56" customWidth="1"/>
    <col min="1022" max="1244" width="11.44140625" style="56"/>
    <col min="1245" max="1245" width="4.88671875" style="56" customWidth="1"/>
    <col min="1246" max="1246" width="4.6640625" style="56" customWidth="1"/>
    <col min="1247" max="1247" width="37.6640625" style="56" customWidth="1"/>
    <col min="1248" max="1248" width="10.88671875" style="56" customWidth="1"/>
    <col min="1249" max="1249" width="4.6640625" style="56" customWidth="1"/>
    <col min="1250" max="1250" width="9.44140625" style="56" customWidth="1"/>
    <col min="1251" max="1251" width="5.33203125" style="56" customWidth="1"/>
    <col min="1252" max="1252" width="6.88671875" style="56" customWidth="1"/>
    <col min="1253" max="1253" width="10" style="56" customWidth="1"/>
    <col min="1254" max="1254" width="4" style="56" bestFit="1" customWidth="1"/>
    <col min="1255" max="1255" width="8.33203125" style="56" customWidth="1"/>
    <col min="1256" max="1256" width="4" style="56" bestFit="1" customWidth="1"/>
    <col min="1257" max="1257" width="7.44140625" style="56" bestFit="1" customWidth="1"/>
    <col min="1258" max="1258" width="10.88671875" style="56" customWidth="1"/>
    <col min="1259" max="1259" width="4" style="56" bestFit="1" customWidth="1"/>
    <col min="1260" max="1260" width="9.5546875" style="56" customWidth="1"/>
    <col min="1261" max="1261" width="3.109375" style="56" bestFit="1" customWidth="1"/>
    <col min="1262" max="1262" width="7.44140625" style="56" bestFit="1" customWidth="1"/>
    <col min="1263" max="1263" width="12.88671875" style="56" customWidth="1"/>
    <col min="1264" max="1264" width="4" style="56" bestFit="1" customWidth="1"/>
    <col min="1265" max="1265" width="9.33203125" style="56" customWidth="1"/>
    <col min="1266" max="1266" width="4" style="56" bestFit="1" customWidth="1"/>
    <col min="1267" max="1267" width="7.44140625" style="56" bestFit="1" customWidth="1"/>
    <col min="1268" max="1268" width="10.109375" style="56" customWidth="1"/>
    <col min="1269" max="1269" width="5.44140625" style="56" customWidth="1"/>
    <col min="1270" max="1270" width="7.88671875" style="56" customWidth="1"/>
    <col min="1271" max="1271" width="4" style="56" customWidth="1"/>
    <col min="1272" max="1272" width="10.6640625" style="56" customWidth="1"/>
    <col min="1273" max="1273" width="11.44140625" style="56"/>
    <col min="1274" max="1275" width="5.5546875" style="56" customWidth="1"/>
    <col min="1276" max="1276" width="5" style="56" customWidth="1"/>
    <col min="1277" max="1277" width="6.109375" style="56" customWidth="1"/>
    <col min="1278" max="1500" width="11.44140625" style="56"/>
    <col min="1501" max="1501" width="4.88671875" style="56" customWidth="1"/>
    <col min="1502" max="1502" width="4.6640625" style="56" customWidth="1"/>
    <col min="1503" max="1503" width="37.6640625" style="56" customWidth="1"/>
    <col min="1504" max="1504" width="10.88671875" style="56" customWidth="1"/>
    <col min="1505" max="1505" width="4.6640625" style="56" customWidth="1"/>
    <col min="1506" max="1506" width="9.44140625" style="56" customWidth="1"/>
    <col min="1507" max="1507" width="5.33203125" style="56" customWidth="1"/>
    <col min="1508" max="1508" width="6.88671875" style="56" customWidth="1"/>
    <col min="1509" max="1509" width="10" style="56" customWidth="1"/>
    <col min="1510" max="1510" width="4" style="56" bestFit="1" customWidth="1"/>
    <col min="1511" max="1511" width="8.33203125" style="56" customWidth="1"/>
    <col min="1512" max="1512" width="4" style="56" bestFit="1" customWidth="1"/>
    <col min="1513" max="1513" width="7.44140625" style="56" bestFit="1" customWidth="1"/>
    <col min="1514" max="1514" width="10.88671875" style="56" customWidth="1"/>
    <col min="1515" max="1515" width="4" style="56" bestFit="1" customWidth="1"/>
    <col min="1516" max="1516" width="9.5546875" style="56" customWidth="1"/>
    <col min="1517" max="1517" width="3.109375" style="56" bestFit="1" customWidth="1"/>
    <col min="1518" max="1518" width="7.44140625" style="56" bestFit="1" customWidth="1"/>
    <col min="1519" max="1519" width="12.88671875" style="56" customWidth="1"/>
    <col min="1520" max="1520" width="4" style="56" bestFit="1" customWidth="1"/>
    <col min="1521" max="1521" width="9.33203125" style="56" customWidth="1"/>
    <col min="1522" max="1522" width="4" style="56" bestFit="1" customWidth="1"/>
    <col min="1523" max="1523" width="7.44140625" style="56" bestFit="1" customWidth="1"/>
    <col min="1524" max="1524" width="10.109375" style="56" customWidth="1"/>
    <col min="1525" max="1525" width="5.44140625" style="56" customWidth="1"/>
    <col min="1526" max="1526" width="7.88671875" style="56" customWidth="1"/>
    <col min="1527" max="1527" width="4" style="56" customWidth="1"/>
    <col min="1528" max="1528" width="10.6640625" style="56" customWidth="1"/>
    <col min="1529" max="1529" width="11.44140625" style="56"/>
    <col min="1530" max="1531" width="5.5546875" style="56" customWidth="1"/>
    <col min="1532" max="1532" width="5" style="56" customWidth="1"/>
    <col min="1533" max="1533" width="6.109375" style="56" customWidth="1"/>
    <col min="1534" max="1756" width="11.44140625" style="56"/>
    <col min="1757" max="1757" width="4.88671875" style="56" customWidth="1"/>
    <col min="1758" max="1758" width="4.6640625" style="56" customWidth="1"/>
    <col min="1759" max="1759" width="37.6640625" style="56" customWidth="1"/>
    <col min="1760" max="1760" width="10.88671875" style="56" customWidth="1"/>
    <col min="1761" max="1761" width="4.6640625" style="56" customWidth="1"/>
    <col min="1762" max="1762" width="9.44140625" style="56" customWidth="1"/>
    <col min="1763" max="1763" width="5.33203125" style="56" customWidth="1"/>
    <col min="1764" max="1764" width="6.88671875" style="56" customWidth="1"/>
    <col min="1765" max="1765" width="10" style="56" customWidth="1"/>
    <col min="1766" max="1766" width="4" style="56" bestFit="1" customWidth="1"/>
    <col min="1767" max="1767" width="8.33203125" style="56" customWidth="1"/>
    <col min="1768" max="1768" width="4" style="56" bestFit="1" customWidth="1"/>
    <col min="1769" max="1769" width="7.44140625" style="56" bestFit="1" customWidth="1"/>
    <col min="1770" max="1770" width="10.88671875" style="56" customWidth="1"/>
    <col min="1771" max="1771" width="4" style="56" bestFit="1" customWidth="1"/>
    <col min="1772" max="1772" width="9.5546875" style="56" customWidth="1"/>
    <col min="1773" max="1773" width="3.109375" style="56" bestFit="1" customWidth="1"/>
    <col min="1774" max="1774" width="7.44140625" style="56" bestFit="1" customWidth="1"/>
    <col min="1775" max="1775" width="12.88671875" style="56" customWidth="1"/>
    <col min="1776" max="1776" width="4" style="56" bestFit="1" customWidth="1"/>
    <col min="1777" max="1777" width="9.33203125" style="56" customWidth="1"/>
    <col min="1778" max="1778" width="4" style="56" bestFit="1" customWidth="1"/>
    <col min="1779" max="1779" width="7.44140625" style="56" bestFit="1" customWidth="1"/>
    <col min="1780" max="1780" width="10.109375" style="56" customWidth="1"/>
    <col min="1781" max="1781" width="5.44140625" style="56" customWidth="1"/>
    <col min="1782" max="1782" width="7.88671875" style="56" customWidth="1"/>
    <col min="1783" max="1783" width="4" style="56" customWidth="1"/>
    <col min="1784" max="1784" width="10.6640625" style="56" customWidth="1"/>
    <col min="1785" max="1785" width="11.44140625" style="56"/>
    <col min="1786" max="1787" width="5.5546875" style="56" customWidth="1"/>
    <col min="1788" max="1788" width="5" style="56" customWidth="1"/>
    <col min="1789" max="1789" width="6.109375" style="56" customWidth="1"/>
    <col min="1790" max="2012" width="11.44140625" style="56"/>
    <col min="2013" max="2013" width="4.88671875" style="56" customWidth="1"/>
    <col min="2014" max="2014" width="4.6640625" style="56" customWidth="1"/>
    <col min="2015" max="2015" width="37.6640625" style="56" customWidth="1"/>
    <col min="2016" max="2016" width="10.88671875" style="56" customWidth="1"/>
    <col min="2017" max="2017" width="4.6640625" style="56" customWidth="1"/>
    <col min="2018" max="2018" width="9.44140625" style="56" customWidth="1"/>
    <col min="2019" max="2019" width="5.33203125" style="56" customWidth="1"/>
    <col min="2020" max="2020" width="6.88671875" style="56" customWidth="1"/>
    <col min="2021" max="2021" width="10" style="56" customWidth="1"/>
    <col min="2022" max="2022" width="4" style="56" bestFit="1" customWidth="1"/>
    <col min="2023" max="2023" width="8.33203125" style="56" customWidth="1"/>
    <col min="2024" max="2024" width="4" style="56" bestFit="1" customWidth="1"/>
    <col min="2025" max="2025" width="7.44140625" style="56" bestFit="1" customWidth="1"/>
    <col min="2026" max="2026" width="10.88671875" style="56" customWidth="1"/>
    <col min="2027" max="2027" width="4" style="56" bestFit="1" customWidth="1"/>
    <col min="2028" max="2028" width="9.5546875" style="56" customWidth="1"/>
    <col min="2029" max="2029" width="3.109375" style="56" bestFit="1" customWidth="1"/>
    <col min="2030" max="2030" width="7.44140625" style="56" bestFit="1" customWidth="1"/>
    <col min="2031" max="2031" width="12.88671875" style="56" customWidth="1"/>
    <col min="2032" max="2032" width="4" style="56" bestFit="1" customWidth="1"/>
    <col min="2033" max="2033" width="9.33203125" style="56" customWidth="1"/>
    <col min="2034" max="2034" width="4" style="56" bestFit="1" customWidth="1"/>
    <col min="2035" max="2035" width="7.44140625" style="56" bestFit="1" customWidth="1"/>
    <col min="2036" max="2036" width="10.109375" style="56" customWidth="1"/>
    <col min="2037" max="2037" width="5.44140625" style="56" customWidth="1"/>
    <col min="2038" max="2038" width="7.88671875" style="56" customWidth="1"/>
    <col min="2039" max="2039" width="4" style="56" customWidth="1"/>
    <col min="2040" max="2040" width="10.6640625" style="56" customWidth="1"/>
    <col min="2041" max="2041" width="11.44140625" style="56"/>
    <col min="2042" max="2043" width="5.5546875" style="56" customWidth="1"/>
    <col min="2044" max="2044" width="5" style="56" customWidth="1"/>
    <col min="2045" max="2045" width="6.109375" style="56" customWidth="1"/>
    <col min="2046" max="2268" width="11.44140625" style="56"/>
    <col min="2269" max="2269" width="4.88671875" style="56" customWidth="1"/>
    <col min="2270" max="2270" width="4.6640625" style="56" customWidth="1"/>
    <col min="2271" max="2271" width="37.6640625" style="56" customWidth="1"/>
    <col min="2272" max="2272" width="10.88671875" style="56" customWidth="1"/>
    <col min="2273" max="2273" width="4.6640625" style="56" customWidth="1"/>
    <col min="2274" max="2274" width="9.44140625" style="56" customWidth="1"/>
    <col min="2275" max="2275" width="5.33203125" style="56" customWidth="1"/>
    <col min="2276" max="2276" width="6.88671875" style="56" customWidth="1"/>
    <col min="2277" max="2277" width="10" style="56" customWidth="1"/>
    <col min="2278" max="2278" width="4" style="56" bestFit="1" customWidth="1"/>
    <col min="2279" max="2279" width="8.33203125" style="56" customWidth="1"/>
    <col min="2280" max="2280" width="4" style="56" bestFit="1" customWidth="1"/>
    <col min="2281" max="2281" width="7.44140625" style="56" bestFit="1" customWidth="1"/>
    <col min="2282" max="2282" width="10.88671875" style="56" customWidth="1"/>
    <col min="2283" max="2283" width="4" style="56" bestFit="1" customWidth="1"/>
    <col min="2284" max="2284" width="9.5546875" style="56" customWidth="1"/>
    <col min="2285" max="2285" width="3.109375" style="56" bestFit="1" customWidth="1"/>
    <col min="2286" max="2286" width="7.44140625" style="56" bestFit="1" customWidth="1"/>
    <col min="2287" max="2287" width="12.88671875" style="56" customWidth="1"/>
    <col min="2288" max="2288" width="4" style="56" bestFit="1" customWidth="1"/>
    <col min="2289" max="2289" width="9.33203125" style="56" customWidth="1"/>
    <col min="2290" max="2290" width="4" style="56" bestFit="1" customWidth="1"/>
    <col min="2291" max="2291" width="7.44140625" style="56" bestFit="1" customWidth="1"/>
    <col min="2292" max="2292" width="10.109375" style="56" customWidth="1"/>
    <col min="2293" max="2293" width="5.44140625" style="56" customWidth="1"/>
    <col min="2294" max="2294" width="7.88671875" style="56" customWidth="1"/>
    <col min="2295" max="2295" width="4" style="56" customWidth="1"/>
    <col min="2296" max="2296" width="10.6640625" style="56" customWidth="1"/>
    <col min="2297" max="2297" width="11.44140625" style="56"/>
    <col min="2298" max="2299" width="5.5546875" style="56" customWidth="1"/>
    <col min="2300" max="2300" width="5" style="56" customWidth="1"/>
    <col min="2301" max="2301" width="6.109375" style="56" customWidth="1"/>
    <col min="2302" max="2524" width="11.44140625" style="56"/>
    <col min="2525" max="2525" width="4.88671875" style="56" customWidth="1"/>
    <col min="2526" max="2526" width="4.6640625" style="56" customWidth="1"/>
    <col min="2527" max="2527" width="37.6640625" style="56" customWidth="1"/>
    <col min="2528" max="2528" width="10.88671875" style="56" customWidth="1"/>
    <col min="2529" max="2529" width="4.6640625" style="56" customWidth="1"/>
    <col min="2530" max="2530" width="9.44140625" style="56" customWidth="1"/>
    <col min="2531" max="2531" width="5.33203125" style="56" customWidth="1"/>
    <col min="2532" max="2532" width="6.88671875" style="56" customWidth="1"/>
    <col min="2533" max="2533" width="10" style="56" customWidth="1"/>
    <col min="2534" max="2534" width="4" style="56" bestFit="1" customWidth="1"/>
    <col min="2535" max="2535" width="8.33203125" style="56" customWidth="1"/>
    <col min="2536" max="2536" width="4" style="56" bestFit="1" customWidth="1"/>
    <col min="2537" max="2537" width="7.44140625" style="56" bestFit="1" customWidth="1"/>
    <col min="2538" max="2538" width="10.88671875" style="56" customWidth="1"/>
    <col min="2539" max="2539" width="4" style="56" bestFit="1" customWidth="1"/>
    <col min="2540" max="2540" width="9.5546875" style="56" customWidth="1"/>
    <col min="2541" max="2541" width="3.109375" style="56" bestFit="1" customWidth="1"/>
    <col min="2542" max="2542" width="7.44140625" style="56" bestFit="1" customWidth="1"/>
    <col min="2543" max="2543" width="12.88671875" style="56" customWidth="1"/>
    <col min="2544" max="2544" width="4" style="56" bestFit="1" customWidth="1"/>
    <col min="2545" max="2545" width="9.33203125" style="56" customWidth="1"/>
    <col min="2546" max="2546" width="4" style="56" bestFit="1" customWidth="1"/>
    <col min="2547" max="2547" width="7.44140625" style="56" bestFit="1" customWidth="1"/>
    <col min="2548" max="2548" width="10.109375" style="56" customWidth="1"/>
    <col min="2549" max="2549" width="5.44140625" style="56" customWidth="1"/>
    <col min="2550" max="2550" width="7.88671875" style="56" customWidth="1"/>
    <col min="2551" max="2551" width="4" style="56" customWidth="1"/>
    <col min="2552" max="2552" width="10.6640625" style="56" customWidth="1"/>
    <col min="2553" max="2553" width="11.44140625" style="56"/>
    <col min="2554" max="2555" width="5.5546875" style="56" customWidth="1"/>
    <col min="2556" max="2556" width="5" style="56" customWidth="1"/>
    <col min="2557" max="2557" width="6.109375" style="56" customWidth="1"/>
    <col min="2558" max="2780" width="11.44140625" style="56"/>
    <col min="2781" max="2781" width="4.88671875" style="56" customWidth="1"/>
    <col min="2782" max="2782" width="4.6640625" style="56" customWidth="1"/>
    <col min="2783" max="2783" width="37.6640625" style="56" customWidth="1"/>
    <col min="2784" max="2784" width="10.88671875" style="56" customWidth="1"/>
    <col min="2785" max="2785" width="4.6640625" style="56" customWidth="1"/>
    <col min="2786" max="2786" width="9.44140625" style="56" customWidth="1"/>
    <col min="2787" max="2787" width="5.33203125" style="56" customWidth="1"/>
    <col min="2788" max="2788" width="6.88671875" style="56" customWidth="1"/>
    <col min="2789" max="2789" width="10" style="56" customWidth="1"/>
    <col min="2790" max="2790" width="4" style="56" bestFit="1" customWidth="1"/>
    <col min="2791" max="2791" width="8.33203125" style="56" customWidth="1"/>
    <col min="2792" max="2792" width="4" style="56" bestFit="1" customWidth="1"/>
    <col min="2793" max="2793" width="7.44140625" style="56" bestFit="1" customWidth="1"/>
    <col min="2794" max="2794" width="10.88671875" style="56" customWidth="1"/>
    <col min="2795" max="2795" width="4" style="56" bestFit="1" customWidth="1"/>
    <col min="2796" max="2796" width="9.5546875" style="56" customWidth="1"/>
    <col min="2797" max="2797" width="3.109375" style="56" bestFit="1" customWidth="1"/>
    <col min="2798" max="2798" width="7.44140625" style="56" bestFit="1" customWidth="1"/>
    <col min="2799" max="2799" width="12.88671875" style="56" customWidth="1"/>
    <col min="2800" max="2800" width="4" style="56" bestFit="1" customWidth="1"/>
    <col min="2801" max="2801" width="9.33203125" style="56" customWidth="1"/>
    <col min="2802" max="2802" width="4" style="56" bestFit="1" customWidth="1"/>
    <col min="2803" max="2803" width="7.44140625" style="56" bestFit="1" customWidth="1"/>
    <col min="2804" max="2804" width="10.109375" style="56" customWidth="1"/>
    <col min="2805" max="2805" width="5.44140625" style="56" customWidth="1"/>
    <col min="2806" max="2806" width="7.88671875" style="56" customWidth="1"/>
    <col min="2807" max="2807" width="4" style="56" customWidth="1"/>
    <col min="2808" max="2808" width="10.6640625" style="56" customWidth="1"/>
    <col min="2809" max="2809" width="11.44140625" style="56"/>
    <col min="2810" max="2811" width="5.5546875" style="56" customWidth="1"/>
    <col min="2812" max="2812" width="5" style="56" customWidth="1"/>
    <col min="2813" max="2813" width="6.109375" style="56" customWidth="1"/>
    <col min="2814" max="3036" width="11.44140625" style="56"/>
    <col min="3037" max="3037" width="4.88671875" style="56" customWidth="1"/>
    <col min="3038" max="3038" width="4.6640625" style="56" customWidth="1"/>
    <col min="3039" max="3039" width="37.6640625" style="56" customWidth="1"/>
    <col min="3040" max="3040" width="10.88671875" style="56" customWidth="1"/>
    <col min="3041" max="3041" width="4.6640625" style="56" customWidth="1"/>
    <col min="3042" max="3042" width="9.44140625" style="56" customWidth="1"/>
    <col min="3043" max="3043" width="5.33203125" style="56" customWidth="1"/>
    <col min="3044" max="3044" width="6.88671875" style="56" customWidth="1"/>
    <col min="3045" max="3045" width="10" style="56" customWidth="1"/>
    <col min="3046" max="3046" width="4" style="56" bestFit="1" customWidth="1"/>
    <col min="3047" max="3047" width="8.33203125" style="56" customWidth="1"/>
    <col min="3048" max="3048" width="4" style="56" bestFit="1" customWidth="1"/>
    <col min="3049" max="3049" width="7.44140625" style="56" bestFit="1" customWidth="1"/>
    <col min="3050" max="3050" width="10.88671875" style="56" customWidth="1"/>
    <col min="3051" max="3051" width="4" style="56" bestFit="1" customWidth="1"/>
    <col min="3052" max="3052" width="9.5546875" style="56" customWidth="1"/>
    <col min="3053" max="3053" width="3.109375" style="56" bestFit="1" customWidth="1"/>
    <col min="3054" max="3054" width="7.44140625" style="56" bestFit="1" customWidth="1"/>
    <col min="3055" max="3055" width="12.88671875" style="56" customWidth="1"/>
    <col min="3056" max="3056" width="4" style="56" bestFit="1" customWidth="1"/>
    <col min="3057" max="3057" width="9.33203125" style="56" customWidth="1"/>
    <col min="3058" max="3058" width="4" style="56" bestFit="1" customWidth="1"/>
    <col min="3059" max="3059" width="7.44140625" style="56" bestFit="1" customWidth="1"/>
    <col min="3060" max="3060" width="10.109375" style="56" customWidth="1"/>
    <col min="3061" max="3061" width="5.44140625" style="56" customWidth="1"/>
    <col min="3062" max="3062" width="7.88671875" style="56" customWidth="1"/>
    <col min="3063" max="3063" width="4" style="56" customWidth="1"/>
    <col min="3064" max="3064" width="10.6640625" style="56" customWidth="1"/>
    <col min="3065" max="3065" width="11.44140625" style="56"/>
    <col min="3066" max="3067" width="5.5546875" style="56" customWidth="1"/>
    <col min="3068" max="3068" width="5" style="56" customWidth="1"/>
    <col min="3069" max="3069" width="6.109375" style="56" customWidth="1"/>
    <col min="3070" max="3292" width="11.44140625" style="56"/>
    <col min="3293" max="3293" width="4.88671875" style="56" customWidth="1"/>
    <col min="3294" max="3294" width="4.6640625" style="56" customWidth="1"/>
    <col min="3295" max="3295" width="37.6640625" style="56" customWidth="1"/>
    <col min="3296" max="3296" width="10.88671875" style="56" customWidth="1"/>
    <col min="3297" max="3297" width="4.6640625" style="56" customWidth="1"/>
    <col min="3298" max="3298" width="9.44140625" style="56" customWidth="1"/>
    <col min="3299" max="3299" width="5.33203125" style="56" customWidth="1"/>
    <col min="3300" max="3300" width="6.88671875" style="56" customWidth="1"/>
    <col min="3301" max="3301" width="10" style="56" customWidth="1"/>
    <col min="3302" max="3302" width="4" style="56" bestFit="1" customWidth="1"/>
    <col min="3303" max="3303" width="8.33203125" style="56" customWidth="1"/>
    <col min="3304" max="3304" width="4" style="56" bestFit="1" customWidth="1"/>
    <col min="3305" max="3305" width="7.44140625" style="56" bestFit="1" customWidth="1"/>
    <col min="3306" max="3306" width="10.88671875" style="56" customWidth="1"/>
    <col min="3307" max="3307" width="4" style="56" bestFit="1" customWidth="1"/>
    <col min="3308" max="3308" width="9.5546875" style="56" customWidth="1"/>
    <col min="3309" max="3309" width="3.109375" style="56" bestFit="1" customWidth="1"/>
    <col min="3310" max="3310" width="7.44140625" style="56" bestFit="1" customWidth="1"/>
    <col min="3311" max="3311" width="12.88671875" style="56" customWidth="1"/>
    <col min="3312" max="3312" width="4" style="56" bestFit="1" customWidth="1"/>
    <col min="3313" max="3313" width="9.33203125" style="56" customWidth="1"/>
    <col min="3314" max="3314" width="4" style="56" bestFit="1" customWidth="1"/>
    <col min="3315" max="3315" width="7.44140625" style="56" bestFit="1" customWidth="1"/>
    <col min="3316" max="3316" width="10.109375" style="56" customWidth="1"/>
    <col min="3317" max="3317" width="5.44140625" style="56" customWidth="1"/>
    <col min="3318" max="3318" width="7.88671875" style="56" customWidth="1"/>
    <col min="3319" max="3319" width="4" style="56" customWidth="1"/>
    <col min="3320" max="3320" width="10.6640625" style="56" customWidth="1"/>
    <col min="3321" max="3321" width="11.44140625" style="56"/>
    <col min="3322" max="3323" width="5.5546875" style="56" customWidth="1"/>
    <col min="3324" max="3324" width="5" style="56" customWidth="1"/>
    <col min="3325" max="3325" width="6.109375" style="56" customWidth="1"/>
    <col min="3326" max="3548" width="11.44140625" style="56"/>
    <col min="3549" max="3549" width="4.88671875" style="56" customWidth="1"/>
    <col min="3550" max="3550" width="4.6640625" style="56" customWidth="1"/>
    <col min="3551" max="3551" width="37.6640625" style="56" customWidth="1"/>
    <col min="3552" max="3552" width="10.88671875" style="56" customWidth="1"/>
    <col min="3553" max="3553" width="4.6640625" style="56" customWidth="1"/>
    <col min="3554" max="3554" width="9.44140625" style="56" customWidth="1"/>
    <col min="3555" max="3555" width="5.33203125" style="56" customWidth="1"/>
    <col min="3556" max="3556" width="6.88671875" style="56" customWidth="1"/>
    <col min="3557" max="3557" width="10" style="56" customWidth="1"/>
    <col min="3558" max="3558" width="4" style="56" bestFit="1" customWidth="1"/>
    <col min="3559" max="3559" width="8.33203125" style="56" customWidth="1"/>
    <col min="3560" max="3560" width="4" style="56" bestFit="1" customWidth="1"/>
    <col min="3561" max="3561" width="7.44140625" style="56" bestFit="1" customWidth="1"/>
    <col min="3562" max="3562" width="10.88671875" style="56" customWidth="1"/>
    <col min="3563" max="3563" width="4" style="56" bestFit="1" customWidth="1"/>
    <col min="3564" max="3564" width="9.5546875" style="56" customWidth="1"/>
    <col min="3565" max="3565" width="3.109375" style="56" bestFit="1" customWidth="1"/>
    <col min="3566" max="3566" width="7.44140625" style="56" bestFit="1" customWidth="1"/>
    <col min="3567" max="3567" width="12.88671875" style="56" customWidth="1"/>
    <col min="3568" max="3568" width="4" style="56" bestFit="1" customWidth="1"/>
    <col min="3569" max="3569" width="9.33203125" style="56" customWidth="1"/>
    <col min="3570" max="3570" width="4" style="56" bestFit="1" customWidth="1"/>
    <col min="3571" max="3571" width="7.44140625" style="56" bestFit="1" customWidth="1"/>
    <col min="3572" max="3572" width="10.109375" style="56" customWidth="1"/>
    <col min="3573" max="3573" width="5.44140625" style="56" customWidth="1"/>
    <col min="3574" max="3574" width="7.88671875" style="56" customWidth="1"/>
    <col min="3575" max="3575" width="4" style="56" customWidth="1"/>
    <col min="3576" max="3576" width="10.6640625" style="56" customWidth="1"/>
    <col min="3577" max="3577" width="11.44140625" style="56"/>
    <col min="3578" max="3579" width="5.5546875" style="56" customWidth="1"/>
    <col min="3580" max="3580" width="5" style="56" customWidth="1"/>
    <col min="3581" max="3581" width="6.109375" style="56" customWidth="1"/>
    <col min="3582" max="3804" width="11.44140625" style="56"/>
    <col min="3805" max="3805" width="4.88671875" style="56" customWidth="1"/>
    <col min="3806" max="3806" width="4.6640625" style="56" customWidth="1"/>
    <col min="3807" max="3807" width="37.6640625" style="56" customWidth="1"/>
    <col min="3808" max="3808" width="10.88671875" style="56" customWidth="1"/>
    <col min="3809" max="3809" width="4.6640625" style="56" customWidth="1"/>
    <col min="3810" max="3810" width="9.44140625" style="56" customWidth="1"/>
    <col min="3811" max="3811" width="5.33203125" style="56" customWidth="1"/>
    <col min="3812" max="3812" width="6.88671875" style="56" customWidth="1"/>
    <col min="3813" max="3813" width="10" style="56" customWidth="1"/>
    <col min="3814" max="3814" width="4" style="56" bestFit="1" customWidth="1"/>
    <col min="3815" max="3815" width="8.33203125" style="56" customWidth="1"/>
    <col min="3816" max="3816" width="4" style="56" bestFit="1" customWidth="1"/>
    <col min="3817" max="3817" width="7.44140625" style="56" bestFit="1" customWidth="1"/>
    <col min="3818" max="3818" width="10.88671875" style="56" customWidth="1"/>
    <col min="3819" max="3819" width="4" style="56" bestFit="1" customWidth="1"/>
    <col min="3820" max="3820" width="9.5546875" style="56" customWidth="1"/>
    <col min="3821" max="3821" width="3.109375" style="56" bestFit="1" customWidth="1"/>
    <col min="3822" max="3822" width="7.44140625" style="56" bestFit="1" customWidth="1"/>
    <col min="3823" max="3823" width="12.88671875" style="56" customWidth="1"/>
    <col min="3824" max="3824" width="4" style="56" bestFit="1" customWidth="1"/>
    <col min="3825" max="3825" width="9.33203125" style="56" customWidth="1"/>
    <col min="3826" max="3826" width="4" style="56" bestFit="1" customWidth="1"/>
    <col min="3827" max="3827" width="7.44140625" style="56" bestFit="1" customWidth="1"/>
    <col min="3828" max="3828" width="10.109375" style="56" customWidth="1"/>
    <col min="3829" max="3829" width="5.44140625" style="56" customWidth="1"/>
    <col min="3830" max="3830" width="7.88671875" style="56" customWidth="1"/>
    <col min="3831" max="3831" width="4" style="56" customWidth="1"/>
    <col min="3832" max="3832" width="10.6640625" style="56" customWidth="1"/>
    <col min="3833" max="3833" width="11.44140625" style="56"/>
    <col min="3834" max="3835" width="5.5546875" style="56" customWidth="1"/>
    <col min="3836" max="3836" width="5" style="56" customWidth="1"/>
    <col min="3837" max="3837" width="6.109375" style="56" customWidth="1"/>
    <col min="3838" max="4060" width="11.44140625" style="56"/>
    <col min="4061" max="4061" width="4.88671875" style="56" customWidth="1"/>
    <col min="4062" max="4062" width="4.6640625" style="56" customWidth="1"/>
    <col min="4063" max="4063" width="37.6640625" style="56" customWidth="1"/>
    <col min="4064" max="4064" width="10.88671875" style="56" customWidth="1"/>
    <col min="4065" max="4065" width="4.6640625" style="56" customWidth="1"/>
    <col min="4066" max="4066" width="9.44140625" style="56" customWidth="1"/>
    <col min="4067" max="4067" width="5.33203125" style="56" customWidth="1"/>
    <col min="4068" max="4068" width="6.88671875" style="56" customWidth="1"/>
    <col min="4069" max="4069" width="10" style="56" customWidth="1"/>
    <col min="4070" max="4070" width="4" style="56" bestFit="1" customWidth="1"/>
    <col min="4071" max="4071" width="8.33203125" style="56" customWidth="1"/>
    <col min="4072" max="4072" width="4" style="56" bestFit="1" customWidth="1"/>
    <col min="4073" max="4073" width="7.44140625" style="56" bestFit="1" customWidth="1"/>
    <col min="4074" max="4074" width="10.88671875" style="56" customWidth="1"/>
    <col min="4075" max="4075" width="4" style="56" bestFit="1" customWidth="1"/>
    <col min="4076" max="4076" width="9.5546875" style="56" customWidth="1"/>
    <col min="4077" max="4077" width="3.109375" style="56" bestFit="1" customWidth="1"/>
    <col min="4078" max="4078" width="7.44140625" style="56" bestFit="1" customWidth="1"/>
    <col min="4079" max="4079" width="12.88671875" style="56" customWidth="1"/>
    <col min="4080" max="4080" width="4" style="56" bestFit="1" customWidth="1"/>
    <col min="4081" max="4081" width="9.33203125" style="56" customWidth="1"/>
    <col min="4082" max="4082" width="4" style="56" bestFit="1" customWidth="1"/>
    <col min="4083" max="4083" width="7.44140625" style="56" bestFit="1" customWidth="1"/>
    <col min="4084" max="4084" width="10.109375" style="56" customWidth="1"/>
    <col min="4085" max="4085" width="5.44140625" style="56" customWidth="1"/>
    <col min="4086" max="4086" width="7.88671875" style="56" customWidth="1"/>
    <col min="4087" max="4087" width="4" style="56" customWidth="1"/>
    <col min="4088" max="4088" width="10.6640625" style="56" customWidth="1"/>
    <col min="4089" max="4089" width="11.44140625" style="56"/>
    <col min="4090" max="4091" width="5.5546875" style="56" customWidth="1"/>
    <col min="4092" max="4092" width="5" style="56" customWidth="1"/>
    <col min="4093" max="4093" width="6.109375" style="56" customWidth="1"/>
    <col min="4094" max="4316" width="11.44140625" style="56"/>
    <col min="4317" max="4317" width="4.88671875" style="56" customWidth="1"/>
    <col min="4318" max="4318" width="4.6640625" style="56" customWidth="1"/>
    <col min="4319" max="4319" width="37.6640625" style="56" customWidth="1"/>
    <col min="4320" max="4320" width="10.88671875" style="56" customWidth="1"/>
    <col min="4321" max="4321" width="4.6640625" style="56" customWidth="1"/>
    <col min="4322" max="4322" width="9.44140625" style="56" customWidth="1"/>
    <col min="4323" max="4323" width="5.33203125" style="56" customWidth="1"/>
    <col min="4324" max="4324" width="6.88671875" style="56" customWidth="1"/>
    <col min="4325" max="4325" width="10" style="56" customWidth="1"/>
    <col min="4326" max="4326" width="4" style="56" bestFit="1" customWidth="1"/>
    <col min="4327" max="4327" width="8.33203125" style="56" customWidth="1"/>
    <col min="4328" max="4328" width="4" style="56" bestFit="1" customWidth="1"/>
    <col min="4329" max="4329" width="7.44140625" style="56" bestFit="1" customWidth="1"/>
    <col min="4330" max="4330" width="10.88671875" style="56" customWidth="1"/>
    <col min="4331" max="4331" width="4" style="56" bestFit="1" customWidth="1"/>
    <col min="4332" max="4332" width="9.5546875" style="56" customWidth="1"/>
    <col min="4333" max="4333" width="3.109375" style="56" bestFit="1" customWidth="1"/>
    <col min="4334" max="4334" width="7.44140625" style="56" bestFit="1" customWidth="1"/>
    <col min="4335" max="4335" width="12.88671875" style="56" customWidth="1"/>
    <col min="4336" max="4336" width="4" style="56" bestFit="1" customWidth="1"/>
    <col min="4337" max="4337" width="9.33203125" style="56" customWidth="1"/>
    <col min="4338" max="4338" width="4" style="56" bestFit="1" customWidth="1"/>
    <col min="4339" max="4339" width="7.44140625" style="56" bestFit="1" customWidth="1"/>
    <col min="4340" max="4340" width="10.109375" style="56" customWidth="1"/>
    <col min="4341" max="4341" width="5.44140625" style="56" customWidth="1"/>
    <col min="4342" max="4342" width="7.88671875" style="56" customWidth="1"/>
    <col min="4343" max="4343" width="4" style="56" customWidth="1"/>
    <col min="4344" max="4344" width="10.6640625" style="56" customWidth="1"/>
    <col min="4345" max="4345" width="11.44140625" style="56"/>
    <col min="4346" max="4347" width="5.5546875" style="56" customWidth="1"/>
    <col min="4348" max="4348" width="5" style="56" customWidth="1"/>
    <col min="4349" max="4349" width="6.109375" style="56" customWidth="1"/>
    <col min="4350" max="4572" width="11.44140625" style="56"/>
    <col min="4573" max="4573" width="4.88671875" style="56" customWidth="1"/>
    <col min="4574" max="4574" width="4.6640625" style="56" customWidth="1"/>
    <col min="4575" max="4575" width="37.6640625" style="56" customWidth="1"/>
    <col min="4576" max="4576" width="10.88671875" style="56" customWidth="1"/>
    <col min="4577" max="4577" width="4.6640625" style="56" customWidth="1"/>
    <col min="4578" max="4578" width="9.44140625" style="56" customWidth="1"/>
    <col min="4579" max="4579" width="5.33203125" style="56" customWidth="1"/>
    <col min="4580" max="4580" width="6.88671875" style="56" customWidth="1"/>
    <col min="4581" max="4581" width="10" style="56" customWidth="1"/>
    <col min="4582" max="4582" width="4" style="56" bestFit="1" customWidth="1"/>
    <col min="4583" max="4583" width="8.33203125" style="56" customWidth="1"/>
    <col min="4584" max="4584" width="4" style="56" bestFit="1" customWidth="1"/>
    <col min="4585" max="4585" width="7.44140625" style="56" bestFit="1" customWidth="1"/>
    <col min="4586" max="4586" width="10.88671875" style="56" customWidth="1"/>
    <col min="4587" max="4587" width="4" style="56" bestFit="1" customWidth="1"/>
    <col min="4588" max="4588" width="9.5546875" style="56" customWidth="1"/>
    <col min="4589" max="4589" width="3.109375" style="56" bestFit="1" customWidth="1"/>
    <col min="4590" max="4590" width="7.44140625" style="56" bestFit="1" customWidth="1"/>
    <col min="4591" max="4591" width="12.88671875" style="56" customWidth="1"/>
    <col min="4592" max="4592" width="4" style="56" bestFit="1" customWidth="1"/>
    <col min="4593" max="4593" width="9.33203125" style="56" customWidth="1"/>
    <col min="4594" max="4594" width="4" style="56" bestFit="1" customWidth="1"/>
    <col min="4595" max="4595" width="7.44140625" style="56" bestFit="1" customWidth="1"/>
    <col min="4596" max="4596" width="10.109375" style="56" customWidth="1"/>
    <col min="4597" max="4597" width="5.44140625" style="56" customWidth="1"/>
    <col min="4598" max="4598" width="7.88671875" style="56" customWidth="1"/>
    <col min="4599" max="4599" width="4" style="56" customWidth="1"/>
    <col min="4600" max="4600" width="10.6640625" style="56" customWidth="1"/>
    <col min="4601" max="4601" width="11.44140625" style="56"/>
    <col min="4602" max="4603" width="5.5546875" style="56" customWidth="1"/>
    <col min="4604" max="4604" width="5" style="56" customWidth="1"/>
    <col min="4605" max="4605" width="6.109375" style="56" customWidth="1"/>
    <col min="4606" max="4828" width="11.44140625" style="56"/>
    <col min="4829" max="4829" width="4.88671875" style="56" customWidth="1"/>
    <col min="4830" max="4830" width="4.6640625" style="56" customWidth="1"/>
    <col min="4831" max="4831" width="37.6640625" style="56" customWidth="1"/>
    <col min="4832" max="4832" width="10.88671875" style="56" customWidth="1"/>
    <col min="4833" max="4833" width="4.6640625" style="56" customWidth="1"/>
    <col min="4834" max="4834" width="9.44140625" style="56" customWidth="1"/>
    <col min="4835" max="4835" width="5.33203125" style="56" customWidth="1"/>
    <col min="4836" max="4836" width="6.88671875" style="56" customWidth="1"/>
    <col min="4837" max="4837" width="10" style="56" customWidth="1"/>
    <col min="4838" max="4838" width="4" style="56" bestFit="1" customWidth="1"/>
    <col min="4839" max="4839" width="8.33203125" style="56" customWidth="1"/>
    <col min="4840" max="4840" width="4" style="56" bestFit="1" customWidth="1"/>
    <col min="4841" max="4841" width="7.44140625" style="56" bestFit="1" customWidth="1"/>
    <col min="4842" max="4842" width="10.88671875" style="56" customWidth="1"/>
    <col min="4843" max="4843" width="4" style="56" bestFit="1" customWidth="1"/>
    <col min="4844" max="4844" width="9.5546875" style="56" customWidth="1"/>
    <col min="4845" max="4845" width="3.109375" style="56" bestFit="1" customWidth="1"/>
    <col min="4846" max="4846" width="7.44140625" style="56" bestFit="1" customWidth="1"/>
    <col min="4847" max="4847" width="12.88671875" style="56" customWidth="1"/>
    <col min="4848" max="4848" width="4" style="56" bestFit="1" customWidth="1"/>
    <col min="4849" max="4849" width="9.33203125" style="56" customWidth="1"/>
    <col min="4850" max="4850" width="4" style="56" bestFit="1" customWidth="1"/>
    <col min="4851" max="4851" width="7.44140625" style="56" bestFit="1" customWidth="1"/>
    <col min="4852" max="4852" width="10.109375" style="56" customWidth="1"/>
    <col min="4853" max="4853" width="5.44140625" style="56" customWidth="1"/>
    <col min="4854" max="4854" width="7.88671875" style="56" customWidth="1"/>
    <col min="4855" max="4855" width="4" style="56" customWidth="1"/>
    <col min="4856" max="4856" width="10.6640625" style="56" customWidth="1"/>
    <col min="4857" max="4857" width="11.44140625" style="56"/>
    <col min="4858" max="4859" width="5.5546875" style="56" customWidth="1"/>
    <col min="4860" max="4860" width="5" style="56" customWidth="1"/>
    <col min="4861" max="4861" width="6.109375" style="56" customWidth="1"/>
    <col min="4862" max="5084" width="11.44140625" style="56"/>
    <col min="5085" max="5085" width="4.88671875" style="56" customWidth="1"/>
    <col min="5086" max="5086" width="4.6640625" style="56" customWidth="1"/>
    <col min="5087" max="5087" width="37.6640625" style="56" customWidth="1"/>
    <col min="5088" max="5088" width="10.88671875" style="56" customWidth="1"/>
    <col min="5089" max="5089" width="4.6640625" style="56" customWidth="1"/>
    <col min="5090" max="5090" width="9.44140625" style="56" customWidth="1"/>
    <col min="5091" max="5091" width="5.33203125" style="56" customWidth="1"/>
    <col min="5092" max="5092" width="6.88671875" style="56" customWidth="1"/>
    <col min="5093" max="5093" width="10" style="56" customWidth="1"/>
    <col min="5094" max="5094" width="4" style="56" bestFit="1" customWidth="1"/>
    <col min="5095" max="5095" width="8.33203125" style="56" customWidth="1"/>
    <col min="5096" max="5096" width="4" style="56" bestFit="1" customWidth="1"/>
    <col min="5097" max="5097" width="7.44140625" style="56" bestFit="1" customWidth="1"/>
    <col min="5098" max="5098" width="10.88671875" style="56" customWidth="1"/>
    <col min="5099" max="5099" width="4" style="56" bestFit="1" customWidth="1"/>
    <col min="5100" max="5100" width="9.5546875" style="56" customWidth="1"/>
    <col min="5101" max="5101" width="3.109375" style="56" bestFit="1" customWidth="1"/>
    <col min="5102" max="5102" width="7.44140625" style="56" bestFit="1" customWidth="1"/>
    <col min="5103" max="5103" width="12.88671875" style="56" customWidth="1"/>
    <col min="5104" max="5104" width="4" style="56" bestFit="1" customWidth="1"/>
    <col min="5105" max="5105" width="9.33203125" style="56" customWidth="1"/>
    <col min="5106" max="5106" width="4" style="56" bestFit="1" customWidth="1"/>
    <col min="5107" max="5107" width="7.44140625" style="56" bestFit="1" customWidth="1"/>
    <col min="5108" max="5108" width="10.109375" style="56" customWidth="1"/>
    <col min="5109" max="5109" width="5.44140625" style="56" customWidth="1"/>
    <col min="5110" max="5110" width="7.88671875" style="56" customWidth="1"/>
    <col min="5111" max="5111" width="4" style="56" customWidth="1"/>
    <col min="5112" max="5112" width="10.6640625" style="56" customWidth="1"/>
    <col min="5113" max="5113" width="11.44140625" style="56"/>
    <col min="5114" max="5115" width="5.5546875" style="56" customWidth="1"/>
    <col min="5116" max="5116" width="5" style="56" customWidth="1"/>
    <col min="5117" max="5117" width="6.109375" style="56" customWidth="1"/>
    <col min="5118" max="5340" width="11.44140625" style="56"/>
    <col min="5341" max="5341" width="4.88671875" style="56" customWidth="1"/>
    <col min="5342" max="5342" width="4.6640625" style="56" customWidth="1"/>
    <col min="5343" max="5343" width="37.6640625" style="56" customWidth="1"/>
    <col min="5344" max="5344" width="10.88671875" style="56" customWidth="1"/>
    <col min="5345" max="5345" width="4.6640625" style="56" customWidth="1"/>
    <col min="5346" max="5346" width="9.44140625" style="56" customWidth="1"/>
    <col min="5347" max="5347" width="5.33203125" style="56" customWidth="1"/>
    <col min="5348" max="5348" width="6.88671875" style="56" customWidth="1"/>
    <col min="5349" max="5349" width="10" style="56" customWidth="1"/>
    <col min="5350" max="5350" width="4" style="56" bestFit="1" customWidth="1"/>
    <col min="5351" max="5351" width="8.33203125" style="56" customWidth="1"/>
    <col min="5352" max="5352" width="4" style="56" bestFit="1" customWidth="1"/>
    <col min="5353" max="5353" width="7.44140625" style="56" bestFit="1" customWidth="1"/>
    <col min="5354" max="5354" width="10.88671875" style="56" customWidth="1"/>
    <col min="5355" max="5355" width="4" style="56" bestFit="1" customWidth="1"/>
    <col min="5356" max="5356" width="9.5546875" style="56" customWidth="1"/>
    <col min="5357" max="5357" width="3.109375" style="56" bestFit="1" customWidth="1"/>
    <col min="5358" max="5358" width="7.44140625" style="56" bestFit="1" customWidth="1"/>
    <col min="5359" max="5359" width="12.88671875" style="56" customWidth="1"/>
    <col min="5360" max="5360" width="4" style="56" bestFit="1" customWidth="1"/>
    <col min="5361" max="5361" width="9.33203125" style="56" customWidth="1"/>
    <col min="5362" max="5362" width="4" style="56" bestFit="1" customWidth="1"/>
    <col min="5363" max="5363" width="7.44140625" style="56" bestFit="1" customWidth="1"/>
    <col min="5364" max="5364" width="10.109375" style="56" customWidth="1"/>
    <col min="5365" max="5365" width="5.44140625" style="56" customWidth="1"/>
    <col min="5366" max="5366" width="7.88671875" style="56" customWidth="1"/>
    <col min="5367" max="5367" width="4" style="56" customWidth="1"/>
    <col min="5368" max="5368" width="10.6640625" style="56" customWidth="1"/>
    <col min="5369" max="5369" width="11.44140625" style="56"/>
    <col min="5370" max="5371" width="5.5546875" style="56" customWidth="1"/>
    <col min="5372" max="5372" width="5" style="56" customWidth="1"/>
    <col min="5373" max="5373" width="6.109375" style="56" customWidth="1"/>
    <col min="5374" max="5596" width="11.44140625" style="56"/>
    <col min="5597" max="5597" width="4.88671875" style="56" customWidth="1"/>
    <col min="5598" max="5598" width="4.6640625" style="56" customWidth="1"/>
    <col min="5599" max="5599" width="37.6640625" style="56" customWidth="1"/>
    <col min="5600" max="5600" width="10.88671875" style="56" customWidth="1"/>
    <col min="5601" max="5601" width="4.6640625" style="56" customWidth="1"/>
    <col min="5602" max="5602" width="9.44140625" style="56" customWidth="1"/>
    <col min="5603" max="5603" width="5.33203125" style="56" customWidth="1"/>
    <col min="5604" max="5604" width="6.88671875" style="56" customWidth="1"/>
    <col min="5605" max="5605" width="10" style="56" customWidth="1"/>
    <col min="5606" max="5606" width="4" style="56" bestFit="1" customWidth="1"/>
    <col min="5607" max="5607" width="8.33203125" style="56" customWidth="1"/>
    <col min="5608" max="5608" width="4" style="56" bestFit="1" customWidth="1"/>
    <col min="5609" max="5609" width="7.44140625" style="56" bestFit="1" customWidth="1"/>
    <col min="5610" max="5610" width="10.88671875" style="56" customWidth="1"/>
    <col min="5611" max="5611" width="4" style="56" bestFit="1" customWidth="1"/>
    <col min="5612" max="5612" width="9.5546875" style="56" customWidth="1"/>
    <col min="5613" max="5613" width="3.109375" style="56" bestFit="1" customWidth="1"/>
    <col min="5614" max="5614" width="7.44140625" style="56" bestFit="1" customWidth="1"/>
    <col min="5615" max="5615" width="12.88671875" style="56" customWidth="1"/>
    <col min="5616" max="5616" width="4" style="56" bestFit="1" customWidth="1"/>
    <col min="5617" max="5617" width="9.33203125" style="56" customWidth="1"/>
    <col min="5618" max="5618" width="4" style="56" bestFit="1" customWidth="1"/>
    <col min="5619" max="5619" width="7.44140625" style="56" bestFit="1" customWidth="1"/>
    <col min="5620" max="5620" width="10.109375" style="56" customWidth="1"/>
    <col min="5621" max="5621" width="5.44140625" style="56" customWidth="1"/>
    <col min="5622" max="5622" width="7.88671875" style="56" customWidth="1"/>
    <col min="5623" max="5623" width="4" style="56" customWidth="1"/>
    <col min="5624" max="5624" width="10.6640625" style="56" customWidth="1"/>
    <col min="5625" max="5625" width="11.44140625" style="56"/>
    <col min="5626" max="5627" width="5.5546875" style="56" customWidth="1"/>
    <col min="5628" max="5628" width="5" style="56" customWidth="1"/>
    <col min="5629" max="5629" width="6.109375" style="56" customWidth="1"/>
    <col min="5630" max="5852" width="11.44140625" style="56"/>
    <col min="5853" max="5853" width="4.88671875" style="56" customWidth="1"/>
    <col min="5854" max="5854" width="4.6640625" style="56" customWidth="1"/>
    <col min="5855" max="5855" width="37.6640625" style="56" customWidth="1"/>
    <col min="5856" max="5856" width="10.88671875" style="56" customWidth="1"/>
    <col min="5857" max="5857" width="4.6640625" style="56" customWidth="1"/>
    <col min="5858" max="5858" width="9.44140625" style="56" customWidth="1"/>
    <col min="5859" max="5859" width="5.33203125" style="56" customWidth="1"/>
    <col min="5860" max="5860" width="6.88671875" style="56" customWidth="1"/>
    <col min="5861" max="5861" width="10" style="56" customWidth="1"/>
    <col min="5862" max="5862" width="4" style="56" bestFit="1" customWidth="1"/>
    <col min="5863" max="5863" width="8.33203125" style="56" customWidth="1"/>
    <col min="5864" max="5864" width="4" style="56" bestFit="1" customWidth="1"/>
    <col min="5865" max="5865" width="7.44140625" style="56" bestFit="1" customWidth="1"/>
    <col min="5866" max="5866" width="10.88671875" style="56" customWidth="1"/>
    <col min="5867" max="5867" width="4" style="56" bestFit="1" customWidth="1"/>
    <col min="5868" max="5868" width="9.5546875" style="56" customWidth="1"/>
    <col min="5869" max="5869" width="3.109375" style="56" bestFit="1" customWidth="1"/>
    <col min="5870" max="5870" width="7.44140625" style="56" bestFit="1" customWidth="1"/>
    <col min="5871" max="5871" width="12.88671875" style="56" customWidth="1"/>
    <col min="5872" max="5872" width="4" style="56" bestFit="1" customWidth="1"/>
    <col min="5873" max="5873" width="9.33203125" style="56" customWidth="1"/>
    <col min="5874" max="5874" width="4" style="56" bestFit="1" customWidth="1"/>
    <col min="5875" max="5875" width="7.44140625" style="56" bestFit="1" customWidth="1"/>
    <col min="5876" max="5876" width="10.109375" style="56" customWidth="1"/>
    <col min="5877" max="5877" width="5.44140625" style="56" customWidth="1"/>
    <col min="5878" max="5878" width="7.88671875" style="56" customWidth="1"/>
    <col min="5879" max="5879" width="4" style="56" customWidth="1"/>
    <col min="5880" max="5880" width="10.6640625" style="56" customWidth="1"/>
    <col min="5881" max="5881" width="11.44140625" style="56"/>
    <col min="5882" max="5883" width="5.5546875" style="56" customWidth="1"/>
    <col min="5884" max="5884" width="5" style="56" customWidth="1"/>
    <col min="5885" max="5885" width="6.109375" style="56" customWidth="1"/>
    <col min="5886" max="6108" width="11.44140625" style="56"/>
    <col min="6109" max="6109" width="4.88671875" style="56" customWidth="1"/>
    <col min="6110" max="6110" width="4.6640625" style="56" customWidth="1"/>
    <col min="6111" max="6111" width="37.6640625" style="56" customWidth="1"/>
    <col min="6112" max="6112" width="10.88671875" style="56" customWidth="1"/>
    <col min="6113" max="6113" width="4.6640625" style="56" customWidth="1"/>
    <col min="6114" max="6114" width="9.44140625" style="56" customWidth="1"/>
    <col min="6115" max="6115" width="5.33203125" style="56" customWidth="1"/>
    <col min="6116" max="6116" width="6.88671875" style="56" customWidth="1"/>
    <col min="6117" max="6117" width="10" style="56" customWidth="1"/>
    <col min="6118" max="6118" width="4" style="56" bestFit="1" customWidth="1"/>
    <col min="6119" max="6119" width="8.33203125" style="56" customWidth="1"/>
    <col min="6120" max="6120" width="4" style="56" bestFit="1" customWidth="1"/>
    <col min="6121" max="6121" width="7.44140625" style="56" bestFit="1" customWidth="1"/>
    <col min="6122" max="6122" width="10.88671875" style="56" customWidth="1"/>
    <col min="6123" max="6123" width="4" style="56" bestFit="1" customWidth="1"/>
    <col min="6124" max="6124" width="9.5546875" style="56" customWidth="1"/>
    <col min="6125" max="6125" width="3.109375" style="56" bestFit="1" customWidth="1"/>
    <col min="6126" max="6126" width="7.44140625" style="56" bestFit="1" customWidth="1"/>
    <col min="6127" max="6127" width="12.88671875" style="56" customWidth="1"/>
    <col min="6128" max="6128" width="4" style="56" bestFit="1" customWidth="1"/>
    <col min="6129" max="6129" width="9.33203125" style="56" customWidth="1"/>
    <col min="6130" max="6130" width="4" style="56" bestFit="1" customWidth="1"/>
    <col min="6131" max="6131" width="7.44140625" style="56" bestFit="1" customWidth="1"/>
    <col min="6132" max="6132" width="10.109375" style="56" customWidth="1"/>
    <col min="6133" max="6133" width="5.44140625" style="56" customWidth="1"/>
    <col min="6134" max="6134" width="7.88671875" style="56" customWidth="1"/>
    <col min="6135" max="6135" width="4" style="56" customWidth="1"/>
    <col min="6136" max="6136" width="10.6640625" style="56" customWidth="1"/>
    <col min="6137" max="6137" width="11.44140625" style="56"/>
    <col min="6138" max="6139" width="5.5546875" style="56" customWidth="1"/>
    <col min="6140" max="6140" width="5" style="56" customWidth="1"/>
    <col min="6141" max="6141" width="6.109375" style="56" customWidth="1"/>
    <col min="6142" max="6364" width="11.44140625" style="56"/>
    <col min="6365" max="6365" width="4.88671875" style="56" customWidth="1"/>
    <col min="6366" max="6366" width="4.6640625" style="56" customWidth="1"/>
    <col min="6367" max="6367" width="37.6640625" style="56" customWidth="1"/>
    <col min="6368" max="6368" width="10.88671875" style="56" customWidth="1"/>
    <col min="6369" max="6369" width="4.6640625" style="56" customWidth="1"/>
    <col min="6370" max="6370" width="9.44140625" style="56" customWidth="1"/>
    <col min="6371" max="6371" width="5.33203125" style="56" customWidth="1"/>
    <col min="6372" max="6372" width="6.88671875" style="56" customWidth="1"/>
    <col min="6373" max="6373" width="10" style="56" customWidth="1"/>
    <col min="6374" max="6374" width="4" style="56" bestFit="1" customWidth="1"/>
    <col min="6375" max="6375" width="8.33203125" style="56" customWidth="1"/>
    <col min="6376" max="6376" width="4" style="56" bestFit="1" customWidth="1"/>
    <col min="6377" max="6377" width="7.44140625" style="56" bestFit="1" customWidth="1"/>
    <col min="6378" max="6378" width="10.88671875" style="56" customWidth="1"/>
    <col min="6379" max="6379" width="4" style="56" bestFit="1" customWidth="1"/>
    <col min="6380" max="6380" width="9.5546875" style="56" customWidth="1"/>
    <col min="6381" max="6381" width="3.109375" style="56" bestFit="1" customWidth="1"/>
    <col min="6382" max="6382" width="7.44140625" style="56" bestFit="1" customWidth="1"/>
    <col min="6383" max="6383" width="12.88671875" style="56" customWidth="1"/>
    <col min="6384" max="6384" width="4" style="56" bestFit="1" customWidth="1"/>
    <col min="6385" max="6385" width="9.33203125" style="56" customWidth="1"/>
    <col min="6386" max="6386" width="4" style="56" bestFit="1" customWidth="1"/>
    <col min="6387" max="6387" width="7.44140625" style="56" bestFit="1" customWidth="1"/>
    <col min="6388" max="6388" width="10.109375" style="56" customWidth="1"/>
    <col min="6389" max="6389" width="5.44140625" style="56" customWidth="1"/>
    <col min="6390" max="6390" width="7.88671875" style="56" customWidth="1"/>
    <col min="6391" max="6391" width="4" style="56" customWidth="1"/>
    <col min="6392" max="6392" width="10.6640625" style="56" customWidth="1"/>
    <col min="6393" max="6393" width="11.44140625" style="56"/>
    <col min="6394" max="6395" width="5.5546875" style="56" customWidth="1"/>
    <col min="6396" max="6396" width="5" style="56" customWidth="1"/>
    <col min="6397" max="6397" width="6.109375" style="56" customWidth="1"/>
    <col min="6398" max="6620" width="11.44140625" style="56"/>
    <col min="6621" max="6621" width="4.88671875" style="56" customWidth="1"/>
    <col min="6622" max="6622" width="4.6640625" style="56" customWidth="1"/>
    <col min="6623" max="6623" width="37.6640625" style="56" customWidth="1"/>
    <col min="6624" max="6624" width="10.88671875" style="56" customWidth="1"/>
    <col min="6625" max="6625" width="4.6640625" style="56" customWidth="1"/>
    <col min="6626" max="6626" width="9.44140625" style="56" customWidth="1"/>
    <col min="6627" max="6627" width="5.33203125" style="56" customWidth="1"/>
    <col min="6628" max="6628" width="6.88671875" style="56" customWidth="1"/>
    <col min="6629" max="6629" width="10" style="56" customWidth="1"/>
    <col min="6630" max="6630" width="4" style="56" bestFit="1" customWidth="1"/>
    <col min="6631" max="6631" width="8.33203125" style="56" customWidth="1"/>
    <col min="6632" max="6632" width="4" style="56" bestFit="1" customWidth="1"/>
    <col min="6633" max="6633" width="7.44140625" style="56" bestFit="1" customWidth="1"/>
    <col min="6634" max="6634" width="10.88671875" style="56" customWidth="1"/>
    <col min="6635" max="6635" width="4" style="56" bestFit="1" customWidth="1"/>
    <col min="6636" max="6636" width="9.5546875" style="56" customWidth="1"/>
    <col min="6637" max="6637" width="3.109375" style="56" bestFit="1" customWidth="1"/>
    <col min="6638" max="6638" width="7.44140625" style="56" bestFit="1" customWidth="1"/>
    <col min="6639" max="6639" width="12.88671875" style="56" customWidth="1"/>
    <col min="6640" max="6640" width="4" style="56" bestFit="1" customWidth="1"/>
    <col min="6641" max="6641" width="9.33203125" style="56" customWidth="1"/>
    <col min="6642" max="6642" width="4" style="56" bestFit="1" customWidth="1"/>
    <col min="6643" max="6643" width="7.44140625" style="56" bestFit="1" customWidth="1"/>
    <col min="6644" max="6644" width="10.109375" style="56" customWidth="1"/>
    <col min="6645" max="6645" width="5.44140625" style="56" customWidth="1"/>
    <col min="6646" max="6646" width="7.88671875" style="56" customWidth="1"/>
    <col min="6647" max="6647" width="4" style="56" customWidth="1"/>
    <col min="6648" max="6648" width="10.6640625" style="56" customWidth="1"/>
    <col min="6649" max="6649" width="11.44140625" style="56"/>
    <col min="6650" max="6651" width="5.5546875" style="56" customWidth="1"/>
    <col min="6652" max="6652" width="5" style="56" customWidth="1"/>
    <col min="6653" max="6653" width="6.109375" style="56" customWidth="1"/>
    <col min="6654" max="6876" width="11.44140625" style="56"/>
    <col min="6877" max="6877" width="4.88671875" style="56" customWidth="1"/>
    <col min="6878" max="6878" width="4.6640625" style="56" customWidth="1"/>
    <col min="6879" max="6879" width="37.6640625" style="56" customWidth="1"/>
    <col min="6880" max="6880" width="10.88671875" style="56" customWidth="1"/>
    <col min="6881" max="6881" width="4.6640625" style="56" customWidth="1"/>
    <col min="6882" max="6882" width="9.44140625" style="56" customWidth="1"/>
    <col min="6883" max="6883" width="5.33203125" style="56" customWidth="1"/>
    <col min="6884" max="6884" width="6.88671875" style="56" customWidth="1"/>
    <col min="6885" max="6885" width="10" style="56" customWidth="1"/>
    <col min="6886" max="6886" width="4" style="56" bestFit="1" customWidth="1"/>
    <col min="6887" max="6887" width="8.33203125" style="56" customWidth="1"/>
    <col min="6888" max="6888" width="4" style="56" bestFit="1" customWidth="1"/>
    <col min="6889" max="6889" width="7.44140625" style="56" bestFit="1" customWidth="1"/>
    <col min="6890" max="6890" width="10.88671875" style="56" customWidth="1"/>
    <col min="6891" max="6891" width="4" style="56" bestFit="1" customWidth="1"/>
    <col min="6892" max="6892" width="9.5546875" style="56" customWidth="1"/>
    <col min="6893" max="6893" width="3.109375" style="56" bestFit="1" customWidth="1"/>
    <col min="6894" max="6894" width="7.44140625" style="56" bestFit="1" customWidth="1"/>
    <col min="6895" max="6895" width="12.88671875" style="56" customWidth="1"/>
    <col min="6896" max="6896" width="4" style="56" bestFit="1" customWidth="1"/>
    <col min="6897" max="6897" width="9.33203125" style="56" customWidth="1"/>
    <col min="6898" max="6898" width="4" style="56" bestFit="1" customWidth="1"/>
    <col min="6899" max="6899" width="7.44140625" style="56" bestFit="1" customWidth="1"/>
    <col min="6900" max="6900" width="10.109375" style="56" customWidth="1"/>
    <col min="6901" max="6901" width="5.44140625" style="56" customWidth="1"/>
    <col min="6902" max="6902" width="7.88671875" style="56" customWidth="1"/>
    <col min="6903" max="6903" width="4" style="56" customWidth="1"/>
    <col min="6904" max="6904" width="10.6640625" style="56" customWidth="1"/>
    <col min="6905" max="6905" width="11.44140625" style="56"/>
    <col min="6906" max="6907" width="5.5546875" style="56" customWidth="1"/>
    <col min="6908" max="6908" width="5" style="56" customWidth="1"/>
    <col min="6909" max="6909" width="6.109375" style="56" customWidth="1"/>
    <col min="6910" max="7132" width="11.44140625" style="56"/>
    <col min="7133" max="7133" width="4.88671875" style="56" customWidth="1"/>
    <col min="7134" max="7134" width="4.6640625" style="56" customWidth="1"/>
    <col min="7135" max="7135" width="37.6640625" style="56" customWidth="1"/>
    <col min="7136" max="7136" width="10.88671875" style="56" customWidth="1"/>
    <col min="7137" max="7137" width="4.6640625" style="56" customWidth="1"/>
    <col min="7138" max="7138" width="9.44140625" style="56" customWidth="1"/>
    <col min="7139" max="7139" width="5.33203125" style="56" customWidth="1"/>
    <col min="7140" max="7140" width="6.88671875" style="56" customWidth="1"/>
    <col min="7141" max="7141" width="10" style="56" customWidth="1"/>
    <col min="7142" max="7142" width="4" style="56" bestFit="1" customWidth="1"/>
    <col min="7143" max="7143" width="8.33203125" style="56" customWidth="1"/>
    <col min="7144" max="7144" width="4" style="56" bestFit="1" customWidth="1"/>
    <col min="7145" max="7145" width="7.44140625" style="56" bestFit="1" customWidth="1"/>
    <col min="7146" max="7146" width="10.88671875" style="56" customWidth="1"/>
    <col min="7147" max="7147" width="4" style="56" bestFit="1" customWidth="1"/>
    <col min="7148" max="7148" width="9.5546875" style="56" customWidth="1"/>
    <col min="7149" max="7149" width="3.109375" style="56" bestFit="1" customWidth="1"/>
    <col min="7150" max="7150" width="7.44140625" style="56" bestFit="1" customWidth="1"/>
    <col min="7151" max="7151" width="12.88671875" style="56" customWidth="1"/>
    <col min="7152" max="7152" width="4" style="56" bestFit="1" customWidth="1"/>
    <col min="7153" max="7153" width="9.33203125" style="56" customWidth="1"/>
    <col min="7154" max="7154" width="4" style="56" bestFit="1" customWidth="1"/>
    <col min="7155" max="7155" width="7.44140625" style="56" bestFit="1" customWidth="1"/>
    <col min="7156" max="7156" width="10.109375" style="56" customWidth="1"/>
    <col min="7157" max="7157" width="5.44140625" style="56" customWidth="1"/>
    <col min="7158" max="7158" width="7.88671875" style="56" customWidth="1"/>
    <col min="7159" max="7159" width="4" style="56" customWidth="1"/>
    <col min="7160" max="7160" width="10.6640625" style="56" customWidth="1"/>
    <col min="7161" max="7161" width="11.44140625" style="56"/>
    <col min="7162" max="7163" width="5.5546875" style="56" customWidth="1"/>
    <col min="7164" max="7164" width="5" style="56" customWidth="1"/>
    <col min="7165" max="7165" width="6.109375" style="56" customWidth="1"/>
    <col min="7166" max="7388" width="11.44140625" style="56"/>
    <col min="7389" max="7389" width="4.88671875" style="56" customWidth="1"/>
    <col min="7390" max="7390" width="4.6640625" style="56" customWidth="1"/>
    <col min="7391" max="7391" width="37.6640625" style="56" customWidth="1"/>
    <col min="7392" max="7392" width="10.88671875" style="56" customWidth="1"/>
    <col min="7393" max="7393" width="4.6640625" style="56" customWidth="1"/>
    <col min="7394" max="7394" width="9.44140625" style="56" customWidth="1"/>
    <col min="7395" max="7395" width="5.33203125" style="56" customWidth="1"/>
    <col min="7396" max="7396" width="6.88671875" style="56" customWidth="1"/>
    <col min="7397" max="7397" width="10" style="56" customWidth="1"/>
    <col min="7398" max="7398" width="4" style="56" bestFit="1" customWidth="1"/>
    <col min="7399" max="7399" width="8.33203125" style="56" customWidth="1"/>
    <col min="7400" max="7400" width="4" style="56" bestFit="1" customWidth="1"/>
    <col min="7401" max="7401" width="7.44140625" style="56" bestFit="1" customWidth="1"/>
    <col min="7402" max="7402" width="10.88671875" style="56" customWidth="1"/>
    <col min="7403" max="7403" width="4" style="56" bestFit="1" customWidth="1"/>
    <col min="7404" max="7404" width="9.5546875" style="56" customWidth="1"/>
    <col min="7405" max="7405" width="3.109375" style="56" bestFit="1" customWidth="1"/>
    <col min="7406" max="7406" width="7.44140625" style="56" bestFit="1" customWidth="1"/>
    <col min="7407" max="7407" width="12.88671875" style="56" customWidth="1"/>
    <col min="7408" max="7408" width="4" style="56" bestFit="1" customWidth="1"/>
    <col min="7409" max="7409" width="9.33203125" style="56" customWidth="1"/>
    <col min="7410" max="7410" width="4" style="56" bestFit="1" customWidth="1"/>
    <col min="7411" max="7411" width="7.44140625" style="56" bestFit="1" customWidth="1"/>
    <col min="7412" max="7412" width="10.109375" style="56" customWidth="1"/>
    <col min="7413" max="7413" width="5.44140625" style="56" customWidth="1"/>
    <col min="7414" max="7414" width="7.88671875" style="56" customWidth="1"/>
    <col min="7415" max="7415" width="4" style="56" customWidth="1"/>
    <col min="7416" max="7416" width="10.6640625" style="56" customWidth="1"/>
    <col min="7417" max="7417" width="11.44140625" style="56"/>
    <col min="7418" max="7419" width="5.5546875" style="56" customWidth="1"/>
    <col min="7420" max="7420" width="5" style="56" customWidth="1"/>
    <col min="7421" max="7421" width="6.109375" style="56" customWidth="1"/>
    <col min="7422" max="7644" width="11.44140625" style="56"/>
    <col min="7645" max="7645" width="4.88671875" style="56" customWidth="1"/>
    <col min="7646" max="7646" width="4.6640625" style="56" customWidth="1"/>
    <col min="7647" max="7647" width="37.6640625" style="56" customWidth="1"/>
    <col min="7648" max="7648" width="10.88671875" style="56" customWidth="1"/>
    <col min="7649" max="7649" width="4.6640625" style="56" customWidth="1"/>
    <col min="7650" max="7650" width="9.44140625" style="56" customWidth="1"/>
    <col min="7651" max="7651" width="5.33203125" style="56" customWidth="1"/>
    <col min="7652" max="7652" width="6.88671875" style="56" customWidth="1"/>
    <col min="7653" max="7653" width="10" style="56" customWidth="1"/>
    <col min="7654" max="7654" width="4" style="56" bestFit="1" customWidth="1"/>
    <col min="7655" max="7655" width="8.33203125" style="56" customWidth="1"/>
    <col min="7656" max="7656" width="4" style="56" bestFit="1" customWidth="1"/>
    <col min="7657" max="7657" width="7.44140625" style="56" bestFit="1" customWidth="1"/>
    <col min="7658" max="7658" width="10.88671875" style="56" customWidth="1"/>
    <col min="7659" max="7659" width="4" style="56" bestFit="1" customWidth="1"/>
    <col min="7660" max="7660" width="9.5546875" style="56" customWidth="1"/>
    <col min="7661" max="7661" width="3.109375" style="56" bestFit="1" customWidth="1"/>
    <col min="7662" max="7662" width="7.44140625" style="56" bestFit="1" customWidth="1"/>
    <col min="7663" max="7663" width="12.88671875" style="56" customWidth="1"/>
    <col min="7664" max="7664" width="4" style="56" bestFit="1" customWidth="1"/>
    <col min="7665" max="7665" width="9.33203125" style="56" customWidth="1"/>
    <col min="7666" max="7666" width="4" style="56" bestFit="1" customWidth="1"/>
    <col min="7667" max="7667" width="7.44140625" style="56" bestFit="1" customWidth="1"/>
    <col min="7668" max="7668" width="10.109375" style="56" customWidth="1"/>
    <col min="7669" max="7669" width="5.44140625" style="56" customWidth="1"/>
    <col min="7670" max="7670" width="7.88671875" style="56" customWidth="1"/>
    <col min="7671" max="7671" width="4" style="56" customWidth="1"/>
    <col min="7672" max="7672" width="10.6640625" style="56" customWidth="1"/>
    <col min="7673" max="7673" width="11.44140625" style="56"/>
    <col min="7674" max="7675" width="5.5546875" style="56" customWidth="1"/>
    <col min="7676" max="7676" width="5" style="56" customWidth="1"/>
    <col min="7677" max="7677" width="6.109375" style="56" customWidth="1"/>
    <col min="7678" max="7900" width="11.44140625" style="56"/>
    <col min="7901" max="7901" width="4.88671875" style="56" customWidth="1"/>
    <col min="7902" max="7902" width="4.6640625" style="56" customWidth="1"/>
    <col min="7903" max="7903" width="37.6640625" style="56" customWidth="1"/>
    <col min="7904" max="7904" width="10.88671875" style="56" customWidth="1"/>
    <col min="7905" max="7905" width="4.6640625" style="56" customWidth="1"/>
    <col min="7906" max="7906" width="9.44140625" style="56" customWidth="1"/>
    <col min="7907" max="7907" width="5.33203125" style="56" customWidth="1"/>
    <col min="7908" max="7908" width="6.88671875" style="56" customWidth="1"/>
    <col min="7909" max="7909" width="10" style="56" customWidth="1"/>
    <col min="7910" max="7910" width="4" style="56" bestFit="1" customWidth="1"/>
    <col min="7911" max="7911" width="8.33203125" style="56" customWidth="1"/>
    <col min="7912" max="7912" width="4" style="56" bestFit="1" customWidth="1"/>
    <col min="7913" max="7913" width="7.44140625" style="56" bestFit="1" customWidth="1"/>
    <col min="7914" max="7914" width="10.88671875" style="56" customWidth="1"/>
    <col min="7915" max="7915" width="4" style="56" bestFit="1" customWidth="1"/>
    <col min="7916" max="7916" width="9.5546875" style="56" customWidth="1"/>
    <col min="7917" max="7917" width="3.109375" style="56" bestFit="1" customWidth="1"/>
    <col min="7918" max="7918" width="7.44140625" style="56" bestFit="1" customWidth="1"/>
    <col min="7919" max="7919" width="12.88671875" style="56" customWidth="1"/>
    <col min="7920" max="7920" width="4" style="56" bestFit="1" customWidth="1"/>
    <col min="7921" max="7921" width="9.33203125" style="56" customWidth="1"/>
    <col min="7922" max="7922" width="4" style="56" bestFit="1" customWidth="1"/>
    <col min="7923" max="7923" width="7.44140625" style="56" bestFit="1" customWidth="1"/>
    <col min="7924" max="7924" width="10.109375" style="56" customWidth="1"/>
    <col min="7925" max="7925" width="5.44140625" style="56" customWidth="1"/>
    <col min="7926" max="7926" width="7.88671875" style="56" customWidth="1"/>
    <col min="7927" max="7927" width="4" style="56" customWidth="1"/>
    <col min="7928" max="7928" width="10.6640625" style="56" customWidth="1"/>
    <col min="7929" max="7929" width="11.44140625" style="56"/>
    <col min="7930" max="7931" width="5.5546875" style="56" customWidth="1"/>
    <col min="7932" max="7932" width="5" style="56" customWidth="1"/>
    <col min="7933" max="7933" width="6.109375" style="56" customWidth="1"/>
    <col min="7934" max="8156" width="11.44140625" style="56"/>
    <col min="8157" max="8157" width="4.88671875" style="56" customWidth="1"/>
    <col min="8158" max="8158" width="4.6640625" style="56" customWidth="1"/>
    <col min="8159" max="8159" width="37.6640625" style="56" customWidth="1"/>
    <col min="8160" max="8160" width="10.88671875" style="56" customWidth="1"/>
    <col min="8161" max="8161" width="4.6640625" style="56" customWidth="1"/>
    <col min="8162" max="8162" width="9.44140625" style="56" customWidth="1"/>
    <col min="8163" max="8163" width="5.33203125" style="56" customWidth="1"/>
    <col min="8164" max="8164" width="6.88671875" style="56" customWidth="1"/>
    <col min="8165" max="8165" width="10" style="56" customWidth="1"/>
    <col min="8166" max="8166" width="4" style="56" bestFit="1" customWidth="1"/>
    <col min="8167" max="8167" width="8.33203125" style="56" customWidth="1"/>
    <col min="8168" max="8168" width="4" style="56" bestFit="1" customWidth="1"/>
    <col min="8169" max="8169" width="7.44140625" style="56" bestFit="1" customWidth="1"/>
    <col min="8170" max="8170" width="10.88671875" style="56" customWidth="1"/>
    <col min="8171" max="8171" width="4" style="56" bestFit="1" customWidth="1"/>
    <col min="8172" max="8172" width="9.5546875" style="56" customWidth="1"/>
    <col min="8173" max="8173" width="3.109375" style="56" bestFit="1" customWidth="1"/>
    <col min="8174" max="8174" width="7.44140625" style="56" bestFit="1" customWidth="1"/>
    <col min="8175" max="8175" width="12.88671875" style="56" customWidth="1"/>
    <col min="8176" max="8176" width="4" style="56" bestFit="1" customWidth="1"/>
    <col min="8177" max="8177" width="9.33203125" style="56" customWidth="1"/>
    <col min="8178" max="8178" width="4" style="56" bestFit="1" customWidth="1"/>
    <col min="8179" max="8179" width="7.44140625" style="56" bestFit="1" customWidth="1"/>
    <col min="8180" max="8180" width="10.109375" style="56" customWidth="1"/>
    <col min="8181" max="8181" width="5.44140625" style="56" customWidth="1"/>
    <col min="8182" max="8182" width="7.88671875" style="56" customWidth="1"/>
    <col min="8183" max="8183" width="4" style="56" customWidth="1"/>
    <col min="8184" max="8184" width="10.6640625" style="56" customWidth="1"/>
    <col min="8185" max="8185" width="11.44140625" style="56"/>
    <col min="8186" max="8187" width="5.5546875" style="56" customWidth="1"/>
    <col min="8188" max="8188" width="5" style="56" customWidth="1"/>
    <col min="8189" max="8189" width="6.109375" style="56" customWidth="1"/>
    <col min="8190" max="8412" width="11.44140625" style="56"/>
    <col min="8413" max="8413" width="4.88671875" style="56" customWidth="1"/>
    <col min="8414" max="8414" width="4.6640625" style="56" customWidth="1"/>
    <col min="8415" max="8415" width="37.6640625" style="56" customWidth="1"/>
    <col min="8416" max="8416" width="10.88671875" style="56" customWidth="1"/>
    <col min="8417" max="8417" width="4.6640625" style="56" customWidth="1"/>
    <col min="8418" max="8418" width="9.44140625" style="56" customWidth="1"/>
    <col min="8419" max="8419" width="5.33203125" style="56" customWidth="1"/>
    <col min="8420" max="8420" width="6.88671875" style="56" customWidth="1"/>
    <col min="8421" max="8421" width="10" style="56" customWidth="1"/>
    <col min="8422" max="8422" width="4" style="56" bestFit="1" customWidth="1"/>
    <col min="8423" max="8423" width="8.33203125" style="56" customWidth="1"/>
    <col min="8424" max="8424" width="4" style="56" bestFit="1" customWidth="1"/>
    <col min="8425" max="8425" width="7.44140625" style="56" bestFit="1" customWidth="1"/>
    <col min="8426" max="8426" width="10.88671875" style="56" customWidth="1"/>
    <col min="8427" max="8427" width="4" style="56" bestFit="1" customWidth="1"/>
    <col min="8428" max="8428" width="9.5546875" style="56" customWidth="1"/>
    <col min="8429" max="8429" width="3.109375" style="56" bestFit="1" customWidth="1"/>
    <col min="8430" max="8430" width="7.44140625" style="56" bestFit="1" customWidth="1"/>
    <col min="8431" max="8431" width="12.88671875" style="56" customWidth="1"/>
    <col min="8432" max="8432" width="4" style="56" bestFit="1" customWidth="1"/>
    <col min="8433" max="8433" width="9.33203125" style="56" customWidth="1"/>
    <col min="8434" max="8434" width="4" style="56" bestFit="1" customWidth="1"/>
    <col min="8435" max="8435" width="7.44140625" style="56" bestFit="1" customWidth="1"/>
    <col min="8436" max="8436" width="10.109375" style="56" customWidth="1"/>
    <col min="8437" max="8437" width="5.44140625" style="56" customWidth="1"/>
    <col min="8438" max="8438" width="7.88671875" style="56" customWidth="1"/>
    <col min="8439" max="8439" width="4" style="56" customWidth="1"/>
    <col min="8440" max="8440" width="10.6640625" style="56" customWidth="1"/>
    <col min="8441" max="8441" width="11.44140625" style="56"/>
    <col min="8442" max="8443" width="5.5546875" style="56" customWidth="1"/>
    <col min="8444" max="8444" width="5" style="56" customWidth="1"/>
    <col min="8445" max="8445" width="6.109375" style="56" customWidth="1"/>
    <col min="8446" max="8668" width="11.44140625" style="56"/>
    <col min="8669" max="8669" width="4.88671875" style="56" customWidth="1"/>
    <col min="8670" max="8670" width="4.6640625" style="56" customWidth="1"/>
    <col min="8671" max="8671" width="37.6640625" style="56" customWidth="1"/>
    <col min="8672" max="8672" width="10.88671875" style="56" customWidth="1"/>
    <col min="8673" max="8673" width="4.6640625" style="56" customWidth="1"/>
    <col min="8674" max="8674" width="9.44140625" style="56" customWidth="1"/>
    <col min="8675" max="8675" width="5.33203125" style="56" customWidth="1"/>
    <col min="8676" max="8676" width="6.88671875" style="56" customWidth="1"/>
    <col min="8677" max="8677" width="10" style="56" customWidth="1"/>
    <col min="8678" max="8678" width="4" style="56" bestFit="1" customWidth="1"/>
    <col min="8679" max="8679" width="8.33203125" style="56" customWidth="1"/>
    <col min="8680" max="8680" width="4" style="56" bestFit="1" customWidth="1"/>
    <col min="8681" max="8681" width="7.44140625" style="56" bestFit="1" customWidth="1"/>
    <col min="8682" max="8682" width="10.88671875" style="56" customWidth="1"/>
    <col min="8683" max="8683" width="4" style="56" bestFit="1" customWidth="1"/>
    <col min="8684" max="8684" width="9.5546875" style="56" customWidth="1"/>
    <col min="8685" max="8685" width="3.109375" style="56" bestFit="1" customWidth="1"/>
    <col min="8686" max="8686" width="7.44140625" style="56" bestFit="1" customWidth="1"/>
    <col min="8687" max="8687" width="12.88671875" style="56" customWidth="1"/>
    <col min="8688" max="8688" width="4" style="56" bestFit="1" customWidth="1"/>
    <col min="8689" max="8689" width="9.33203125" style="56" customWidth="1"/>
    <col min="8690" max="8690" width="4" style="56" bestFit="1" customWidth="1"/>
    <col min="8691" max="8691" width="7.44140625" style="56" bestFit="1" customWidth="1"/>
    <col min="8692" max="8692" width="10.109375" style="56" customWidth="1"/>
    <col min="8693" max="8693" width="5.44140625" style="56" customWidth="1"/>
    <col min="8694" max="8694" width="7.88671875" style="56" customWidth="1"/>
    <col min="8695" max="8695" width="4" style="56" customWidth="1"/>
    <col min="8696" max="8696" width="10.6640625" style="56" customWidth="1"/>
    <col min="8697" max="8697" width="11.44140625" style="56"/>
    <col min="8698" max="8699" width="5.5546875" style="56" customWidth="1"/>
    <col min="8700" max="8700" width="5" style="56" customWidth="1"/>
    <col min="8701" max="8701" width="6.109375" style="56" customWidth="1"/>
    <col min="8702" max="8924" width="11.44140625" style="56"/>
    <col min="8925" max="8925" width="4.88671875" style="56" customWidth="1"/>
    <col min="8926" max="8926" width="4.6640625" style="56" customWidth="1"/>
    <col min="8927" max="8927" width="37.6640625" style="56" customWidth="1"/>
    <col min="8928" max="8928" width="10.88671875" style="56" customWidth="1"/>
    <col min="8929" max="8929" width="4.6640625" style="56" customWidth="1"/>
    <col min="8930" max="8930" width="9.44140625" style="56" customWidth="1"/>
    <col min="8931" max="8931" width="5.33203125" style="56" customWidth="1"/>
    <col min="8932" max="8932" width="6.88671875" style="56" customWidth="1"/>
    <col min="8933" max="8933" width="10" style="56" customWidth="1"/>
    <col min="8934" max="8934" width="4" style="56" bestFit="1" customWidth="1"/>
    <col min="8935" max="8935" width="8.33203125" style="56" customWidth="1"/>
    <col min="8936" max="8936" width="4" style="56" bestFit="1" customWidth="1"/>
    <col min="8937" max="8937" width="7.44140625" style="56" bestFit="1" customWidth="1"/>
    <col min="8938" max="8938" width="10.88671875" style="56" customWidth="1"/>
    <col min="8939" max="8939" width="4" style="56" bestFit="1" customWidth="1"/>
    <col min="8940" max="8940" width="9.5546875" style="56" customWidth="1"/>
    <col min="8941" max="8941" width="3.109375" style="56" bestFit="1" customWidth="1"/>
    <col min="8942" max="8942" width="7.44140625" style="56" bestFit="1" customWidth="1"/>
    <col min="8943" max="8943" width="12.88671875" style="56" customWidth="1"/>
    <col min="8944" max="8944" width="4" style="56" bestFit="1" customWidth="1"/>
    <col min="8945" max="8945" width="9.33203125" style="56" customWidth="1"/>
    <col min="8946" max="8946" width="4" style="56" bestFit="1" customWidth="1"/>
    <col min="8947" max="8947" width="7.44140625" style="56" bestFit="1" customWidth="1"/>
    <col min="8948" max="8948" width="10.109375" style="56" customWidth="1"/>
    <col min="8949" max="8949" width="5.44140625" style="56" customWidth="1"/>
    <col min="8950" max="8950" width="7.88671875" style="56" customWidth="1"/>
    <col min="8951" max="8951" width="4" style="56" customWidth="1"/>
    <col min="8952" max="8952" width="10.6640625" style="56" customWidth="1"/>
    <col min="8953" max="8953" width="11.44140625" style="56"/>
    <col min="8954" max="8955" width="5.5546875" style="56" customWidth="1"/>
    <col min="8956" max="8956" width="5" style="56" customWidth="1"/>
    <col min="8957" max="8957" width="6.109375" style="56" customWidth="1"/>
    <col min="8958" max="9180" width="11.44140625" style="56"/>
    <col min="9181" max="9181" width="4.88671875" style="56" customWidth="1"/>
    <col min="9182" max="9182" width="4.6640625" style="56" customWidth="1"/>
    <col min="9183" max="9183" width="37.6640625" style="56" customWidth="1"/>
    <col min="9184" max="9184" width="10.88671875" style="56" customWidth="1"/>
    <col min="9185" max="9185" width="4.6640625" style="56" customWidth="1"/>
    <col min="9186" max="9186" width="9.44140625" style="56" customWidth="1"/>
    <col min="9187" max="9187" width="5.33203125" style="56" customWidth="1"/>
    <col min="9188" max="9188" width="6.88671875" style="56" customWidth="1"/>
    <col min="9189" max="9189" width="10" style="56" customWidth="1"/>
    <col min="9190" max="9190" width="4" style="56" bestFit="1" customWidth="1"/>
    <col min="9191" max="9191" width="8.33203125" style="56" customWidth="1"/>
    <col min="9192" max="9192" width="4" style="56" bestFit="1" customWidth="1"/>
    <col min="9193" max="9193" width="7.44140625" style="56" bestFit="1" customWidth="1"/>
    <col min="9194" max="9194" width="10.88671875" style="56" customWidth="1"/>
    <col min="9195" max="9195" width="4" style="56" bestFit="1" customWidth="1"/>
    <col min="9196" max="9196" width="9.5546875" style="56" customWidth="1"/>
    <col min="9197" max="9197" width="3.109375" style="56" bestFit="1" customWidth="1"/>
    <col min="9198" max="9198" width="7.44140625" style="56" bestFit="1" customWidth="1"/>
    <col min="9199" max="9199" width="12.88671875" style="56" customWidth="1"/>
    <col min="9200" max="9200" width="4" style="56" bestFit="1" customWidth="1"/>
    <col min="9201" max="9201" width="9.33203125" style="56" customWidth="1"/>
    <col min="9202" max="9202" width="4" style="56" bestFit="1" customWidth="1"/>
    <col min="9203" max="9203" width="7.44140625" style="56" bestFit="1" customWidth="1"/>
    <col min="9204" max="9204" width="10.109375" style="56" customWidth="1"/>
    <col min="9205" max="9205" width="5.44140625" style="56" customWidth="1"/>
    <col min="9206" max="9206" width="7.88671875" style="56" customWidth="1"/>
    <col min="9207" max="9207" width="4" style="56" customWidth="1"/>
    <col min="9208" max="9208" width="10.6640625" style="56" customWidth="1"/>
    <col min="9209" max="9209" width="11.44140625" style="56"/>
    <col min="9210" max="9211" width="5.5546875" style="56" customWidth="1"/>
    <col min="9212" max="9212" width="5" style="56" customWidth="1"/>
    <col min="9213" max="9213" width="6.109375" style="56" customWidth="1"/>
    <col min="9214" max="9436" width="11.44140625" style="56"/>
    <col min="9437" max="9437" width="4.88671875" style="56" customWidth="1"/>
    <col min="9438" max="9438" width="4.6640625" style="56" customWidth="1"/>
    <col min="9439" max="9439" width="37.6640625" style="56" customWidth="1"/>
    <col min="9440" max="9440" width="10.88671875" style="56" customWidth="1"/>
    <col min="9441" max="9441" width="4.6640625" style="56" customWidth="1"/>
    <col min="9442" max="9442" width="9.44140625" style="56" customWidth="1"/>
    <col min="9443" max="9443" width="5.33203125" style="56" customWidth="1"/>
    <col min="9444" max="9444" width="6.88671875" style="56" customWidth="1"/>
    <col min="9445" max="9445" width="10" style="56" customWidth="1"/>
    <col min="9446" max="9446" width="4" style="56" bestFit="1" customWidth="1"/>
    <col min="9447" max="9447" width="8.33203125" style="56" customWidth="1"/>
    <col min="9448" max="9448" width="4" style="56" bestFit="1" customWidth="1"/>
    <col min="9449" max="9449" width="7.44140625" style="56" bestFit="1" customWidth="1"/>
    <col min="9450" max="9450" width="10.88671875" style="56" customWidth="1"/>
    <col min="9451" max="9451" width="4" style="56" bestFit="1" customWidth="1"/>
    <col min="9452" max="9452" width="9.5546875" style="56" customWidth="1"/>
    <col min="9453" max="9453" width="3.109375" style="56" bestFit="1" customWidth="1"/>
    <col min="9454" max="9454" width="7.44140625" style="56" bestFit="1" customWidth="1"/>
    <col min="9455" max="9455" width="12.88671875" style="56" customWidth="1"/>
    <col min="9456" max="9456" width="4" style="56" bestFit="1" customWidth="1"/>
    <col min="9457" max="9457" width="9.33203125" style="56" customWidth="1"/>
    <col min="9458" max="9458" width="4" style="56" bestFit="1" customWidth="1"/>
    <col min="9459" max="9459" width="7.44140625" style="56" bestFit="1" customWidth="1"/>
    <col min="9460" max="9460" width="10.109375" style="56" customWidth="1"/>
    <col min="9461" max="9461" width="5.44140625" style="56" customWidth="1"/>
    <col min="9462" max="9462" width="7.88671875" style="56" customWidth="1"/>
    <col min="9463" max="9463" width="4" style="56" customWidth="1"/>
    <col min="9464" max="9464" width="10.6640625" style="56" customWidth="1"/>
    <col min="9465" max="9465" width="11.44140625" style="56"/>
    <col min="9466" max="9467" width="5.5546875" style="56" customWidth="1"/>
    <col min="9468" max="9468" width="5" style="56" customWidth="1"/>
    <col min="9469" max="9469" width="6.109375" style="56" customWidth="1"/>
    <col min="9470" max="9692" width="11.44140625" style="56"/>
    <col min="9693" max="9693" width="4.88671875" style="56" customWidth="1"/>
    <col min="9694" max="9694" width="4.6640625" style="56" customWidth="1"/>
    <col min="9695" max="9695" width="37.6640625" style="56" customWidth="1"/>
    <col min="9696" max="9696" width="10.88671875" style="56" customWidth="1"/>
    <col min="9697" max="9697" width="4.6640625" style="56" customWidth="1"/>
    <col min="9698" max="9698" width="9.44140625" style="56" customWidth="1"/>
    <col min="9699" max="9699" width="5.33203125" style="56" customWidth="1"/>
    <col min="9700" max="9700" width="6.88671875" style="56" customWidth="1"/>
    <col min="9701" max="9701" width="10" style="56" customWidth="1"/>
    <col min="9702" max="9702" width="4" style="56" bestFit="1" customWidth="1"/>
    <col min="9703" max="9703" width="8.33203125" style="56" customWidth="1"/>
    <col min="9704" max="9704" width="4" style="56" bestFit="1" customWidth="1"/>
    <col min="9705" max="9705" width="7.44140625" style="56" bestFit="1" customWidth="1"/>
    <col min="9706" max="9706" width="10.88671875" style="56" customWidth="1"/>
    <col min="9707" max="9707" width="4" style="56" bestFit="1" customWidth="1"/>
    <col min="9708" max="9708" width="9.5546875" style="56" customWidth="1"/>
    <col min="9709" max="9709" width="3.109375" style="56" bestFit="1" customWidth="1"/>
    <col min="9710" max="9710" width="7.44140625" style="56" bestFit="1" customWidth="1"/>
    <col min="9711" max="9711" width="12.88671875" style="56" customWidth="1"/>
    <col min="9712" max="9712" width="4" style="56" bestFit="1" customWidth="1"/>
    <col min="9713" max="9713" width="9.33203125" style="56" customWidth="1"/>
    <col min="9714" max="9714" width="4" style="56" bestFit="1" customWidth="1"/>
    <col min="9715" max="9715" width="7.44140625" style="56" bestFit="1" customWidth="1"/>
    <col min="9716" max="9716" width="10.109375" style="56" customWidth="1"/>
    <col min="9717" max="9717" width="5.44140625" style="56" customWidth="1"/>
    <col min="9718" max="9718" width="7.88671875" style="56" customWidth="1"/>
    <col min="9719" max="9719" width="4" style="56" customWidth="1"/>
    <col min="9720" max="9720" width="10.6640625" style="56" customWidth="1"/>
    <col min="9721" max="9721" width="11.44140625" style="56"/>
    <col min="9722" max="9723" width="5.5546875" style="56" customWidth="1"/>
    <col min="9724" max="9724" width="5" style="56" customWidth="1"/>
    <col min="9725" max="9725" width="6.109375" style="56" customWidth="1"/>
    <col min="9726" max="9948" width="11.44140625" style="56"/>
    <col min="9949" max="9949" width="4.88671875" style="56" customWidth="1"/>
    <col min="9950" max="9950" width="4.6640625" style="56" customWidth="1"/>
    <col min="9951" max="9951" width="37.6640625" style="56" customWidth="1"/>
    <col min="9952" max="9952" width="10.88671875" style="56" customWidth="1"/>
    <col min="9953" max="9953" width="4.6640625" style="56" customWidth="1"/>
    <col min="9954" max="9954" width="9.44140625" style="56" customWidth="1"/>
    <col min="9955" max="9955" width="5.33203125" style="56" customWidth="1"/>
    <col min="9956" max="9956" width="6.88671875" style="56" customWidth="1"/>
    <col min="9957" max="9957" width="10" style="56" customWidth="1"/>
    <col min="9958" max="9958" width="4" style="56" bestFit="1" customWidth="1"/>
    <col min="9959" max="9959" width="8.33203125" style="56" customWidth="1"/>
    <col min="9960" max="9960" width="4" style="56" bestFit="1" customWidth="1"/>
    <col min="9961" max="9961" width="7.44140625" style="56" bestFit="1" customWidth="1"/>
    <col min="9962" max="9962" width="10.88671875" style="56" customWidth="1"/>
    <col min="9963" max="9963" width="4" style="56" bestFit="1" customWidth="1"/>
    <col min="9964" max="9964" width="9.5546875" style="56" customWidth="1"/>
    <col min="9965" max="9965" width="3.109375" style="56" bestFit="1" customWidth="1"/>
    <col min="9966" max="9966" width="7.44140625" style="56" bestFit="1" customWidth="1"/>
    <col min="9967" max="9967" width="12.88671875" style="56" customWidth="1"/>
    <col min="9968" max="9968" width="4" style="56" bestFit="1" customWidth="1"/>
    <col min="9969" max="9969" width="9.33203125" style="56" customWidth="1"/>
    <col min="9970" max="9970" width="4" style="56" bestFit="1" customWidth="1"/>
    <col min="9971" max="9971" width="7.44140625" style="56" bestFit="1" customWidth="1"/>
    <col min="9972" max="9972" width="10.109375" style="56" customWidth="1"/>
    <col min="9973" max="9973" width="5.44140625" style="56" customWidth="1"/>
    <col min="9974" max="9974" width="7.88671875" style="56" customWidth="1"/>
    <col min="9975" max="9975" width="4" style="56" customWidth="1"/>
    <col min="9976" max="9976" width="10.6640625" style="56" customWidth="1"/>
    <col min="9977" max="9977" width="11.44140625" style="56"/>
    <col min="9978" max="9979" width="5.5546875" style="56" customWidth="1"/>
    <col min="9980" max="9980" width="5" style="56" customWidth="1"/>
    <col min="9981" max="9981" width="6.109375" style="56" customWidth="1"/>
    <col min="9982" max="10204" width="11.44140625" style="56"/>
    <col min="10205" max="10205" width="4.88671875" style="56" customWidth="1"/>
    <col min="10206" max="10206" width="4.6640625" style="56" customWidth="1"/>
    <col min="10207" max="10207" width="37.6640625" style="56" customWidth="1"/>
    <col min="10208" max="10208" width="10.88671875" style="56" customWidth="1"/>
    <col min="10209" max="10209" width="4.6640625" style="56" customWidth="1"/>
    <col min="10210" max="10210" width="9.44140625" style="56" customWidth="1"/>
    <col min="10211" max="10211" width="5.33203125" style="56" customWidth="1"/>
    <col min="10212" max="10212" width="6.88671875" style="56" customWidth="1"/>
    <col min="10213" max="10213" width="10" style="56" customWidth="1"/>
    <col min="10214" max="10214" width="4" style="56" bestFit="1" customWidth="1"/>
    <col min="10215" max="10215" width="8.33203125" style="56" customWidth="1"/>
    <col min="10216" max="10216" width="4" style="56" bestFit="1" customWidth="1"/>
    <col min="10217" max="10217" width="7.44140625" style="56" bestFit="1" customWidth="1"/>
    <col min="10218" max="10218" width="10.88671875" style="56" customWidth="1"/>
    <col min="10219" max="10219" width="4" style="56" bestFit="1" customWidth="1"/>
    <col min="10220" max="10220" width="9.5546875" style="56" customWidth="1"/>
    <col min="10221" max="10221" width="3.109375" style="56" bestFit="1" customWidth="1"/>
    <col min="10222" max="10222" width="7.44140625" style="56" bestFit="1" customWidth="1"/>
    <col min="10223" max="10223" width="12.88671875" style="56" customWidth="1"/>
    <col min="10224" max="10224" width="4" style="56" bestFit="1" customWidth="1"/>
    <col min="10225" max="10225" width="9.33203125" style="56" customWidth="1"/>
    <col min="10226" max="10226" width="4" style="56" bestFit="1" customWidth="1"/>
    <col min="10227" max="10227" width="7.44140625" style="56" bestFit="1" customWidth="1"/>
    <col min="10228" max="10228" width="10.109375" style="56" customWidth="1"/>
    <col min="10229" max="10229" width="5.44140625" style="56" customWidth="1"/>
    <col min="10230" max="10230" width="7.88671875" style="56" customWidth="1"/>
    <col min="10231" max="10231" width="4" style="56" customWidth="1"/>
    <col min="10232" max="10232" width="10.6640625" style="56" customWidth="1"/>
    <col min="10233" max="10233" width="11.44140625" style="56"/>
    <col min="10234" max="10235" width="5.5546875" style="56" customWidth="1"/>
    <col min="10236" max="10236" width="5" style="56" customWidth="1"/>
    <col min="10237" max="10237" width="6.109375" style="56" customWidth="1"/>
    <col min="10238" max="10460" width="11.44140625" style="56"/>
    <col min="10461" max="10461" width="4.88671875" style="56" customWidth="1"/>
    <col min="10462" max="10462" width="4.6640625" style="56" customWidth="1"/>
    <col min="10463" max="10463" width="37.6640625" style="56" customWidth="1"/>
    <col min="10464" max="10464" width="10.88671875" style="56" customWidth="1"/>
    <col min="10465" max="10465" width="4.6640625" style="56" customWidth="1"/>
    <col min="10466" max="10466" width="9.44140625" style="56" customWidth="1"/>
    <col min="10467" max="10467" width="5.33203125" style="56" customWidth="1"/>
    <col min="10468" max="10468" width="6.88671875" style="56" customWidth="1"/>
    <col min="10469" max="10469" width="10" style="56" customWidth="1"/>
    <col min="10470" max="10470" width="4" style="56" bestFit="1" customWidth="1"/>
    <col min="10471" max="10471" width="8.33203125" style="56" customWidth="1"/>
    <col min="10472" max="10472" width="4" style="56" bestFit="1" customWidth="1"/>
    <col min="10473" max="10473" width="7.44140625" style="56" bestFit="1" customWidth="1"/>
    <col min="10474" max="10474" width="10.88671875" style="56" customWidth="1"/>
    <col min="10475" max="10475" width="4" style="56" bestFit="1" customWidth="1"/>
    <col min="10476" max="10476" width="9.5546875" style="56" customWidth="1"/>
    <col min="10477" max="10477" width="3.109375" style="56" bestFit="1" customWidth="1"/>
    <col min="10478" max="10478" width="7.44140625" style="56" bestFit="1" customWidth="1"/>
    <col min="10479" max="10479" width="12.88671875" style="56" customWidth="1"/>
    <col min="10480" max="10480" width="4" style="56" bestFit="1" customWidth="1"/>
    <col min="10481" max="10481" width="9.33203125" style="56" customWidth="1"/>
    <col min="10482" max="10482" width="4" style="56" bestFit="1" customWidth="1"/>
    <col min="10483" max="10483" width="7.44140625" style="56" bestFit="1" customWidth="1"/>
    <col min="10484" max="10484" width="10.109375" style="56" customWidth="1"/>
    <col min="10485" max="10485" width="5.44140625" style="56" customWidth="1"/>
    <col min="10486" max="10486" width="7.88671875" style="56" customWidth="1"/>
    <col min="10487" max="10487" width="4" style="56" customWidth="1"/>
    <col min="10488" max="10488" width="10.6640625" style="56" customWidth="1"/>
    <col min="10489" max="10489" width="11.44140625" style="56"/>
    <col min="10490" max="10491" width="5.5546875" style="56" customWidth="1"/>
    <col min="10492" max="10492" width="5" style="56" customWidth="1"/>
    <col min="10493" max="10493" width="6.109375" style="56" customWidth="1"/>
    <col min="10494" max="10716" width="11.44140625" style="56"/>
    <col min="10717" max="10717" width="4.88671875" style="56" customWidth="1"/>
    <col min="10718" max="10718" width="4.6640625" style="56" customWidth="1"/>
    <col min="10719" max="10719" width="37.6640625" style="56" customWidth="1"/>
    <col min="10720" max="10720" width="10.88671875" style="56" customWidth="1"/>
    <col min="10721" max="10721" width="4.6640625" style="56" customWidth="1"/>
    <col min="10722" max="10722" width="9.44140625" style="56" customWidth="1"/>
    <col min="10723" max="10723" width="5.33203125" style="56" customWidth="1"/>
    <col min="10724" max="10724" width="6.88671875" style="56" customWidth="1"/>
    <col min="10725" max="10725" width="10" style="56" customWidth="1"/>
    <col min="10726" max="10726" width="4" style="56" bestFit="1" customWidth="1"/>
    <col min="10727" max="10727" width="8.33203125" style="56" customWidth="1"/>
    <col min="10728" max="10728" width="4" style="56" bestFit="1" customWidth="1"/>
    <col min="10729" max="10729" width="7.44140625" style="56" bestFit="1" customWidth="1"/>
    <col min="10730" max="10730" width="10.88671875" style="56" customWidth="1"/>
    <col min="10731" max="10731" width="4" style="56" bestFit="1" customWidth="1"/>
    <col min="10732" max="10732" width="9.5546875" style="56" customWidth="1"/>
    <col min="10733" max="10733" width="3.109375" style="56" bestFit="1" customWidth="1"/>
    <col min="10734" max="10734" width="7.44140625" style="56" bestFit="1" customWidth="1"/>
    <col min="10735" max="10735" width="12.88671875" style="56" customWidth="1"/>
    <col min="10736" max="10736" width="4" style="56" bestFit="1" customWidth="1"/>
    <col min="10737" max="10737" width="9.33203125" style="56" customWidth="1"/>
    <col min="10738" max="10738" width="4" style="56" bestFit="1" customWidth="1"/>
    <col min="10739" max="10739" width="7.44140625" style="56" bestFit="1" customWidth="1"/>
    <col min="10740" max="10740" width="10.109375" style="56" customWidth="1"/>
    <col min="10741" max="10741" width="5.44140625" style="56" customWidth="1"/>
    <col min="10742" max="10742" width="7.88671875" style="56" customWidth="1"/>
    <col min="10743" max="10743" width="4" style="56" customWidth="1"/>
    <col min="10744" max="10744" width="10.6640625" style="56" customWidth="1"/>
    <col min="10745" max="10745" width="11.44140625" style="56"/>
    <col min="10746" max="10747" width="5.5546875" style="56" customWidth="1"/>
    <col min="10748" max="10748" width="5" style="56" customWidth="1"/>
    <col min="10749" max="10749" width="6.109375" style="56" customWidth="1"/>
    <col min="10750" max="10972" width="11.44140625" style="56"/>
    <col min="10973" max="10973" width="4.88671875" style="56" customWidth="1"/>
    <col min="10974" max="10974" width="4.6640625" style="56" customWidth="1"/>
    <col min="10975" max="10975" width="37.6640625" style="56" customWidth="1"/>
    <col min="10976" max="10976" width="10.88671875" style="56" customWidth="1"/>
    <col min="10977" max="10977" width="4.6640625" style="56" customWidth="1"/>
    <col min="10978" max="10978" width="9.44140625" style="56" customWidth="1"/>
    <col min="10979" max="10979" width="5.33203125" style="56" customWidth="1"/>
    <col min="10980" max="10980" width="6.88671875" style="56" customWidth="1"/>
    <col min="10981" max="10981" width="10" style="56" customWidth="1"/>
    <col min="10982" max="10982" width="4" style="56" bestFit="1" customWidth="1"/>
    <col min="10983" max="10983" width="8.33203125" style="56" customWidth="1"/>
    <col min="10984" max="10984" width="4" style="56" bestFit="1" customWidth="1"/>
    <col min="10985" max="10985" width="7.44140625" style="56" bestFit="1" customWidth="1"/>
    <col min="10986" max="10986" width="10.88671875" style="56" customWidth="1"/>
    <col min="10987" max="10987" width="4" style="56" bestFit="1" customWidth="1"/>
    <col min="10988" max="10988" width="9.5546875" style="56" customWidth="1"/>
    <col min="10989" max="10989" width="3.109375" style="56" bestFit="1" customWidth="1"/>
    <col min="10990" max="10990" width="7.44140625" style="56" bestFit="1" customWidth="1"/>
    <col min="10991" max="10991" width="12.88671875" style="56" customWidth="1"/>
    <col min="10992" max="10992" width="4" style="56" bestFit="1" customWidth="1"/>
    <col min="10993" max="10993" width="9.33203125" style="56" customWidth="1"/>
    <col min="10994" max="10994" width="4" style="56" bestFit="1" customWidth="1"/>
    <col min="10995" max="10995" width="7.44140625" style="56" bestFit="1" customWidth="1"/>
    <col min="10996" max="10996" width="10.109375" style="56" customWidth="1"/>
    <col min="10997" max="10997" width="5.44140625" style="56" customWidth="1"/>
    <col min="10998" max="10998" width="7.88671875" style="56" customWidth="1"/>
    <col min="10999" max="10999" width="4" style="56" customWidth="1"/>
    <col min="11000" max="11000" width="10.6640625" style="56" customWidth="1"/>
    <col min="11001" max="11001" width="11.44140625" style="56"/>
    <col min="11002" max="11003" width="5.5546875" style="56" customWidth="1"/>
    <col min="11004" max="11004" width="5" style="56" customWidth="1"/>
    <col min="11005" max="11005" width="6.109375" style="56" customWidth="1"/>
    <col min="11006" max="11228" width="11.44140625" style="56"/>
    <col min="11229" max="11229" width="4.88671875" style="56" customWidth="1"/>
    <col min="11230" max="11230" width="4.6640625" style="56" customWidth="1"/>
    <col min="11231" max="11231" width="37.6640625" style="56" customWidth="1"/>
    <col min="11232" max="11232" width="10.88671875" style="56" customWidth="1"/>
    <col min="11233" max="11233" width="4.6640625" style="56" customWidth="1"/>
    <col min="11234" max="11234" width="9.44140625" style="56" customWidth="1"/>
    <col min="11235" max="11235" width="5.33203125" style="56" customWidth="1"/>
    <col min="11236" max="11236" width="6.88671875" style="56" customWidth="1"/>
    <col min="11237" max="11237" width="10" style="56" customWidth="1"/>
    <col min="11238" max="11238" width="4" style="56" bestFit="1" customWidth="1"/>
    <col min="11239" max="11239" width="8.33203125" style="56" customWidth="1"/>
    <col min="11240" max="11240" width="4" style="56" bestFit="1" customWidth="1"/>
    <col min="11241" max="11241" width="7.44140625" style="56" bestFit="1" customWidth="1"/>
    <col min="11242" max="11242" width="10.88671875" style="56" customWidth="1"/>
    <col min="11243" max="11243" width="4" style="56" bestFit="1" customWidth="1"/>
    <col min="11244" max="11244" width="9.5546875" style="56" customWidth="1"/>
    <col min="11245" max="11245" width="3.109375" style="56" bestFit="1" customWidth="1"/>
    <col min="11246" max="11246" width="7.44140625" style="56" bestFit="1" customWidth="1"/>
    <col min="11247" max="11247" width="12.88671875" style="56" customWidth="1"/>
    <col min="11248" max="11248" width="4" style="56" bestFit="1" customWidth="1"/>
    <col min="11249" max="11249" width="9.33203125" style="56" customWidth="1"/>
    <col min="11250" max="11250" width="4" style="56" bestFit="1" customWidth="1"/>
    <col min="11251" max="11251" width="7.44140625" style="56" bestFit="1" customWidth="1"/>
    <col min="11252" max="11252" width="10.109375" style="56" customWidth="1"/>
    <col min="11253" max="11253" width="5.44140625" style="56" customWidth="1"/>
    <col min="11254" max="11254" width="7.88671875" style="56" customWidth="1"/>
    <col min="11255" max="11255" width="4" style="56" customWidth="1"/>
    <col min="11256" max="11256" width="10.6640625" style="56" customWidth="1"/>
    <col min="11257" max="11257" width="11.44140625" style="56"/>
    <col min="11258" max="11259" width="5.5546875" style="56" customWidth="1"/>
    <col min="11260" max="11260" width="5" style="56" customWidth="1"/>
    <col min="11261" max="11261" width="6.109375" style="56" customWidth="1"/>
    <col min="11262" max="11484" width="11.44140625" style="56"/>
    <col min="11485" max="11485" width="4.88671875" style="56" customWidth="1"/>
    <col min="11486" max="11486" width="4.6640625" style="56" customWidth="1"/>
    <col min="11487" max="11487" width="37.6640625" style="56" customWidth="1"/>
    <col min="11488" max="11488" width="10.88671875" style="56" customWidth="1"/>
    <col min="11489" max="11489" width="4.6640625" style="56" customWidth="1"/>
    <col min="11490" max="11490" width="9.44140625" style="56" customWidth="1"/>
    <col min="11491" max="11491" width="5.33203125" style="56" customWidth="1"/>
    <col min="11492" max="11492" width="6.88671875" style="56" customWidth="1"/>
    <col min="11493" max="11493" width="10" style="56" customWidth="1"/>
    <col min="11494" max="11494" width="4" style="56" bestFit="1" customWidth="1"/>
    <col min="11495" max="11495" width="8.33203125" style="56" customWidth="1"/>
    <col min="11496" max="11496" width="4" style="56" bestFit="1" customWidth="1"/>
    <col min="11497" max="11497" width="7.44140625" style="56" bestFit="1" customWidth="1"/>
    <col min="11498" max="11498" width="10.88671875" style="56" customWidth="1"/>
    <col min="11499" max="11499" width="4" style="56" bestFit="1" customWidth="1"/>
    <col min="11500" max="11500" width="9.5546875" style="56" customWidth="1"/>
    <col min="11501" max="11501" width="3.109375" style="56" bestFit="1" customWidth="1"/>
    <col min="11502" max="11502" width="7.44140625" style="56" bestFit="1" customWidth="1"/>
    <col min="11503" max="11503" width="12.88671875" style="56" customWidth="1"/>
    <col min="11504" max="11504" width="4" style="56" bestFit="1" customWidth="1"/>
    <col min="11505" max="11505" width="9.33203125" style="56" customWidth="1"/>
    <col min="11506" max="11506" width="4" style="56" bestFit="1" customWidth="1"/>
    <col min="11507" max="11507" width="7.44140625" style="56" bestFit="1" customWidth="1"/>
    <col min="11508" max="11508" width="10.109375" style="56" customWidth="1"/>
    <col min="11509" max="11509" width="5.44140625" style="56" customWidth="1"/>
    <col min="11510" max="11510" width="7.88671875" style="56" customWidth="1"/>
    <col min="11511" max="11511" width="4" style="56" customWidth="1"/>
    <col min="11512" max="11512" width="10.6640625" style="56" customWidth="1"/>
    <col min="11513" max="11513" width="11.44140625" style="56"/>
    <col min="11514" max="11515" width="5.5546875" style="56" customWidth="1"/>
    <col min="11516" max="11516" width="5" style="56" customWidth="1"/>
    <col min="11517" max="11517" width="6.109375" style="56" customWidth="1"/>
    <col min="11518" max="11740" width="11.44140625" style="56"/>
    <col min="11741" max="11741" width="4.88671875" style="56" customWidth="1"/>
    <col min="11742" max="11742" width="4.6640625" style="56" customWidth="1"/>
    <col min="11743" max="11743" width="37.6640625" style="56" customWidth="1"/>
    <col min="11744" max="11744" width="10.88671875" style="56" customWidth="1"/>
    <col min="11745" max="11745" width="4.6640625" style="56" customWidth="1"/>
    <col min="11746" max="11746" width="9.44140625" style="56" customWidth="1"/>
    <col min="11747" max="11747" width="5.33203125" style="56" customWidth="1"/>
    <col min="11748" max="11748" width="6.88671875" style="56" customWidth="1"/>
    <col min="11749" max="11749" width="10" style="56" customWidth="1"/>
    <col min="11750" max="11750" width="4" style="56" bestFit="1" customWidth="1"/>
    <col min="11751" max="11751" width="8.33203125" style="56" customWidth="1"/>
    <col min="11752" max="11752" width="4" style="56" bestFit="1" customWidth="1"/>
    <col min="11753" max="11753" width="7.44140625" style="56" bestFit="1" customWidth="1"/>
    <col min="11754" max="11754" width="10.88671875" style="56" customWidth="1"/>
    <col min="11755" max="11755" width="4" style="56" bestFit="1" customWidth="1"/>
    <col min="11756" max="11756" width="9.5546875" style="56" customWidth="1"/>
    <col min="11757" max="11757" width="3.109375" style="56" bestFit="1" customWidth="1"/>
    <col min="11758" max="11758" width="7.44140625" style="56" bestFit="1" customWidth="1"/>
    <col min="11759" max="11759" width="12.88671875" style="56" customWidth="1"/>
    <col min="11760" max="11760" width="4" style="56" bestFit="1" customWidth="1"/>
    <col min="11761" max="11761" width="9.33203125" style="56" customWidth="1"/>
    <col min="11762" max="11762" width="4" style="56" bestFit="1" customWidth="1"/>
    <col min="11763" max="11763" width="7.44140625" style="56" bestFit="1" customWidth="1"/>
    <col min="11764" max="11764" width="10.109375" style="56" customWidth="1"/>
    <col min="11765" max="11765" width="5.44140625" style="56" customWidth="1"/>
    <col min="11766" max="11766" width="7.88671875" style="56" customWidth="1"/>
    <col min="11767" max="11767" width="4" style="56" customWidth="1"/>
    <col min="11768" max="11768" width="10.6640625" style="56" customWidth="1"/>
    <col min="11769" max="11769" width="11.44140625" style="56"/>
    <col min="11770" max="11771" width="5.5546875" style="56" customWidth="1"/>
    <col min="11772" max="11772" width="5" style="56" customWidth="1"/>
    <col min="11773" max="11773" width="6.109375" style="56" customWidth="1"/>
    <col min="11774" max="11996" width="11.44140625" style="56"/>
    <col min="11997" max="11997" width="4.88671875" style="56" customWidth="1"/>
    <col min="11998" max="11998" width="4.6640625" style="56" customWidth="1"/>
    <col min="11999" max="11999" width="37.6640625" style="56" customWidth="1"/>
    <col min="12000" max="12000" width="10.88671875" style="56" customWidth="1"/>
    <col min="12001" max="12001" width="4.6640625" style="56" customWidth="1"/>
    <col min="12002" max="12002" width="9.44140625" style="56" customWidth="1"/>
    <col min="12003" max="12003" width="5.33203125" style="56" customWidth="1"/>
    <col min="12004" max="12004" width="6.88671875" style="56" customWidth="1"/>
    <col min="12005" max="12005" width="10" style="56" customWidth="1"/>
    <col min="12006" max="12006" width="4" style="56" bestFit="1" customWidth="1"/>
    <col min="12007" max="12007" width="8.33203125" style="56" customWidth="1"/>
    <col min="12008" max="12008" width="4" style="56" bestFit="1" customWidth="1"/>
    <col min="12009" max="12009" width="7.44140625" style="56" bestFit="1" customWidth="1"/>
    <col min="12010" max="12010" width="10.88671875" style="56" customWidth="1"/>
    <col min="12011" max="12011" width="4" style="56" bestFit="1" customWidth="1"/>
    <col min="12012" max="12012" width="9.5546875" style="56" customWidth="1"/>
    <col min="12013" max="12013" width="3.109375" style="56" bestFit="1" customWidth="1"/>
    <col min="12014" max="12014" width="7.44140625" style="56" bestFit="1" customWidth="1"/>
    <col min="12015" max="12015" width="12.88671875" style="56" customWidth="1"/>
    <col min="12016" max="12016" width="4" style="56" bestFit="1" customWidth="1"/>
    <col min="12017" max="12017" width="9.33203125" style="56" customWidth="1"/>
    <col min="12018" max="12018" width="4" style="56" bestFit="1" customWidth="1"/>
    <col min="12019" max="12019" width="7.44140625" style="56" bestFit="1" customWidth="1"/>
    <col min="12020" max="12020" width="10.109375" style="56" customWidth="1"/>
    <col min="12021" max="12021" width="5.44140625" style="56" customWidth="1"/>
    <col min="12022" max="12022" width="7.88671875" style="56" customWidth="1"/>
    <col min="12023" max="12023" width="4" style="56" customWidth="1"/>
    <col min="12024" max="12024" width="10.6640625" style="56" customWidth="1"/>
    <col min="12025" max="12025" width="11.44140625" style="56"/>
    <col min="12026" max="12027" width="5.5546875" style="56" customWidth="1"/>
    <col min="12028" max="12028" width="5" style="56" customWidth="1"/>
    <col min="12029" max="12029" width="6.109375" style="56" customWidth="1"/>
    <col min="12030" max="12252" width="11.44140625" style="56"/>
    <col min="12253" max="12253" width="4.88671875" style="56" customWidth="1"/>
    <col min="12254" max="12254" width="4.6640625" style="56" customWidth="1"/>
    <col min="12255" max="12255" width="37.6640625" style="56" customWidth="1"/>
    <col min="12256" max="12256" width="10.88671875" style="56" customWidth="1"/>
    <col min="12257" max="12257" width="4.6640625" style="56" customWidth="1"/>
    <col min="12258" max="12258" width="9.44140625" style="56" customWidth="1"/>
    <col min="12259" max="12259" width="5.33203125" style="56" customWidth="1"/>
    <col min="12260" max="12260" width="6.88671875" style="56" customWidth="1"/>
    <col min="12261" max="12261" width="10" style="56" customWidth="1"/>
    <col min="12262" max="12262" width="4" style="56" bestFit="1" customWidth="1"/>
    <col min="12263" max="12263" width="8.33203125" style="56" customWidth="1"/>
    <col min="12264" max="12264" width="4" style="56" bestFit="1" customWidth="1"/>
    <col min="12265" max="12265" width="7.44140625" style="56" bestFit="1" customWidth="1"/>
    <col min="12266" max="12266" width="10.88671875" style="56" customWidth="1"/>
    <col min="12267" max="12267" width="4" style="56" bestFit="1" customWidth="1"/>
    <col min="12268" max="12268" width="9.5546875" style="56" customWidth="1"/>
    <col min="12269" max="12269" width="3.109375" style="56" bestFit="1" customWidth="1"/>
    <col min="12270" max="12270" width="7.44140625" style="56" bestFit="1" customWidth="1"/>
    <col min="12271" max="12271" width="12.88671875" style="56" customWidth="1"/>
    <col min="12272" max="12272" width="4" style="56" bestFit="1" customWidth="1"/>
    <col min="12273" max="12273" width="9.33203125" style="56" customWidth="1"/>
    <col min="12274" max="12274" width="4" style="56" bestFit="1" customWidth="1"/>
    <col min="12275" max="12275" width="7.44140625" style="56" bestFit="1" customWidth="1"/>
    <col min="12276" max="12276" width="10.109375" style="56" customWidth="1"/>
    <col min="12277" max="12277" width="5.44140625" style="56" customWidth="1"/>
    <col min="12278" max="12278" width="7.88671875" style="56" customWidth="1"/>
    <col min="12279" max="12279" width="4" style="56" customWidth="1"/>
    <col min="12280" max="12280" width="10.6640625" style="56" customWidth="1"/>
    <col min="12281" max="12281" width="11.44140625" style="56"/>
    <col min="12282" max="12283" width="5.5546875" style="56" customWidth="1"/>
    <col min="12284" max="12284" width="5" style="56" customWidth="1"/>
    <col min="12285" max="12285" width="6.109375" style="56" customWidth="1"/>
    <col min="12286" max="12508" width="11.44140625" style="56"/>
    <col min="12509" max="12509" width="4.88671875" style="56" customWidth="1"/>
    <col min="12510" max="12510" width="4.6640625" style="56" customWidth="1"/>
    <col min="12511" max="12511" width="37.6640625" style="56" customWidth="1"/>
    <col min="12512" max="12512" width="10.88671875" style="56" customWidth="1"/>
    <col min="12513" max="12513" width="4.6640625" style="56" customWidth="1"/>
    <col min="12514" max="12514" width="9.44140625" style="56" customWidth="1"/>
    <col min="12515" max="12515" width="5.33203125" style="56" customWidth="1"/>
    <col min="12516" max="12516" width="6.88671875" style="56" customWidth="1"/>
    <col min="12517" max="12517" width="10" style="56" customWidth="1"/>
    <col min="12518" max="12518" width="4" style="56" bestFit="1" customWidth="1"/>
    <col min="12519" max="12519" width="8.33203125" style="56" customWidth="1"/>
    <col min="12520" max="12520" width="4" style="56" bestFit="1" customWidth="1"/>
    <col min="12521" max="12521" width="7.44140625" style="56" bestFit="1" customWidth="1"/>
    <col min="12522" max="12522" width="10.88671875" style="56" customWidth="1"/>
    <col min="12523" max="12523" width="4" style="56" bestFit="1" customWidth="1"/>
    <col min="12524" max="12524" width="9.5546875" style="56" customWidth="1"/>
    <col min="12525" max="12525" width="3.109375" style="56" bestFit="1" customWidth="1"/>
    <col min="12526" max="12526" width="7.44140625" style="56" bestFit="1" customWidth="1"/>
    <col min="12527" max="12527" width="12.88671875" style="56" customWidth="1"/>
    <col min="12528" max="12528" width="4" style="56" bestFit="1" customWidth="1"/>
    <col min="12529" max="12529" width="9.33203125" style="56" customWidth="1"/>
    <col min="12530" max="12530" width="4" style="56" bestFit="1" customWidth="1"/>
    <col min="12531" max="12531" width="7.44140625" style="56" bestFit="1" customWidth="1"/>
    <col min="12532" max="12532" width="10.109375" style="56" customWidth="1"/>
    <col min="12533" max="12533" width="5.44140625" style="56" customWidth="1"/>
    <col min="12534" max="12534" width="7.88671875" style="56" customWidth="1"/>
    <col min="12535" max="12535" width="4" style="56" customWidth="1"/>
    <col min="12536" max="12536" width="10.6640625" style="56" customWidth="1"/>
    <col min="12537" max="12537" width="11.44140625" style="56"/>
    <col min="12538" max="12539" width="5.5546875" style="56" customWidth="1"/>
    <col min="12540" max="12540" width="5" style="56" customWidth="1"/>
    <col min="12541" max="12541" width="6.109375" style="56" customWidth="1"/>
    <col min="12542" max="12764" width="11.44140625" style="56"/>
    <col min="12765" max="12765" width="4.88671875" style="56" customWidth="1"/>
    <col min="12766" max="12766" width="4.6640625" style="56" customWidth="1"/>
    <col min="12767" max="12767" width="37.6640625" style="56" customWidth="1"/>
    <col min="12768" max="12768" width="10.88671875" style="56" customWidth="1"/>
    <col min="12769" max="12769" width="4.6640625" style="56" customWidth="1"/>
    <col min="12770" max="12770" width="9.44140625" style="56" customWidth="1"/>
    <col min="12771" max="12771" width="5.33203125" style="56" customWidth="1"/>
    <col min="12772" max="12772" width="6.88671875" style="56" customWidth="1"/>
    <col min="12773" max="12773" width="10" style="56" customWidth="1"/>
    <col min="12774" max="12774" width="4" style="56" bestFit="1" customWidth="1"/>
    <col min="12775" max="12775" width="8.33203125" style="56" customWidth="1"/>
    <col min="12776" max="12776" width="4" style="56" bestFit="1" customWidth="1"/>
    <col min="12777" max="12777" width="7.44140625" style="56" bestFit="1" customWidth="1"/>
    <col min="12778" max="12778" width="10.88671875" style="56" customWidth="1"/>
    <col min="12779" max="12779" width="4" style="56" bestFit="1" customWidth="1"/>
    <col min="12780" max="12780" width="9.5546875" style="56" customWidth="1"/>
    <col min="12781" max="12781" width="3.109375" style="56" bestFit="1" customWidth="1"/>
    <col min="12782" max="12782" width="7.44140625" style="56" bestFit="1" customWidth="1"/>
    <col min="12783" max="12783" width="12.88671875" style="56" customWidth="1"/>
    <col min="12784" max="12784" width="4" style="56" bestFit="1" customWidth="1"/>
    <col min="12785" max="12785" width="9.33203125" style="56" customWidth="1"/>
    <col min="12786" max="12786" width="4" style="56" bestFit="1" customWidth="1"/>
    <col min="12787" max="12787" width="7.44140625" style="56" bestFit="1" customWidth="1"/>
    <col min="12788" max="12788" width="10.109375" style="56" customWidth="1"/>
    <col min="12789" max="12789" width="5.44140625" style="56" customWidth="1"/>
    <col min="12790" max="12790" width="7.88671875" style="56" customWidth="1"/>
    <col min="12791" max="12791" width="4" style="56" customWidth="1"/>
    <col min="12792" max="12792" width="10.6640625" style="56" customWidth="1"/>
    <col min="12793" max="12793" width="11.44140625" style="56"/>
    <col min="12794" max="12795" width="5.5546875" style="56" customWidth="1"/>
    <col min="12796" max="12796" width="5" style="56" customWidth="1"/>
    <col min="12797" max="12797" width="6.109375" style="56" customWidth="1"/>
    <col min="12798" max="13020" width="11.44140625" style="56"/>
    <col min="13021" max="13021" width="4.88671875" style="56" customWidth="1"/>
    <col min="13022" max="13022" width="4.6640625" style="56" customWidth="1"/>
    <col min="13023" max="13023" width="37.6640625" style="56" customWidth="1"/>
    <col min="13024" max="13024" width="10.88671875" style="56" customWidth="1"/>
    <col min="13025" max="13025" width="4.6640625" style="56" customWidth="1"/>
    <col min="13026" max="13026" width="9.44140625" style="56" customWidth="1"/>
    <col min="13027" max="13027" width="5.33203125" style="56" customWidth="1"/>
    <col min="13028" max="13028" width="6.88671875" style="56" customWidth="1"/>
    <col min="13029" max="13029" width="10" style="56" customWidth="1"/>
    <col min="13030" max="13030" width="4" style="56" bestFit="1" customWidth="1"/>
    <col min="13031" max="13031" width="8.33203125" style="56" customWidth="1"/>
    <col min="13032" max="13032" width="4" style="56" bestFit="1" customWidth="1"/>
    <col min="13033" max="13033" width="7.44140625" style="56" bestFit="1" customWidth="1"/>
    <col min="13034" max="13034" width="10.88671875" style="56" customWidth="1"/>
    <col min="13035" max="13035" width="4" style="56" bestFit="1" customWidth="1"/>
    <col min="13036" max="13036" width="9.5546875" style="56" customWidth="1"/>
    <col min="13037" max="13037" width="3.109375" style="56" bestFit="1" customWidth="1"/>
    <col min="13038" max="13038" width="7.44140625" style="56" bestFit="1" customWidth="1"/>
    <col min="13039" max="13039" width="12.88671875" style="56" customWidth="1"/>
    <col min="13040" max="13040" width="4" style="56" bestFit="1" customWidth="1"/>
    <col min="13041" max="13041" width="9.33203125" style="56" customWidth="1"/>
    <col min="13042" max="13042" width="4" style="56" bestFit="1" customWidth="1"/>
    <col min="13043" max="13043" width="7.44140625" style="56" bestFit="1" customWidth="1"/>
    <col min="13044" max="13044" width="10.109375" style="56" customWidth="1"/>
    <col min="13045" max="13045" width="5.44140625" style="56" customWidth="1"/>
    <col min="13046" max="13046" width="7.88671875" style="56" customWidth="1"/>
    <col min="13047" max="13047" width="4" style="56" customWidth="1"/>
    <col min="13048" max="13048" width="10.6640625" style="56" customWidth="1"/>
    <col min="13049" max="13049" width="11.44140625" style="56"/>
    <col min="13050" max="13051" width="5.5546875" style="56" customWidth="1"/>
    <col min="13052" max="13052" width="5" style="56" customWidth="1"/>
    <col min="13053" max="13053" width="6.109375" style="56" customWidth="1"/>
    <col min="13054" max="13276" width="11.44140625" style="56"/>
    <col min="13277" max="13277" width="4.88671875" style="56" customWidth="1"/>
    <col min="13278" max="13278" width="4.6640625" style="56" customWidth="1"/>
    <col min="13279" max="13279" width="37.6640625" style="56" customWidth="1"/>
    <col min="13280" max="13280" width="10.88671875" style="56" customWidth="1"/>
    <col min="13281" max="13281" width="4.6640625" style="56" customWidth="1"/>
    <col min="13282" max="13282" width="9.44140625" style="56" customWidth="1"/>
    <col min="13283" max="13283" width="5.33203125" style="56" customWidth="1"/>
    <col min="13284" max="13284" width="6.88671875" style="56" customWidth="1"/>
    <col min="13285" max="13285" width="10" style="56" customWidth="1"/>
    <col min="13286" max="13286" width="4" style="56" bestFit="1" customWidth="1"/>
    <col min="13287" max="13287" width="8.33203125" style="56" customWidth="1"/>
    <col min="13288" max="13288" width="4" style="56" bestFit="1" customWidth="1"/>
    <col min="13289" max="13289" width="7.44140625" style="56" bestFit="1" customWidth="1"/>
    <col min="13290" max="13290" width="10.88671875" style="56" customWidth="1"/>
    <col min="13291" max="13291" width="4" style="56" bestFit="1" customWidth="1"/>
    <col min="13292" max="13292" width="9.5546875" style="56" customWidth="1"/>
    <col min="13293" max="13293" width="3.109375" style="56" bestFit="1" customWidth="1"/>
    <col min="13294" max="13294" width="7.44140625" style="56" bestFit="1" customWidth="1"/>
    <col min="13295" max="13295" width="12.88671875" style="56" customWidth="1"/>
    <col min="13296" max="13296" width="4" style="56" bestFit="1" customWidth="1"/>
    <col min="13297" max="13297" width="9.33203125" style="56" customWidth="1"/>
    <col min="13298" max="13298" width="4" style="56" bestFit="1" customWidth="1"/>
    <col min="13299" max="13299" width="7.44140625" style="56" bestFit="1" customWidth="1"/>
    <col min="13300" max="13300" width="10.109375" style="56" customWidth="1"/>
    <col min="13301" max="13301" width="5.44140625" style="56" customWidth="1"/>
    <col min="13302" max="13302" width="7.88671875" style="56" customWidth="1"/>
    <col min="13303" max="13303" width="4" style="56" customWidth="1"/>
    <col min="13304" max="13304" width="10.6640625" style="56" customWidth="1"/>
    <col min="13305" max="13305" width="11.44140625" style="56"/>
    <col min="13306" max="13307" width="5.5546875" style="56" customWidth="1"/>
    <col min="13308" max="13308" width="5" style="56" customWidth="1"/>
    <col min="13309" max="13309" width="6.109375" style="56" customWidth="1"/>
    <col min="13310" max="13532" width="11.44140625" style="56"/>
    <col min="13533" max="13533" width="4.88671875" style="56" customWidth="1"/>
    <col min="13534" max="13534" width="4.6640625" style="56" customWidth="1"/>
    <col min="13535" max="13535" width="37.6640625" style="56" customWidth="1"/>
    <col min="13536" max="13536" width="10.88671875" style="56" customWidth="1"/>
    <col min="13537" max="13537" width="4.6640625" style="56" customWidth="1"/>
    <col min="13538" max="13538" width="9.44140625" style="56" customWidth="1"/>
    <col min="13539" max="13539" width="5.33203125" style="56" customWidth="1"/>
    <col min="13540" max="13540" width="6.88671875" style="56" customWidth="1"/>
    <col min="13541" max="13541" width="10" style="56" customWidth="1"/>
    <col min="13542" max="13542" width="4" style="56" bestFit="1" customWidth="1"/>
    <col min="13543" max="13543" width="8.33203125" style="56" customWidth="1"/>
    <col min="13544" max="13544" width="4" style="56" bestFit="1" customWidth="1"/>
    <col min="13545" max="13545" width="7.44140625" style="56" bestFit="1" customWidth="1"/>
    <col min="13546" max="13546" width="10.88671875" style="56" customWidth="1"/>
    <col min="13547" max="13547" width="4" style="56" bestFit="1" customWidth="1"/>
    <col min="13548" max="13548" width="9.5546875" style="56" customWidth="1"/>
    <col min="13549" max="13549" width="3.109375" style="56" bestFit="1" customWidth="1"/>
    <col min="13550" max="13550" width="7.44140625" style="56" bestFit="1" customWidth="1"/>
    <col min="13551" max="13551" width="12.88671875" style="56" customWidth="1"/>
    <col min="13552" max="13552" width="4" style="56" bestFit="1" customWidth="1"/>
    <col min="13553" max="13553" width="9.33203125" style="56" customWidth="1"/>
    <col min="13554" max="13554" width="4" style="56" bestFit="1" customWidth="1"/>
    <col min="13555" max="13555" width="7.44140625" style="56" bestFit="1" customWidth="1"/>
    <col min="13556" max="13556" width="10.109375" style="56" customWidth="1"/>
    <col min="13557" max="13557" width="5.44140625" style="56" customWidth="1"/>
    <col min="13558" max="13558" width="7.88671875" style="56" customWidth="1"/>
    <col min="13559" max="13559" width="4" style="56" customWidth="1"/>
    <col min="13560" max="13560" width="10.6640625" style="56" customWidth="1"/>
    <col min="13561" max="13561" width="11.44140625" style="56"/>
    <col min="13562" max="13563" width="5.5546875" style="56" customWidth="1"/>
    <col min="13564" max="13564" width="5" style="56" customWidth="1"/>
    <col min="13565" max="13565" width="6.109375" style="56" customWidth="1"/>
    <col min="13566" max="13788" width="11.44140625" style="56"/>
    <col min="13789" max="13789" width="4.88671875" style="56" customWidth="1"/>
    <col min="13790" max="13790" width="4.6640625" style="56" customWidth="1"/>
    <col min="13791" max="13791" width="37.6640625" style="56" customWidth="1"/>
    <col min="13792" max="13792" width="10.88671875" style="56" customWidth="1"/>
    <col min="13793" max="13793" width="4.6640625" style="56" customWidth="1"/>
    <col min="13794" max="13794" width="9.44140625" style="56" customWidth="1"/>
    <col min="13795" max="13795" width="5.33203125" style="56" customWidth="1"/>
    <col min="13796" max="13796" width="6.88671875" style="56" customWidth="1"/>
    <col min="13797" max="13797" width="10" style="56" customWidth="1"/>
    <col min="13798" max="13798" width="4" style="56" bestFit="1" customWidth="1"/>
    <col min="13799" max="13799" width="8.33203125" style="56" customWidth="1"/>
    <col min="13800" max="13800" width="4" style="56" bestFit="1" customWidth="1"/>
    <col min="13801" max="13801" width="7.44140625" style="56" bestFit="1" customWidth="1"/>
    <col min="13802" max="13802" width="10.88671875" style="56" customWidth="1"/>
    <col min="13803" max="13803" width="4" style="56" bestFit="1" customWidth="1"/>
    <col min="13804" max="13804" width="9.5546875" style="56" customWidth="1"/>
    <col min="13805" max="13805" width="3.109375" style="56" bestFit="1" customWidth="1"/>
    <col min="13806" max="13806" width="7.44140625" style="56" bestFit="1" customWidth="1"/>
    <col min="13807" max="13807" width="12.88671875" style="56" customWidth="1"/>
    <col min="13808" max="13808" width="4" style="56" bestFit="1" customWidth="1"/>
    <col min="13809" max="13809" width="9.33203125" style="56" customWidth="1"/>
    <col min="13810" max="13810" width="4" style="56" bestFit="1" customWidth="1"/>
    <col min="13811" max="13811" width="7.44140625" style="56" bestFit="1" customWidth="1"/>
    <col min="13812" max="13812" width="10.109375" style="56" customWidth="1"/>
    <col min="13813" max="13813" width="5.44140625" style="56" customWidth="1"/>
    <col min="13814" max="13814" width="7.88671875" style="56" customWidth="1"/>
    <col min="13815" max="13815" width="4" style="56" customWidth="1"/>
    <col min="13816" max="13816" width="10.6640625" style="56" customWidth="1"/>
    <col min="13817" max="13817" width="11.44140625" style="56"/>
    <col min="13818" max="13819" width="5.5546875" style="56" customWidth="1"/>
    <col min="13820" max="13820" width="5" style="56" customWidth="1"/>
    <col min="13821" max="13821" width="6.109375" style="56" customWidth="1"/>
    <col min="13822" max="14044" width="11.44140625" style="56"/>
    <col min="14045" max="14045" width="4.88671875" style="56" customWidth="1"/>
    <col min="14046" max="14046" width="4.6640625" style="56" customWidth="1"/>
    <col min="14047" max="14047" width="37.6640625" style="56" customWidth="1"/>
    <col min="14048" max="14048" width="10.88671875" style="56" customWidth="1"/>
    <col min="14049" max="14049" width="4.6640625" style="56" customWidth="1"/>
    <col min="14050" max="14050" width="9.44140625" style="56" customWidth="1"/>
    <col min="14051" max="14051" width="5.33203125" style="56" customWidth="1"/>
    <col min="14052" max="14052" width="6.88671875" style="56" customWidth="1"/>
    <col min="14053" max="14053" width="10" style="56" customWidth="1"/>
    <col min="14054" max="14054" width="4" style="56" bestFit="1" customWidth="1"/>
    <col min="14055" max="14055" width="8.33203125" style="56" customWidth="1"/>
    <col min="14056" max="14056" width="4" style="56" bestFit="1" customWidth="1"/>
    <col min="14057" max="14057" width="7.44140625" style="56" bestFit="1" customWidth="1"/>
    <col min="14058" max="14058" width="10.88671875" style="56" customWidth="1"/>
    <col min="14059" max="14059" width="4" style="56" bestFit="1" customWidth="1"/>
    <col min="14060" max="14060" width="9.5546875" style="56" customWidth="1"/>
    <col min="14061" max="14061" width="3.109375" style="56" bestFit="1" customWidth="1"/>
    <col min="14062" max="14062" width="7.44140625" style="56" bestFit="1" customWidth="1"/>
    <col min="14063" max="14063" width="12.88671875" style="56" customWidth="1"/>
    <col min="14064" max="14064" width="4" style="56" bestFit="1" customWidth="1"/>
    <col min="14065" max="14065" width="9.33203125" style="56" customWidth="1"/>
    <col min="14066" max="14066" width="4" style="56" bestFit="1" customWidth="1"/>
    <col min="14067" max="14067" width="7.44140625" style="56" bestFit="1" customWidth="1"/>
    <col min="14068" max="14068" width="10.109375" style="56" customWidth="1"/>
    <col min="14069" max="14069" width="5.44140625" style="56" customWidth="1"/>
    <col min="14070" max="14070" width="7.88671875" style="56" customWidth="1"/>
    <col min="14071" max="14071" width="4" style="56" customWidth="1"/>
    <col min="14072" max="14072" width="10.6640625" style="56" customWidth="1"/>
    <col min="14073" max="14073" width="11.44140625" style="56"/>
    <col min="14074" max="14075" width="5.5546875" style="56" customWidth="1"/>
    <col min="14076" max="14076" width="5" style="56" customWidth="1"/>
    <col min="14077" max="14077" width="6.109375" style="56" customWidth="1"/>
    <col min="14078" max="14300" width="11.44140625" style="56"/>
    <col min="14301" max="14301" width="4.88671875" style="56" customWidth="1"/>
    <col min="14302" max="14302" width="4.6640625" style="56" customWidth="1"/>
    <col min="14303" max="14303" width="37.6640625" style="56" customWidth="1"/>
    <col min="14304" max="14304" width="10.88671875" style="56" customWidth="1"/>
    <col min="14305" max="14305" width="4.6640625" style="56" customWidth="1"/>
    <col min="14306" max="14306" width="9.44140625" style="56" customWidth="1"/>
    <col min="14307" max="14307" width="5.33203125" style="56" customWidth="1"/>
    <col min="14308" max="14308" width="6.88671875" style="56" customWidth="1"/>
    <col min="14309" max="14309" width="10" style="56" customWidth="1"/>
    <col min="14310" max="14310" width="4" style="56" bestFit="1" customWidth="1"/>
    <col min="14311" max="14311" width="8.33203125" style="56" customWidth="1"/>
    <col min="14312" max="14312" width="4" style="56" bestFit="1" customWidth="1"/>
    <col min="14313" max="14313" width="7.44140625" style="56" bestFit="1" customWidth="1"/>
    <col min="14314" max="14314" width="10.88671875" style="56" customWidth="1"/>
    <col min="14315" max="14315" width="4" style="56" bestFit="1" customWidth="1"/>
    <col min="14316" max="14316" width="9.5546875" style="56" customWidth="1"/>
    <col min="14317" max="14317" width="3.109375" style="56" bestFit="1" customWidth="1"/>
    <col min="14318" max="14318" width="7.44140625" style="56" bestFit="1" customWidth="1"/>
    <col min="14319" max="14319" width="12.88671875" style="56" customWidth="1"/>
    <col min="14320" max="14320" width="4" style="56" bestFit="1" customWidth="1"/>
    <col min="14321" max="14321" width="9.33203125" style="56" customWidth="1"/>
    <col min="14322" max="14322" width="4" style="56" bestFit="1" customWidth="1"/>
    <col min="14323" max="14323" width="7.44140625" style="56" bestFit="1" customWidth="1"/>
    <col min="14324" max="14324" width="10.109375" style="56" customWidth="1"/>
    <col min="14325" max="14325" width="5.44140625" style="56" customWidth="1"/>
    <col min="14326" max="14326" width="7.88671875" style="56" customWidth="1"/>
    <col min="14327" max="14327" width="4" style="56" customWidth="1"/>
    <col min="14328" max="14328" width="10.6640625" style="56" customWidth="1"/>
    <col min="14329" max="14329" width="11.44140625" style="56"/>
    <col min="14330" max="14331" width="5.5546875" style="56" customWidth="1"/>
    <col min="14332" max="14332" width="5" style="56" customWidth="1"/>
    <col min="14333" max="14333" width="6.109375" style="56" customWidth="1"/>
    <col min="14334" max="14556" width="11.44140625" style="56"/>
    <col min="14557" max="14557" width="4.88671875" style="56" customWidth="1"/>
    <col min="14558" max="14558" width="4.6640625" style="56" customWidth="1"/>
    <col min="14559" max="14559" width="37.6640625" style="56" customWidth="1"/>
    <col min="14560" max="14560" width="10.88671875" style="56" customWidth="1"/>
    <col min="14561" max="14561" width="4.6640625" style="56" customWidth="1"/>
    <col min="14562" max="14562" width="9.44140625" style="56" customWidth="1"/>
    <col min="14563" max="14563" width="5.33203125" style="56" customWidth="1"/>
    <col min="14564" max="14564" width="6.88671875" style="56" customWidth="1"/>
    <col min="14565" max="14565" width="10" style="56" customWidth="1"/>
    <col min="14566" max="14566" width="4" style="56" bestFit="1" customWidth="1"/>
    <col min="14567" max="14567" width="8.33203125" style="56" customWidth="1"/>
    <col min="14568" max="14568" width="4" style="56" bestFit="1" customWidth="1"/>
    <col min="14569" max="14569" width="7.44140625" style="56" bestFit="1" customWidth="1"/>
    <col min="14570" max="14570" width="10.88671875" style="56" customWidth="1"/>
    <col min="14571" max="14571" width="4" style="56" bestFit="1" customWidth="1"/>
    <col min="14572" max="14572" width="9.5546875" style="56" customWidth="1"/>
    <col min="14573" max="14573" width="3.109375" style="56" bestFit="1" customWidth="1"/>
    <col min="14574" max="14574" width="7.44140625" style="56" bestFit="1" customWidth="1"/>
    <col min="14575" max="14575" width="12.88671875" style="56" customWidth="1"/>
    <col min="14576" max="14576" width="4" style="56" bestFit="1" customWidth="1"/>
    <col min="14577" max="14577" width="9.33203125" style="56" customWidth="1"/>
    <col min="14578" max="14578" width="4" style="56" bestFit="1" customWidth="1"/>
    <col min="14579" max="14579" width="7.44140625" style="56" bestFit="1" customWidth="1"/>
    <col min="14580" max="14580" width="10.109375" style="56" customWidth="1"/>
    <col min="14581" max="14581" width="5.44140625" style="56" customWidth="1"/>
    <col min="14582" max="14582" width="7.88671875" style="56" customWidth="1"/>
    <col min="14583" max="14583" width="4" style="56" customWidth="1"/>
    <col min="14584" max="14584" width="10.6640625" style="56" customWidth="1"/>
    <col min="14585" max="14585" width="11.44140625" style="56"/>
    <col min="14586" max="14587" width="5.5546875" style="56" customWidth="1"/>
    <col min="14588" max="14588" width="5" style="56" customWidth="1"/>
    <col min="14589" max="14589" width="6.109375" style="56" customWidth="1"/>
    <col min="14590" max="14812" width="11.44140625" style="56"/>
    <col min="14813" max="14813" width="4.88671875" style="56" customWidth="1"/>
    <col min="14814" max="14814" width="4.6640625" style="56" customWidth="1"/>
    <col min="14815" max="14815" width="37.6640625" style="56" customWidth="1"/>
    <col min="14816" max="14816" width="10.88671875" style="56" customWidth="1"/>
    <col min="14817" max="14817" width="4.6640625" style="56" customWidth="1"/>
    <col min="14818" max="14818" width="9.44140625" style="56" customWidth="1"/>
    <col min="14819" max="14819" width="5.33203125" style="56" customWidth="1"/>
    <col min="14820" max="14820" width="6.88671875" style="56" customWidth="1"/>
    <col min="14821" max="14821" width="10" style="56" customWidth="1"/>
    <col min="14822" max="14822" width="4" style="56" bestFit="1" customWidth="1"/>
    <col min="14823" max="14823" width="8.33203125" style="56" customWidth="1"/>
    <col min="14824" max="14824" width="4" style="56" bestFit="1" customWidth="1"/>
    <col min="14825" max="14825" width="7.44140625" style="56" bestFit="1" customWidth="1"/>
    <col min="14826" max="14826" width="10.88671875" style="56" customWidth="1"/>
    <col min="14827" max="14827" width="4" style="56" bestFit="1" customWidth="1"/>
    <col min="14828" max="14828" width="9.5546875" style="56" customWidth="1"/>
    <col min="14829" max="14829" width="3.109375" style="56" bestFit="1" customWidth="1"/>
    <col min="14830" max="14830" width="7.44140625" style="56" bestFit="1" customWidth="1"/>
    <col min="14831" max="14831" width="12.88671875" style="56" customWidth="1"/>
    <col min="14832" max="14832" width="4" style="56" bestFit="1" customWidth="1"/>
    <col min="14833" max="14833" width="9.33203125" style="56" customWidth="1"/>
    <col min="14834" max="14834" width="4" style="56" bestFit="1" customWidth="1"/>
    <col min="14835" max="14835" width="7.44140625" style="56" bestFit="1" customWidth="1"/>
    <col min="14836" max="14836" width="10.109375" style="56" customWidth="1"/>
    <col min="14837" max="14837" width="5.44140625" style="56" customWidth="1"/>
    <col min="14838" max="14838" width="7.88671875" style="56" customWidth="1"/>
    <col min="14839" max="14839" width="4" style="56" customWidth="1"/>
    <col min="14840" max="14840" width="10.6640625" style="56" customWidth="1"/>
    <col min="14841" max="14841" width="11.44140625" style="56"/>
    <col min="14842" max="14843" width="5.5546875" style="56" customWidth="1"/>
    <col min="14844" max="14844" width="5" style="56" customWidth="1"/>
    <col min="14845" max="14845" width="6.109375" style="56" customWidth="1"/>
    <col min="14846" max="15068" width="11.44140625" style="56"/>
    <col min="15069" max="15069" width="4.88671875" style="56" customWidth="1"/>
    <col min="15070" max="15070" width="4.6640625" style="56" customWidth="1"/>
    <col min="15071" max="15071" width="37.6640625" style="56" customWidth="1"/>
    <col min="15072" max="15072" width="10.88671875" style="56" customWidth="1"/>
    <col min="15073" max="15073" width="4.6640625" style="56" customWidth="1"/>
    <col min="15074" max="15074" width="9.44140625" style="56" customWidth="1"/>
    <col min="15075" max="15075" width="5.33203125" style="56" customWidth="1"/>
    <col min="15076" max="15076" width="6.88671875" style="56" customWidth="1"/>
    <col min="15077" max="15077" width="10" style="56" customWidth="1"/>
    <col min="15078" max="15078" width="4" style="56" bestFit="1" customWidth="1"/>
    <col min="15079" max="15079" width="8.33203125" style="56" customWidth="1"/>
    <col min="15080" max="15080" width="4" style="56" bestFit="1" customWidth="1"/>
    <col min="15081" max="15081" width="7.44140625" style="56" bestFit="1" customWidth="1"/>
    <col min="15082" max="15082" width="10.88671875" style="56" customWidth="1"/>
    <col min="15083" max="15083" width="4" style="56" bestFit="1" customWidth="1"/>
    <col min="15084" max="15084" width="9.5546875" style="56" customWidth="1"/>
    <col min="15085" max="15085" width="3.109375" style="56" bestFit="1" customWidth="1"/>
    <col min="15086" max="15086" width="7.44140625" style="56" bestFit="1" customWidth="1"/>
    <col min="15087" max="15087" width="12.88671875" style="56" customWidth="1"/>
    <col min="15088" max="15088" width="4" style="56" bestFit="1" customWidth="1"/>
    <col min="15089" max="15089" width="9.33203125" style="56" customWidth="1"/>
    <col min="15090" max="15090" width="4" style="56" bestFit="1" customWidth="1"/>
    <col min="15091" max="15091" width="7.44140625" style="56" bestFit="1" customWidth="1"/>
    <col min="15092" max="15092" width="10.109375" style="56" customWidth="1"/>
    <col min="15093" max="15093" width="5.44140625" style="56" customWidth="1"/>
    <col min="15094" max="15094" width="7.88671875" style="56" customWidth="1"/>
    <col min="15095" max="15095" width="4" style="56" customWidth="1"/>
    <col min="15096" max="15096" width="10.6640625" style="56" customWidth="1"/>
    <col min="15097" max="15097" width="11.44140625" style="56"/>
    <col min="15098" max="15099" width="5.5546875" style="56" customWidth="1"/>
    <col min="15100" max="15100" width="5" style="56" customWidth="1"/>
    <col min="15101" max="15101" width="6.109375" style="56" customWidth="1"/>
    <col min="15102" max="15324" width="11.44140625" style="56"/>
    <col min="15325" max="15325" width="4.88671875" style="56" customWidth="1"/>
    <col min="15326" max="15326" width="4.6640625" style="56" customWidth="1"/>
    <col min="15327" max="15327" width="37.6640625" style="56" customWidth="1"/>
    <col min="15328" max="15328" width="10.88671875" style="56" customWidth="1"/>
    <col min="15329" max="15329" width="4.6640625" style="56" customWidth="1"/>
    <col min="15330" max="15330" width="9.44140625" style="56" customWidth="1"/>
    <col min="15331" max="15331" width="5.33203125" style="56" customWidth="1"/>
    <col min="15332" max="15332" width="6.88671875" style="56" customWidth="1"/>
    <col min="15333" max="15333" width="10" style="56" customWidth="1"/>
    <col min="15334" max="15334" width="4" style="56" bestFit="1" customWidth="1"/>
    <col min="15335" max="15335" width="8.33203125" style="56" customWidth="1"/>
    <col min="15336" max="15336" width="4" style="56" bestFit="1" customWidth="1"/>
    <col min="15337" max="15337" width="7.44140625" style="56" bestFit="1" customWidth="1"/>
    <col min="15338" max="15338" width="10.88671875" style="56" customWidth="1"/>
    <col min="15339" max="15339" width="4" style="56" bestFit="1" customWidth="1"/>
    <col min="15340" max="15340" width="9.5546875" style="56" customWidth="1"/>
    <col min="15341" max="15341" width="3.109375" style="56" bestFit="1" customWidth="1"/>
    <col min="15342" max="15342" width="7.44140625" style="56" bestFit="1" customWidth="1"/>
    <col min="15343" max="15343" width="12.88671875" style="56" customWidth="1"/>
    <col min="15344" max="15344" width="4" style="56" bestFit="1" customWidth="1"/>
    <col min="15345" max="15345" width="9.33203125" style="56" customWidth="1"/>
    <col min="15346" max="15346" width="4" style="56" bestFit="1" customWidth="1"/>
    <col min="15347" max="15347" width="7.44140625" style="56" bestFit="1" customWidth="1"/>
    <col min="15348" max="15348" width="10.109375" style="56" customWidth="1"/>
    <col min="15349" max="15349" width="5.44140625" style="56" customWidth="1"/>
    <col min="15350" max="15350" width="7.88671875" style="56" customWidth="1"/>
    <col min="15351" max="15351" width="4" style="56" customWidth="1"/>
    <col min="15352" max="15352" width="10.6640625" style="56" customWidth="1"/>
    <col min="15353" max="15353" width="11.44140625" style="56"/>
    <col min="15354" max="15355" width="5.5546875" style="56" customWidth="1"/>
    <col min="15356" max="15356" width="5" style="56" customWidth="1"/>
    <col min="15357" max="15357" width="6.109375" style="56" customWidth="1"/>
    <col min="15358" max="15580" width="11.44140625" style="56"/>
    <col min="15581" max="15581" width="4.88671875" style="56" customWidth="1"/>
    <col min="15582" max="15582" width="4.6640625" style="56" customWidth="1"/>
    <col min="15583" max="15583" width="37.6640625" style="56" customWidth="1"/>
    <col min="15584" max="15584" width="10.88671875" style="56" customWidth="1"/>
    <col min="15585" max="15585" width="4.6640625" style="56" customWidth="1"/>
    <col min="15586" max="15586" width="9.44140625" style="56" customWidth="1"/>
    <col min="15587" max="15587" width="5.33203125" style="56" customWidth="1"/>
    <col min="15588" max="15588" width="6.88671875" style="56" customWidth="1"/>
    <col min="15589" max="15589" width="10" style="56" customWidth="1"/>
    <col min="15590" max="15590" width="4" style="56" bestFit="1" customWidth="1"/>
    <col min="15591" max="15591" width="8.33203125" style="56" customWidth="1"/>
    <col min="15592" max="15592" width="4" style="56" bestFit="1" customWidth="1"/>
    <col min="15593" max="15593" width="7.44140625" style="56" bestFit="1" customWidth="1"/>
    <col min="15594" max="15594" width="10.88671875" style="56" customWidth="1"/>
    <col min="15595" max="15595" width="4" style="56" bestFit="1" customWidth="1"/>
    <col min="15596" max="15596" width="9.5546875" style="56" customWidth="1"/>
    <col min="15597" max="15597" width="3.109375" style="56" bestFit="1" customWidth="1"/>
    <col min="15598" max="15598" width="7.44140625" style="56" bestFit="1" customWidth="1"/>
    <col min="15599" max="15599" width="12.88671875" style="56" customWidth="1"/>
    <col min="15600" max="15600" width="4" style="56" bestFit="1" customWidth="1"/>
    <col min="15601" max="15601" width="9.33203125" style="56" customWidth="1"/>
    <col min="15602" max="15602" width="4" style="56" bestFit="1" customWidth="1"/>
    <col min="15603" max="15603" width="7.44140625" style="56" bestFit="1" customWidth="1"/>
    <col min="15604" max="15604" width="10.109375" style="56" customWidth="1"/>
    <col min="15605" max="15605" width="5.44140625" style="56" customWidth="1"/>
    <col min="15606" max="15606" width="7.88671875" style="56" customWidth="1"/>
    <col min="15607" max="15607" width="4" style="56" customWidth="1"/>
    <col min="15608" max="15608" width="10.6640625" style="56" customWidth="1"/>
    <col min="15609" max="15609" width="11.44140625" style="56"/>
    <col min="15610" max="15611" width="5.5546875" style="56" customWidth="1"/>
    <col min="15612" max="15612" width="5" style="56" customWidth="1"/>
    <col min="15613" max="15613" width="6.109375" style="56" customWidth="1"/>
    <col min="15614" max="15836" width="11.44140625" style="56"/>
    <col min="15837" max="15837" width="4.88671875" style="56" customWidth="1"/>
    <col min="15838" max="15838" width="4.6640625" style="56" customWidth="1"/>
    <col min="15839" max="15839" width="37.6640625" style="56" customWidth="1"/>
    <col min="15840" max="15840" width="10.88671875" style="56" customWidth="1"/>
    <col min="15841" max="15841" width="4.6640625" style="56" customWidth="1"/>
    <col min="15842" max="15842" width="9.44140625" style="56" customWidth="1"/>
    <col min="15843" max="15843" width="5.33203125" style="56" customWidth="1"/>
    <col min="15844" max="15844" width="6.88671875" style="56" customWidth="1"/>
    <col min="15845" max="15845" width="10" style="56" customWidth="1"/>
    <col min="15846" max="15846" width="4" style="56" bestFit="1" customWidth="1"/>
    <col min="15847" max="15847" width="8.33203125" style="56" customWidth="1"/>
    <col min="15848" max="15848" width="4" style="56" bestFit="1" customWidth="1"/>
    <col min="15849" max="15849" width="7.44140625" style="56" bestFit="1" customWidth="1"/>
    <col min="15850" max="15850" width="10.88671875" style="56" customWidth="1"/>
    <col min="15851" max="15851" width="4" style="56" bestFit="1" customWidth="1"/>
    <col min="15852" max="15852" width="9.5546875" style="56" customWidth="1"/>
    <col min="15853" max="15853" width="3.109375" style="56" bestFit="1" customWidth="1"/>
    <col min="15854" max="15854" width="7.44140625" style="56" bestFit="1" customWidth="1"/>
    <col min="15855" max="15855" width="12.88671875" style="56" customWidth="1"/>
    <col min="15856" max="15856" width="4" style="56" bestFit="1" customWidth="1"/>
    <col min="15857" max="15857" width="9.33203125" style="56" customWidth="1"/>
    <col min="15858" max="15858" width="4" style="56" bestFit="1" customWidth="1"/>
    <col min="15859" max="15859" width="7.44140625" style="56" bestFit="1" customWidth="1"/>
    <col min="15860" max="15860" width="10.109375" style="56" customWidth="1"/>
    <col min="15861" max="15861" width="5.44140625" style="56" customWidth="1"/>
    <col min="15862" max="15862" width="7.88671875" style="56" customWidth="1"/>
    <col min="15863" max="15863" width="4" style="56" customWidth="1"/>
    <col min="15864" max="15864" width="10.6640625" style="56" customWidth="1"/>
    <col min="15865" max="15865" width="11.44140625" style="56"/>
    <col min="15866" max="15867" width="5.5546875" style="56" customWidth="1"/>
    <col min="15868" max="15868" width="5" style="56" customWidth="1"/>
    <col min="15869" max="15869" width="6.109375" style="56" customWidth="1"/>
    <col min="15870" max="16092" width="11.44140625" style="56"/>
    <col min="16093" max="16093" width="4.88671875" style="56" customWidth="1"/>
    <col min="16094" max="16094" width="4.6640625" style="56" customWidth="1"/>
    <col min="16095" max="16095" width="37.6640625" style="56" customWidth="1"/>
    <col min="16096" max="16096" width="10.88671875" style="56" customWidth="1"/>
    <col min="16097" max="16097" width="4.6640625" style="56" customWidth="1"/>
    <col min="16098" max="16098" width="9.44140625" style="56" customWidth="1"/>
    <col min="16099" max="16099" width="5.33203125" style="56" customWidth="1"/>
    <col min="16100" max="16100" width="6.88671875" style="56" customWidth="1"/>
    <col min="16101" max="16101" width="10" style="56" customWidth="1"/>
    <col min="16102" max="16102" width="4" style="56" bestFit="1" customWidth="1"/>
    <col min="16103" max="16103" width="8.33203125" style="56" customWidth="1"/>
    <col min="16104" max="16104" width="4" style="56" bestFit="1" customWidth="1"/>
    <col min="16105" max="16105" width="7.44140625" style="56" bestFit="1" customWidth="1"/>
    <col min="16106" max="16106" width="10.88671875" style="56" customWidth="1"/>
    <col min="16107" max="16107" width="4" style="56" bestFit="1" customWidth="1"/>
    <col min="16108" max="16108" width="9.5546875" style="56" customWidth="1"/>
    <col min="16109" max="16109" width="3.109375" style="56" bestFit="1" customWidth="1"/>
    <col min="16110" max="16110" width="7.44140625" style="56" bestFit="1" customWidth="1"/>
    <col min="16111" max="16111" width="12.88671875" style="56" customWidth="1"/>
    <col min="16112" max="16112" width="4" style="56" bestFit="1" customWidth="1"/>
    <col min="16113" max="16113" width="9.33203125" style="56" customWidth="1"/>
    <col min="16114" max="16114" width="4" style="56" bestFit="1" customWidth="1"/>
    <col min="16115" max="16115" width="7.44140625" style="56" bestFit="1" customWidth="1"/>
    <col min="16116" max="16116" width="10.109375" style="56" customWidth="1"/>
    <col min="16117" max="16117" width="5.44140625" style="56" customWidth="1"/>
    <col min="16118" max="16118" width="7.88671875" style="56" customWidth="1"/>
    <col min="16119" max="16119" width="4" style="56" customWidth="1"/>
    <col min="16120" max="16120" width="10.6640625" style="56" customWidth="1"/>
    <col min="16121" max="16121" width="11.44140625" style="56"/>
    <col min="16122" max="16123" width="5.5546875" style="56" customWidth="1"/>
    <col min="16124" max="16124" width="5" style="56" customWidth="1"/>
    <col min="16125" max="16125" width="6.109375" style="56" customWidth="1"/>
    <col min="16126" max="16384" width="11.44140625" style="56"/>
  </cols>
  <sheetData>
    <row r="1" spans="2:7" ht="15.6" x14ac:dyDescent="0.3">
      <c r="B1" s="495" t="s">
        <v>28</v>
      </c>
      <c r="C1" s="495"/>
      <c r="D1" s="495"/>
      <c r="E1" s="495"/>
      <c r="F1" s="495"/>
      <c r="G1" s="495"/>
    </row>
    <row r="2" spans="2:7" ht="15.6" x14ac:dyDescent="0.3">
      <c r="B2" s="495" t="s">
        <v>28</v>
      </c>
      <c r="C2" s="495"/>
      <c r="D2" s="495"/>
      <c r="E2" s="495"/>
      <c r="F2" s="495"/>
      <c r="G2" s="495"/>
    </row>
    <row r="3" spans="2:7" ht="15.6" x14ac:dyDescent="0.3">
      <c r="B3" s="496" t="s">
        <v>415</v>
      </c>
      <c r="C3" s="496"/>
      <c r="D3" s="496"/>
      <c r="E3" s="496"/>
      <c r="F3" s="496"/>
      <c r="G3" s="496"/>
    </row>
    <row r="4" spans="2:7" ht="15.6" x14ac:dyDescent="0.3">
      <c r="B4" s="209"/>
      <c r="C4" s="209"/>
      <c r="D4" s="209"/>
      <c r="E4" s="209"/>
      <c r="F4" s="209"/>
      <c r="G4" s="209"/>
    </row>
    <row r="5" spans="2:7" ht="31.5" customHeight="1" x14ac:dyDescent="0.3">
      <c r="B5" s="497" t="s">
        <v>374</v>
      </c>
      <c r="C5" s="498" t="s">
        <v>428</v>
      </c>
      <c r="D5" s="499"/>
      <c r="E5" s="499"/>
      <c r="F5" s="499"/>
      <c r="G5" s="499"/>
    </row>
    <row r="6" spans="2:7" ht="153.75" customHeight="1" x14ac:dyDescent="0.3">
      <c r="B6" s="497"/>
      <c r="C6" s="210" t="s">
        <v>416</v>
      </c>
      <c r="D6" s="211" t="s">
        <v>417</v>
      </c>
      <c r="E6" s="210" t="s">
        <v>418</v>
      </c>
      <c r="F6" s="211" t="s">
        <v>419</v>
      </c>
      <c r="G6" s="212" t="s">
        <v>420</v>
      </c>
    </row>
    <row r="7" spans="2:7" ht="15.6" x14ac:dyDescent="0.3">
      <c r="B7" s="213" t="s">
        <v>421</v>
      </c>
      <c r="C7" s="214">
        <v>3</v>
      </c>
      <c r="D7" s="59">
        <v>40</v>
      </c>
      <c r="E7" s="215">
        <v>3</v>
      </c>
      <c r="F7" s="215">
        <v>10</v>
      </c>
      <c r="G7" s="174">
        <f>+D7+F7</f>
        <v>50</v>
      </c>
    </row>
    <row r="8" spans="2:7" ht="14.4" customHeight="1" x14ac:dyDescent="0.3">
      <c r="B8" s="213" t="s">
        <v>424</v>
      </c>
      <c r="C8" s="214">
        <v>2</v>
      </c>
      <c r="D8" s="58">
        <v>40</v>
      </c>
      <c r="E8" s="59">
        <v>3</v>
      </c>
      <c r="F8" s="59">
        <v>10</v>
      </c>
      <c r="G8" s="174">
        <f>F8+D8</f>
        <v>50</v>
      </c>
    </row>
    <row r="9" spans="2:7" ht="14.4" customHeight="1" x14ac:dyDescent="0.3">
      <c r="B9" s="213" t="s">
        <v>425</v>
      </c>
      <c r="C9" s="214">
        <v>2</v>
      </c>
      <c r="D9" s="58">
        <v>0</v>
      </c>
      <c r="E9" s="59">
        <v>10</v>
      </c>
      <c r="F9" s="59">
        <v>0</v>
      </c>
      <c r="G9" s="174">
        <f t="shared" ref="G9:G18" si="0">F9+D9</f>
        <v>0</v>
      </c>
    </row>
    <row r="10" spans="2:7" ht="14.4" customHeight="1" x14ac:dyDescent="0.3">
      <c r="B10" s="213" t="s">
        <v>423</v>
      </c>
      <c r="C10" s="214">
        <v>3</v>
      </c>
      <c r="D10" s="58">
        <v>40</v>
      </c>
      <c r="E10" s="59">
        <v>3</v>
      </c>
      <c r="F10" s="59">
        <v>10</v>
      </c>
      <c r="G10" s="174">
        <f t="shared" si="0"/>
        <v>50</v>
      </c>
    </row>
    <row r="11" spans="2:7" ht="14.4" customHeight="1" x14ac:dyDescent="0.3">
      <c r="B11" s="213" t="s">
        <v>427</v>
      </c>
      <c r="C11" s="214">
        <v>2</v>
      </c>
      <c r="D11" s="58">
        <v>40</v>
      </c>
      <c r="E11" s="59">
        <v>3</v>
      </c>
      <c r="F11" s="59">
        <v>10</v>
      </c>
      <c r="G11" s="174">
        <f t="shared" si="0"/>
        <v>50</v>
      </c>
    </row>
    <row r="12" spans="2:7" ht="14.4" customHeight="1" x14ac:dyDescent="0.3">
      <c r="B12" s="213" t="s">
        <v>422</v>
      </c>
      <c r="C12" s="214">
        <v>7</v>
      </c>
      <c r="D12" s="174">
        <v>40</v>
      </c>
      <c r="E12" s="59">
        <v>10</v>
      </c>
      <c r="F12" s="59">
        <v>10</v>
      </c>
      <c r="G12" s="174">
        <f t="shared" si="0"/>
        <v>50</v>
      </c>
    </row>
    <row r="13" spans="2:7" ht="14.4" customHeight="1" x14ac:dyDescent="0.3">
      <c r="B13" s="213" t="s">
        <v>429</v>
      </c>
      <c r="C13" s="59" t="s">
        <v>28</v>
      </c>
      <c r="D13" s="58">
        <v>0</v>
      </c>
      <c r="E13" s="59">
        <v>3</v>
      </c>
      <c r="F13" s="59">
        <v>0</v>
      </c>
      <c r="G13" s="174">
        <f t="shared" si="0"/>
        <v>0</v>
      </c>
    </row>
    <row r="14" spans="2:7" ht="15" customHeight="1" x14ac:dyDescent="0.3">
      <c r="B14" s="213" t="s">
        <v>319</v>
      </c>
      <c r="C14" s="59" t="s">
        <v>28</v>
      </c>
      <c r="D14" s="58">
        <v>0</v>
      </c>
      <c r="E14" s="59">
        <v>3</v>
      </c>
      <c r="F14" s="59">
        <v>0</v>
      </c>
      <c r="G14" s="174">
        <f t="shared" si="0"/>
        <v>0</v>
      </c>
    </row>
    <row r="15" spans="2:7" ht="14.4" customHeight="1" x14ac:dyDescent="0.3">
      <c r="B15" s="213" t="s">
        <v>430</v>
      </c>
      <c r="C15" s="214">
        <v>2</v>
      </c>
      <c r="D15" s="174">
        <v>40</v>
      </c>
      <c r="E15" s="59">
        <v>10</v>
      </c>
      <c r="F15" s="59">
        <v>10</v>
      </c>
      <c r="G15" s="174">
        <f t="shared" si="0"/>
        <v>50</v>
      </c>
    </row>
    <row r="16" spans="2:7" ht="14.4" customHeight="1" x14ac:dyDescent="0.3">
      <c r="B16" s="213" t="s">
        <v>630</v>
      </c>
      <c r="C16" s="214">
        <v>2</v>
      </c>
      <c r="D16" s="174">
        <v>40</v>
      </c>
      <c r="E16" s="59">
        <v>10</v>
      </c>
      <c r="F16" s="59">
        <v>10</v>
      </c>
      <c r="G16" s="174">
        <f t="shared" ref="G16:G17" si="1">F16+D16</f>
        <v>50</v>
      </c>
    </row>
    <row r="17" spans="2:7" ht="14.4" customHeight="1" x14ac:dyDescent="0.3">
      <c r="B17" s="213" t="s">
        <v>631</v>
      </c>
      <c r="C17" s="214" t="s">
        <v>28</v>
      </c>
      <c r="D17" s="58">
        <v>0</v>
      </c>
      <c r="E17" s="59">
        <v>3</v>
      </c>
      <c r="F17" s="59">
        <v>0</v>
      </c>
      <c r="G17" s="174">
        <f t="shared" si="1"/>
        <v>0</v>
      </c>
    </row>
    <row r="18" spans="2:7" ht="15.6" x14ac:dyDescent="0.3">
      <c r="B18" s="213" t="s">
        <v>426</v>
      </c>
      <c r="C18" s="59" t="s">
        <v>28</v>
      </c>
      <c r="D18" s="58">
        <v>40</v>
      </c>
      <c r="E18" s="59">
        <v>3</v>
      </c>
      <c r="F18" s="59">
        <v>10</v>
      </c>
      <c r="G18" s="174">
        <f t="shared" si="0"/>
        <v>50</v>
      </c>
    </row>
    <row r="19" spans="2:7" ht="15.6" x14ac:dyDescent="0.3">
      <c r="B19" s="57"/>
      <c r="C19" s="57"/>
      <c r="D19" s="57"/>
      <c r="E19" s="57"/>
      <c r="F19" s="57"/>
      <c r="G19" s="57"/>
    </row>
  </sheetData>
  <sheetProtection algorithmName="SHA-512" hashValue="CvMNhTE4Nmjpf91iYFh0yVRnOD8xzKQAXXwItYGxfpjIA+uaq3xOJl72rqTvvjfdBpNmriJPr66Fby+iFR1buw==" saltValue="asURRhrnJgmfuDZHXb3I/w==" spinCount="100000" sheet="1" objects="1" scenarios="1" selectLockedCells="1" selectUnlockedCells="1"/>
  <mergeCells count="5">
    <mergeCell ref="B1:G1"/>
    <mergeCell ref="B2:G2"/>
    <mergeCell ref="B3:G3"/>
    <mergeCell ref="B5:B6"/>
    <mergeCell ref="C5:G5"/>
  </mergeCells>
  <printOptions horizontalCentered="1" verticalCentered="1"/>
  <pageMargins left="0.6692913385826772" right="0.70866141732283472" top="0.74803149606299213" bottom="0.74803149606299213" header="0.31496062992125984" footer="0.31496062992125984"/>
  <pageSetup paperSize="119" scale="7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120" zoomScaleNormal="120" workbookViewId="0">
      <selection activeCell="H29" sqref="H29"/>
    </sheetView>
  </sheetViews>
  <sheetFormatPr baseColWidth="10" defaultRowHeight="13.2" x14ac:dyDescent="0.25"/>
  <cols>
    <col min="1" max="1" width="11.44140625" style="83"/>
    <col min="2" max="2" width="22.44140625" style="83" customWidth="1"/>
    <col min="3" max="3" width="25" style="83" bestFit="1" customWidth="1"/>
    <col min="4" max="4" width="11.44140625" style="83"/>
    <col min="5" max="5" width="16.44140625" style="83" customWidth="1"/>
    <col min="6" max="6" width="14.88671875" style="83" customWidth="1"/>
    <col min="7" max="7" width="11.44140625" style="83"/>
    <col min="8" max="8" width="12.5546875" style="83" customWidth="1"/>
    <col min="9" max="250" width="11.44140625" style="83"/>
    <col min="251" max="251" width="22.44140625" style="83" customWidth="1"/>
    <col min="252" max="252" width="25" style="83" bestFit="1" customWidth="1"/>
    <col min="253" max="255" width="11.44140625" style="83"/>
    <col min="256" max="256" width="16.44140625" style="83" customWidth="1"/>
    <col min="257" max="257" width="14.88671875" style="83" customWidth="1"/>
    <col min="258" max="506" width="11.44140625" style="83"/>
    <col min="507" max="507" width="22.44140625" style="83" customWidth="1"/>
    <col min="508" max="508" width="25" style="83" bestFit="1" customWidth="1"/>
    <col min="509" max="511" width="11.44140625" style="83"/>
    <col min="512" max="512" width="16.44140625" style="83" customWidth="1"/>
    <col min="513" max="513" width="14.88671875" style="83" customWidth="1"/>
    <col min="514" max="762" width="11.44140625" style="83"/>
    <col min="763" max="763" width="22.44140625" style="83" customWidth="1"/>
    <col min="764" max="764" width="25" style="83" bestFit="1" customWidth="1"/>
    <col min="765" max="767" width="11.44140625" style="83"/>
    <col min="768" max="768" width="16.44140625" style="83" customWidth="1"/>
    <col min="769" max="769" width="14.88671875" style="83" customWidth="1"/>
    <col min="770" max="1018" width="11.44140625" style="83"/>
    <col min="1019" max="1019" width="22.44140625" style="83" customWidth="1"/>
    <col min="1020" max="1020" width="25" style="83" bestFit="1" customWidth="1"/>
    <col min="1021" max="1023" width="11.44140625" style="83"/>
    <col min="1024" max="1024" width="16.44140625" style="83" customWidth="1"/>
    <col min="1025" max="1025" width="14.88671875" style="83" customWidth="1"/>
    <col min="1026" max="1274" width="11.44140625" style="83"/>
    <col min="1275" max="1275" width="22.44140625" style="83" customWidth="1"/>
    <col min="1276" max="1276" width="25" style="83" bestFit="1" customWidth="1"/>
    <col min="1277" max="1279" width="11.44140625" style="83"/>
    <col min="1280" max="1280" width="16.44140625" style="83" customWidth="1"/>
    <col min="1281" max="1281" width="14.88671875" style="83" customWidth="1"/>
    <col min="1282" max="1530" width="11.44140625" style="83"/>
    <col min="1531" max="1531" width="22.44140625" style="83" customWidth="1"/>
    <col min="1532" max="1532" width="25" style="83" bestFit="1" customWidth="1"/>
    <col min="1533" max="1535" width="11.44140625" style="83"/>
    <col min="1536" max="1536" width="16.44140625" style="83" customWidth="1"/>
    <col min="1537" max="1537" width="14.88671875" style="83" customWidth="1"/>
    <col min="1538" max="1786" width="11.44140625" style="83"/>
    <col min="1787" max="1787" width="22.44140625" style="83" customWidth="1"/>
    <col min="1788" max="1788" width="25" style="83" bestFit="1" customWidth="1"/>
    <col min="1789" max="1791" width="11.44140625" style="83"/>
    <col min="1792" max="1792" width="16.44140625" style="83" customWidth="1"/>
    <col min="1793" max="1793" width="14.88671875" style="83" customWidth="1"/>
    <col min="1794" max="2042" width="11.44140625" style="83"/>
    <col min="2043" max="2043" width="22.44140625" style="83" customWidth="1"/>
    <col min="2044" max="2044" width="25" style="83" bestFit="1" customWidth="1"/>
    <col min="2045" max="2047" width="11.44140625" style="83"/>
    <col min="2048" max="2048" width="16.44140625" style="83" customWidth="1"/>
    <col min="2049" max="2049" width="14.88671875" style="83" customWidth="1"/>
    <col min="2050" max="2298" width="11.44140625" style="83"/>
    <col min="2299" max="2299" width="22.44140625" style="83" customWidth="1"/>
    <col min="2300" max="2300" width="25" style="83" bestFit="1" customWidth="1"/>
    <col min="2301" max="2303" width="11.44140625" style="83"/>
    <col min="2304" max="2304" width="16.44140625" style="83" customWidth="1"/>
    <col min="2305" max="2305" width="14.88671875" style="83" customWidth="1"/>
    <col min="2306" max="2554" width="11.44140625" style="83"/>
    <col min="2555" max="2555" width="22.44140625" style="83" customWidth="1"/>
    <col min="2556" max="2556" width="25" style="83" bestFit="1" customWidth="1"/>
    <col min="2557" max="2559" width="11.44140625" style="83"/>
    <col min="2560" max="2560" width="16.44140625" style="83" customWidth="1"/>
    <col min="2561" max="2561" width="14.88671875" style="83" customWidth="1"/>
    <col min="2562" max="2810" width="11.44140625" style="83"/>
    <col min="2811" max="2811" width="22.44140625" style="83" customWidth="1"/>
    <col min="2812" max="2812" width="25" style="83" bestFit="1" customWidth="1"/>
    <col min="2813" max="2815" width="11.44140625" style="83"/>
    <col min="2816" max="2816" width="16.44140625" style="83" customWidth="1"/>
    <col min="2817" max="2817" width="14.88671875" style="83" customWidth="1"/>
    <col min="2818" max="3066" width="11.44140625" style="83"/>
    <col min="3067" max="3067" width="22.44140625" style="83" customWidth="1"/>
    <col min="3068" max="3068" width="25" style="83" bestFit="1" customWidth="1"/>
    <col min="3069" max="3071" width="11.44140625" style="83"/>
    <col min="3072" max="3072" width="16.44140625" style="83" customWidth="1"/>
    <col min="3073" max="3073" width="14.88671875" style="83" customWidth="1"/>
    <col min="3074" max="3322" width="11.44140625" style="83"/>
    <col min="3323" max="3323" width="22.44140625" style="83" customWidth="1"/>
    <col min="3324" max="3324" width="25" style="83" bestFit="1" customWidth="1"/>
    <col min="3325" max="3327" width="11.44140625" style="83"/>
    <col min="3328" max="3328" width="16.44140625" style="83" customWidth="1"/>
    <col min="3329" max="3329" width="14.88671875" style="83" customWidth="1"/>
    <col min="3330" max="3578" width="11.44140625" style="83"/>
    <col min="3579" max="3579" width="22.44140625" style="83" customWidth="1"/>
    <col min="3580" max="3580" width="25" style="83" bestFit="1" customWidth="1"/>
    <col min="3581" max="3583" width="11.44140625" style="83"/>
    <col min="3584" max="3584" width="16.44140625" style="83" customWidth="1"/>
    <col min="3585" max="3585" width="14.88671875" style="83" customWidth="1"/>
    <col min="3586" max="3834" width="11.44140625" style="83"/>
    <col min="3835" max="3835" width="22.44140625" style="83" customWidth="1"/>
    <col min="3836" max="3836" width="25" style="83" bestFit="1" customWidth="1"/>
    <col min="3837" max="3839" width="11.44140625" style="83"/>
    <col min="3840" max="3840" width="16.44140625" style="83" customWidth="1"/>
    <col min="3841" max="3841" width="14.88671875" style="83" customWidth="1"/>
    <col min="3842" max="4090" width="11.44140625" style="83"/>
    <col min="4091" max="4091" width="22.44140625" style="83" customWidth="1"/>
    <col min="4092" max="4092" width="25" style="83" bestFit="1" customWidth="1"/>
    <col min="4093" max="4095" width="11.44140625" style="83"/>
    <col min="4096" max="4096" width="16.44140625" style="83" customWidth="1"/>
    <col min="4097" max="4097" width="14.88671875" style="83" customWidth="1"/>
    <col min="4098" max="4346" width="11.44140625" style="83"/>
    <col min="4347" max="4347" width="22.44140625" style="83" customWidth="1"/>
    <col min="4348" max="4348" width="25" style="83" bestFit="1" customWidth="1"/>
    <col min="4349" max="4351" width="11.44140625" style="83"/>
    <col min="4352" max="4352" width="16.44140625" style="83" customWidth="1"/>
    <col min="4353" max="4353" width="14.88671875" style="83" customWidth="1"/>
    <col min="4354" max="4602" width="11.44140625" style="83"/>
    <col min="4603" max="4603" width="22.44140625" style="83" customWidth="1"/>
    <col min="4604" max="4604" width="25" style="83" bestFit="1" customWidth="1"/>
    <col min="4605" max="4607" width="11.44140625" style="83"/>
    <col min="4608" max="4608" width="16.44140625" style="83" customWidth="1"/>
    <col min="4609" max="4609" width="14.88671875" style="83" customWidth="1"/>
    <col min="4610" max="4858" width="11.44140625" style="83"/>
    <col min="4859" max="4859" width="22.44140625" style="83" customWidth="1"/>
    <col min="4860" max="4860" width="25" style="83" bestFit="1" customWidth="1"/>
    <col min="4861" max="4863" width="11.44140625" style="83"/>
    <col min="4864" max="4864" width="16.44140625" style="83" customWidth="1"/>
    <col min="4865" max="4865" width="14.88671875" style="83" customWidth="1"/>
    <col min="4866" max="5114" width="11.44140625" style="83"/>
    <col min="5115" max="5115" width="22.44140625" style="83" customWidth="1"/>
    <col min="5116" max="5116" width="25" style="83" bestFit="1" customWidth="1"/>
    <col min="5117" max="5119" width="11.44140625" style="83"/>
    <col min="5120" max="5120" width="16.44140625" style="83" customWidth="1"/>
    <col min="5121" max="5121" width="14.88671875" style="83" customWidth="1"/>
    <col min="5122" max="5370" width="11.44140625" style="83"/>
    <col min="5371" max="5371" width="22.44140625" style="83" customWidth="1"/>
    <col min="5372" max="5372" width="25" style="83" bestFit="1" customWidth="1"/>
    <col min="5373" max="5375" width="11.44140625" style="83"/>
    <col min="5376" max="5376" width="16.44140625" style="83" customWidth="1"/>
    <col min="5377" max="5377" width="14.88671875" style="83" customWidth="1"/>
    <col min="5378" max="5626" width="11.44140625" style="83"/>
    <col min="5627" max="5627" width="22.44140625" style="83" customWidth="1"/>
    <col min="5628" max="5628" width="25" style="83" bestFit="1" customWidth="1"/>
    <col min="5629" max="5631" width="11.44140625" style="83"/>
    <col min="5632" max="5632" width="16.44140625" style="83" customWidth="1"/>
    <col min="5633" max="5633" width="14.88671875" style="83" customWidth="1"/>
    <col min="5634" max="5882" width="11.44140625" style="83"/>
    <col min="5883" max="5883" width="22.44140625" style="83" customWidth="1"/>
    <col min="5884" max="5884" width="25" style="83" bestFit="1" customWidth="1"/>
    <col min="5885" max="5887" width="11.44140625" style="83"/>
    <col min="5888" max="5888" width="16.44140625" style="83" customWidth="1"/>
    <col min="5889" max="5889" width="14.88671875" style="83" customWidth="1"/>
    <col min="5890" max="6138" width="11.44140625" style="83"/>
    <col min="6139" max="6139" width="22.44140625" style="83" customWidth="1"/>
    <col min="6140" max="6140" width="25" style="83" bestFit="1" customWidth="1"/>
    <col min="6141" max="6143" width="11.44140625" style="83"/>
    <col min="6144" max="6144" width="16.44140625" style="83" customWidth="1"/>
    <col min="6145" max="6145" width="14.88671875" style="83" customWidth="1"/>
    <col min="6146" max="6394" width="11.44140625" style="83"/>
    <col min="6395" max="6395" width="22.44140625" style="83" customWidth="1"/>
    <col min="6396" max="6396" width="25" style="83" bestFit="1" customWidth="1"/>
    <col min="6397" max="6399" width="11.44140625" style="83"/>
    <col min="6400" max="6400" width="16.44140625" style="83" customWidth="1"/>
    <col min="6401" max="6401" width="14.88671875" style="83" customWidth="1"/>
    <col min="6402" max="6650" width="11.44140625" style="83"/>
    <col min="6651" max="6651" width="22.44140625" style="83" customWidth="1"/>
    <col min="6652" max="6652" width="25" style="83" bestFit="1" customWidth="1"/>
    <col min="6653" max="6655" width="11.44140625" style="83"/>
    <col min="6656" max="6656" width="16.44140625" style="83" customWidth="1"/>
    <col min="6657" max="6657" width="14.88671875" style="83" customWidth="1"/>
    <col min="6658" max="6906" width="11.44140625" style="83"/>
    <col min="6907" max="6907" width="22.44140625" style="83" customWidth="1"/>
    <col min="6908" max="6908" width="25" style="83" bestFit="1" customWidth="1"/>
    <col min="6909" max="6911" width="11.44140625" style="83"/>
    <col min="6912" max="6912" width="16.44140625" style="83" customWidth="1"/>
    <col min="6913" max="6913" width="14.88671875" style="83" customWidth="1"/>
    <col min="6914" max="7162" width="11.44140625" style="83"/>
    <col min="7163" max="7163" width="22.44140625" style="83" customWidth="1"/>
    <col min="7164" max="7164" width="25" style="83" bestFit="1" customWidth="1"/>
    <col min="7165" max="7167" width="11.44140625" style="83"/>
    <col min="7168" max="7168" width="16.44140625" style="83" customWidth="1"/>
    <col min="7169" max="7169" width="14.88671875" style="83" customWidth="1"/>
    <col min="7170" max="7418" width="11.44140625" style="83"/>
    <col min="7419" max="7419" width="22.44140625" style="83" customWidth="1"/>
    <col min="7420" max="7420" width="25" style="83" bestFit="1" customWidth="1"/>
    <col min="7421" max="7423" width="11.44140625" style="83"/>
    <col min="7424" max="7424" width="16.44140625" style="83" customWidth="1"/>
    <col min="7425" max="7425" width="14.88671875" style="83" customWidth="1"/>
    <col min="7426" max="7674" width="11.44140625" style="83"/>
    <col min="7675" max="7675" width="22.44140625" style="83" customWidth="1"/>
    <col min="7676" max="7676" width="25" style="83" bestFit="1" customWidth="1"/>
    <col min="7677" max="7679" width="11.44140625" style="83"/>
    <col min="7680" max="7680" width="16.44140625" style="83" customWidth="1"/>
    <col min="7681" max="7681" width="14.88671875" style="83" customWidth="1"/>
    <col min="7682" max="7930" width="11.44140625" style="83"/>
    <col min="7931" max="7931" width="22.44140625" style="83" customWidth="1"/>
    <col min="7932" max="7932" width="25" style="83" bestFit="1" customWidth="1"/>
    <col min="7933" max="7935" width="11.44140625" style="83"/>
    <col min="7936" max="7936" width="16.44140625" style="83" customWidth="1"/>
    <col min="7937" max="7937" width="14.88671875" style="83" customWidth="1"/>
    <col min="7938" max="8186" width="11.44140625" style="83"/>
    <col min="8187" max="8187" width="22.44140625" style="83" customWidth="1"/>
    <col min="8188" max="8188" width="25" style="83" bestFit="1" customWidth="1"/>
    <col min="8189" max="8191" width="11.44140625" style="83"/>
    <col min="8192" max="8192" width="16.44140625" style="83" customWidth="1"/>
    <col min="8193" max="8193" width="14.88671875" style="83" customWidth="1"/>
    <col min="8194" max="8442" width="11.44140625" style="83"/>
    <col min="8443" max="8443" width="22.44140625" style="83" customWidth="1"/>
    <col min="8444" max="8444" width="25" style="83" bestFit="1" customWidth="1"/>
    <col min="8445" max="8447" width="11.44140625" style="83"/>
    <col min="8448" max="8448" width="16.44140625" style="83" customWidth="1"/>
    <col min="8449" max="8449" width="14.88671875" style="83" customWidth="1"/>
    <col min="8450" max="8698" width="11.44140625" style="83"/>
    <col min="8699" max="8699" width="22.44140625" style="83" customWidth="1"/>
    <col min="8700" max="8700" width="25" style="83" bestFit="1" customWidth="1"/>
    <col min="8701" max="8703" width="11.44140625" style="83"/>
    <col min="8704" max="8704" width="16.44140625" style="83" customWidth="1"/>
    <col min="8705" max="8705" width="14.88671875" style="83" customWidth="1"/>
    <col min="8706" max="8954" width="11.44140625" style="83"/>
    <col min="8955" max="8955" width="22.44140625" style="83" customWidth="1"/>
    <col min="8956" max="8956" width="25" style="83" bestFit="1" customWidth="1"/>
    <col min="8957" max="8959" width="11.44140625" style="83"/>
    <col min="8960" max="8960" width="16.44140625" style="83" customWidth="1"/>
    <col min="8961" max="8961" width="14.88671875" style="83" customWidth="1"/>
    <col min="8962" max="9210" width="11.44140625" style="83"/>
    <col min="9211" max="9211" width="22.44140625" style="83" customWidth="1"/>
    <col min="9212" max="9212" width="25" style="83" bestFit="1" customWidth="1"/>
    <col min="9213" max="9215" width="11.44140625" style="83"/>
    <col min="9216" max="9216" width="16.44140625" style="83" customWidth="1"/>
    <col min="9217" max="9217" width="14.88671875" style="83" customWidth="1"/>
    <col min="9218" max="9466" width="11.44140625" style="83"/>
    <col min="9467" max="9467" width="22.44140625" style="83" customWidth="1"/>
    <col min="9468" max="9468" width="25" style="83" bestFit="1" customWidth="1"/>
    <col min="9469" max="9471" width="11.44140625" style="83"/>
    <col min="9472" max="9472" width="16.44140625" style="83" customWidth="1"/>
    <col min="9473" max="9473" width="14.88671875" style="83" customWidth="1"/>
    <col min="9474" max="9722" width="11.44140625" style="83"/>
    <col min="9723" max="9723" width="22.44140625" style="83" customWidth="1"/>
    <col min="9724" max="9724" width="25" style="83" bestFit="1" customWidth="1"/>
    <col min="9725" max="9727" width="11.44140625" style="83"/>
    <col min="9728" max="9728" width="16.44140625" style="83" customWidth="1"/>
    <col min="9729" max="9729" width="14.88671875" style="83" customWidth="1"/>
    <col min="9730" max="9978" width="11.44140625" style="83"/>
    <col min="9979" max="9979" width="22.44140625" style="83" customWidth="1"/>
    <col min="9980" max="9980" width="25" style="83" bestFit="1" customWidth="1"/>
    <col min="9981" max="9983" width="11.44140625" style="83"/>
    <col min="9984" max="9984" width="16.44140625" style="83" customWidth="1"/>
    <col min="9985" max="9985" width="14.88671875" style="83" customWidth="1"/>
    <col min="9986" max="10234" width="11.44140625" style="83"/>
    <col min="10235" max="10235" width="22.44140625" style="83" customWidth="1"/>
    <col min="10236" max="10236" width="25" style="83" bestFit="1" customWidth="1"/>
    <col min="10237" max="10239" width="11.44140625" style="83"/>
    <col min="10240" max="10240" width="16.44140625" style="83" customWidth="1"/>
    <col min="10241" max="10241" width="14.88671875" style="83" customWidth="1"/>
    <col min="10242" max="10490" width="11.44140625" style="83"/>
    <col min="10491" max="10491" width="22.44140625" style="83" customWidth="1"/>
    <col min="10492" max="10492" width="25" style="83" bestFit="1" customWidth="1"/>
    <col min="10493" max="10495" width="11.44140625" style="83"/>
    <col min="10496" max="10496" width="16.44140625" style="83" customWidth="1"/>
    <col min="10497" max="10497" width="14.88671875" style="83" customWidth="1"/>
    <col min="10498" max="10746" width="11.44140625" style="83"/>
    <col min="10747" max="10747" width="22.44140625" style="83" customWidth="1"/>
    <col min="10748" max="10748" width="25" style="83" bestFit="1" customWidth="1"/>
    <col min="10749" max="10751" width="11.44140625" style="83"/>
    <col min="10752" max="10752" width="16.44140625" style="83" customWidth="1"/>
    <col min="10753" max="10753" width="14.88671875" style="83" customWidth="1"/>
    <col min="10754" max="11002" width="11.44140625" style="83"/>
    <col min="11003" max="11003" width="22.44140625" style="83" customWidth="1"/>
    <col min="11004" max="11004" width="25" style="83" bestFit="1" customWidth="1"/>
    <col min="11005" max="11007" width="11.44140625" style="83"/>
    <col min="11008" max="11008" width="16.44140625" style="83" customWidth="1"/>
    <col min="11009" max="11009" width="14.88671875" style="83" customWidth="1"/>
    <col min="11010" max="11258" width="11.44140625" style="83"/>
    <col min="11259" max="11259" width="22.44140625" style="83" customWidth="1"/>
    <col min="11260" max="11260" width="25" style="83" bestFit="1" customWidth="1"/>
    <col min="11261" max="11263" width="11.44140625" style="83"/>
    <col min="11264" max="11264" width="16.44140625" style="83" customWidth="1"/>
    <col min="11265" max="11265" width="14.88671875" style="83" customWidth="1"/>
    <col min="11266" max="11514" width="11.44140625" style="83"/>
    <col min="11515" max="11515" width="22.44140625" style="83" customWidth="1"/>
    <col min="11516" max="11516" width="25" style="83" bestFit="1" customWidth="1"/>
    <col min="11517" max="11519" width="11.44140625" style="83"/>
    <col min="11520" max="11520" width="16.44140625" style="83" customWidth="1"/>
    <col min="11521" max="11521" width="14.88671875" style="83" customWidth="1"/>
    <col min="11522" max="11770" width="11.44140625" style="83"/>
    <col min="11771" max="11771" width="22.44140625" style="83" customWidth="1"/>
    <col min="11772" max="11772" width="25" style="83" bestFit="1" customWidth="1"/>
    <col min="11773" max="11775" width="11.44140625" style="83"/>
    <col min="11776" max="11776" width="16.44140625" style="83" customWidth="1"/>
    <col min="11777" max="11777" width="14.88671875" style="83" customWidth="1"/>
    <col min="11778" max="12026" width="11.44140625" style="83"/>
    <col min="12027" max="12027" width="22.44140625" style="83" customWidth="1"/>
    <col min="12028" max="12028" width="25" style="83" bestFit="1" customWidth="1"/>
    <col min="12029" max="12031" width="11.44140625" style="83"/>
    <col min="12032" max="12032" width="16.44140625" style="83" customWidth="1"/>
    <col min="12033" max="12033" width="14.88671875" style="83" customWidth="1"/>
    <col min="12034" max="12282" width="11.44140625" style="83"/>
    <col min="12283" max="12283" width="22.44140625" style="83" customWidth="1"/>
    <col min="12284" max="12284" width="25" style="83" bestFit="1" customWidth="1"/>
    <col min="12285" max="12287" width="11.44140625" style="83"/>
    <col min="12288" max="12288" width="16.44140625" style="83" customWidth="1"/>
    <col min="12289" max="12289" width="14.88671875" style="83" customWidth="1"/>
    <col min="12290" max="12538" width="11.44140625" style="83"/>
    <col min="12539" max="12539" width="22.44140625" style="83" customWidth="1"/>
    <col min="12540" max="12540" width="25" style="83" bestFit="1" customWidth="1"/>
    <col min="12541" max="12543" width="11.44140625" style="83"/>
    <col min="12544" max="12544" width="16.44140625" style="83" customWidth="1"/>
    <col min="12545" max="12545" width="14.88671875" style="83" customWidth="1"/>
    <col min="12546" max="12794" width="11.44140625" style="83"/>
    <col min="12795" max="12795" width="22.44140625" style="83" customWidth="1"/>
    <col min="12796" max="12796" width="25" style="83" bestFit="1" customWidth="1"/>
    <col min="12797" max="12799" width="11.44140625" style="83"/>
    <col min="12800" max="12800" width="16.44140625" style="83" customWidth="1"/>
    <col min="12801" max="12801" width="14.88671875" style="83" customWidth="1"/>
    <col min="12802" max="13050" width="11.44140625" style="83"/>
    <col min="13051" max="13051" width="22.44140625" style="83" customWidth="1"/>
    <col min="13052" max="13052" width="25" style="83" bestFit="1" customWidth="1"/>
    <col min="13053" max="13055" width="11.44140625" style="83"/>
    <col min="13056" max="13056" width="16.44140625" style="83" customWidth="1"/>
    <col min="13057" max="13057" width="14.88671875" style="83" customWidth="1"/>
    <col min="13058" max="13306" width="11.44140625" style="83"/>
    <col min="13307" max="13307" width="22.44140625" style="83" customWidth="1"/>
    <col min="13308" max="13308" width="25" style="83" bestFit="1" customWidth="1"/>
    <col min="13309" max="13311" width="11.44140625" style="83"/>
    <col min="13312" max="13312" width="16.44140625" style="83" customWidth="1"/>
    <col min="13313" max="13313" width="14.88671875" style="83" customWidth="1"/>
    <col min="13314" max="13562" width="11.44140625" style="83"/>
    <col min="13563" max="13563" width="22.44140625" style="83" customWidth="1"/>
    <col min="13564" max="13564" width="25" style="83" bestFit="1" customWidth="1"/>
    <col min="13565" max="13567" width="11.44140625" style="83"/>
    <col min="13568" max="13568" width="16.44140625" style="83" customWidth="1"/>
    <col min="13569" max="13569" width="14.88671875" style="83" customWidth="1"/>
    <col min="13570" max="13818" width="11.44140625" style="83"/>
    <col min="13819" max="13819" width="22.44140625" style="83" customWidth="1"/>
    <col min="13820" max="13820" width="25" style="83" bestFit="1" customWidth="1"/>
    <col min="13821" max="13823" width="11.44140625" style="83"/>
    <col min="13824" max="13824" width="16.44140625" style="83" customWidth="1"/>
    <col min="13825" max="13825" width="14.88671875" style="83" customWidth="1"/>
    <col min="13826" max="14074" width="11.44140625" style="83"/>
    <col min="14075" max="14075" width="22.44140625" style="83" customWidth="1"/>
    <col min="14076" max="14076" width="25" style="83" bestFit="1" customWidth="1"/>
    <col min="14077" max="14079" width="11.44140625" style="83"/>
    <col min="14080" max="14080" width="16.44140625" style="83" customWidth="1"/>
    <col min="14081" max="14081" width="14.88671875" style="83" customWidth="1"/>
    <col min="14082" max="14330" width="11.44140625" style="83"/>
    <col min="14331" max="14331" width="22.44140625" style="83" customWidth="1"/>
    <col min="14332" max="14332" width="25" style="83" bestFit="1" customWidth="1"/>
    <col min="14333" max="14335" width="11.44140625" style="83"/>
    <col min="14336" max="14336" width="16.44140625" style="83" customWidth="1"/>
    <col min="14337" max="14337" width="14.88671875" style="83" customWidth="1"/>
    <col min="14338" max="14586" width="11.44140625" style="83"/>
    <col min="14587" max="14587" width="22.44140625" style="83" customWidth="1"/>
    <col min="14588" max="14588" width="25" style="83" bestFit="1" customWidth="1"/>
    <col min="14589" max="14591" width="11.44140625" style="83"/>
    <col min="14592" max="14592" width="16.44140625" style="83" customWidth="1"/>
    <col min="14593" max="14593" width="14.88671875" style="83" customWidth="1"/>
    <col min="14594" max="14842" width="11.44140625" style="83"/>
    <col min="14843" max="14843" width="22.44140625" style="83" customWidth="1"/>
    <col min="14844" max="14844" width="25" style="83" bestFit="1" customWidth="1"/>
    <col min="14845" max="14847" width="11.44140625" style="83"/>
    <col min="14848" max="14848" width="16.44140625" style="83" customWidth="1"/>
    <col min="14849" max="14849" width="14.88671875" style="83" customWidth="1"/>
    <col min="14850" max="15098" width="11.44140625" style="83"/>
    <col min="15099" max="15099" width="22.44140625" style="83" customWidth="1"/>
    <col min="15100" max="15100" width="25" style="83" bestFit="1" customWidth="1"/>
    <col min="15101" max="15103" width="11.44140625" style="83"/>
    <col min="15104" max="15104" width="16.44140625" style="83" customWidth="1"/>
    <col min="15105" max="15105" width="14.88671875" style="83" customWidth="1"/>
    <col min="15106" max="15354" width="11.44140625" style="83"/>
    <col min="15355" max="15355" width="22.44140625" style="83" customWidth="1"/>
    <col min="15356" max="15356" width="25" style="83" bestFit="1" customWidth="1"/>
    <col min="15357" max="15359" width="11.44140625" style="83"/>
    <col min="15360" max="15360" width="16.44140625" style="83" customWidth="1"/>
    <col min="15361" max="15361" width="14.88671875" style="83" customWidth="1"/>
    <col min="15362" max="15610" width="11.44140625" style="83"/>
    <col min="15611" max="15611" width="22.44140625" style="83" customWidth="1"/>
    <col min="15612" max="15612" width="25" style="83" bestFit="1" customWidth="1"/>
    <col min="15613" max="15615" width="11.44140625" style="83"/>
    <col min="15616" max="15616" width="16.44140625" style="83" customWidth="1"/>
    <col min="15617" max="15617" width="14.88671875" style="83" customWidth="1"/>
    <col min="15618" max="15866" width="11.44140625" style="83"/>
    <col min="15867" max="15867" width="22.44140625" style="83" customWidth="1"/>
    <col min="15868" max="15868" width="25" style="83" bestFit="1" customWidth="1"/>
    <col min="15869" max="15871" width="11.44140625" style="83"/>
    <col min="15872" max="15872" width="16.44140625" style="83" customWidth="1"/>
    <col min="15873" max="15873" width="14.88671875" style="83" customWidth="1"/>
    <col min="15874" max="16122" width="11.44140625" style="83"/>
    <col min="16123" max="16123" width="22.44140625" style="83" customWidth="1"/>
    <col min="16124" max="16124" width="25" style="83" bestFit="1" customWidth="1"/>
    <col min="16125" max="16127" width="11.44140625" style="83"/>
    <col min="16128" max="16128" width="16.44140625" style="83" customWidth="1"/>
    <col min="16129" max="16129" width="14.88671875" style="83" customWidth="1"/>
    <col min="16130" max="16384" width="11.44140625" style="83"/>
  </cols>
  <sheetData>
    <row r="1" spans="1:8" ht="13.5" customHeight="1" thickBot="1" x14ac:dyDescent="0.3">
      <c r="A1" s="500" t="s">
        <v>239</v>
      </c>
      <c r="B1" s="500" t="s">
        <v>458</v>
      </c>
      <c r="C1" s="500" t="s">
        <v>459</v>
      </c>
      <c r="D1" s="503" t="s">
        <v>460</v>
      </c>
      <c r="E1" s="504"/>
      <c r="F1" s="504"/>
      <c r="G1" s="504"/>
      <c r="H1" s="505"/>
    </row>
    <row r="2" spans="1:8" ht="23.25" customHeight="1" thickBot="1" x14ac:dyDescent="0.3">
      <c r="A2" s="501"/>
      <c r="B2" s="501"/>
      <c r="C2" s="501"/>
      <c r="D2" s="506" t="s">
        <v>461</v>
      </c>
      <c r="E2" s="507" t="s">
        <v>462</v>
      </c>
      <c r="F2" s="507"/>
      <c r="G2" s="507" t="s">
        <v>463</v>
      </c>
      <c r="H2" s="507"/>
    </row>
    <row r="3" spans="1:8" ht="13.8" thickBot="1" x14ac:dyDescent="0.3">
      <c r="A3" s="502"/>
      <c r="B3" s="502"/>
      <c r="C3" s="502"/>
      <c r="D3" s="507"/>
      <c r="E3" s="84" t="s">
        <v>440</v>
      </c>
      <c r="F3" s="84" t="s">
        <v>464</v>
      </c>
      <c r="G3" s="84" t="s">
        <v>440</v>
      </c>
      <c r="H3" s="84" t="s">
        <v>464</v>
      </c>
    </row>
    <row r="4" spans="1:8" x14ac:dyDescent="0.25">
      <c r="A4" s="508">
        <v>1</v>
      </c>
      <c r="B4" s="511" t="s">
        <v>465</v>
      </c>
      <c r="C4" s="85" t="s">
        <v>466</v>
      </c>
      <c r="D4" s="86">
        <f t="shared" ref="D4:D14" si="0">+E4+G4</f>
        <v>300</v>
      </c>
      <c r="E4" s="87">
        <v>100</v>
      </c>
      <c r="F4" s="88" t="s">
        <v>467</v>
      </c>
      <c r="G4" s="86">
        <v>200</v>
      </c>
      <c r="H4" s="87" t="s">
        <v>468</v>
      </c>
    </row>
    <row r="5" spans="1:8" x14ac:dyDescent="0.25">
      <c r="A5" s="509"/>
      <c r="B5" s="512"/>
      <c r="C5" s="85" t="s">
        <v>469</v>
      </c>
      <c r="D5" s="86">
        <f t="shared" si="0"/>
        <v>350</v>
      </c>
      <c r="E5" s="87">
        <v>150</v>
      </c>
      <c r="F5" s="88" t="s">
        <v>514</v>
      </c>
      <c r="G5" s="86">
        <v>200</v>
      </c>
      <c r="H5" s="87" t="s">
        <v>468</v>
      </c>
    </row>
    <row r="6" spans="1:8" x14ac:dyDescent="0.25">
      <c r="A6" s="509"/>
      <c r="B6" s="512"/>
      <c r="C6" s="85" t="s">
        <v>470</v>
      </c>
      <c r="D6" s="86">
        <f t="shared" si="0"/>
        <v>300</v>
      </c>
      <c r="E6" s="87">
        <v>100</v>
      </c>
      <c r="F6" s="88">
        <v>0.03</v>
      </c>
      <c r="G6" s="86">
        <v>200</v>
      </c>
      <c r="H6" s="87" t="s">
        <v>468</v>
      </c>
    </row>
    <row r="7" spans="1:8" x14ac:dyDescent="0.25">
      <c r="A7" s="509"/>
      <c r="B7" s="512"/>
      <c r="C7" s="85" t="s">
        <v>471</v>
      </c>
      <c r="D7" s="86">
        <f t="shared" si="0"/>
        <v>250</v>
      </c>
      <c r="E7" s="86">
        <v>100</v>
      </c>
      <c r="F7" s="89">
        <v>0.03</v>
      </c>
      <c r="G7" s="86">
        <v>150</v>
      </c>
      <c r="H7" s="87" t="s">
        <v>472</v>
      </c>
    </row>
    <row r="8" spans="1:8" x14ac:dyDescent="0.25">
      <c r="A8" s="509"/>
      <c r="B8" s="512"/>
      <c r="C8" s="85" t="s">
        <v>473</v>
      </c>
      <c r="D8" s="86">
        <f t="shared" si="0"/>
        <v>250</v>
      </c>
      <c r="E8" s="86">
        <v>100</v>
      </c>
      <c r="F8" s="89">
        <v>0.03</v>
      </c>
      <c r="G8" s="86">
        <v>150</v>
      </c>
      <c r="H8" s="87" t="s">
        <v>472</v>
      </c>
    </row>
    <row r="9" spans="1:8" x14ac:dyDescent="0.25">
      <c r="A9" s="509"/>
      <c r="B9" s="512"/>
      <c r="C9" s="85" t="s">
        <v>474</v>
      </c>
      <c r="D9" s="86">
        <f t="shared" si="0"/>
        <v>300</v>
      </c>
      <c r="E9" s="87">
        <v>100</v>
      </c>
      <c r="F9" s="88">
        <v>0.03</v>
      </c>
      <c r="G9" s="86">
        <v>200</v>
      </c>
      <c r="H9" s="87" t="s">
        <v>468</v>
      </c>
    </row>
    <row r="10" spans="1:8" x14ac:dyDescent="0.25">
      <c r="A10" s="509"/>
      <c r="B10" s="512"/>
      <c r="C10" s="85" t="s">
        <v>475</v>
      </c>
      <c r="D10" s="86">
        <f t="shared" si="0"/>
        <v>300</v>
      </c>
      <c r="E10" s="86">
        <v>100</v>
      </c>
      <c r="F10" s="88">
        <v>0.03</v>
      </c>
      <c r="G10" s="86">
        <v>200</v>
      </c>
      <c r="H10" s="86" t="s">
        <v>468</v>
      </c>
    </row>
    <row r="11" spans="1:8" x14ac:dyDescent="0.25">
      <c r="A11" s="509"/>
      <c r="B11" s="512"/>
      <c r="C11" s="85" t="s">
        <v>476</v>
      </c>
      <c r="D11" s="86">
        <f t="shared" si="0"/>
        <v>300</v>
      </c>
      <c r="E11" s="86">
        <v>100</v>
      </c>
      <c r="F11" s="88">
        <v>0.03</v>
      </c>
      <c r="G11" s="86">
        <v>200</v>
      </c>
      <c r="H11" s="86" t="s">
        <v>468</v>
      </c>
    </row>
    <row r="12" spans="1:8" x14ac:dyDescent="0.25">
      <c r="A12" s="509"/>
      <c r="B12" s="512"/>
      <c r="C12" s="85" t="s">
        <v>638</v>
      </c>
      <c r="D12" s="86">
        <f t="shared" si="0"/>
        <v>250</v>
      </c>
      <c r="E12" s="86">
        <v>100</v>
      </c>
      <c r="F12" s="88">
        <v>0.03</v>
      </c>
      <c r="G12" s="86">
        <v>150</v>
      </c>
      <c r="H12" s="87" t="s">
        <v>472</v>
      </c>
    </row>
    <row r="13" spans="1:8" x14ac:dyDescent="0.25">
      <c r="A13" s="509"/>
      <c r="B13" s="512"/>
      <c r="C13" s="85" t="s">
        <v>477</v>
      </c>
      <c r="D13" s="86">
        <f t="shared" si="0"/>
        <v>350</v>
      </c>
      <c r="E13" s="87">
        <v>150</v>
      </c>
      <c r="F13" s="88">
        <v>0.02</v>
      </c>
      <c r="G13" s="86">
        <v>200</v>
      </c>
      <c r="H13" s="87" t="s">
        <v>468</v>
      </c>
    </row>
    <row r="14" spans="1:8" ht="13.8" thickBot="1" x14ac:dyDescent="0.3">
      <c r="A14" s="509"/>
      <c r="B14" s="512"/>
      <c r="C14" s="85" t="s">
        <v>478</v>
      </c>
      <c r="D14" s="86">
        <f t="shared" si="0"/>
        <v>300</v>
      </c>
      <c r="E14" s="87">
        <v>100</v>
      </c>
      <c r="F14" s="87" t="s">
        <v>468</v>
      </c>
      <c r="G14" s="86">
        <v>200</v>
      </c>
      <c r="H14" s="87" t="s">
        <v>468</v>
      </c>
    </row>
    <row r="15" spans="1:8" ht="13.8" thickBot="1" x14ac:dyDescent="0.3">
      <c r="A15" s="510"/>
      <c r="B15" s="513"/>
      <c r="C15" s="90" t="s">
        <v>373</v>
      </c>
      <c r="D15" s="91">
        <f>AVERAGE(D6:D14)</f>
        <v>288.88888888888891</v>
      </c>
      <c r="E15" s="91">
        <f>SUM(E4:E14)</f>
        <v>1200</v>
      </c>
      <c r="F15" s="91"/>
      <c r="G15" s="91">
        <f>SUM(G4:G14)</f>
        <v>2050</v>
      </c>
      <c r="H15" s="92"/>
    </row>
    <row r="16" spans="1:8" x14ac:dyDescent="0.25">
      <c r="A16" s="514">
        <v>2</v>
      </c>
      <c r="B16" s="515" t="s">
        <v>480</v>
      </c>
      <c r="C16" s="85" t="s">
        <v>481</v>
      </c>
      <c r="D16" s="86">
        <f>+E16+G16</f>
        <v>300</v>
      </c>
      <c r="E16" s="86">
        <v>100</v>
      </c>
      <c r="F16" s="88">
        <v>0.03</v>
      </c>
      <c r="G16" s="86">
        <v>200</v>
      </c>
      <c r="H16" s="87" t="s">
        <v>468</v>
      </c>
    </row>
    <row r="17" spans="1:8" x14ac:dyDescent="0.25">
      <c r="A17" s="509"/>
      <c r="B17" s="512"/>
      <c r="C17" s="85" t="s">
        <v>482</v>
      </c>
      <c r="D17" s="86">
        <f>+E17+G17</f>
        <v>450</v>
      </c>
      <c r="E17" s="86">
        <v>250</v>
      </c>
      <c r="F17" s="88">
        <v>0</v>
      </c>
      <c r="G17" s="86">
        <v>200</v>
      </c>
      <c r="H17" s="87" t="s">
        <v>468</v>
      </c>
    </row>
    <row r="18" spans="1:8" ht="13.8" thickBot="1" x14ac:dyDescent="0.3">
      <c r="A18" s="509"/>
      <c r="B18" s="512"/>
      <c r="C18" s="85" t="s">
        <v>483</v>
      </c>
      <c r="D18" s="86">
        <f>+E18+G18</f>
        <v>300</v>
      </c>
      <c r="E18" s="86">
        <v>100</v>
      </c>
      <c r="F18" s="88">
        <v>0.03</v>
      </c>
      <c r="G18" s="86">
        <v>200</v>
      </c>
      <c r="H18" s="87" t="s">
        <v>468</v>
      </c>
    </row>
    <row r="19" spans="1:8" ht="13.8" thickBot="1" x14ac:dyDescent="0.3">
      <c r="A19" s="510"/>
      <c r="B19" s="513"/>
      <c r="C19" s="90" t="s">
        <v>373</v>
      </c>
      <c r="D19" s="125">
        <f>AVERAGE(D9:D18)</f>
        <v>313.88888888888886</v>
      </c>
      <c r="E19" s="93">
        <f>SUM(E16:E18)</f>
        <v>450</v>
      </c>
      <c r="F19" s="94"/>
      <c r="G19" s="93">
        <f>SUM(G16:G18)</f>
        <v>600</v>
      </c>
      <c r="H19" s="92"/>
    </row>
    <row r="20" spans="1:8" ht="13.8" thickBot="1" x14ac:dyDescent="0.3">
      <c r="A20" s="514">
        <v>3</v>
      </c>
      <c r="B20" s="515" t="s">
        <v>484</v>
      </c>
      <c r="C20" s="95" t="s">
        <v>485</v>
      </c>
      <c r="D20" s="86">
        <f>+E20+G20</f>
        <v>0</v>
      </c>
      <c r="E20" s="86">
        <v>0</v>
      </c>
      <c r="F20" s="96" t="s">
        <v>479</v>
      </c>
      <c r="G20" s="86">
        <v>0</v>
      </c>
      <c r="H20" s="97" t="s">
        <v>479</v>
      </c>
    </row>
    <row r="21" spans="1:8" ht="22.5" customHeight="1" thickBot="1" x14ac:dyDescent="0.3">
      <c r="A21" s="510"/>
      <c r="B21" s="513"/>
      <c r="C21" s="98" t="s">
        <v>373</v>
      </c>
      <c r="D21" s="91">
        <f>SUM(D20)</f>
        <v>0</v>
      </c>
      <c r="E21" s="91">
        <f>SUM(E20)</f>
        <v>0</v>
      </c>
      <c r="F21" s="94"/>
      <c r="G21" s="91">
        <f>SUM(G20)</f>
        <v>0</v>
      </c>
      <c r="H21" s="99"/>
    </row>
    <row r="22" spans="1:8" ht="15.75" customHeight="1" x14ac:dyDescent="0.25">
      <c r="A22" s="514">
        <v>4</v>
      </c>
      <c r="B22" s="515" t="s">
        <v>450</v>
      </c>
      <c r="C22" s="186" t="s">
        <v>639</v>
      </c>
      <c r="D22" s="86">
        <f>+G22+E22</f>
        <v>450</v>
      </c>
      <c r="E22" s="185">
        <v>250</v>
      </c>
      <c r="F22" s="187">
        <v>0</v>
      </c>
      <c r="G22" s="185">
        <v>200</v>
      </c>
      <c r="H22" s="86" t="s">
        <v>479</v>
      </c>
    </row>
    <row r="23" spans="1:8" ht="13.5" customHeight="1" thickBot="1" x14ac:dyDescent="0.3">
      <c r="A23" s="509"/>
      <c r="B23" s="512"/>
      <c r="C23" s="85" t="s">
        <v>485</v>
      </c>
      <c r="D23" s="86">
        <f>+G23+E23</f>
        <v>300</v>
      </c>
      <c r="E23" s="86">
        <v>100</v>
      </c>
      <c r="F23" s="96">
        <v>0.03</v>
      </c>
      <c r="G23" s="86">
        <v>200</v>
      </c>
      <c r="H23" s="86" t="s">
        <v>479</v>
      </c>
    </row>
    <row r="24" spans="1:8" ht="21.75" customHeight="1" thickBot="1" x14ac:dyDescent="0.3">
      <c r="A24" s="510"/>
      <c r="B24" s="513"/>
      <c r="C24" s="90" t="s">
        <v>373</v>
      </c>
      <c r="D24" s="125">
        <f>AVERAGE(D22:D23)</f>
        <v>375</v>
      </c>
      <c r="E24" s="91">
        <f>SUM(E23:E23)</f>
        <v>100</v>
      </c>
      <c r="F24" s="91" t="s">
        <v>28</v>
      </c>
      <c r="G24" s="91">
        <f>SUM(G23:G23)</f>
        <v>200</v>
      </c>
      <c r="H24" s="92"/>
    </row>
    <row r="25" spans="1:8" ht="13.8" thickBot="1" x14ac:dyDescent="0.3">
      <c r="A25" s="514">
        <v>5</v>
      </c>
      <c r="B25" s="515" t="s">
        <v>486</v>
      </c>
      <c r="C25" s="85" t="s">
        <v>487</v>
      </c>
      <c r="D25" s="86">
        <f>+E25+G25</f>
        <v>400</v>
      </c>
      <c r="E25" s="100">
        <v>200</v>
      </c>
      <c r="F25" s="96">
        <v>0.01</v>
      </c>
      <c r="G25" s="100">
        <v>200</v>
      </c>
      <c r="H25" s="101" t="s">
        <v>468</v>
      </c>
    </row>
    <row r="26" spans="1:8" ht="22.5" customHeight="1" thickBot="1" x14ac:dyDescent="0.3">
      <c r="A26" s="510"/>
      <c r="B26" s="513"/>
      <c r="C26" s="90" t="s">
        <v>373</v>
      </c>
      <c r="D26" s="93">
        <f>SUM(D25)</f>
        <v>400</v>
      </c>
      <c r="E26" s="93">
        <f>SUM(E25)</f>
        <v>200</v>
      </c>
      <c r="F26" s="94"/>
      <c r="G26" s="93">
        <f>SUM(G25)</f>
        <v>200</v>
      </c>
      <c r="H26" s="99"/>
    </row>
    <row r="27" spans="1:8" ht="13.8" thickBot="1" x14ac:dyDescent="0.3">
      <c r="A27" s="514">
        <v>6</v>
      </c>
      <c r="B27" s="515" t="s">
        <v>488</v>
      </c>
      <c r="C27" s="85" t="s">
        <v>489</v>
      </c>
      <c r="D27" s="86">
        <f>+E27+G27</f>
        <v>450</v>
      </c>
      <c r="E27" s="100">
        <v>250</v>
      </c>
      <c r="F27" s="102" t="s">
        <v>479</v>
      </c>
      <c r="G27" s="86">
        <v>200</v>
      </c>
      <c r="H27" s="86" t="s">
        <v>479</v>
      </c>
    </row>
    <row r="28" spans="1:8" ht="13.8" thickBot="1" x14ac:dyDescent="0.3">
      <c r="A28" s="510"/>
      <c r="B28" s="513"/>
      <c r="C28" s="90" t="s">
        <v>373</v>
      </c>
      <c r="D28" s="91">
        <f>SUM(D27)</f>
        <v>450</v>
      </c>
      <c r="E28" s="91">
        <f>SUM(E27)</f>
        <v>250</v>
      </c>
      <c r="F28" s="94"/>
      <c r="G28" s="91">
        <f>SUM(G27)</f>
        <v>200</v>
      </c>
      <c r="H28" s="92"/>
    </row>
    <row r="29" spans="1:8" ht="13.8" thickBot="1" x14ac:dyDescent="0.3">
      <c r="A29" s="514">
        <v>7</v>
      </c>
      <c r="B29" s="515" t="s">
        <v>490</v>
      </c>
      <c r="C29" s="85" t="s">
        <v>489</v>
      </c>
      <c r="D29" s="86">
        <f>+E29+G29</f>
        <v>0</v>
      </c>
      <c r="E29" s="100">
        <v>0</v>
      </c>
      <c r="F29" s="96" t="s">
        <v>479</v>
      </c>
      <c r="G29" s="86">
        <v>0</v>
      </c>
      <c r="H29" s="101" t="s">
        <v>479</v>
      </c>
    </row>
    <row r="30" spans="1:8" ht="24.75" customHeight="1" thickBot="1" x14ac:dyDescent="0.3">
      <c r="A30" s="510"/>
      <c r="B30" s="513"/>
      <c r="C30" s="90" t="s">
        <v>373</v>
      </c>
      <c r="D30" s="94">
        <f>SUM(D29)</f>
        <v>0</v>
      </c>
      <c r="E30" s="94">
        <f>SUM(E29)</f>
        <v>0</v>
      </c>
      <c r="F30" s="94"/>
      <c r="G30" s="94">
        <f>SUM(G29)</f>
        <v>0</v>
      </c>
      <c r="H30" s="99"/>
    </row>
    <row r="31" spans="1:8" ht="13.8" thickBot="1" x14ac:dyDescent="0.3">
      <c r="A31" s="514">
        <v>8</v>
      </c>
      <c r="B31" s="515" t="s">
        <v>491</v>
      </c>
      <c r="C31" s="85" t="s">
        <v>487</v>
      </c>
      <c r="D31" s="86">
        <f>+E31+G31</f>
        <v>300</v>
      </c>
      <c r="E31" s="100">
        <v>100</v>
      </c>
      <c r="F31" s="96">
        <v>0.03</v>
      </c>
      <c r="G31" s="100">
        <v>200</v>
      </c>
      <c r="H31" s="101" t="s">
        <v>468</v>
      </c>
    </row>
    <row r="32" spans="1:8" ht="29.25" customHeight="1" thickBot="1" x14ac:dyDescent="0.3">
      <c r="A32" s="510"/>
      <c r="B32" s="513"/>
      <c r="C32" s="90" t="s">
        <v>373</v>
      </c>
      <c r="D32" s="91">
        <f>SUM(D31)</f>
        <v>300</v>
      </c>
      <c r="E32" s="91">
        <f>SUM(E31)</f>
        <v>100</v>
      </c>
      <c r="F32" s="126">
        <v>0.03</v>
      </c>
      <c r="G32" s="91">
        <v>200</v>
      </c>
      <c r="H32" s="99" t="s">
        <v>468</v>
      </c>
    </row>
    <row r="33" spans="1:8" ht="29.25" customHeight="1" thickBot="1" x14ac:dyDescent="0.3">
      <c r="A33" s="514">
        <v>9</v>
      </c>
      <c r="B33" s="515" t="s">
        <v>492</v>
      </c>
      <c r="C33" s="103" t="s">
        <v>485</v>
      </c>
      <c r="D33" s="104">
        <f>+E33+G33</f>
        <v>150</v>
      </c>
      <c r="E33" s="105">
        <v>0</v>
      </c>
      <c r="F33" s="106">
        <v>0</v>
      </c>
      <c r="G33" s="104">
        <v>150</v>
      </c>
      <c r="H33" s="107">
        <v>50000000</v>
      </c>
    </row>
    <row r="34" spans="1:8" ht="29.25" customHeight="1" thickBot="1" x14ac:dyDescent="0.3">
      <c r="A34" s="510"/>
      <c r="B34" s="513"/>
      <c r="C34" s="90" t="s">
        <v>373</v>
      </c>
      <c r="D34" s="91">
        <f>SUM(D33)</f>
        <v>150</v>
      </c>
      <c r="E34" s="91">
        <f>SUM(E33)</f>
        <v>0</v>
      </c>
      <c r="F34" s="94"/>
      <c r="G34" s="91">
        <f>SUM(G33)</f>
        <v>150</v>
      </c>
      <c r="H34" s="99"/>
    </row>
    <row r="35" spans="1:8" ht="13.8" thickBot="1" x14ac:dyDescent="0.3">
      <c r="A35" s="514">
        <v>10</v>
      </c>
      <c r="B35" s="515" t="s">
        <v>456</v>
      </c>
      <c r="C35" s="85" t="s">
        <v>489</v>
      </c>
      <c r="D35" s="86">
        <f>+E35+G35</f>
        <v>450</v>
      </c>
      <c r="E35" s="100">
        <v>250</v>
      </c>
      <c r="F35" s="96" t="s">
        <v>479</v>
      </c>
      <c r="G35" s="86">
        <v>200</v>
      </c>
      <c r="H35" s="101" t="s">
        <v>479</v>
      </c>
    </row>
    <row r="36" spans="1:8" ht="13.8" thickBot="1" x14ac:dyDescent="0.3">
      <c r="A36" s="510"/>
      <c r="B36" s="513"/>
      <c r="C36" s="90" t="s">
        <v>373</v>
      </c>
      <c r="D36" s="91">
        <f>SUM(D35)</f>
        <v>450</v>
      </c>
      <c r="E36" s="91">
        <f>SUM(E35)</f>
        <v>250</v>
      </c>
      <c r="F36" s="94"/>
      <c r="G36" s="91">
        <f>SUM(G35)</f>
        <v>200</v>
      </c>
      <c r="H36" s="99"/>
    </row>
    <row r="37" spans="1:8" ht="13.8" thickBot="1" x14ac:dyDescent="0.3">
      <c r="A37" s="514">
        <v>11</v>
      </c>
      <c r="B37" s="515" t="s">
        <v>543</v>
      </c>
      <c r="C37" s="103" t="s">
        <v>485</v>
      </c>
      <c r="D37" s="104">
        <f>+G37+E37</f>
        <v>70</v>
      </c>
      <c r="E37" s="105">
        <v>-80</v>
      </c>
      <c r="F37" s="106">
        <v>10</v>
      </c>
      <c r="G37" s="104">
        <v>150</v>
      </c>
      <c r="H37" s="106" t="s">
        <v>629</v>
      </c>
    </row>
    <row r="38" spans="1:8" ht="13.8" thickBot="1" x14ac:dyDescent="0.3">
      <c r="A38" s="510"/>
      <c r="B38" s="513"/>
      <c r="C38" s="90" t="s">
        <v>373</v>
      </c>
      <c r="D38" s="91">
        <f>SUM(D37)</f>
        <v>70</v>
      </c>
      <c r="E38" s="91">
        <f>SUM(E37)</f>
        <v>-80</v>
      </c>
      <c r="F38" s="94"/>
      <c r="G38" s="91">
        <f>SUM(G37)</f>
        <v>150</v>
      </c>
      <c r="H38" s="99"/>
    </row>
    <row r="39" spans="1:8" ht="13.2" customHeight="1" x14ac:dyDescent="0.25">
      <c r="A39" s="516">
        <v>12</v>
      </c>
      <c r="B39" s="515" t="s">
        <v>544</v>
      </c>
      <c r="C39" s="85" t="s">
        <v>466</v>
      </c>
      <c r="D39" s="86">
        <f t="shared" ref="D39:D41" si="1">+E39+G39</f>
        <v>250</v>
      </c>
      <c r="E39" s="87">
        <v>100</v>
      </c>
      <c r="F39" s="88" t="s">
        <v>467</v>
      </c>
      <c r="G39" s="86">
        <v>150</v>
      </c>
      <c r="H39" s="87" t="s">
        <v>626</v>
      </c>
    </row>
    <row r="40" spans="1:8" ht="13.95" customHeight="1" x14ac:dyDescent="0.25">
      <c r="A40" s="517"/>
      <c r="B40" s="512"/>
      <c r="C40" s="85" t="s">
        <v>627</v>
      </c>
      <c r="D40" s="86">
        <f t="shared" si="1"/>
        <v>50</v>
      </c>
      <c r="E40" s="87">
        <v>100</v>
      </c>
      <c r="F40" s="88" t="s">
        <v>467</v>
      </c>
      <c r="G40" s="86">
        <v>-50</v>
      </c>
      <c r="H40" s="87" t="s">
        <v>628</v>
      </c>
    </row>
    <row r="41" spans="1:8" ht="15" customHeight="1" thickBot="1" x14ac:dyDescent="0.3">
      <c r="A41" s="517"/>
      <c r="B41" s="512"/>
      <c r="C41" s="85" t="s">
        <v>470</v>
      </c>
      <c r="D41" s="86">
        <f t="shared" si="1"/>
        <v>250</v>
      </c>
      <c r="E41" s="87">
        <v>100</v>
      </c>
      <c r="F41" s="88" t="s">
        <v>467</v>
      </c>
      <c r="G41" s="86">
        <v>150</v>
      </c>
      <c r="H41" s="87" t="s">
        <v>626</v>
      </c>
    </row>
    <row r="42" spans="1:8" ht="13.95" customHeight="1" thickBot="1" x14ac:dyDescent="0.3">
      <c r="A42" s="518"/>
      <c r="B42" s="513"/>
      <c r="C42" s="90" t="s">
        <v>373</v>
      </c>
      <c r="D42" s="125">
        <f>AVERAGE(D39:D41)</f>
        <v>183.33333333333334</v>
      </c>
      <c r="E42" s="125">
        <f>AVERAGE(E39:E41)</f>
        <v>100</v>
      </c>
      <c r="F42" s="94"/>
      <c r="G42" s="125">
        <f>AVERAGE(G39:G41)</f>
        <v>83.333333333333329</v>
      </c>
      <c r="H42" s="92"/>
    </row>
  </sheetData>
  <sheetProtection algorithmName="SHA-512" hashValue="KG6jrLxIYhMf8ug4T2bU6b22edXVzfRjV/RRVfC29JS1YqPOPsIqaiS9MhPTxNuC7QthtWWJOx2oXRu3b48oKA==" saltValue="Lo8c+kUu74vMQOcRtAN7vQ==" spinCount="100000" sheet="1" objects="1" scenarios="1" selectLockedCells="1" selectUnlockedCells="1"/>
  <mergeCells count="31">
    <mergeCell ref="A37:A38"/>
    <mergeCell ref="B37:B38"/>
    <mergeCell ref="B39:B42"/>
    <mergeCell ref="A39:A42"/>
    <mergeCell ref="A35:A36"/>
    <mergeCell ref="B35:B36"/>
    <mergeCell ref="A29:A30"/>
    <mergeCell ref="B29:B30"/>
    <mergeCell ref="A31:A32"/>
    <mergeCell ref="B31:B32"/>
    <mergeCell ref="A33:A34"/>
    <mergeCell ref="B33:B34"/>
    <mergeCell ref="A25:A26"/>
    <mergeCell ref="B25:B26"/>
    <mergeCell ref="A27:A28"/>
    <mergeCell ref="B27:B28"/>
    <mergeCell ref="B22:B24"/>
    <mergeCell ref="A22:A24"/>
    <mergeCell ref="A4:A15"/>
    <mergeCell ref="B4:B15"/>
    <mergeCell ref="A16:A19"/>
    <mergeCell ref="B16:B19"/>
    <mergeCell ref="A20:A21"/>
    <mergeCell ref="B20:B21"/>
    <mergeCell ref="A1:A3"/>
    <mergeCell ref="B1:B3"/>
    <mergeCell ref="C1:C3"/>
    <mergeCell ref="D1:H1"/>
    <mergeCell ref="D2:D3"/>
    <mergeCell ref="E2:F2"/>
    <mergeCell ref="G2:H2"/>
  </mergeCells>
  <pageMargins left="0.70866141732283472" right="0.70866141732283472" top="0.74803149606299213" bottom="0.74803149606299213" header="0.31496062992125984" footer="0.31496062992125984"/>
  <pageSetup paperSize="8"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31"/>
  <sheetViews>
    <sheetView topLeftCell="B1" zoomScale="120" zoomScaleNormal="120" workbookViewId="0">
      <selection activeCell="G26" sqref="G26"/>
    </sheetView>
  </sheetViews>
  <sheetFormatPr baseColWidth="10" defaultColWidth="11.5546875" defaultRowHeight="13.8" x14ac:dyDescent="0.3"/>
  <cols>
    <col min="1" max="1" width="4" style="71" customWidth="1"/>
    <col min="2" max="2" width="6.109375" style="82" customWidth="1"/>
    <col min="3" max="3" width="35" style="71" customWidth="1"/>
    <col min="4" max="4" width="14.33203125" style="82" bestFit="1" customWidth="1"/>
    <col min="5" max="5" width="5.44140625" style="71" bestFit="1" customWidth="1"/>
    <col min="6" max="6" width="17.33203125" style="71" customWidth="1"/>
    <col min="7" max="7" width="14.6640625" style="71" customWidth="1"/>
    <col min="8" max="8" width="15.109375" style="82" customWidth="1"/>
    <col min="9" max="9" width="15.109375" style="71" bestFit="1" customWidth="1"/>
    <col min="10" max="250" width="11.5546875" style="71"/>
    <col min="251" max="251" width="4" style="71" customWidth="1"/>
    <col min="252" max="252" width="6.109375" style="71" customWidth="1"/>
    <col min="253" max="253" width="34.6640625" style="71" customWidth="1"/>
    <col min="254" max="254" width="13.44140625" style="71" customWidth="1"/>
    <col min="255" max="255" width="10.109375" style="71" customWidth="1"/>
    <col min="256" max="256" width="12.6640625" style="71" bestFit="1" customWidth="1"/>
    <col min="257" max="257" width="11.5546875" style="71"/>
    <col min="258" max="258" width="12.6640625" style="71" bestFit="1" customWidth="1"/>
    <col min="259" max="259" width="12.44140625" style="71" bestFit="1" customWidth="1"/>
    <col min="260" max="260" width="11.5546875" style="71"/>
    <col min="261" max="261" width="15.6640625" style="71" bestFit="1" customWidth="1"/>
    <col min="262" max="262" width="16.44140625" style="71" customWidth="1"/>
    <col min="263" max="263" width="14.109375" style="71" customWidth="1"/>
    <col min="264" max="506" width="11.5546875" style="71"/>
    <col min="507" max="507" width="4" style="71" customWidth="1"/>
    <col min="508" max="508" width="6.109375" style="71" customWidth="1"/>
    <col min="509" max="509" width="34.6640625" style="71" customWidth="1"/>
    <col min="510" max="510" width="13.44140625" style="71" customWidth="1"/>
    <col min="511" max="511" width="10.109375" style="71" customWidth="1"/>
    <col min="512" max="512" width="12.6640625" style="71" bestFit="1" customWidth="1"/>
    <col min="513" max="513" width="11.5546875" style="71"/>
    <col min="514" max="514" width="12.6640625" style="71" bestFit="1" customWidth="1"/>
    <col min="515" max="515" width="12.44140625" style="71" bestFit="1" customWidth="1"/>
    <col min="516" max="516" width="11.5546875" style="71"/>
    <col min="517" max="517" width="15.6640625" style="71" bestFit="1" customWidth="1"/>
    <col min="518" max="518" width="16.44140625" style="71" customWidth="1"/>
    <col min="519" max="519" width="14.109375" style="71" customWidth="1"/>
    <col min="520" max="762" width="11.5546875" style="71"/>
    <col min="763" max="763" width="4" style="71" customWidth="1"/>
    <col min="764" max="764" width="6.109375" style="71" customWidth="1"/>
    <col min="765" max="765" width="34.6640625" style="71" customWidth="1"/>
    <col min="766" max="766" width="13.44140625" style="71" customWidth="1"/>
    <col min="767" max="767" width="10.109375" style="71" customWidth="1"/>
    <col min="768" max="768" width="12.6640625" style="71" bestFit="1" customWidth="1"/>
    <col min="769" max="769" width="11.5546875" style="71"/>
    <col min="770" max="770" width="12.6640625" style="71" bestFit="1" customWidth="1"/>
    <col min="771" max="771" width="12.44140625" style="71" bestFit="1" customWidth="1"/>
    <col min="772" max="772" width="11.5546875" style="71"/>
    <col min="773" max="773" width="15.6640625" style="71" bestFit="1" customWidth="1"/>
    <col min="774" max="774" width="16.44140625" style="71" customWidth="1"/>
    <col min="775" max="775" width="14.109375" style="71" customWidth="1"/>
    <col min="776" max="1018" width="11.5546875" style="71"/>
    <col min="1019" max="1019" width="4" style="71" customWidth="1"/>
    <col min="1020" max="1020" width="6.109375" style="71" customWidth="1"/>
    <col min="1021" max="1021" width="34.6640625" style="71" customWidth="1"/>
    <col min="1022" max="1022" width="13.44140625" style="71" customWidth="1"/>
    <col min="1023" max="1023" width="10.109375" style="71" customWidth="1"/>
    <col min="1024" max="1024" width="12.6640625" style="71" bestFit="1" customWidth="1"/>
    <col min="1025" max="1025" width="11.5546875" style="71"/>
    <col min="1026" max="1026" width="12.6640625" style="71" bestFit="1" customWidth="1"/>
    <col min="1027" max="1027" width="12.44140625" style="71" bestFit="1" customWidth="1"/>
    <col min="1028" max="1028" width="11.5546875" style="71"/>
    <col min="1029" max="1029" width="15.6640625" style="71" bestFit="1" customWidth="1"/>
    <col min="1030" max="1030" width="16.44140625" style="71" customWidth="1"/>
    <col min="1031" max="1031" width="14.109375" style="71" customWidth="1"/>
    <col min="1032" max="1274" width="11.5546875" style="71"/>
    <col min="1275" max="1275" width="4" style="71" customWidth="1"/>
    <col min="1276" max="1276" width="6.109375" style="71" customWidth="1"/>
    <col min="1277" max="1277" width="34.6640625" style="71" customWidth="1"/>
    <col min="1278" max="1278" width="13.44140625" style="71" customWidth="1"/>
    <col min="1279" max="1279" width="10.109375" style="71" customWidth="1"/>
    <col min="1280" max="1280" width="12.6640625" style="71" bestFit="1" customWidth="1"/>
    <col min="1281" max="1281" width="11.5546875" style="71"/>
    <col min="1282" max="1282" width="12.6640625" style="71" bestFit="1" customWidth="1"/>
    <col min="1283" max="1283" width="12.44140625" style="71" bestFit="1" customWidth="1"/>
    <col min="1284" max="1284" width="11.5546875" style="71"/>
    <col min="1285" max="1285" width="15.6640625" style="71" bestFit="1" customWidth="1"/>
    <col min="1286" max="1286" width="16.44140625" style="71" customWidth="1"/>
    <col min="1287" max="1287" width="14.109375" style="71" customWidth="1"/>
    <col min="1288" max="1530" width="11.5546875" style="71"/>
    <col min="1531" max="1531" width="4" style="71" customWidth="1"/>
    <col min="1532" max="1532" width="6.109375" style="71" customWidth="1"/>
    <col min="1533" max="1533" width="34.6640625" style="71" customWidth="1"/>
    <col min="1534" max="1534" width="13.44140625" style="71" customWidth="1"/>
    <col min="1535" max="1535" width="10.109375" style="71" customWidth="1"/>
    <col min="1536" max="1536" width="12.6640625" style="71" bestFit="1" customWidth="1"/>
    <col min="1537" max="1537" width="11.5546875" style="71"/>
    <col min="1538" max="1538" width="12.6640625" style="71" bestFit="1" customWidth="1"/>
    <col min="1539" max="1539" width="12.44140625" style="71" bestFit="1" customWidth="1"/>
    <col min="1540" max="1540" width="11.5546875" style="71"/>
    <col min="1541" max="1541" width="15.6640625" style="71" bestFit="1" customWidth="1"/>
    <col min="1542" max="1542" width="16.44140625" style="71" customWidth="1"/>
    <col min="1543" max="1543" width="14.109375" style="71" customWidth="1"/>
    <col min="1544" max="1786" width="11.5546875" style="71"/>
    <col min="1787" max="1787" width="4" style="71" customWidth="1"/>
    <col min="1788" max="1788" width="6.109375" style="71" customWidth="1"/>
    <col min="1789" max="1789" width="34.6640625" style="71" customWidth="1"/>
    <col min="1790" max="1790" width="13.44140625" style="71" customWidth="1"/>
    <col min="1791" max="1791" width="10.109375" style="71" customWidth="1"/>
    <col min="1792" max="1792" width="12.6640625" style="71" bestFit="1" customWidth="1"/>
    <col min="1793" max="1793" width="11.5546875" style="71"/>
    <col min="1794" max="1794" width="12.6640625" style="71" bestFit="1" customWidth="1"/>
    <col min="1795" max="1795" width="12.44140625" style="71" bestFit="1" customWidth="1"/>
    <col min="1796" max="1796" width="11.5546875" style="71"/>
    <col min="1797" max="1797" width="15.6640625" style="71" bestFit="1" customWidth="1"/>
    <col min="1798" max="1798" width="16.44140625" style="71" customWidth="1"/>
    <col min="1799" max="1799" width="14.109375" style="71" customWidth="1"/>
    <col min="1800" max="2042" width="11.5546875" style="71"/>
    <col min="2043" max="2043" width="4" style="71" customWidth="1"/>
    <col min="2044" max="2044" width="6.109375" style="71" customWidth="1"/>
    <col min="2045" max="2045" width="34.6640625" style="71" customWidth="1"/>
    <col min="2046" max="2046" width="13.44140625" style="71" customWidth="1"/>
    <col min="2047" max="2047" width="10.109375" style="71" customWidth="1"/>
    <col min="2048" max="2048" width="12.6640625" style="71" bestFit="1" customWidth="1"/>
    <col min="2049" max="2049" width="11.5546875" style="71"/>
    <col min="2050" max="2050" width="12.6640625" style="71" bestFit="1" customWidth="1"/>
    <col min="2051" max="2051" width="12.44140625" style="71" bestFit="1" customWidth="1"/>
    <col min="2052" max="2052" width="11.5546875" style="71"/>
    <col min="2053" max="2053" width="15.6640625" style="71" bestFit="1" customWidth="1"/>
    <col min="2054" max="2054" width="16.44140625" style="71" customWidth="1"/>
    <col min="2055" max="2055" width="14.109375" style="71" customWidth="1"/>
    <col min="2056" max="2298" width="11.5546875" style="71"/>
    <col min="2299" max="2299" width="4" style="71" customWidth="1"/>
    <col min="2300" max="2300" width="6.109375" style="71" customWidth="1"/>
    <col min="2301" max="2301" width="34.6640625" style="71" customWidth="1"/>
    <col min="2302" max="2302" width="13.44140625" style="71" customWidth="1"/>
    <col min="2303" max="2303" width="10.109375" style="71" customWidth="1"/>
    <col min="2304" max="2304" width="12.6640625" style="71" bestFit="1" customWidth="1"/>
    <col min="2305" max="2305" width="11.5546875" style="71"/>
    <col min="2306" max="2306" width="12.6640625" style="71" bestFit="1" customWidth="1"/>
    <col min="2307" max="2307" width="12.44140625" style="71" bestFit="1" customWidth="1"/>
    <col min="2308" max="2308" width="11.5546875" style="71"/>
    <col min="2309" max="2309" width="15.6640625" style="71" bestFit="1" customWidth="1"/>
    <col min="2310" max="2310" width="16.44140625" style="71" customWidth="1"/>
    <col min="2311" max="2311" width="14.109375" style="71" customWidth="1"/>
    <col min="2312" max="2554" width="11.5546875" style="71"/>
    <col min="2555" max="2555" width="4" style="71" customWidth="1"/>
    <col min="2556" max="2556" width="6.109375" style="71" customWidth="1"/>
    <col min="2557" max="2557" width="34.6640625" style="71" customWidth="1"/>
    <col min="2558" max="2558" width="13.44140625" style="71" customWidth="1"/>
    <col min="2559" max="2559" width="10.109375" style="71" customWidth="1"/>
    <col min="2560" max="2560" width="12.6640625" style="71" bestFit="1" customWidth="1"/>
    <col min="2561" max="2561" width="11.5546875" style="71"/>
    <col min="2562" max="2562" width="12.6640625" style="71" bestFit="1" customWidth="1"/>
    <col min="2563" max="2563" width="12.44140625" style="71" bestFit="1" customWidth="1"/>
    <col min="2564" max="2564" width="11.5546875" style="71"/>
    <col min="2565" max="2565" width="15.6640625" style="71" bestFit="1" customWidth="1"/>
    <col min="2566" max="2566" width="16.44140625" style="71" customWidth="1"/>
    <col min="2567" max="2567" width="14.109375" style="71" customWidth="1"/>
    <col min="2568" max="2810" width="11.5546875" style="71"/>
    <col min="2811" max="2811" width="4" style="71" customWidth="1"/>
    <col min="2812" max="2812" width="6.109375" style="71" customWidth="1"/>
    <col min="2813" max="2813" width="34.6640625" style="71" customWidth="1"/>
    <col min="2814" max="2814" width="13.44140625" style="71" customWidth="1"/>
    <col min="2815" max="2815" width="10.109375" style="71" customWidth="1"/>
    <col min="2816" max="2816" width="12.6640625" style="71" bestFit="1" customWidth="1"/>
    <col min="2817" max="2817" width="11.5546875" style="71"/>
    <col min="2818" max="2818" width="12.6640625" style="71" bestFit="1" customWidth="1"/>
    <col min="2819" max="2819" width="12.44140625" style="71" bestFit="1" customWidth="1"/>
    <col min="2820" max="2820" width="11.5546875" style="71"/>
    <col min="2821" max="2821" width="15.6640625" style="71" bestFit="1" customWidth="1"/>
    <col min="2822" max="2822" width="16.44140625" style="71" customWidth="1"/>
    <col min="2823" max="2823" width="14.109375" style="71" customWidth="1"/>
    <col min="2824" max="3066" width="11.5546875" style="71"/>
    <col min="3067" max="3067" width="4" style="71" customWidth="1"/>
    <col min="3068" max="3068" width="6.109375" style="71" customWidth="1"/>
    <col min="3069" max="3069" width="34.6640625" style="71" customWidth="1"/>
    <col min="3070" max="3070" width="13.44140625" style="71" customWidth="1"/>
    <col min="3071" max="3071" width="10.109375" style="71" customWidth="1"/>
    <col min="3072" max="3072" width="12.6640625" style="71" bestFit="1" customWidth="1"/>
    <col min="3073" max="3073" width="11.5546875" style="71"/>
    <col min="3074" max="3074" width="12.6640625" style="71" bestFit="1" customWidth="1"/>
    <col min="3075" max="3075" width="12.44140625" style="71" bestFit="1" customWidth="1"/>
    <col min="3076" max="3076" width="11.5546875" style="71"/>
    <col min="3077" max="3077" width="15.6640625" style="71" bestFit="1" customWidth="1"/>
    <col min="3078" max="3078" width="16.44140625" style="71" customWidth="1"/>
    <col min="3079" max="3079" width="14.109375" style="71" customWidth="1"/>
    <col min="3080" max="3322" width="11.5546875" style="71"/>
    <col min="3323" max="3323" width="4" style="71" customWidth="1"/>
    <col min="3324" max="3324" width="6.109375" style="71" customWidth="1"/>
    <col min="3325" max="3325" width="34.6640625" style="71" customWidth="1"/>
    <col min="3326" max="3326" width="13.44140625" style="71" customWidth="1"/>
    <col min="3327" max="3327" width="10.109375" style="71" customWidth="1"/>
    <col min="3328" max="3328" width="12.6640625" style="71" bestFit="1" customWidth="1"/>
    <col min="3329" max="3329" width="11.5546875" style="71"/>
    <col min="3330" max="3330" width="12.6640625" style="71" bestFit="1" customWidth="1"/>
    <col min="3331" max="3331" width="12.44140625" style="71" bestFit="1" customWidth="1"/>
    <col min="3332" max="3332" width="11.5546875" style="71"/>
    <col min="3333" max="3333" width="15.6640625" style="71" bestFit="1" customWidth="1"/>
    <col min="3334" max="3334" width="16.44140625" style="71" customWidth="1"/>
    <col min="3335" max="3335" width="14.109375" style="71" customWidth="1"/>
    <col min="3336" max="3578" width="11.5546875" style="71"/>
    <col min="3579" max="3579" width="4" style="71" customWidth="1"/>
    <col min="3580" max="3580" width="6.109375" style="71" customWidth="1"/>
    <col min="3581" max="3581" width="34.6640625" style="71" customWidth="1"/>
    <col min="3582" max="3582" width="13.44140625" style="71" customWidth="1"/>
    <col min="3583" max="3583" width="10.109375" style="71" customWidth="1"/>
    <col min="3584" max="3584" width="12.6640625" style="71" bestFit="1" customWidth="1"/>
    <col min="3585" max="3585" width="11.5546875" style="71"/>
    <col min="3586" max="3586" width="12.6640625" style="71" bestFit="1" customWidth="1"/>
    <col min="3587" max="3587" width="12.44140625" style="71" bestFit="1" customWidth="1"/>
    <col min="3588" max="3588" width="11.5546875" style="71"/>
    <col min="3589" max="3589" width="15.6640625" style="71" bestFit="1" customWidth="1"/>
    <col min="3590" max="3590" width="16.44140625" style="71" customWidth="1"/>
    <col min="3591" max="3591" width="14.109375" style="71" customWidth="1"/>
    <col min="3592" max="3834" width="11.5546875" style="71"/>
    <col min="3835" max="3835" width="4" style="71" customWidth="1"/>
    <col min="3836" max="3836" width="6.109375" style="71" customWidth="1"/>
    <col min="3837" max="3837" width="34.6640625" style="71" customWidth="1"/>
    <col min="3838" max="3838" width="13.44140625" style="71" customWidth="1"/>
    <col min="3839" max="3839" width="10.109375" style="71" customWidth="1"/>
    <col min="3840" max="3840" width="12.6640625" style="71" bestFit="1" customWidth="1"/>
    <col min="3841" max="3841" width="11.5546875" style="71"/>
    <col min="3842" max="3842" width="12.6640625" style="71" bestFit="1" customWidth="1"/>
    <col min="3843" max="3843" width="12.44140625" style="71" bestFit="1" customWidth="1"/>
    <col min="3844" max="3844" width="11.5546875" style="71"/>
    <col min="3845" max="3845" width="15.6640625" style="71" bestFit="1" customWidth="1"/>
    <col min="3846" max="3846" width="16.44140625" style="71" customWidth="1"/>
    <col min="3847" max="3847" width="14.109375" style="71" customWidth="1"/>
    <col min="3848" max="4090" width="11.5546875" style="71"/>
    <col min="4091" max="4091" width="4" style="71" customWidth="1"/>
    <col min="4092" max="4092" width="6.109375" style="71" customWidth="1"/>
    <col min="4093" max="4093" width="34.6640625" style="71" customWidth="1"/>
    <col min="4094" max="4094" width="13.44140625" style="71" customWidth="1"/>
    <col min="4095" max="4095" width="10.109375" style="71" customWidth="1"/>
    <col min="4096" max="4096" width="12.6640625" style="71" bestFit="1" customWidth="1"/>
    <col min="4097" max="4097" width="11.5546875" style="71"/>
    <col min="4098" max="4098" width="12.6640625" style="71" bestFit="1" customWidth="1"/>
    <col min="4099" max="4099" width="12.44140625" style="71" bestFit="1" customWidth="1"/>
    <col min="4100" max="4100" width="11.5546875" style="71"/>
    <col min="4101" max="4101" width="15.6640625" style="71" bestFit="1" customWidth="1"/>
    <col min="4102" max="4102" width="16.44140625" style="71" customWidth="1"/>
    <col min="4103" max="4103" width="14.109375" style="71" customWidth="1"/>
    <col min="4104" max="4346" width="11.5546875" style="71"/>
    <col min="4347" max="4347" width="4" style="71" customWidth="1"/>
    <col min="4348" max="4348" width="6.109375" style="71" customWidth="1"/>
    <col min="4349" max="4349" width="34.6640625" style="71" customWidth="1"/>
    <col min="4350" max="4350" width="13.44140625" style="71" customWidth="1"/>
    <col min="4351" max="4351" width="10.109375" style="71" customWidth="1"/>
    <col min="4352" max="4352" width="12.6640625" style="71" bestFit="1" customWidth="1"/>
    <col min="4353" max="4353" width="11.5546875" style="71"/>
    <col min="4354" max="4354" width="12.6640625" style="71" bestFit="1" customWidth="1"/>
    <col min="4355" max="4355" width="12.44140625" style="71" bestFit="1" customWidth="1"/>
    <col min="4356" max="4356" width="11.5546875" style="71"/>
    <col min="4357" max="4357" width="15.6640625" style="71" bestFit="1" customWidth="1"/>
    <col min="4358" max="4358" width="16.44140625" style="71" customWidth="1"/>
    <col min="4359" max="4359" width="14.109375" style="71" customWidth="1"/>
    <col min="4360" max="4602" width="11.5546875" style="71"/>
    <col min="4603" max="4603" width="4" style="71" customWidth="1"/>
    <col min="4604" max="4604" width="6.109375" style="71" customWidth="1"/>
    <col min="4605" max="4605" width="34.6640625" style="71" customWidth="1"/>
    <col min="4606" max="4606" width="13.44140625" style="71" customWidth="1"/>
    <col min="4607" max="4607" width="10.109375" style="71" customWidth="1"/>
    <col min="4608" max="4608" width="12.6640625" style="71" bestFit="1" customWidth="1"/>
    <col min="4609" max="4609" width="11.5546875" style="71"/>
    <col min="4610" max="4610" width="12.6640625" style="71" bestFit="1" customWidth="1"/>
    <col min="4611" max="4611" width="12.44140625" style="71" bestFit="1" customWidth="1"/>
    <col min="4612" max="4612" width="11.5546875" style="71"/>
    <col min="4613" max="4613" width="15.6640625" style="71" bestFit="1" customWidth="1"/>
    <col min="4614" max="4614" width="16.44140625" style="71" customWidth="1"/>
    <col min="4615" max="4615" width="14.109375" style="71" customWidth="1"/>
    <col min="4616" max="4858" width="11.5546875" style="71"/>
    <col min="4859" max="4859" width="4" style="71" customWidth="1"/>
    <col min="4860" max="4860" width="6.109375" style="71" customWidth="1"/>
    <col min="4861" max="4861" width="34.6640625" style="71" customWidth="1"/>
    <col min="4862" max="4862" width="13.44140625" style="71" customWidth="1"/>
    <col min="4863" max="4863" width="10.109375" style="71" customWidth="1"/>
    <col min="4864" max="4864" width="12.6640625" style="71" bestFit="1" customWidth="1"/>
    <col min="4865" max="4865" width="11.5546875" style="71"/>
    <col min="4866" max="4866" width="12.6640625" style="71" bestFit="1" customWidth="1"/>
    <col min="4867" max="4867" width="12.44140625" style="71" bestFit="1" customWidth="1"/>
    <col min="4868" max="4868" width="11.5546875" style="71"/>
    <col min="4869" max="4869" width="15.6640625" style="71" bestFit="1" customWidth="1"/>
    <col min="4870" max="4870" width="16.44140625" style="71" customWidth="1"/>
    <col min="4871" max="4871" width="14.109375" style="71" customWidth="1"/>
    <col min="4872" max="5114" width="11.5546875" style="71"/>
    <col min="5115" max="5115" width="4" style="71" customWidth="1"/>
    <col min="5116" max="5116" width="6.109375" style="71" customWidth="1"/>
    <col min="5117" max="5117" width="34.6640625" style="71" customWidth="1"/>
    <col min="5118" max="5118" width="13.44140625" style="71" customWidth="1"/>
    <col min="5119" max="5119" width="10.109375" style="71" customWidth="1"/>
    <col min="5120" max="5120" width="12.6640625" style="71" bestFit="1" customWidth="1"/>
    <col min="5121" max="5121" width="11.5546875" style="71"/>
    <col min="5122" max="5122" width="12.6640625" style="71" bestFit="1" customWidth="1"/>
    <col min="5123" max="5123" width="12.44140625" style="71" bestFit="1" customWidth="1"/>
    <col min="5124" max="5124" width="11.5546875" style="71"/>
    <col min="5125" max="5125" width="15.6640625" style="71" bestFit="1" customWidth="1"/>
    <col min="5126" max="5126" width="16.44140625" style="71" customWidth="1"/>
    <col min="5127" max="5127" width="14.109375" style="71" customWidth="1"/>
    <col min="5128" max="5370" width="11.5546875" style="71"/>
    <col min="5371" max="5371" width="4" style="71" customWidth="1"/>
    <col min="5372" max="5372" width="6.109375" style="71" customWidth="1"/>
    <col min="5373" max="5373" width="34.6640625" style="71" customWidth="1"/>
    <col min="5374" max="5374" width="13.44140625" style="71" customWidth="1"/>
    <col min="5375" max="5375" width="10.109375" style="71" customWidth="1"/>
    <col min="5376" max="5376" width="12.6640625" style="71" bestFit="1" customWidth="1"/>
    <col min="5377" max="5377" width="11.5546875" style="71"/>
    <col min="5378" max="5378" width="12.6640625" style="71" bestFit="1" customWidth="1"/>
    <col min="5379" max="5379" width="12.44140625" style="71" bestFit="1" customWidth="1"/>
    <col min="5380" max="5380" width="11.5546875" style="71"/>
    <col min="5381" max="5381" width="15.6640625" style="71" bestFit="1" customWidth="1"/>
    <col min="5382" max="5382" width="16.44140625" style="71" customWidth="1"/>
    <col min="5383" max="5383" width="14.109375" style="71" customWidth="1"/>
    <col min="5384" max="5626" width="11.5546875" style="71"/>
    <col min="5627" max="5627" width="4" style="71" customWidth="1"/>
    <col min="5628" max="5628" width="6.109375" style="71" customWidth="1"/>
    <col min="5629" max="5629" width="34.6640625" style="71" customWidth="1"/>
    <col min="5630" max="5630" width="13.44140625" style="71" customWidth="1"/>
    <col min="5631" max="5631" width="10.109375" style="71" customWidth="1"/>
    <col min="5632" max="5632" width="12.6640625" style="71" bestFit="1" customWidth="1"/>
    <col min="5633" max="5633" width="11.5546875" style="71"/>
    <col min="5634" max="5634" width="12.6640625" style="71" bestFit="1" customWidth="1"/>
    <col min="5635" max="5635" width="12.44140625" style="71" bestFit="1" customWidth="1"/>
    <col min="5636" max="5636" width="11.5546875" style="71"/>
    <col min="5637" max="5637" width="15.6640625" style="71" bestFit="1" customWidth="1"/>
    <col min="5638" max="5638" width="16.44140625" style="71" customWidth="1"/>
    <col min="5639" max="5639" width="14.109375" style="71" customWidth="1"/>
    <col min="5640" max="5882" width="11.5546875" style="71"/>
    <col min="5883" max="5883" width="4" style="71" customWidth="1"/>
    <col min="5884" max="5884" width="6.109375" style="71" customWidth="1"/>
    <col min="5885" max="5885" width="34.6640625" style="71" customWidth="1"/>
    <col min="5886" max="5886" width="13.44140625" style="71" customWidth="1"/>
    <col min="5887" max="5887" width="10.109375" style="71" customWidth="1"/>
    <col min="5888" max="5888" width="12.6640625" style="71" bestFit="1" customWidth="1"/>
    <col min="5889" max="5889" width="11.5546875" style="71"/>
    <col min="5890" max="5890" width="12.6640625" style="71" bestFit="1" customWidth="1"/>
    <col min="5891" max="5891" width="12.44140625" style="71" bestFit="1" customWidth="1"/>
    <col min="5892" max="5892" width="11.5546875" style="71"/>
    <col min="5893" max="5893" width="15.6640625" style="71" bestFit="1" customWidth="1"/>
    <col min="5894" max="5894" width="16.44140625" style="71" customWidth="1"/>
    <col min="5895" max="5895" width="14.109375" style="71" customWidth="1"/>
    <col min="5896" max="6138" width="11.5546875" style="71"/>
    <col min="6139" max="6139" width="4" style="71" customWidth="1"/>
    <col min="6140" max="6140" width="6.109375" style="71" customWidth="1"/>
    <col min="6141" max="6141" width="34.6640625" style="71" customWidth="1"/>
    <col min="6142" max="6142" width="13.44140625" style="71" customWidth="1"/>
    <col min="6143" max="6143" width="10.109375" style="71" customWidth="1"/>
    <col min="6144" max="6144" width="12.6640625" style="71" bestFit="1" customWidth="1"/>
    <col min="6145" max="6145" width="11.5546875" style="71"/>
    <col min="6146" max="6146" width="12.6640625" style="71" bestFit="1" customWidth="1"/>
    <col min="6147" max="6147" width="12.44140625" style="71" bestFit="1" customWidth="1"/>
    <col min="6148" max="6148" width="11.5546875" style="71"/>
    <col min="6149" max="6149" width="15.6640625" style="71" bestFit="1" customWidth="1"/>
    <col min="6150" max="6150" width="16.44140625" style="71" customWidth="1"/>
    <col min="6151" max="6151" width="14.109375" style="71" customWidth="1"/>
    <col min="6152" max="6394" width="11.5546875" style="71"/>
    <col min="6395" max="6395" width="4" style="71" customWidth="1"/>
    <col min="6396" max="6396" width="6.109375" style="71" customWidth="1"/>
    <col min="6397" max="6397" width="34.6640625" style="71" customWidth="1"/>
    <col min="6398" max="6398" width="13.44140625" style="71" customWidth="1"/>
    <col min="6399" max="6399" width="10.109375" style="71" customWidth="1"/>
    <col min="6400" max="6400" width="12.6640625" style="71" bestFit="1" customWidth="1"/>
    <col min="6401" max="6401" width="11.5546875" style="71"/>
    <col min="6402" max="6402" width="12.6640625" style="71" bestFit="1" customWidth="1"/>
    <col min="6403" max="6403" width="12.44140625" style="71" bestFit="1" customWidth="1"/>
    <col min="6404" max="6404" width="11.5546875" style="71"/>
    <col min="6405" max="6405" width="15.6640625" style="71" bestFit="1" customWidth="1"/>
    <col min="6406" max="6406" width="16.44140625" style="71" customWidth="1"/>
    <col min="6407" max="6407" width="14.109375" style="71" customWidth="1"/>
    <col min="6408" max="6650" width="11.5546875" style="71"/>
    <col min="6651" max="6651" width="4" style="71" customWidth="1"/>
    <col min="6652" max="6652" width="6.109375" style="71" customWidth="1"/>
    <col min="6653" max="6653" width="34.6640625" style="71" customWidth="1"/>
    <col min="6654" max="6654" width="13.44140625" style="71" customWidth="1"/>
    <col min="6655" max="6655" width="10.109375" style="71" customWidth="1"/>
    <col min="6656" max="6656" width="12.6640625" style="71" bestFit="1" customWidth="1"/>
    <col min="6657" max="6657" width="11.5546875" style="71"/>
    <col min="6658" max="6658" width="12.6640625" style="71" bestFit="1" customWidth="1"/>
    <col min="6659" max="6659" width="12.44140625" style="71" bestFit="1" customWidth="1"/>
    <col min="6660" max="6660" width="11.5546875" style="71"/>
    <col min="6661" max="6661" width="15.6640625" style="71" bestFit="1" customWidth="1"/>
    <col min="6662" max="6662" width="16.44140625" style="71" customWidth="1"/>
    <col min="6663" max="6663" width="14.109375" style="71" customWidth="1"/>
    <col min="6664" max="6906" width="11.5546875" style="71"/>
    <col min="6907" max="6907" width="4" style="71" customWidth="1"/>
    <col min="6908" max="6908" width="6.109375" style="71" customWidth="1"/>
    <col min="6909" max="6909" width="34.6640625" style="71" customWidth="1"/>
    <col min="6910" max="6910" width="13.44140625" style="71" customWidth="1"/>
    <col min="6911" max="6911" width="10.109375" style="71" customWidth="1"/>
    <col min="6912" max="6912" width="12.6640625" style="71" bestFit="1" customWidth="1"/>
    <col min="6913" max="6913" width="11.5546875" style="71"/>
    <col min="6914" max="6914" width="12.6640625" style="71" bestFit="1" customWidth="1"/>
    <col min="6915" max="6915" width="12.44140625" style="71" bestFit="1" customWidth="1"/>
    <col min="6916" max="6916" width="11.5546875" style="71"/>
    <col min="6917" max="6917" width="15.6640625" style="71" bestFit="1" customWidth="1"/>
    <col min="6918" max="6918" width="16.44140625" style="71" customWidth="1"/>
    <col min="6919" max="6919" width="14.109375" style="71" customWidth="1"/>
    <col min="6920" max="7162" width="11.5546875" style="71"/>
    <col min="7163" max="7163" width="4" style="71" customWidth="1"/>
    <col min="7164" max="7164" width="6.109375" style="71" customWidth="1"/>
    <col min="7165" max="7165" width="34.6640625" style="71" customWidth="1"/>
    <col min="7166" max="7166" width="13.44140625" style="71" customWidth="1"/>
    <col min="7167" max="7167" width="10.109375" style="71" customWidth="1"/>
    <col min="7168" max="7168" width="12.6640625" style="71" bestFit="1" customWidth="1"/>
    <col min="7169" max="7169" width="11.5546875" style="71"/>
    <col min="7170" max="7170" width="12.6640625" style="71" bestFit="1" customWidth="1"/>
    <col min="7171" max="7171" width="12.44140625" style="71" bestFit="1" customWidth="1"/>
    <col min="7172" max="7172" width="11.5546875" style="71"/>
    <col min="7173" max="7173" width="15.6640625" style="71" bestFit="1" customWidth="1"/>
    <col min="7174" max="7174" width="16.44140625" style="71" customWidth="1"/>
    <col min="7175" max="7175" width="14.109375" style="71" customWidth="1"/>
    <col min="7176" max="7418" width="11.5546875" style="71"/>
    <col min="7419" max="7419" width="4" style="71" customWidth="1"/>
    <col min="7420" max="7420" width="6.109375" style="71" customWidth="1"/>
    <col min="7421" max="7421" width="34.6640625" style="71" customWidth="1"/>
    <col min="7422" max="7422" width="13.44140625" style="71" customWidth="1"/>
    <col min="7423" max="7423" width="10.109375" style="71" customWidth="1"/>
    <col min="7424" max="7424" width="12.6640625" style="71" bestFit="1" customWidth="1"/>
    <col min="7425" max="7425" width="11.5546875" style="71"/>
    <col min="7426" max="7426" width="12.6640625" style="71" bestFit="1" customWidth="1"/>
    <col min="7427" max="7427" width="12.44140625" style="71" bestFit="1" customWidth="1"/>
    <col min="7428" max="7428" width="11.5546875" style="71"/>
    <col min="7429" max="7429" width="15.6640625" style="71" bestFit="1" customWidth="1"/>
    <col min="7430" max="7430" width="16.44140625" style="71" customWidth="1"/>
    <col min="7431" max="7431" width="14.109375" style="71" customWidth="1"/>
    <col min="7432" max="7674" width="11.5546875" style="71"/>
    <col min="7675" max="7675" width="4" style="71" customWidth="1"/>
    <col min="7676" max="7676" width="6.109375" style="71" customWidth="1"/>
    <col min="7677" max="7677" width="34.6640625" style="71" customWidth="1"/>
    <col min="7678" max="7678" width="13.44140625" style="71" customWidth="1"/>
    <col min="7679" max="7679" width="10.109375" style="71" customWidth="1"/>
    <col min="7680" max="7680" width="12.6640625" style="71" bestFit="1" customWidth="1"/>
    <col min="7681" max="7681" width="11.5546875" style="71"/>
    <col min="7682" max="7682" width="12.6640625" style="71" bestFit="1" customWidth="1"/>
    <col min="7683" max="7683" width="12.44140625" style="71" bestFit="1" customWidth="1"/>
    <col min="7684" max="7684" width="11.5546875" style="71"/>
    <col min="7685" max="7685" width="15.6640625" style="71" bestFit="1" customWidth="1"/>
    <col min="7686" max="7686" width="16.44140625" style="71" customWidth="1"/>
    <col min="7687" max="7687" width="14.109375" style="71" customWidth="1"/>
    <col min="7688" max="7930" width="11.5546875" style="71"/>
    <col min="7931" max="7931" width="4" style="71" customWidth="1"/>
    <col min="7932" max="7932" width="6.109375" style="71" customWidth="1"/>
    <col min="7933" max="7933" width="34.6640625" style="71" customWidth="1"/>
    <col min="7934" max="7934" width="13.44140625" style="71" customWidth="1"/>
    <col min="7935" max="7935" width="10.109375" style="71" customWidth="1"/>
    <col min="7936" max="7936" width="12.6640625" style="71" bestFit="1" customWidth="1"/>
    <col min="7937" max="7937" width="11.5546875" style="71"/>
    <col min="7938" max="7938" width="12.6640625" style="71" bestFit="1" customWidth="1"/>
    <col min="7939" max="7939" width="12.44140625" style="71" bestFit="1" customWidth="1"/>
    <col min="7940" max="7940" width="11.5546875" style="71"/>
    <col min="7941" max="7941" width="15.6640625" style="71" bestFit="1" customWidth="1"/>
    <col min="7942" max="7942" width="16.44140625" style="71" customWidth="1"/>
    <col min="7943" max="7943" width="14.109375" style="71" customWidth="1"/>
    <col min="7944" max="8186" width="11.5546875" style="71"/>
    <col min="8187" max="8187" width="4" style="71" customWidth="1"/>
    <col min="8188" max="8188" width="6.109375" style="71" customWidth="1"/>
    <col min="8189" max="8189" width="34.6640625" style="71" customWidth="1"/>
    <col min="8190" max="8190" width="13.44140625" style="71" customWidth="1"/>
    <col min="8191" max="8191" width="10.109375" style="71" customWidth="1"/>
    <col min="8192" max="8192" width="12.6640625" style="71" bestFit="1" customWidth="1"/>
    <col min="8193" max="8193" width="11.5546875" style="71"/>
    <col min="8194" max="8194" width="12.6640625" style="71" bestFit="1" customWidth="1"/>
    <col min="8195" max="8195" width="12.44140625" style="71" bestFit="1" customWidth="1"/>
    <col min="8196" max="8196" width="11.5546875" style="71"/>
    <col min="8197" max="8197" width="15.6640625" style="71" bestFit="1" customWidth="1"/>
    <col min="8198" max="8198" width="16.44140625" style="71" customWidth="1"/>
    <col min="8199" max="8199" width="14.109375" style="71" customWidth="1"/>
    <col min="8200" max="8442" width="11.5546875" style="71"/>
    <col min="8443" max="8443" width="4" style="71" customWidth="1"/>
    <col min="8444" max="8444" width="6.109375" style="71" customWidth="1"/>
    <col min="8445" max="8445" width="34.6640625" style="71" customWidth="1"/>
    <col min="8446" max="8446" width="13.44140625" style="71" customWidth="1"/>
    <col min="8447" max="8447" width="10.109375" style="71" customWidth="1"/>
    <col min="8448" max="8448" width="12.6640625" style="71" bestFit="1" customWidth="1"/>
    <col min="8449" max="8449" width="11.5546875" style="71"/>
    <col min="8450" max="8450" width="12.6640625" style="71" bestFit="1" customWidth="1"/>
    <col min="8451" max="8451" width="12.44140625" style="71" bestFit="1" customWidth="1"/>
    <col min="8452" max="8452" width="11.5546875" style="71"/>
    <col min="8453" max="8453" width="15.6640625" style="71" bestFit="1" customWidth="1"/>
    <col min="8454" max="8454" width="16.44140625" style="71" customWidth="1"/>
    <col min="8455" max="8455" width="14.109375" style="71" customWidth="1"/>
    <col min="8456" max="8698" width="11.5546875" style="71"/>
    <col min="8699" max="8699" width="4" style="71" customWidth="1"/>
    <col min="8700" max="8700" width="6.109375" style="71" customWidth="1"/>
    <col min="8701" max="8701" width="34.6640625" style="71" customWidth="1"/>
    <col min="8702" max="8702" width="13.44140625" style="71" customWidth="1"/>
    <col min="8703" max="8703" width="10.109375" style="71" customWidth="1"/>
    <col min="8704" max="8704" width="12.6640625" style="71" bestFit="1" customWidth="1"/>
    <col min="8705" max="8705" width="11.5546875" style="71"/>
    <col min="8706" max="8706" width="12.6640625" style="71" bestFit="1" customWidth="1"/>
    <col min="8707" max="8707" width="12.44140625" style="71" bestFit="1" customWidth="1"/>
    <col min="8708" max="8708" width="11.5546875" style="71"/>
    <col min="8709" max="8709" width="15.6640625" style="71" bestFit="1" customWidth="1"/>
    <col min="8710" max="8710" width="16.44140625" style="71" customWidth="1"/>
    <col min="8711" max="8711" width="14.109375" style="71" customWidth="1"/>
    <col min="8712" max="8954" width="11.5546875" style="71"/>
    <col min="8955" max="8955" width="4" style="71" customWidth="1"/>
    <col min="8956" max="8956" width="6.109375" style="71" customWidth="1"/>
    <col min="8957" max="8957" width="34.6640625" style="71" customWidth="1"/>
    <col min="8958" max="8958" width="13.44140625" style="71" customWidth="1"/>
    <col min="8959" max="8959" width="10.109375" style="71" customWidth="1"/>
    <col min="8960" max="8960" width="12.6640625" style="71" bestFit="1" customWidth="1"/>
    <col min="8961" max="8961" width="11.5546875" style="71"/>
    <col min="8962" max="8962" width="12.6640625" style="71" bestFit="1" customWidth="1"/>
    <col min="8963" max="8963" width="12.44140625" style="71" bestFit="1" customWidth="1"/>
    <col min="8964" max="8964" width="11.5546875" style="71"/>
    <col min="8965" max="8965" width="15.6640625" style="71" bestFit="1" customWidth="1"/>
    <col min="8966" max="8966" width="16.44140625" style="71" customWidth="1"/>
    <col min="8967" max="8967" width="14.109375" style="71" customWidth="1"/>
    <col min="8968" max="9210" width="11.5546875" style="71"/>
    <col min="9211" max="9211" width="4" style="71" customWidth="1"/>
    <col min="9212" max="9212" width="6.109375" style="71" customWidth="1"/>
    <col min="9213" max="9213" width="34.6640625" style="71" customWidth="1"/>
    <col min="9214" max="9214" width="13.44140625" style="71" customWidth="1"/>
    <col min="9215" max="9215" width="10.109375" style="71" customWidth="1"/>
    <col min="9216" max="9216" width="12.6640625" style="71" bestFit="1" customWidth="1"/>
    <col min="9217" max="9217" width="11.5546875" style="71"/>
    <col min="9218" max="9218" width="12.6640625" style="71" bestFit="1" customWidth="1"/>
    <col min="9219" max="9219" width="12.44140625" style="71" bestFit="1" customWidth="1"/>
    <col min="9220" max="9220" width="11.5546875" style="71"/>
    <col min="9221" max="9221" width="15.6640625" style="71" bestFit="1" customWidth="1"/>
    <col min="9222" max="9222" width="16.44140625" style="71" customWidth="1"/>
    <col min="9223" max="9223" width="14.109375" style="71" customWidth="1"/>
    <col min="9224" max="9466" width="11.5546875" style="71"/>
    <col min="9467" max="9467" width="4" style="71" customWidth="1"/>
    <col min="9468" max="9468" width="6.109375" style="71" customWidth="1"/>
    <col min="9469" max="9469" width="34.6640625" style="71" customWidth="1"/>
    <col min="9470" max="9470" width="13.44140625" style="71" customWidth="1"/>
    <col min="9471" max="9471" width="10.109375" style="71" customWidth="1"/>
    <col min="9472" max="9472" width="12.6640625" style="71" bestFit="1" customWidth="1"/>
    <col min="9473" max="9473" width="11.5546875" style="71"/>
    <col min="9474" max="9474" width="12.6640625" style="71" bestFit="1" customWidth="1"/>
    <col min="9475" max="9475" width="12.44140625" style="71" bestFit="1" customWidth="1"/>
    <col min="9476" max="9476" width="11.5546875" style="71"/>
    <col min="9477" max="9477" width="15.6640625" style="71" bestFit="1" customWidth="1"/>
    <col min="9478" max="9478" width="16.44140625" style="71" customWidth="1"/>
    <col min="9479" max="9479" width="14.109375" style="71" customWidth="1"/>
    <col min="9480" max="9722" width="11.5546875" style="71"/>
    <col min="9723" max="9723" width="4" style="71" customWidth="1"/>
    <col min="9724" max="9724" width="6.109375" style="71" customWidth="1"/>
    <col min="9725" max="9725" width="34.6640625" style="71" customWidth="1"/>
    <col min="9726" max="9726" width="13.44140625" style="71" customWidth="1"/>
    <col min="9727" max="9727" width="10.109375" style="71" customWidth="1"/>
    <col min="9728" max="9728" width="12.6640625" style="71" bestFit="1" customWidth="1"/>
    <col min="9729" max="9729" width="11.5546875" style="71"/>
    <col min="9730" max="9730" width="12.6640625" style="71" bestFit="1" customWidth="1"/>
    <col min="9731" max="9731" width="12.44140625" style="71" bestFit="1" customWidth="1"/>
    <col min="9732" max="9732" width="11.5546875" style="71"/>
    <col min="9733" max="9733" width="15.6640625" style="71" bestFit="1" customWidth="1"/>
    <col min="9734" max="9734" width="16.44140625" style="71" customWidth="1"/>
    <col min="9735" max="9735" width="14.109375" style="71" customWidth="1"/>
    <col min="9736" max="9978" width="11.5546875" style="71"/>
    <col min="9979" max="9979" width="4" style="71" customWidth="1"/>
    <col min="9980" max="9980" width="6.109375" style="71" customWidth="1"/>
    <col min="9981" max="9981" width="34.6640625" style="71" customWidth="1"/>
    <col min="9982" max="9982" width="13.44140625" style="71" customWidth="1"/>
    <col min="9983" max="9983" width="10.109375" style="71" customWidth="1"/>
    <col min="9984" max="9984" width="12.6640625" style="71" bestFit="1" customWidth="1"/>
    <col min="9985" max="9985" width="11.5546875" style="71"/>
    <col min="9986" max="9986" width="12.6640625" style="71" bestFit="1" customWidth="1"/>
    <col min="9987" max="9987" width="12.44140625" style="71" bestFit="1" customWidth="1"/>
    <col min="9988" max="9988" width="11.5546875" style="71"/>
    <col min="9989" max="9989" width="15.6640625" style="71" bestFit="1" customWidth="1"/>
    <col min="9990" max="9990" width="16.44140625" style="71" customWidth="1"/>
    <col min="9991" max="9991" width="14.109375" style="71" customWidth="1"/>
    <col min="9992" max="10234" width="11.5546875" style="71"/>
    <col min="10235" max="10235" width="4" style="71" customWidth="1"/>
    <col min="10236" max="10236" width="6.109375" style="71" customWidth="1"/>
    <col min="10237" max="10237" width="34.6640625" style="71" customWidth="1"/>
    <col min="10238" max="10238" width="13.44140625" style="71" customWidth="1"/>
    <col min="10239" max="10239" width="10.109375" style="71" customWidth="1"/>
    <col min="10240" max="10240" width="12.6640625" style="71" bestFit="1" customWidth="1"/>
    <col min="10241" max="10241" width="11.5546875" style="71"/>
    <col min="10242" max="10242" width="12.6640625" style="71" bestFit="1" customWidth="1"/>
    <col min="10243" max="10243" width="12.44140625" style="71" bestFit="1" customWidth="1"/>
    <col min="10244" max="10244" width="11.5546875" style="71"/>
    <col min="10245" max="10245" width="15.6640625" style="71" bestFit="1" customWidth="1"/>
    <col min="10246" max="10246" width="16.44140625" style="71" customWidth="1"/>
    <col min="10247" max="10247" width="14.109375" style="71" customWidth="1"/>
    <col min="10248" max="10490" width="11.5546875" style="71"/>
    <col min="10491" max="10491" width="4" style="71" customWidth="1"/>
    <col min="10492" max="10492" width="6.109375" style="71" customWidth="1"/>
    <col min="10493" max="10493" width="34.6640625" style="71" customWidth="1"/>
    <col min="10494" max="10494" width="13.44140625" style="71" customWidth="1"/>
    <col min="10495" max="10495" width="10.109375" style="71" customWidth="1"/>
    <col min="10496" max="10496" width="12.6640625" style="71" bestFit="1" customWidth="1"/>
    <col min="10497" max="10497" width="11.5546875" style="71"/>
    <col min="10498" max="10498" width="12.6640625" style="71" bestFit="1" customWidth="1"/>
    <col min="10499" max="10499" width="12.44140625" style="71" bestFit="1" customWidth="1"/>
    <col min="10500" max="10500" width="11.5546875" style="71"/>
    <col min="10501" max="10501" width="15.6640625" style="71" bestFit="1" customWidth="1"/>
    <col min="10502" max="10502" width="16.44140625" style="71" customWidth="1"/>
    <col min="10503" max="10503" width="14.109375" style="71" customWidth="1"/>
    <col min="10504" max="10746" width="11.5546875" style="71"/>
    <col min="10747" max="10747" width="4" style="71" customWidth="1"/>
    <col min="10748" max="10748" width="6.109375" style="71" customWidth="1"/>
    <col min="10749" max="10749" width="34.6640625" style="71" customWidth="1"/>
    <col min="10750" max="10750" width="13.44140625" style="71" customWidth="1"/>
    <col min="10751" max="10751" width="10.109375" style="71" customWidth="1"/>
    <col min="10752" max="10752" width="12.6640625" style="71" bestFit="1" customWidth="1"/>
    <col min="10753" max="10753" width="11.5546875" style="71"/>
    <col min="10754" max="10754" width="12.6640625" style="71" bestFit="1" customWidth="1"/>
    <col min="10755" max="10755" width="12.44140625" style="71" bestFit="1" customWidth="1"/>
    <col min="10756" max="10756" width="11.5546875" style="71"/>
    <col min="10757" max="10757" width="15.6640625" style="71" bestFit="1" customWidth="1"/>
    <col min="10758" max="10758" width="16.44140625" style="71" customWidth="1"/>
    <col min="10759" max="10759" width="14.109375" style="71" customWidth="1"/>
    <col min="10760" max="11002" width="11.5546875" style="71"/>
    <col min="11003" max="11003" width="4" style="71" customWidth="1"/>
    <col min="11004" max="11004" width="6.109375" style="71" customWidth="1"/>
    <col min="11005" max="11005" width="34.6640625" style="71" customWidth="1"/>
    <col min="11006" max="11006" width="13.44140625" style="71" customWidth="1"/>
    <col min="11007" max="11007" width="10.109375" style="71" customWidth="1"/>
    <col min="11008" max="11008" width="12.6640625" style="71" bestFit="1" customWidth="1"/>
    <col min="11009" max="11009" width="11.5546875" style="71"/>
    <col min="11010" max="11010" width="12.6640625" style="71" bestFit="1" customWidth="1"/>
    <col min="11011" max="11011" width="12.44140625" style="71" bestFit="1" customWidth="1"/>
    <col min="11012" max="11012" width="11.5546875" style="71"/>
    <col min="11013" max="11013" width="15.6640625" style="71" bestFit="1" customWidth="1"/>
    <col min="11014" max="11014" width="16.44140625" style="71" customWidth="1"/>
    <col min="11015" max="11015" width="14.109375" style="71" customWidth="1"/>
    <col min="11016" max="11258" width="11.5546875" style="71"/>
    <col min="11259" max="11259" width="4" style="71" customWidth="1"/>
    <col min="11260" max="11260" width="6.109375" style="71" customWidth="1"/>
    <col min="11261" max="11261" width="34.6640625" style="71" customWidth="1"/>
    <col min="11262" max="11262" width="13.44140625" style="71" customWidth="1"/>
    <col min="11263" max="11263" width="10.109375" style="71" customWidth="1"/>
    <col min="11264" max="11264" width="12.6640625" style="71" bestFit="1" customWidth="1"/>
    <col min="11265" max="11265" width="11.5546875" style="71"/>
    <col min="11266" max="11266" width="12.6640625" style="71" bestFit="1" customWidth="1"/>
    <col min="11267" max="11267" width="12.44140625" style="71" bestFit="1" customWidth="1"/>
    <col min="11268" max="11268" width="11.5546875" style="71"/>
    <col min="11269" max="11269" width="15.6640625" style="71" bestFit="1" customWidth="1"/>
    <col min="11270" max="11270" width="16.44140625" style="71" customWidth="1"/>
    <col min="11271" max="11271" width="14.109375" style="71" customWidth="1"/>
    <col min="11272" max="11514" width="11.5546875" style="71"/>
    <col min="11515" max="11515" width="4" style="71" customWidth="1"/>
    <col min="11516" max="11516" width="6.109375" style="71" customWidth="1"/>
    <col min="11517" max="11517" width="34.6640625" style="71" customWidth="1"/>
    <col min="11518" max="11518" width="13.44140625" style="71" customWidth="1"/>
    <col min="11519" max="11519" width="10.109375" style="71" customWidth="1"/>
    <col min="11520" max="11520" width="12.6640625" style="71" bestFit="1" customWidth="1"/>
    <col min="11521" max="11521" width="11.5546875" style="71"/>
    <col min="11522" max="11522" width="12.6640625" style="71" bestFit="1" customWidth="1"/>
    <col min="11523" max="11523" width="12.44140625" style="71" bestFit="1" customWidth="1"/>
    <col min="11524" max="11524" width="11.5546875" style="71"/>
    <col min="11525" max="11525" width="15.6640625" style="71" bestFit="1" customWidth="1"/>
    <col min="11526" max="11526" width="16.44140625" style="71" customWidth="1"/>
    <col min="11527" max="11527" width="14.109375" style="71" customWidth="1"/>
    <col min="11528" max="11770" width="11.5546875" style="71"/>
    <col min="11771" max="11771" width="4" style="71" customWidth="1"/>
    <col min="11772" max="11772" width="6.109375" style="71" customWidth="1"/>
    <col min="11773" max="11773" width="34.6640625" style="71" customWidth="1"/>
    <col min="11774" max="11774" width="13.44140625" style="71" customWidth="1"/>
    <col min="11775" max="11775" width="10.109375" style="71" customWidth="1"/>
    <col min="11776" max="11776" width="12.6640625" style="71" bestFit="1" customWidth="1"/>
    <col min="11777" max="11777" width="11.5546875" style="71"/>
    <col min="11778" max="11778" width="12.6640625" style="71" bestFit="1" customWidth="1"/>
    <col min="11779" max="11779" width="12.44140625" style="71" bestFit="1" customWidth="1"/>
    <col min="11780" max="11780" width="11.5546875" style="71"/>
    <col min="11781" max="11781" width="15.6640625" style="71" bestFit="1" customWidth="1"/>
    <col min="11782" max="11782" width="16.44140625" style="71" customWidth="1"/>
    <col min="11783" max="11783" width="14.109375" style="71" customWidth="1"/>
    <col min="11784" max="12026" width="11.5546875" style="71"/>
    <col min="12027" max="12027" width="4" style="71" customWidth="1"/>
    <col min="12028" max="12028" width="6.109375" style="71" customWidth="1"/>
    <col min="12029" max="12029" width="34.6640625" style="71" customWidth="1"/>
    <col min="12030" max="12030" width="13.44140625" style="71" customWidth="1"/>
    <col min="12031" max="12031" width="10.109375" style="71" customWidth="1"/>
    <col min="12032" max="12032" width="12.6640625" style="71" bestFit="1" customWidth="1"/>
    <col min="12033" max="12033" width="11.5546875" style="71"/>
    <col min="12034" max="12034" width="12.6640625" style="71" bestFit="1" customWidth="1"/>
    <col min="12035" max="12035" width="12.44140625" style="71" bestFit="1" customWidth="1"/>
    <col min="12036" max="12036" width="11.5546875" style="71"/>
    <col min="12037" max="12037" width="15.6640625" style="71" bestFit="1" customWidth="1"/>
    <col min="12038" max="12038" width="16.44140625" style="71" customWidth="1"/>
    <col min="12039" max="12039" width="14.109375" style="71" customWidth="1"/>
    <col min="12040" max="12282" width="11.5546875" style="71"/>
    <col min="12283" max="12283" width="4" style="71" customWidth="1"/>
    <col min="12284" max="12284" width="6.109375" style="71" customWidth="1"/>
    <col min="12285" max="12285" width="34.6640625" style="71" customWidth="1"/>
    <col min="12286" max="12286" width="13.44140625" style="71" customWidth="1"/>
    <col min="12287" max="12287" width="10.109375" style="71" customWidth="1"/>
    <col min="12288" max="12288" width="12.6640625" style="71" bestFit="1" customWidth="1"/>
    <col min="12289" max="12289" width="11.5546875" style="71"/>
    <col min="12290" max="12290" width="12.6640625" style="71" bestFit="1" customWidth="1"/>
    <col min="12291" max="12291" width="12.44140625" style="71" bestFit="1" customWidth="1"/>
    <col min="12292" max="12292" width="11.5546875" style="71"/>
    <col min="12293" max="12293" width="15.6640625" style="71" bestFit="1" customWidth="1"/>
    <col min="12294" max="12294" width="16.44140625" style="71" customWidth="1"/>
    <col min="12295" max="12295" width="14.109375" style="71" customWidth="1"/>
    <col min="12296" max="12538" width="11.5546875" style="71"/>
    <col min="12539" max="12539" width="4" style="71" customWidth="1"/>
    <col min="12540" max="12540" width="6.109375" style="71" customWidth="1"/>
    <col min="12541" max="12541" width="34.6640625" style="71" customWidth="1"/>
    <col min="12542" max="12542" width="13.44140625" style="71" customWidth="1"/>
    <col min="12543" max="12543" width="10.109375" style="71" customWidth="1"/>
    <col min="12544" max="12544" width="12.6640625" style="71" bestFit="1" customWidth="1"/>
    <col min="12545" max="12545" width="11.5546875" style="71"/>
    <col min="12546" max="12546" width="12.6640625" style="71" bestFit="1" customWidth="1"/>
    <col min="12547" max="12547" width="12.44140625" style="71" bestFit="1" customWidth="1"/>
    <col min="12548" max="12548" width="11.5546875" style="71"/>
    <col min="12549" max="12549" width="15.6640625" style="71" bestFit="1" customWidth="1"/>
    <col min="12550" max="12550" width="16.44140625" style="71" customWidth="1"/>
    <col min="12551" max="12551" width="14.109375" style="71" customWidth="1"/>
    <col min="12552" max="12794" width="11.5546875" style="71"/>
    <col min="12795" max="12795" width="4" style="71" customWidth="1"/>
    <col min="12796" max="12796" width="6.109375" style="71" customWidth="1"/>
    <col min="12797" max="12797" width="34.6640625" style="71" customWidth="1"/>
    <col min="12798" max="12798" width="13.44140625" style="71" customWidth="1"/>
    <col min="12799" max="12799" width="10.109375" style="71" customWidth="1"/>
    <col min="12800" max="12800" width="12.6640625" style="71" bestFit="1" customWidth="1"/>
    <col min="12801" max="12801" width="11.5546875" style="71"/>
    <col min="12802" max="12802" width="12.6640625" style="71" bestFit="1" customWidth="1"/>
    <col min="12803" max="12803" width="12.44140625" style="71" bestFit="1" customWidth="1"/>
    <col min="12804" max="12804" width="11.5546875" style="71"/>
    <col min="12805" max="12805" width="15.6640625" style="71" bestFit="1" customWidth="1"/>
    <col min="12806" max="12806" width="16.44140625" style="71" customWidth="1"/>
    <col min="12807" max="12807" width="14.109375" style="71" customWidth="1"/>
    <col min="12808" max="13050" width="11.5546875" style="71"/>
    <col min="13051" max="13051" width="4" style="71" customWidth="1"/>
    <col min="13052" max="13052" width="6.109375" style="71" customWidth="1"/>
    <col min="13053" max="13053" width="34.6640625" style="71" customWidth="1"/>
    <col min="13054" max="13054" width="13.44140625" style="71" customWidth="1"/>
    <col min="13055" max="13055" width="10.109375" style="71" customWidth="1"/>
    <col min="13056" max="13056" width="12.6640625" style="71" bestFit="1" customWidth="1"/>
    <col min="13057" max="13057" width="11.5546875" style="71"/>
    <col min="13058" max="13058" width="12.6640625" style="71" bestFit="1" customWidth="1"/>
    <col min="13059" max="13059" width="12.44140625" style="71" bestFit="1" customWidth="1"/>
    <col min="13060" max="13060" width="11.5546875" style="71"/>
    <col min="13061" max="13061" width="15.6640625" style="71" bestFit="1" customWidth="1"/>
    <col min="13062" max="13062" width="16.44140625" style="71" customWidth="1"/>
    <col min="13063" max="13063" width="14.109375" style="71" customWidth="1"/>
    <col min="13064" max="13306" width="11.5546875" style="71"/>
    <col min="13307" max="13307" width="4" style="71" customWidth="1"/>
    <col min="13308" max="13308" width="6.109375" style="71" customWidth="1"/>
    <col min="13309" max="13309" width="34.6640625" style="71" customWidth="1"/>
    <col min="13310" max="13310" width="13.44140625" style="71" customWidth="1"/>
    <col min="13311" max="13311" width="10.109375" style="71" customWidth="1"/>
    <col min="13312" max="13312" width="12.6640625" style="71" bestFit="1" customWidth="1"/>
    <col min="13313" max="13313" width="11.5546875" style="71"/>
    <col min="13314" max="13314" width="12.6640625" style="71" bestFit="1" customWidth="1"/>
    <col min="13315" max="13315" width="12.44140625" style="71" bestFit="1" customWidth="1"/>
    <col min="13316" max="13316" width="11.5546875" style="71"/>
    <col min="13317" max="13317" width="15.6640625" style="71" bestFit="1" customWidth="1"/>
    <col min="13318" max="13318" width="16.44140625" style="71" customWidth="1"/>
    <col min="13319" max="13319" width="14.109375" style="71" customWidth="1"/>
    <col min="13320" max="13562" width="11.5546875" style="71"/>
    <col min="13563" max="13563" width="4" style="71" customWidth="1"/>
    <col min="13564" max="13564" width="6.109375" style="71" customWidth="1"/>
    <col min="13565" max="13565" width="34.6640625" style="71" customWidth="1"/>
    <col min="13566" max="13566" width="13.44140625" style="71" customWidth="1"/>
    <col min="13567" max="13567" width="10.109375" style="71" customWidth="1"/>
    <col min="13568" max="13568" width="12.6640625" style="71" bestFit="1" customWidth="1"/>
    <col min="13569" max="13569" width="11.5546875" style="71"/>
    <col min="13570" max="13570" width="12.6640625" style="71" bestFit="1" customWidth="1"/>
    <col min="13571" max="13571" width="12.44140625" style="71" bestFit="1" customWidth="1"/>
    <col min="13572" max="13572" width="11.5546875" style="71"/>
    <col min="13573" max="13573" width="15.6640625" style="71" bestFit="1" customWidth="1"/>
    <col min="13574" max="13574" width="16.44140625" style="71" customWidth="1"/>
    <col min="13575" max="13575" width="14.109375" style="71" customWidth="1"/>
    <col min="13576" max="13818" width="11.5546875" style="71"/>
    <col min="13819" max="13819" width="4" style="71" customWidth="1"/>
    <col min="13820" max="13820" width="6.109375" style="71" customWidth="1"/>
    <col min="13821" max="13821" width="34.6640625" style="71" customWidth="1"/>
    <col min="13822" max="13822" width="13.44140625" style="71" customWidth="1"/>
    <col min="13823" max="13823" width="10.109375" style="71" customWidth="1"/>
    <col min="13824" max="13824" width="12.6640625" style="71" bestFit="1" customWidth="1"/>
    <col min="13825" max="13825" width="11.5546875" style="71"/>
    <col min="13826" max="13826" width="12.6640625" style="71" bestFit="1" customWidth="1"/>
    <col min="13827" max="13827" width="12.44140625" style="71" bestFit="1" customWidth="1"/>
    <col min="13828" max="13828" width="11.5546875" style="71"/>
    <col min="13829" max="13829" width="15.6640625" style="71" bestFit="1" customWidth="1"/>
    <col min="13830" max="13830" width="16.44140625" style="71" customWidth="1"/>
    <col min="13831" max="13831" width="14.109375" style="71" customWidth="1"/>
    <col min="13832" max="14074" width="11.5546875" style="71"/>
    <col min="14075" max="14075" width="4" style="71" customWidth="1"/>
    <col min="14076" max="14076" width="6.109375" style="71" customWidth="1"/>
    <col min="14077" max="14077" width="34.6640625" style="71" customWidth="1"/>
    <col min="14078" max="14078" width="13.44140625" style="71" customWidth="1"/>
    <col min="14079" max="14079" width="10.109375" style="71" customWidth="1"/>
    <col min="14080" max="14080" width="12.6640625" style="71" bestFit="1" customWidth="1"/>
    <col min="14081" max="14081" width="11.5546875" style="71"/>
    <col min="14082" max="14082" width="12.6640625" style="71" bestFit="1" customWidth="1"/>
    <col min="14083" max="14083" width="12.44140625" style="71" bestFit="1" customWidth="1"/>
    <col min="14084" max="14084" width="11.5546875" style="71"/>
    <col min="14085" max="14085" width="15.6640625" style="71" bestFit="1" customWidth="1"/>
    <col min="14086" max="14086" width="16.44140625" style="71" customWidth="1"/>
    <col min="14087" max="14087" width="14.109375" style="71" customWidth="1"/>
    <col min="14088" max="14330" width="11.5546875" style="71"/>
    <col min="14331" max="14331" width="4" style="71" customWidth="1"/>
    <col min="14332" max="14332" width="6.109375" style="71" customWidth="1"/>
    <col min="14333" max="14333" width="34.6640625" style="71" customWidth="1"/>
    <col min="14334" max="14334" width="13.44140625" style="71" customWidth="1"/>
    <col min="14335" max="14335" width="10.109375" style="71" customWidth="1"/>
    <col min="14336" max="14336" width="12.6640625" style="71" bestFit="1" customWidth="1"/>
    <col min="14337" max="14337" width="11.5546875" style="71"/>
    <col min="14338" max="14338" width="12.6640625" style="71" bestFit="1" customWidth="1"/>
    <col min="14339" max="14339" width="12.44140625" style="71" bestFit="1" customWidth="1"/>
    <col min="14340" max="14340" width="11.5546875" style="71"/>
    <col min="14341" max="14341" width="15.6640625" style="71" bestFit="1" customWidth="1"/>
    <col min="14342" max="14342" width="16.44140625" style="71" customWidth="1"/>
    <col min="14343" max="14343" width="14.109375" style="71" customWidth="1"/>
    <col min="14344" max="14586" width="11.5546875" style="71"/>
    <col min="14587" max="14587" width="4" style="71" customWidth="1"/>
    <col min="14588" max="14588" width="6.109375" style="71" customWidth="1"/>
    <col min="14589" max="14589" width="34.6640625" style="71" customWidth="1"/>
    <col min="14590" max="14590" width="13.44140625" style="71" customWidth="1"/>
    <col min="14591" max="14591" width="10.109375" style="71" customWidth="1"/>
    <col min="14592" max="14592" width="12.6640625" style="71" bestFit="1" customWidth="1"/>
    <col min="14593" max="14593" width="11.5546875" style="71"/>
    <col min="14594" max="14594" width="12.6640625" style="71" bestFit="1" customWidth="1"/>
    <col min="14595" max="14595" width="12.44140625" style="71" bestFit="1" customWidth="1"/>
    <col min="14596" max="14596" width="11.5546875" style="71"/>
    <col min="14597" max="14597" width="15.6640625" style="71" bestFit="1" customWidth="1"/>
    <col min="14598" max="14598" width="16.44140625" style="71" customWidth="1"/>
    <col min="14599" max="14599" width="14.109375" style="71" customWidth="1"/>
    <col min="14600" max="14842" width="11.5546875" style="71"/>
    <col min="14843" max="14843" width="4" style="71" customWidth="1"/>
    <col min="14844" max="14844" width="6.109375" style="71" customWidth="1"/>
    <col min="14845" max="14845" width="34.6640625" style="71" customWidth="1"/>
    <col min="14846" max="14846" width="13.44140625" style="71" customWidth="1"/>
    <col min="14847" max="14847" width="10.109375" style="71" customWidth="1"/>
    <col min="14848" max="14848" width="12.6640625" style="71" bestFit="1" customWidth="1"/>
    <col min="14849" max="14849" width="11.5546875" style="71"/>
    <col min="14850" max="14850" width="12.6640625" style="71" bestFit="1" customWidth="1"/>
    <col min="14851" max="14851" width="12.44140625" style="71" bestFit="1" customWidth="1"/>
    <col min="14852" max="14852" width="11.5546875" style="71"/>
    <col min="14853" max="14853" width="15.6640625" style="71" bestFit="1" customWidth="1"/>
    <col min="14854" max="14854" width="16.44140625" style="71" customWidth="1"/>
    <col min="14855" max="14855" width="14.109375" style="71" customWidth="1"/>
    <col min="14856" max="15098" width="11.5546875" style="71"/>
    <col min="15099" max="15099" width="4" style="71" customWidth="1"/>
    <col min="15100" max="15100" width="6.109375" style="71" customWidth="1"/>
    <col min="15101" max="15101" width="34.6640625" style="71" customWidth="1"/>
    <col min="15102" max="15102" width="13.44140625" style="71" customWidth="1"/>
    <col min="15103" max="15103" width="10.109375" style="71" customWidth="1"/>
    <col min="15104" max="15104" width="12.6640625" style="71" bestFit="1" customWidth="1"/>
    <col min="15105" max="15105" width="11.5546875" style="71"/>
    <col min="15106" max="15106" width="12.6640625" style="71" bestFit="1" customWidth="1"/>
    <col min="15107" max="15107" width="12.44140625" style="71" bestFit="1" customWidth="1"/>
    <col min="15108" max="15108" width="11.5546875" style="71"/>
    <col min="15109" max="15109" width="15.6640625" style="71" bestFit="1" customWidth="1"/>
    <col min="15110" max="15110" width="16.44140625" style="71" customWidth="1"/>
    <col min="15111" max="15111" width="14.109375" style="71" customWidth="1"/>
    <col min="15112" max="15354" width="11.5546875" style="71"/>
    <col min="15355" max="15355" width="4" style="71" customWidth="1"/>
    <col min="15356" max="15356" width="6.109375" style="71" customWidth="1"/>
    <col min="15357" max="15357" width="34.6640625" style="71" customWidth="1"/>
    <col min="15358" max="15358" width="13.44140625" style="71" customWidth="1"/>
    <col min="15359" max="15359" width="10.109375" style="71" customWidth="1"/>
    <col min="15360" max="15360" width="12.6640625" style="71" bestFit="1" customWidth="1"/>
    <col min="15361" max="15361" width="11.5546875" style="71"/>
    <col min="15362" max="15362" width="12.6640625" style="71" bestFit="1" customWidth="1"/>
    <col min="15363" max="15363" width="12.44140625" style="71" bestFit="1" customWidth="1"/>
    <col min="15364" max="15364" width="11.5546875" style="71"/>
    <col min="15365" max="15365" width="15.6640625" style="71" bestFit="1" customWidth="1"/>
    <col min="15366" max="15366" width="16.44140625" style="71" customWidth="1"/>
    <col min="15367" max="15367" width="14.109375" style="71" customWidth="1"/>
    <col min="15368" max="15610" width="11.5546875" style="71"/>
    <col min="15611" max="15611" width="4" style="71" customWidth="1"/>
    <col min="15612" max="15612" width="6.109375" style="71" customWidth="1"/>
    <col min="15613" max="15613" width="34.6640625" style="71" customWidth="1"/>
    <col min="15614" max="15614" width="13.44140625" style="71" customWidth="1"/>
    <col min="15615" max="15615" width="10.109375" style="71" customWidth="1"/>
    <col min="15616" max="15616" width="12.6640625" style="71" bestFit="1" customWidth="1"/>
    <col min="15617" max="15617" width="11.5546875" style="71"/>
    <col min="15618" max="15618" width="12.6640625" style="71" bestFit="1" customWidth="1"/>
    <col min="15619" max="15619" width="12.44140625" style="71" bestFit="1" customWidth="1"/>
    <col min="15620" max="15620" width="11.5546875" style="71"/>
    <col min="15621" max="15621" width="15.6640625" style="71" bestFit="1" customWidth="1"/>
    <col min="15622" max="15622" width="16.44140625" style="71" customWidth="1"/>
    <col min="15623" max="15623" width="14.109375" style="71" customWidth="1"/>
    <col min="15624" max="15866" width="11.5546875" style="71"/>
    <col min="15867" max="15867" width="4" style="71" customWidth="1"/>
    <col min="15868" max="15868" width="6.109375" style="71" customWidth="1"/>
    <col min="15869" max="15869" width="34.6640625" style="71" customWidth="1"/>
    <col min="15870" max="15870" width="13.44140625" style="71" customWidth="1"/>
    <col min="15871" max="15871" width="10.109375" style="71" customWidth="1"/>
    <col min="15872" max="15872" width="12.6640625" style="71" bestFit="1" customWidth="1"/>
    <col min="15873" max="15873" width="11.5546875" style="71"/>
    <col min="15874" max="15874" width="12.6640625" style="71" bestFit="1" customWidth="1"/>
    <col min="15875" max="15875" width="12.44140625" style="71" bestFit="1" customWidth="1"/>
    <col min="15876" max="15876" width="11.5546875" style="71"/>
    <col min="15877" max="15877" width="15.6640625" style="71" bestFit="1" customWidth="1"/>
    <col min="15878" max="15878" width="16.44140625" style="71" customWidth="1"/>
    <col min="15879" max="15879" width="14.109375" style="71" customWidth="1"/>
    <col min="15880" max="16122" width="11.5546875" style="71"/>
    <col min="16123" max="16123" width="4" style="71" customWidth="1"/>
    <col min="16124" max="16124" width="6.109375" style="71" customWidth="1"/>
    <col min="16125" max="16125" width="34.6640625" style="71" customWidth="1"/>
    <col min="16126" max="16126" width="13.44140625" style="71" customWidth="1"/>
    <col min="16127" max="16127" width="10.109375" style="71" customWidth="1"/>
    <col min="16128" max="16128" width="12.6640625" style="71" bestFit="1" customWidth="1"/>
    <col min="16129" max="16129" width="11.5546875" style="71"/>
    <col min="16130" max="16130" width="12.6640625" style="71" bestFit="1" customWidth="1"/>
    <col min="16131" max="16131" width="12.44140625" style="71" bestFit="1" customWidth="1"/>
    <col min="16132" max="16132" width="11.5546875" style="71"/>
    <col min="16133" max="16133" width="15.6640625" style="71" bestFit="1" customWidth="1"/>
    <col min="16134" max="16134" width="16.44140625" style="71" customWidth="1"/>
    <col min="16135" max="16135" width="14.109375" style="71" customWidth="1"/>
    <col min="16136" max="16384" width="11.5546875" style="71"/>
  </cols>
  <sheetData>
    <row r="3" spans="2:12" ht="23.4" x14ac:dyDescent="0.45">
      <c r="B3" s="523" t="s">
        <v>641</v>
      </c>
      <c r="C3" s="523"/>
      <c r="D3" s="523"/>
      <c r="E3" s="523"/>
      <c r="F3" s="523"/>
      <c r="G3" s="523"/>
      <c r="H3" s="523"/>
      <c r="I3" s="523"/>
    </row>
    <row r="4" spans="2:12" ht="25.8" x14ac:dyDescent="0.5">
      <c r="B4" s="522" t="s">
        <v>503</v>
      </c>
      <c r="C4" s="522"/>
      <c r="D4" s="522"/>
      <c r="E4" s="522"/>
      <c r="F4" s="522"/>
      <c r="G4" s="522"/>
      <c r="H4" s="522"/>
      <c r="I4" s="522"/>
    </row>
    <row r="5" spans="2:12" ht="18.600000000000001" thickBot="1" x14ac:dyDescent="0.4">
      <c r="B5" s="108"/>
      <c r="C5" s="108"/>
      <c r="D5" s="108"/>
      <c r="E5" s="108"/>
      <c r="F5" s="108"/>
      <c r="G5" s="108"/>
      <c r="H5" s="108"/>
    </row>
    <row r="6" spans="2:12" ht="16.2" thickBot="1" x14ac:dyDescent="0.35">
      <c r="B6" s="70"/>
      <c r="C6" s="70"/>
      <c r="D6" s="524" t="s">
        <v>493</v>
      </c>
      <c r="E6" s="525"/>
      <c r="F6" s="525"/>
      <c r="G6" s="525"/>
      <c r="H6" s="525"/>
      <c r="I6" s="526"/>
    </row>
    <row r="7" spans="2:12" x14ac:dyDescent="0.3">
      <c r="B7" s="109" t="s">
        <v>239</v>
      </c>
      <c r="C7" s="110" t="s">
        <v>494</v>
      </c>
      <c r="D7" s="527" t="s">
        <v>495</v>
      </c>
      <c r="E7" s="527" t="s">
        <v>496</v>
      </c>
      <c r="F7" s="527" t="s">
        <v>517</v>
      </c>
      <c r="G7" s="111" t="s">
        <v>497</v>
      </c>
      <c r="H7" s="112" t="s">
        <v>498</v>
      </c>
      <c r="I7" s="529" t="s">
        <v>499</v>
      </c>
    </row>
    <row r="8" spans="2:12" x14ac:dyDescent="0.3">
      <c r="B8" s="188"/>
      <c r="C8" s="189"/>
      <c r="D8" s="528"/>
      <c r="E8" s="528"/>
      <c r="F8" s="528"/>
      <c r="G8" s="190"/>
      <c r="H8" s="191" t="s">
        <v>373</v>
      </c>
      <c r="I8" s="530"/>
    </row>
    <row r="9" spans="2:12" ht="41.4" x14ac:dyDescent="0.3">
      <c r="B9" s="192">
        <v>1</v>
      </c>
      <c r="C9" s="193" t="s">
        <v>447</v>
      </c>
      <c r="D9" s="194">
        <v>117983955637</v>
      </c>
      <c r="E9" s="195" t="s">
        <v>28</v>
      </c>
      <c r="F9" s="196">
        <f>H9/1.19</f>
        <v>97409493.277310923</v>
      </c>
      <c r="G9" s="194">
        <f>+F9*19%</f>
        <v>18507803.722689077</v>
      </c>
      <c r="H9" s="197">
        <v>115917297</v>
      </c>
      <c r="I9" s="198">
        <v>100</v>
      </c>
      <c r="L9" s="71" t="s">
        <v>28</v>
      </c>
    </row>
    <row r="10" spans="2:12" x14ac:dyDescent="0.3">
      <c r="B10" s="192">
        <v>2</v>
      </c>
      <c r="C10" s="199" t="s">
        <v>448</v>
      </c>
      <c r="D10" s="200">
        <v>1000000000</v>
      </c>
      <c r="E10" s="201">
        <v>0.4</v>
      </c>
      <c r="F10" s="200">
        <v>3452055</v>
      </c>
      <c r="G10" s="194">
        <f t="shared" ref="G10:G19" si="0">+F10*19%</f>
        <v>655890.44999999995</v>
      </c>
      <c r="H10" s="197">
        <f t="shared" ref="H10:H20" si="1">F10+G10</f>
        <v>4107945.45</v>
      </c>
      <c r="I10" s="202">
        <v>100</v>
      </c>
    </row>
    <row r="11" spans="2:12" x14ac:dyDescent="0.3">
      <c r="B11" s="192">
        <v>3</v>
      </c>
      <c r="C11" s="199" t="s">
        <v>449</v>
      </c>
      <c r="D11" s="200">
        <v>500000000</v>
      </c>
      <c r="E11" s="201">
        <v>8.4</v>
      </c>
      <c r="F11" s="200">
        <v>34147058</v>
      </c>
      <c r="G11" s="194">
        <f t="shared" si="0"/>
        <v>6487941.0200000005</v>
      </c>
      <c r="H11" s="197">
        <f t="shared" si="1"/>
        <v>40634999.020000003</v>
      </c>
      <c r="I11" s="203">
        <v>0</v>
      </c>
    </row>
    <row r="12" spans="2:12" x14ac:dyDescent="0.3">
      <c r="B12" s="192">
        <v>4</v>
      </c>
      <c r="C12" s="199" t="s">
        <v>450</v>
      </c>
      <c r="D12" s="200">
        <v>500000000</v>
      </c>
      <c r="E12" s="204">
        <v>7</v>
      </c>
      <c r="F12" s="200">
        <v>20136986</v>
      </c>
      <c r="G12" s="194">
        <f t="shared" si="0"/>
        <v>3826027.34</v>
      </c>
      <c r="H12" s="197">
        <f t="shared" si="1"/>
        <v>23963013.34</v>
      </c>
      <c r="I12" s="203">
        <v>100</v>
      </c>
    </row>
    <row r="13" spans="2:12" x14ac:dyDescent="0.3">
      <c r="B13" s="192">
        <v>5</v>
      </c>
      <c r="C13" s="199" t="s">
        <v>451</v>
      </c>
      <c r="D13" s="200">
        <v>27300000</v>
      </c>
      <c r="E13" s="205">
        <v>8.7999999999999995E-2</v>
      </c>
      <c r="F13" s="200">
        <v>1256548</v>
      </c>
      <c r="G13" s="194">
        <f t="shared" si="0"/>
        <v>238744.12</v>
      </c>
      <c r="H13" s="197">
        <f t="shared" si="1"/>
        <v>1495292.12</v>
      </c>
      <c r="I13" s="203">
        <v>100</v>
      </c>
    </row>
    <row r="14" spans="2:12" x14ac:dyDescent="0.3">
      <c r="B14" s="192">
        <v>6</v>
      </c>
      <c r="C14" s="199" t="s">
        <v>452</v>
      </c>
      <c r="D14" s="200">
        <v>1363300000</v>
      </c>
      <c r="E14" s="206">
        <v>6.5522999999999998</v>
      </c>
      <c r="F14" s="200">
        <v>48838014</v>
      </c>
      <c r="G14" s="194">
        <f t="shared" si="0"/>
        <v>9279222.6600000001</v>
      </c>
      <c r="H14" s="197">
        <f t="shared" si="1"/>
        <v>58117236.659999996</v>
      </c>
      <c r="I14" s="203">
        <v>100</v>
      </c>
    </row>
    <row r="15" spans="2:12" x14ac:dyDescent="0.3">
      <c r="B15" s="192">
        <v>7</v>
      </c>
      <c r="C15" s="199" t="s">
        <v>453</v>
      </c>
      <c r="D15" s="200" t="s">
        <v>500</v>
      </c>
      <c r="E15" s="204">
        <v>27.26</v>
      </c>
      <c r="F15" s="200">
        <v>12254795</v>
      </c>
      <c r="G15" s="194">
        <f t="shared" si="0"/>
        <v>2328411.0499999998</v>
      </c>
      <c r="H15" s="197">
        <f t="shared" si="1"/>
        <v>14583206.050000001</v>
      </c>
      <c r="I15" s="203">
        <v>0</v>
      </c>
    </row>
    <row r="16" spans="2:12" x14ac:dyDescent="0.3">
      <c r="B16" s="192">
        <v>8</v>
      </c>
      <c r="C16" s="199" t="s">
        <v>454</v>
      </c>
      <c r="D16" s="200" t="s">
        <v>321</v>
      </c>
      <c r="E16" s="205" t="s">
        <v>28</v>
      </c>
      <c r="F16" s="200">
        <v>40000000</v>
      </c>
      <c r="G16" s="194">
        <f t="shared" si="0"/>
        <v>7600000</v>
      </c>
      <c r="H16" s="197">
        <f t="shared" si="1"/>
        <v>47600000</v>
      </c>
      <c r="I16" s="203">
        <v>100</v>
      </c>
    </row>
    <row r="17" spans="2:9" x14ac:dyDescent="0.3">
      <c r="B17" s="192">
        <v>9</v>
      </c>
      <c r="C17" s="199" t="s">
        <v>455</v>
      </c>
      <c r="D17" s="200">
        <v>2000000000</v>
      </c>
      <c r="E17" s="205">
        <v>1.6199999999999999E-2</v>
      </c>
      <c r="F17" s="200">
        <v>23000000</v>
      </c>
      <c r="G17" s="194">
        <f t="shared" si="0"/>
        <v>4370000</v>
      </c>
      <c r="H17" s="197">
        <f t="shared" si="1"/>
        <v>27370000</v>
      </c>
      <c r="I17" s="203">
        <v>100</v>
      </c>
    </row>
    <row r="18" spans="2:9" x14ac:dyDescent="0.3">
      <c r="B18" s="192">
        <v>10</v>
      </c>
      <c r="C18" s="199" t="s">
        <v>456</v>
      </c>
      <c r="D18" s="200" t="s">
        <v>501</v>
      </c>
      <c r="E18" s="207"/>
      <c r="F18" s="200">
        <v>16000000</v>
      </c>
      <c r="G18" s="194">
        <v>0</v>
      </c>
      <c r="H18" s="197">
        <f t="shared" ref="H18:H19" si="2">F18+G18</f>
        <v>16000000</v>
      </c>
      <c r="I18" s="198">
        <v>100</v>
      </c>
    </row>
    <row r="19" spans="2:9" x14ac:dyDescent="0.3">
      <c r="B19" s="192">
        <v>11</v>
      </c>
      <c r="C19" s="199" t="s">
        <v>516</v>
      </c>
      <c r="D19" s="200">
        <v>1631175900</v>
      </c>
      <c r="E19" s="207"/>
      <c r="F19" s="200">
        <v>6569393</v>
      </c>
      <c r="G19" s="194">
        <f t="shared" si="0"/>
        <v>1248184.67</v>
      </c>
      <c r="H19" s="197">
        <f t="shared" si="2"/>
        <v>7817577.6699999999</v>
      </c>
      <c r="I19" s="198">
        <v>100</v>
      </c>
    </row>
    <row r="20" spans="2:9" x14ac:dyDescent="0.3">
      <c r="B20" s="192">
        <v>12</v>
      </c>
      <c r="C20" s="199" t="s">
        <v>515</v>
      </c>
      <c r="D20" s="200">
        <v>1000000000</v>
      </c>
      <c r="E20" s="207"/>
      <c r="F20" s="200">
        <v>8000000</v>
      </c>
      <c r="G20" s="194">
        <f>F20*19/100</f>
        <v>1520000</v>
      </c>
      <c r="H20" s="197">
        <f t="shared" si="1"/>
        <v>9520000</v>
      </c>
      <c r="I20" s="198">
        <v>100</v>
      </c>
    </row>
    <row r="21" spans="2:9" ht="14.4" x14ac:dyDescent="0.3">
      <c r="B21" s="519" t="s">
        <v>28</v>
      </c>
      <c r="C21" s="519"/>
      <c r="D21" s="113" t="s">
        <v>28</v>
      </c>
      <c r="F21" s="208">
        <f>SUM(F9:F20)</f>
        <v>311064342.27731091</v>
      </c>
      <c r="G21" s="208">
        <f>SUM(G9:G20)</f>
        <v>56062225.03268908</v>
      </c>
      <c r="H21" s="208">
        <f>SUM(H9:H20)</f>
        <v>367126567.31</v>
      </c>
    </row>
    <row r="22" spans="2:9" x14ac:dyDescent="0.3">
      <c r="B22" s="520" t="s">
        <v>502</v>
      </c>
      <c r="C22" s="520"/>
    </row>
    <row r="23" spans="2:9" x14ac:dyDescent="0.3">
      <c r="B23" s="521" t="s">
        <v>28</v>
      </c>
      <c r="C23" s="521"/>
      <c r="D23" s="521"/>
      <c r="E23" s="521"/>
      <c r="F23" s="521"/>
      <c r="G23" s="521"/>
      <c r="H23" s="521"/>
      <c r="I23" s="521"/>
    </row>
    <row r="24" spans="2:9" x14ac:dyDescent="0.3">
      <c r="E24" s="114" t="s">
        <v>28</v>
      </c>
      <c r="F24" s="71" t="s">
        <v>28</v>
      </c>
      <c r="G24" s="114" t="s">
        <v>28</v>
      </c>
    </row>
    <row r="25" spans="2:9" x14ac:dyDescent="0.3">
      <c r="D25" s="82" t="s">
        <v>502</v>
      </c>
      <c r="E25" s="71" t="s">
        <v>28</v>
      </c>
      <c r="F25" s="71" t="s">
        <v>28</v>
      </c>
      <c r="G25" s="71" t="s">
        <v>28</v>
      </c>
    </row>
    <row r="26" spans="2:9" x14ac:dyDescent="0.3">
      <c r="D26" s="82" t="s">
        <v>28</v>
      </c>
      <c r="E26" s="71" t="s">
        <v>28</v>
      </c>
      <c r="F26" s="115" t="s">
        <v>28</v>
      </c>
      <c r="G26" s="71" t="s">
        <v>28</v>
      </c>
    </row>
    <row r="27" spans="2:9" x14ac:dyDescent="0.3">
      <c r="D27" s="82" t="s">
        <v>28</v>
      </c>
      <c r="E27" s="71" t="s">
        <v>28</v>
      </c>
    </row>
    <row r="28" spans="2:9" x14ac:dyDescent="0.3">
      <c r="D28" s="82" t="s">
        <v>28</v>
      </c>
      <c r="E28" s="71" t="s">
        <v>28</v>
      </c>
      <c r="G28" s="71" t="s">
        <v>28</v>
      </c>
    </row>
    <row r="30" spans="2:9" x14ac:dyDescent="0.3">
      <c r="E30" s="71" t="s">
        <v>28</v>
      </c>
    </row>
    <row r="31" spans="2:9" x14ac:dyDescent="0.3">
      <c r="G31" s="115" t="s">
        <v>28</v>
      </c>
    </row>
  </sheetData>
  <sheetProtection algorithmName="SHA-512" hashValue="695EZKpRK8EaUShnuPpUeracOVQ1kMMd0+tRoLF/+BvZ24LT0N6+/MobNiF6Xep7QrFltTZzCPR0+8DcnWW+fg==" saltValue="snFjJYV9BpvExWk1e+DmuQ==" spinCount="100000" sheet="1" objects="1" scenarios="1" selectLockedCells="1" selectUnlockedCells="1"/>
  <mergeCells count="10">
    <mergeCell ref="B21:C21"/>
    <mergeCell ref="B22:C22"/>
    <mergeCell ref="B23:I23"/>
    <mergeCell ref="B4:I4"/>
    <mergeCell ref="B3:I3"/>
    <mergeCell ref="D6:I6"/>
    <mergeCell ref="D7:D8"/>
    <mergeCell ref="E7:E8"/>
    <mergeCell ref="F7:F8"/>
    <mergeCell ref="I7:I8"/>
  </mergeCells>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0"/>
  <sheetViews>
    <sheetView topLeftCell="B1" zoomScale="110" zoomScaleNormal="110" workbookViewId="0">
      <selection activeCell="P13" sqref="P13"/>
    </sheetView>
  </sheetViews>
  <sheetFormatPr baseColWidth="10" defaultColWidth="11.5546875" defaultRowHeight="13.8" x14ac:dyDescent="0.3"/>
  <cols>
    <col min="1" max="1" width="7.5546875" style="71" customWidth="1"/>
    <col min="2" max="2" width="6.33203125" style="82" bestFit="1" customWidth="1"/>
    <col min="3" max="3" width="37.5546875" style="71" customWidth="1"/>
    <col min="4" max="4" width="10.5546875" style="71" hidden="1" customWidth="1"/>
    <col min="5" max="5" width="13" style="82" customWidth="1"/>
    <col min="6" max="6" width="12.88671875" style="71" customWidth="1"/>
    <col min="7" max="7" width="12.44140625" style="71" customWidth="1"/>
    <col min="8" max="8" width="10.33203125" style="71" customWidth="1"/>
    <col min="9" max="9" width="10.5546875" style="71" customWidth="1"/>
    <col min="10" max="10" width="14.6640625" style="71" customWidth="1"/>
    <col min="11" max="11" width="10.6640625" style="71" hidden="1" customWidth="1"/>
    <col min="12" max="12" width="8.88671875" style="71" hidden="1" customWidth="1"/>
    <col min="13" max="13" width="9.109375" style="71" hidden="1" customWidth="1"/>
    <col min="14" max="14" width="8.6640625" style="71" hidden="1" customWidth="1"/>
    <col min="15" max="15" width="10.88671875" style="71" hidden="1" customWidth="1"/>
    <col min="16" max="16" width="10.88671875" style="71" customWidth="1"/>
    <col min="17" max="17" width="15.88671875" style="71" bestFit="1" customWidth="1"/>
    <col min="18" max="18" width="13" style="71" bestFit="1" customWidth="1"/>
    <col min="19" max="245" width="11.5546875" style="71"/>
    <col min="246" max="246" width="7.5546875" style="71" customWidth="1"/>
    <col min="247" max="247" width="6" style="71" customWidth="1"/>
    <col min="248" max="248" width="38.6640625" style="71" customWidth="1"/>
    <col min="249" max="249" width="0" style="71" hidden="1" customWidth="1"/>
    <col min="250" max="250" width="13" style="71" customWidth="1"/>
    <col min="251" max="251" width="12.88671875" style="71" customWidth="1"/>
    <col min="252" max="252" width="9.109375" style="71" customWidth="1"/>
    <col min="253" max="254" width="8.109375" style="71" customWidth="1"/>
    <col min="255" max="255" width="14.6640625" style="71" customWidth="1"/>
    <col min="256" max="260" width="0" style="71" hidden="1" customWidth="1"/>
    <col min="261" max="501" width="11.5546875" style="71"/>
    <col min="502" max="502" width="7.5546875" style="71" customWidth="1"/>
    <col min="503" max="503" width="6" style="71" customWidth="1"/>
    <col min="504" max="504" width="38.6640625" style="71" customWidth="1"/>
    <col min="505" max="505" width="0" style="71" hidden="1" customWidth="1"/>
    <col min="506" max="506" width="13" style="71" customWidth="1"/>
    <col min="507" max="507" width="12.88671875" style="71" customWidth="1"/>
    <col min="508" max="508" width="9.109375" style="71" customWidth="1"/>
    <col min="509" max="510" width="8.109375" style="71" customWidth="1"/>
    <col min="511" max="511" width="14.6640625" style="71" customWidth="1"/>
    <col min="512" max="516" width="0" style="71" hidden="1" customWidth="1"/>
    <col min="517" max="757" width="11.5546875" style="71"/>
    <col min="758" max="758" width="7.5546875" style="71" customWidth="1"/>
    <col min="759" max="759" width="6" style="71" customWidth="1"/>
    <col min="760" max="760" width="38.6640625" style="71" customWidth="1"/>
    <col min="761" max="761" width="0" style="71" hidden="1" customWidth="1"/>
    <col min="762" max="762" width="13" style="71" customWidth="1"/>
    <col min="763" max="763" width="12.88671875" style="71" customWidth="1"/>
    <col min="764" max="764" width="9.109375" style="71" customWidth="1"/>
    <col min="765" max="766" width="8.109375" style="71" customWidth="1"/>
    <col min="767" max="767" width="14.6640625" style="71" customWidth="1"/>
    <col min="768" max="772" width="0" style="71" hidden="1" customWidth="1"/>
    <col min="773" max="1013" width="11.5546875" style="71"/>
    <col min="1014" max="1014" width="7.5546875" style="71" customWidth="1"/>
    <col min="1015" max="1015" width="6" style="71" customWidth="1"/>
    <col min="1016" max="1016" width="38.6640625" style="71" customWidth="1"/>
    <col min="1017" max="1017" width="0" style="71" hidden="1" customWidth="1"/>
    <col min="1018" max="1018" width="13" style="71" customWidth="1"/>
    <col min="1019" max="1019" width="12.88671875" style="71" customWidth="1"/>
    <col min="1020" max="1020" width="9.109375" style="71" customWidth="1"/>
    <col min="1021" max="1022" width="8.109375" style="71" customWidth="1"/>
    <col min="1023" max="1023" width="14.6640625" style="71" customWidth="1"/>
    <col min="1024" max="1028" width="0" style="71" hidden="1" customWidth="1"/>
    <col min="1029" max="1269" width="11.5546875" style="71"/>
    <col min="1270" max="1270" width="7.5546875" style="71" customWidth="1"/>
    <col min="1271" max="1271" width="6" style="71" customWidth="1"/>
    <col min="1272" max="1272" width="38.6640625" style="71" customWidth="1"/>
    <col min="1273" max="1273" width="0" style="71" hidden="1" customWidth="1"/>
    <col min="1274" max="1274" width="13" style="71" customWidth="1"/>
    <col min="1275" max="1275" width="12.88671875" style="71" customWidth="1"/>
    <col min="1276" max="1276" width="9.109375" style="71" customWidth="1"/>
    <col min="1277" max="1278" width="8.109375" style="71" customWidth="1"/>
    <col min="1279" max="1279" width="14.6640625" style="71" customWidth="1"/>
    <col min="1280" max="1284" width="0" style="71" hidden="1" customWidth="1"/>
    <col min="1285" max="1525" width="11.5546875" style="71"/>
    <col min="1526" max="1526" width="7.5546875" style="71" customWidth="1"/>
    <col min="1527" max="1527" width="6" style="71" customWidth="1"/>
    <col min="1528" max="1528" width="38.6640625" style="71" customWidth="1"/>
    <col min="1529" max="1529" width="0" style="71" hidden="1" customWidth="1"/>
    <col min="1530" max="1530" width="13" style="71" customWidth="1"/>
    <col min="1531" max="1531" width="12.88671875" style="71" customWidth="1"/>
    <col min="1532" max="1532" width="9.109375" style="71" customWidth="1"/>
    <col min="1533" max="1534" width="8.109375" style="71" customWidth="1"/>
    <col min="1535" max="1535" width="14.6640625" style="71" customWidth="1"/>
    <col min="1536" max="1540" width="0" style="71" hidden="1" customWidth="1"/>
    <col min="1541" max="1781" width="11.5546875" style="71"/>
    <col min="1782" max="1782" width="7.5546875" style="71" customWidth="1"/>
    <col min="1783" max="1783" width="6" style="71" customWidth="1"/>
    <col min="1784" max="1784" width="38.6640625" style="71" customWidth="1"/>
    <col min="1785" max="1785" width="0" style="71" hidden="1" customWidth="1"/>
    <col min="1786" max="1786" width="13" style="71" customWidth="1"/>
    <col min="1787" max="1787" width="12.88671875" style="71" customWidth="1"/>
    <col min="1788" max="1788" width="9.109375" style="71" customWidth="1"/>
    <col min="1789" max="1790" width="8.109375" style="71" customWidth="1"/>
    <col min="1791" max="1791" width="14.6640625" style="71" customWidth="1"/>
    <col min="1792" max="1796" width="0" style="71" hidden="1" customWidth="1"/>
    <col min="1797" max="2037" width="11.5546875" style="71"/>
    <col min="2038" max="2038" width="7.5546875" style="71" customWidth="1"/>
    <col min="2039" max="2039" width="6" style="71" customWidth="1"/>
    <col min="2040" max="2040" width="38.6640625" style="71" customWidth="1"/>
    <col min="2041" max="2041" width="0" style="71" hidden="1" customWidth="1"/>
    <col min="2042" max="2042" width="13" style="71" customWidth="1"/>
    <col min="2043" max="2043" width="12.88671875" style="71" customWidth="1"/>
    <col min="2044" max="2044" width="9.109375" style="71" customWidth="1"/>
    <col min="2045" max="2046" width="8.109375" style="71" customWidth="1"/>
    <col min="2047" max="2047" width="14.6640625" style="71" customWidth="1"/>
    <col min="2048" max="2052" width="0" style="71" hidden="1" customWidth="1"/>
    <col min="2053" max="2293" width="11.5546875" style="71"/>
    <col min="2294" max="2294" width="7.5546875" style="71" customWidth="1"/>
    <col min="2295" max="2295" width="6" style="71" customWidth="1"/>
    <col min="2296" max="2296" width="38.6640625" style="71" customWidth="1"/>
    <col min="2297" max="2297" width="0" style="71" hidden="1" customWidth="1"/>
    <col min="2298" max="2298" width="13" style="71" customWidth="1"/>
    <col min="2299" max="2299" width="12.88671875" style="71" customWidth="1"/>
    <col min="2300" max="2300" width="9.109375" style="71" customWidth="1"/>
    <col min="2301" max="2302" width="8.109375" style="71" customWidth="1"/>
    <col min="2303" max="2303" width="14.6640625" style="71" customWidth="1"/>
    <col min="2304" max="2308" width="0" style="71" hidden="1" customWidth="1"/>
    <col min="2309" max="2549" width="11.5546875" style="71"/>
    <col min="2550" max="2550" width="7.5546875" style="71" customWidth="1"/>
    <col min="2551" max="2551" width="6" style="71" customWidth="1"/>
    <col min="2552" max="2552" width="38.6640625" style="71" customWidth="1"/>
    <col min="2553" max="2553" width="0" style="71" hidden="1" customWidth="1"/>
    <col min="2554" max="2554" width="13" style="71" customWidth="1"/>
    <col min="2555" max="2555" width="12.88671875" style="71" customWidth="1"/>
    <col min="2556" max="2556" width="9.109375" style="71" customWidth="1"/>
    <col min="2557" max="2558" width="8.109375" style="71" customWidth="1"/>
    <col min="2559" max="2559" width="14.6640625" style="71" customWidth="1"/>
    <col min="2560" max="2564" width="0" style="71" hidden="1" customWidth="1"/>
    <col min="2565" max="2805" width="11.5546875" style="71"/>
    <col min="2806" max="2806" width="7.5546875" style="71" customWidth="1"/>
    <col min="2807" max="2807" width="6" style="71" customWidth="1"/>
    <col min="2808" max="2808" width="38.6640625" style="71" customWidth="1"/>
    <col min="2809" max="2809" width="0" style="71" hidden="1" customWidth="1"/>
    <col min="2810" max="2810" width="13" style="71" customWidth="1"/>
    <col min="2811" max="2811" width="12.88671875" style="71" customWidth="1"/>
    <col min="2812" max="2812" width="9.109375" style="71" customWidth="1"/>
    <col min="2813" max="2814" width="8.109375" style="71" customWidth="1"/>
    <col min="2815" max="2815" width="14.6640625" style="71" customWidth="1"/>
    <col min="2816" max="2820" width="0" style="71" hidden="1" customWidth="1"/>
    <col min="2821" max="3061" width="11.5546875" style="71"/>
    <col min="3062" max="3062" width="7.5546875" style="71" customWidth="1"/>
    <col min="3063" max="3063" width="6" style="71" customWidth="1"/>
    <col min="3064" max="3064" width="38.6640625" style="71" customWidth="1"/>
    <col min="3065" max="3065" width="0" style="71" hidden="1" customWidth="1"/>
    <col min="3066" max="3066" width="13" style="71" customWidth="1"/>
    <col min="3067" max="3067" width="12.88671875" style="71" customWidth="1"/>
    <col min="3068" max="3068" width="9.109375" style="71" customWidth="1"/>
    <col min="3069" max="3070" width="8.109375" style="71" customWidth="1"/>
    <col min="3071" max="3071" width="14.6640625" style="71" customWidth="1"/>
    <col min="3072" max="3076" width="0" style="71" hidden="1" customWidth="1"/>
    <col min="3077" max="3317" width="11.5546875" style="71"/>
    <col min="3318" max="3318" width="7.5546875" style="71" customWidth="1"/>
    <col min="3319" max="3319" width="6" style="71" customWidth="1"/>
    <col min="3320" max="3320" width="38.6640625" style="71" customWidth="1"/>
    <col min="3321" max="3321" width="0" style="71" hidden="1" customWidth="1"/>
    <col min="3322" max="3322" width="13" style="71" customWidth="1"/>
    <col min="3323" max="3323" width="12.88671875" style="71" customWidth="1"/>
    <col min="3324" max="3324" width="9.109375" style="71" customWidth="1"/>
    <col min="3325" max="3326" width="8.109375" style="71" customWidth="1"/>
    <col min="3327" max="3327" width="14.6640625" style="71" customWidth="1"/>
    <col min="3328" max="3332" width="0" style="71" hidden="1" customWidth="1"/>
    <col min="3333" max="3573" width="11.5546875" style="71"/>
    <col min="3574" max="3574" width="7.5546875" style="71" customWidth="1"/>
    <col min="3575" max="3575" width="6" style="71" customWidth="1"/>
    <col min="3576" max="3576" width="38.6640625" style="71" customWidth="1"/>
    <col min="3577" max="3577" width="0" style="71" hidden="1" customWidth="1"/>
    <col min="3578" max="3578" width="13" style="71" customWidth="1"/>
    <col min="3579" max="3579" width="12.88671875" style="71" customWidth="1"/>
    <col min="3580" max="3580" width="9.109375" style="71" customWidth="1"/>
    <col min="3581" max="3582" width="8.109375" style="71" customWidth="1"/>
    <col min="3583" max="3583" width="14.6640625" style="71" customWidth="1"/>
    <col min="3584" max="3588" width="0" style="71" hidden="1" customWidth="1"/>
    <col min="3589" max="3829" width="11.5546875" style="71"/>
    <col min="3830" max="3830" width="7.5546875" style="71" customWidth="1"/>
    <col min="3831" max="3831" width="6" style="71" customWidth="1"/>
    <col min="3832" max="3832" width="38.6640625" style="71" customWidth="1"/>
    <col min="3833" max="3833" width="0" style="71" hidden="1" customWidth="1"/>
    <col min="3834" max="3834" width="13" style="71" customWidth="1"/>
    <col min="3835" max="3835" width="12.88671875" style="71" customWidth="1"/>
    <col min="3836" max="3836" width="9.109375" style="71" customWidth="1"/>
    <col min="3837" max="3838" width="8.109375" style="71" customWidth="1"/>
    <col min="3839" max="3839" width="14.6640625" style="71" customWidth="1"/>
    <col min="3840" max="3844" width="0" style="71" hidden="1" customWidth="1"/>
    <col min="3845" max="4085" width="11.5546875" style="71"/>
    <col min="4086" max="4086" width="7.5546875" style="71" customWidth="1"/>
    <col min="4087" max="4087" width="6" style="71" customWidth="1"/>
    <col min="4088" max="4088" width="38.6640625" style="71" customWidth="1"/>
    <col min="4089" max="4089" width="0" style="71" hidden="1" customWidth="1"/>
    <col min="4090" max="4090" width="13" style="71" customWidth="1"/>
    <col min="4091" max="4091" width="12.88671875" style="71" customWidth="1"/>
    <col min="4092" max="4092" width="9.109375" style="71" customWidth="1"/>
    <col min="4093" max="4094" width="8.109375" style="71" customWidth="1"/>
    <col min="4095" max="4095" width="14.6640625" style="71" customWidth="1"/>
    <col min="4096" max="4100" width="0" style="71" hidden="1" customWidth="1"/>
    <col min="4101" max="4341" width="11.5546875" style="71"/>
    <col min="4342" max="4342" width="7.5546875" style="71" customWidth="1"/>
    <col min="4343" max="4343" width="6" style="71" customWidth="1"/>
    <col min="4344" max="4344" width="38.6640625" style="71" customWidth="1"/>
    <col min="4345" max="4345" width="0" style="71" hidden="1" customWidth="1"/>
    <col min="4346" max="4346" width="13" style="71" customWidth="1"/>
    <col min="4347" max="4347" width="12.88671875" style="71" customWidth="1"/>
    <col min="4348" max="4348" width="9.109375" style="71" customWidth="1"/>
    <col min="4349" max="4350" width="8.109375" style="71" customWidth="1"/>
    <col min="4351" max="4351" width="14.6640625" style="71" customWidth="1"/>
    <col min="4352" max="4356" width="0" style="71" hidden="1" customWidth="1"/>
    <col min="4357" max="4597" width="11.5546875" style="71"/>
    <col min="4598" max="4598" width="7.5546875" style="71" customWidth="1"/>
    <col min="4599" max="4599" width="6" style="71" customWidth="1"/>
    <col min="4600" max="4600" width="38.6640625" style="71" customWidth="1"/>
    <col min="4601" max="4601" width="0" style="71" hidden="1" customWidth="1"/>
    <col min="4602" max="4602" width="13" style="71" customWidth="1"/>
    <col min="4603" max="4603" width="12.88671875" style="71" customWidth="1"/>
    <col min="4604" max="4604" width="9.109375" style="71" customWidth="1"/>
    <col min="4605" max="4606" width="8.109375" style="71" customWidth="1"/>
    <col min="4607" max="4607" width="14.6640625" style="71" customWidth="1"/>
    <col min="4608" max="4612" width="0" style="71" hidden="1" customWidth="1"/>
    <col min="4613" max="4853" width="11.5546875" style="71"/>
    <col min="4854" max="4854" width="7.5546875" style="71" customWidth="1"/>
    <col min="4855" max="4855" width="6" style="71" customWidth="1"/>
    <col min="4856" max="4856" width="38.6640625" style="71" customWidth="1"/>
    <col min="4857" max="4857" width="0" style="71" hidden="1" customWidth="1"/>
    <col min="4858" max="4858" width="13" style="71" customWidth="1"/>
    <col min="4859" max="4859" width="12.88671875" style="71" customWidth="1"/>
    <col min="4860" max="4860" width="9.109375" style="71" customWidth="1"/>
    <col min="4861" max="4862" width="8.109375" style="71" customWidth="1"/>
    <col min="4863" max="4863" width="14.6640625" style="71" customWidth="1"/>
    <col min="4864" max="4868" width="0" style="71" hidden="1" customWidth="1"/>
    <col min="4869" max="5109" width="11.5546875" style="71"/>
    <col min="5110" max="5110" width="7.5546875" style="71" customWidth="1"/>
    <col min="5111" max="5111" width="6" style="71" customWidth="1"/>
    <col min="5112" max="5112" width="38.6640625" style="71" customWidth="1"/>
    <col min="5113" max="5113" width="0" style="71" hidden="1" customWidth="1"/>
    <col min="5114" max="5114" width="13" style="71" customWidth="1"/>
    <col min="5115" max="5115" width="12.88671875" style="71" customWidth="1"/>
    <col min="5116" max="5116" width="9.109375" style="71" customWidth="1"/>
    <col min="5117" max="5118" width="8.109375" style="71" customWidth="1"/>
    <col min="5119" max="5119" width="14.6640625" style="71" customWidth="1"/>
    <col min="5120" max="5124" width="0" style="71" hidden="1" customWidth="1"/>
    <col min="5125" max="5365" width="11.5546875" style="71"/>
    <col min="5366" max="5366" width="7.5546875" style="71" customWidth="1"/>
    <col min="5367" max="5367" width="6" style="71" customWidth="1"/>
    <col min="5368" max="5368" width="38.6640625" style="71" customWidth="1"/>
    <col min="5369" max="5369" width="0" style="71" hidden="1" customWidth="1"/>
    <col min="5370" max="5370" width="13" style="71" customWidth="1"/>
    <col min="5371" max="5371" width="12.88671875" style="71" customWidth="1"/>
    <col min="5372" max="5372" width="9.109375" style="71" customWidth="1"/>
    <col min="5373" max="5374" width="8.109375" style="71" customWidth="1"/>
    <col min="5375" max="5375" width="14.6640625" style="71" customWidth="1"/>
    <col min="5376" max="5380" width="0" style="71" hidden="1" customWidth="1"/>
    <col min="5381" max="5621" width="11.5546875" style="71"/>
    <col min="5622" max="5622" width="7.5546875" style="71" customWidth="1"/>
    <col min="5623" max="5623" width="6" style="71" customWidth="1"/>
    <col min="5624" max="5624" width="38.6640625" style="71" customWidth="1"/>
    <col min="5625" max="5625" width="0" style="71" hidden="1" customWidth="1"/>
    <col min="5626" max="5626" width="13" style="71" customWidth="1"/>
    <col min="5627" max="5627" width="12.88671875" style="71" customWidth="1"/>
    <col min="5628" max="5628" width="9.109375" style="71" customWidth="1"/>
    <col min="5629" max="5630" width="8.109375" style="71" customWidth="1"/>
    <col min="5631" max="5631" width="14.6640625" style="71" customWidth="1"/>
    <col min="5632" max="5636" width="0" style="71" hidden="1" customWidth="1"/>
    <col min="5637" max="5877" width="11.5546875" style="71"/>
    <col min="5878" max="5878" width="7.5546875" style="71" customWidth="1"/>
    <col min="5879" max="5879" width="6" style="71" customWidth="1"/>
    <col min="5880" max="5880" width="38.6640625" style="71" customWidth="1"/>
    <col min="5881" max="5881" width="0" style="71" hidden="1" customWidth="1"/>
    <col min="5882" max="5882" width="13" style="71" customWidth="1"/>
    <col min="5883" max="5883" width="12.88671875" style="71" customWidth="1"/>
    <col min="5884" max="5884" width="9.109375" style="71" customWidth="1"/>
    <col min="5885" max="5886" width="8.109375" style="71" customWidth="1"/>
    <col min="5887" max="5887" width="14.6640625" style="71" customWidth="1"/>
    <col min="5888" max="5892" width="0" style="71" hidden="1" customWidth="1"/>
    <col min="5893" max="6133" width="11.5546875" style="71"/>
    <col min="6134" max="6134" width="7.5546875" style="71" customWidth="1"/>
    <col min="6135" max="6135" width="6" style="71" customWidth="1"/>
    <col min="6136" max="6136" width="38.6640625" style="71" customWidth="1"/>
    <col min="6137" max="6137" width="0" style="71" hidden="1" customWidth="1"/>
    <col min="6138" max="6138" width="13" style="71" customWidth="1"/>
    <col min="6139" max="6139" width="12.88671875" style="71" customWidth="1"/>
    <col min="6140" max="6140" width="9.109375" style="71" customWidth="1"/>
    <col min="6141" max="6142" width="8.109375" style="71" customWidth="1"/>
    <col min="6143" max="6143" width="14.6640625" style="71" customWidth="1"/>
    <col min="6144" max="6148" width="0" style="71" hidden="1" customWidth="1"/>
    <col min="6149" max="6389" width="11.5546875" style="71"/>
    <col min="6390" max="6390" width="7.5546875" style="71" customWidth="1"/>
    <col min="6391" max="6391" width="6" style="71" customWidth="1"/>
    <col min="6392" max="6392" width="38.6640625" style="71" customWidth="1"/>
    <col min="6393" max="6393" width="0" style="71" hidden="1" customWidth="1"/>
    <col min="6394" max="6394" width="13" style="71" customWidth="1"/>
    <col min="6395" max="6395" width="12.88671875" style="71" customWidth="1"/>
    <col min="6396" max="6396" width="9.109375" style="71" customWidth="1"/>
    <col min="6397" max="6398" width="8.109375" style="71" customWidth="1"/>
    <col min="6399" max="6399" width="14.6640625" style="71" customWidth="1"/>
    <col min="6400" max="6404" width="0" style="71" hidden="1" customWidth="1"/>
    <col min="6405" max="6645" width="11.5546875" style="71"/>
    <col min="6646" max="6646" width="7.5546875" style="71" customWidth="1"/>
    <col min="6647" max="6647" width="6" style="71" customWidth="1"/>
    <col min="6648" max="6648" width="38.6640625" style="71" customWidth="1"/>
    <col min="6649" max="6649" width="0" style="71" hidden="1" customWidth="1"/>
    <col min="6650" max="6650" width="13" style="71" customWidth="1"/>
    <col min="6651" max="6651" width="12.88671875" style="71" customWidth="1"/>
    <col min="6652" max="6652" width="9.109375" style="71" customWidth="1"/>
    <col min="6653" max="6654" width="8.109375" style="71" customWidth="1"/>
    <col min="6655" max="6655" width="14.6640625" style="71" customWidth="1"/>
    <col min="6656" max="6660" width="0" style="71" hidden="1" customWidth="1"/>
    <col min="6661" max="6901" width="11.5546875" style="71"/>
    <col min="6902" max="6902" width="7.5546875" style="71" customWidth="1"/>
    <col min="6903" max="6903" width="6" style="71" customWidth="1"/>
    <col min="6904" max="6904" width="38.6640625" style="71" customWidth="1"/>
    <col min="6905" max="6905" width="0" style="71" hidden="1" customWidth="1"/>
    <col min="6906" max="6906" width="13" style="71" customWidth="1"/>
    <col min="6907" max="6907" width="12.88671875" style="71" customWidth="1"/>
    <col min="6908" max="6908" width="9.109375" style="71" customWidth="1"/>
    <col min="6909" max="6910" width="8.109375" style="71" customWidth="1"/>
    <col min="6911" max="6911" width="14.6640625" style="71" customWidth="1"/>
    <col min="6912" max="6916" width="0" style="71" hidden="1" customWidth="1"/>
    <col min="6917" max="7157" width="11.5546875" style="71"/>
    <col min="7158" max="7158" width="7.5546875" style="71" customWidth="1"/>
    <col min="7159" max="7159" width="6" style="71" customWidth="1"/>
    <col min="7160" max="7160" width="38.6640625" style="71" customWidth="1"/>
    <col min="7161" max="7161" width="0" style="71" hidden="1" customWidth="1"/>
    <col min="7162" max="7162" width="13" style="71" customWidth="1"/>
    <col min="7163" max="7163" width="12.88671875" style="71" customWidth="1"/>
    <col min="7164" max="7164" width="9.109375" style="71" customWidth="1"/>
    <col min="7165" max="7166" width="8.109375" style="71" customWidth="1"/>
    <col min="7167" max="7167" width="14.6640625" style="71" customWidth="1"/>
    <col min="7168" max="7172" width="0" style="71" hidden="1" customWidth="1"/>
    <col min="7173" max="7413" width="11.5546875" style="71"/>
    <col min="7414" max="7414" width="7.5546875" style="71" customWidth="1"/>
    <col min="7415" max="7415" width="6" style="71" customWidth="1"/>
    <col min="7416" max="7416" width="38.6640625" style="71" customWidth="1"/>
    <col min="7417" max="7417" width="0" style="71" hidden="1" customWidth="1"/>
    <col min="7418" max="7418" width="13" style="71" customWidth="1"/>
    <col min="7419" max="7419" width="12.88671875" style="71" customWidth="1"/>
    <col min="7420" max="7420" width="9.109375" style="71" customWidth="1"/>
    <col min="7421" max="7422" width="8.109375" style="71" customWidth="1"/>
    <col min="7423" max="7423" width="14.6640625" style="71" customWidth="1"/>
    <col min="7424" max="7428" width="0" style="71" hidden="1" customWidth="1"/>
    <col min="7429" max="7669" width="11.5546875" style="71"/>
    <col min="7670" max="7670" width="7.5546875" style="71" customWidth="1"/>
    <col min="7671" max="7671" width="6" style="71" customWidth="1"/>
    <col min="7672" max="7672" width="38.6640625" style="71" customWidth="1"/>
    <col min="7673" max="7673" width="0" style="71" hidden="1" customWidth="1"/>
    <col min="7674" max="7674" width="13" style="71" customWidth="1"/>
    <col min="7675" max="7675" width="12.88671875" style="71" customWidth="1"/>
    <col min="7676" max="7676" width="9.109375" style="71" customWidth="1"/>
    <col min="7677" max="7678" width="8.109375" style="71" customWidth="1"/>
    <col min="7679" max="7679" width="14.6640625" style="71" customWidth="1"/>
    <col min="7680" max="7684" width="0" style="71" hidden="1" customWidth="1"/>
    <col min="7685" max="7925" width="11.5546875" style="71"/>
    <col min="7926" max="7926" width="7.5546875" style="71" customWidth="1"/>
    <col min="7927" max="7927" width="6" style="71" customWidth="1"/>
    <col min="7928" max="7928" width="38.6640625" style="71" customWidth="1"/>
    <col min="7929" max="7929" width="0" style="71" hidden="1" customWidth="1"/>
    <col min="7930" max="7930" width="13" style="71" customWidth="1"/>
    <col min="7931" max="7931" width="12.88671875" style="71" customWidth="1"/>
    <col min="7932" max="7932" width="9.109375" style="71" customWidth="1"/>
    <col min="7933" max="7934" width="8.109375" style="71" customWidth="1"/>
    <col min="7935" max="7935" width="14.6640625" style="71" customWidth="1"/>
    <col min="7936" max="7940" width="0" style="71" hidden="1" customWidth="1"/>
    <col min="7941" max="8181" width="11.5546875" style="71"/>
    <col min="8182" max="8182" width="7.5546875" style="71" customWidth="1"/>
    <col min="8183" max="8183" width="6" style="71" customWidth="1"/>
    <col min="8184" max="8184" width="38.6640625" style="71" customWidth="1"/>
    <col min="8185" max="8185" width="0" style="71" hidden="1" customWidth="1"/>
    <col min="8186" max="8186" width="13" style="71" customWidth="1"/>
    <col min="8187" max="8187" width="12.88671875" style="71" customWidth="1"/>
    <col min="8188" max="8188" width="9.109375" style="71" customWidth="1"/>
    <col min="8189" max="8190" width="8.109375" style="71" customWidth="1"/>
    <col min="8191" max="8191" width="14.6640625" style="71" customWidth="1"/>
    <col min="8192" max="8196" width="0" style="71" hidden="1" customWidth="1"/>
    <col min="8197" max="8437" width="11.5546875" style="71"/>
    <col min="8438" max="8438" width="7.5546875" style="71" customWidth="1"/>
    <col min="8439" max="8439" width="6" style="71" customWidth="1"/>
    <col min="8440" max="8440" width="38.6640625" style="71" customWidth="1"/>
    <col min="8441" max="8441" width="0" style="71" hidden="1" customWidth="1"/>
    <col min="8442" max="8442" width="13" style="71" customWidth="1"/>
    <col min="8443" max="8443" width="12.88671875" style="71" customWidth="1"/>
    <col min="8444" max="8444" width="9.109375" style="71" customWidth="1"/>
    <col min="8445" max="8446" width="8.109375" style="71" customWidth="1"/>
    <col min="8447" max="8447" width="14.6640625" style="71" customWidth="1"/>
    <col min="8448" max="8452" width="0" style="71" hidden="1" customWidth="1"/>
    <col min="8453" max="8693" width="11.5546875" style="71"/>
    <col min="8694" max="8694" width="7.5546875" style="71" customWidth="1"/>
    <col min="8695" max="8695" width="6" style="71" customWidth="1"/>
    <col min="8696" max="8696" width="38.6640625" style="71" customWidth="1"/>
    <col min="8697" max="8697" width="0" style="71" hidden="1" customWidth="1"/>
    <col min="8698" max="8698" width="13" style="71" customWidth="1"/>
    <col min="8699" max="8699" width="12.88671875" style="71" customWidth="1"/>
    <col min="8700" max="8700" width="9.109375" style="71" customWidth="1"/>
    <col min="8701" max="8702" width="8.109375" style="71" customWidth="1"/>
    <col min="8703" max="8703" width="14.6640625" style="71" customWidth="1"/>
    <col min="8704" max="8708" width="0" style="71" hidden="1" customWidth="1"/>
    <col min="8709" max="8949" width="11.5546875" style="71"/>
    <col min="8950" max="8950" width="7.5546875" style="71" customWidth="1"/>
    <col min="8951" max="8951" width="6" style="71" customWidth="1"/>
    <col min="8952" max="8952" width="38.6640625" style="71" customWidth="1"/>
    <col min="8953" max="8953" width="0" style="71" hidden="1" customWidth="1"/>
    <col min="8954" max="8954" width="13" style="71" customWidth="1"/>
    <col min="8955" max="8955" width="12.88671875" style="71" customWidth="1"/>
    <col min="8956" max="8956" width="9.109375" style="71" customWidth="1"/>
    <col min="8957" max="8958" width="8.109375" style="71" customWidth="1"/>
    <col min="8959" max="8959" width="14.6640625" style="71" customWidth="1"/>
    <col min="8960" max="8964" width="0" style="71" hidden="1" customWidth="1"/>
    <col min="8965" max="9205" width="11.5546875" style="71"/>
    <col min="9206" max="9206" width="7.5546875" style="71" customWidth="1"/>
    <col min="9207" max="9207" width="6" style="71" customWidth="1"/>
    <col min="9208" max="9208" width="38.6640625" style="71" customWidth="1"/>
    <col min="9209" max="9209" width="0" style="71" hidden="1" customWidth="1"/>
    <col min="9210" max="9210" width="13" style="71" customWidth="1"/>
    <col min="9211" max="9211" width="12.88671875" style="71" customWidth="1"/>
    <col min="9212" max="9212" width="9.109375" style="71" customWidth="1"/>
    <col min="9213" max="9214" width="8.109375" style="71" customWidth="1"/>
    <col min="9215" max="9215" width="14.6640625" style="71" customWidth="1"/>
    <col min="9216" max="9220" width="0" style="71" hidden="1" customWidth="1"/>
    <col min="9221" max="9461" width="11.5546875" style="71"/>
    <col min="9462" max="9462" width="7.5546875" style="71" customWidth="1"/>
    <col min="9463" max="9463" width="6" style="71" customWidth="1"/>
    <col min="9464" max="9464" width="38.6640625" style="71" customWidth="1"/>
    <col min="9465" max="9465" width="0" style="71" hidden="1" customWidth="1"/>
    <col min="9466" max="9466" width="13" style="71" customWidth="1"/>
    <col min="9467" max="9467" width="12.88671875" style="71" customWidth="1"/>
    <col min="9468" max="9468" width="9.109375" style="71" customWidth="1"/>
    <col min="9469" max="9470" width="8.109375" style="71" customWidth="1"/>
    <col min="9471" max="9471" width="14.6640625" style="71" customWidth="1"/>
    <col min="9472" max="9476" width="0" style="71" hidden="1" customWidth="1"/>
    <col min="9477" max="9717" width="11.5546875" style="71"/>
    <col min="9718" max="9718" width="7.5546875" style="71" customWidth="1"/>
    <col min="9719" max="9719" width="6" style="71" customWidth="1"/>
    <col min="9720" max="9720" width="38.6640625" style="71" customWidth="1"/>
    <col min="9721" max="9721" width="0" style="71" hidden="1" customWidth="1"/>
    <col min="9722" max="9722" width="13" style="71" customWidth="1"/>
    <col min="9723" max="9723" width="12.88671875" style="71" customWidth="1"/>
    <col min="9724" max="9724" width="9.109375" style="71" customWidth="1"/>
    <col min="9725" max="9726" width="8.109375" style="71" customWidth="1"/>
    <col min="9727" max="9727" width="14.6640625" style="71" customWidth="1"/>
    <col min="9728" max="9732" width="0" style="71" hidden="1" customWidth="1"/>
    <col min="9733" max="9973" width="11.5546875" style="71"/>
    <col min="9974" max="9974" width="7.5546875" style="71" customWidth="1"/>
    <col min="9975" max="9975" width="6" style="71" customWidth="1"/>
    <col min="9976" max="9976" width="38.6640625" style="71" customWidth="1"/>
    <col min="9977" max="9977" width="0" style="71" hidden="1" customWidth="1"/>
    <col min="9978" max="9978" width="13" style="71" customWidth="1"/>
    <col min="9979" max="9979" width="12.88671875" style="71" customWidth="1"/>
    <col min="9980" max="9980" width="9.109375" style="71" customWidth="1"/>
    <col min="9981" max="9982" width="8.109375" style="71" customWidth="1"/>
    <col min="9983" max="9983" width="14.6640625" style="71" customWidth="1"/>
    <col min="9984" max="9988" width="0" style="71" hidden="1" customWidth="1"/>
    <col min="9989" max="10229" width="11.5546875" style="71"/>
    <col min="10230" max="10230" width="7.5546875" style="71" customWidth="1"/>
    <col min="10231" max="10231" width="6" style="71" customWidth="1"/>
    <col min="10232" max="10232" width="38.6640625" style="71" customWidth="1"/>
    <col min="10233" max="10233" width="0" style="71" hidden="1" customWidth="1"/>
    <col min="10234" max="10234" width="13" style="71" customWidth="1"/>
    <col min="10235" max="10235" width="12.88671875" style="71" customWidth="1"/>
    <col min="10236" max="10236" width="9.109375" style="71" customWidth="1"/>
    <col min="10237" max="10238" width="8.109375" style="71" customWidth="1"/>
    <col min="10239" max="10239" width="14.6640625" style="71" customWidth="1"/>
    <col min="10240" max="10244" width="0" style="71" hidden="1" customWidth="1"/>
    <col min="10245" max="10485" width="11.5546875" style="71"/>
    <col min="10486" max="10486" width="7.5546875" style="71" customWidth="1"/>
    <col min="10487" max="10487" width="6" style="71" customWidth="1"/>
    <col min="10488" max="10488" width="38.6640625" style="71" customWidth="1"/>
    <col min="10489" max="10489" width="0" style="71" hidden="1" customWidth="1"/>
    <col min="10490" max="10490" width="13" style="71" customWidth="1"/>
    <col min="10491" max="10491" width="12.88671875" style="71" customWidth="1"/>
    <col min="10492" max="10492" width="9.109375" style="71" customWidth="1"/>
    <col min="10493" max="10494" width="8.109375" style="71" customWidth="1"/>
    <col min="10495" max="10495" width="14.6640625" style="71" customWidth="1"/>
    <col min="10496" max="10500" width="0" style="71" hidden="1" customWidth="1"/>
    <col min="10501" max="10741" width="11.5546875" style="71"/>
    <col min="10742" max="10742" width="7.5546875" style="71" customWidth="1"/>
    <col min="10743" max="10743" width="6" style="71" customWidth="1"/>
    <col min="10744" max="10744" width="38.6640625" style="71" customWidth="1"/>
    <col min="10745" max="10745" width="0" style="71" hidden="1" customWidth="1"/>
    <col min="10746" max="10746" width="13" style="71" customWidth="1"/>
    <col min="10747" max="10747" width="12.88671875" style="71" customWidth="1"/>
    <col min="10748" max="10748" width="9.109375" style="71" customWidth="1"/>
    <col min="10749" max="10750" width="8.109375" style="71" customWidth="1"/>
    <col min="10751" max="10751" width="14.6640625" style="71" customWidth="1"/>
    <col min="10752" max="10756" width="0" style="71" hidden="1" customWidth="1"/>
    <col min="10757" max="10997" width="11.5546875" style="71"/>
    <col min="10998" max="10998" width="7.5546875" style="71" customWidth="1"/>
    <col min="10999" max="10999" width="6" style="71" customWidth="1"/>
    <col min="11000" max="11000" width="38.6640625" style="71" customWidth="1"/>
    <col min="11001" max="11001" width="0" style="71" hidden="1" customWidth="1"/>
    <col min="11002" max="11002" width="13" style="71" customWidth="1"/>
    <col min="11003" max="11003" width="12.88671875" style="71" customWidth="1"/>
    <col min="11004" max="11004" width="9.109375" style="71" customWidth="1"/>
    <col min="11005" max="11006" width="8.109375" style="71" customWidth="1"/>
    <col min="11007" max="11007" width="14.6640625" style="71" customWidth="1"/>
    <col min="11008" max="11012" width="0" style="71" hidden="1" customWidth="1"/>
    <col min="11013" max="11253" width="11.5546875" style="71"/>
    <col min="11254" max="11254" width="7.5546875" style="71" customWidth="1"/>
    <col min="11255" max="11255" width="6" style="71" customWidth="1"/>
    <col min="11256" max="11256" width="38.6640625" style="71" customWidth="1"/>
    <col min="11257" max="11257" width="0" style="71" hidden="1" customWidth="1"/>
    <col min="11258" max="11258" width="13" style="71" customWidth="1"/>
    <col min="11259" max="11259" width="12.88671875" style="71" customWidth="1"/>
    <col min="11260" max="11260" width="9.109375" style="71" customWidth="1"/>
    <col min="11261" max="11262" width="8.109375" style="71" customWidth="1"/>
    <col min="11263" max="11263" width="14.6640625" style="71" customWidth="1"/>
    <col min="11264" max="11268" width="0" style="71" hidden="1" customWidth="1"/>
    <col min="11269" max="11509" width="11.5546875" style="71"/>
    <col min="11510" max="11510" width="7.5546875" style="71" customWidth="1"/>
    <col min="11511" max="11511" width="6" style="71" customWidth="1"/>
    <col min="11512" max="11512" width="38.6640625" style="71" customWidth="1"/>
    <col min="11513" max="11513" width="0" style="71" hidden="1" customWidth="1"/>
    <col min="11514" max="11514" width="13" style="71" customWidth="1"/>
    <col min="11515" max="11515" width="12.88671875" style="71" customWidth="1"/>
    <col min="11516" max="11516" width="9.109375" style="71" customWidth="1"/>
    <col min="11517" max="11518" width="8.109375" style="71" customWidth="1"/>
    <col min="11519" max="11519" width="14.6640625" style="71" customWidth="1"/>
    <col min="11520" max="11524" width="0" style="71" hidden="1" customWidth="1"/>
    <col min="11525" max="11765" width="11.5546875" style="71"/>
    <col min="11766" max="11766" width="7.5546875" style="71" customWidth="1"/>
    <col min="11767" max="11767" width="6" style="71" customWidth="1"/>
    <col min="11768" max="11768" width="38.6640625" style="71" customWidth="1"/>
    <col min="11769" max="11769" width="0" style="71" hidden="1" customWidth="1"/>
    <col min="11770" max="11770" width="13" style="71" customWidth="1"/>
    <col min="11771" max="11771" width="12.88671875" style="71" customWidth="1"/>
    <col min="11772" max="11772" width="9.109375" style="71" customWidth="1"/>
    <col min="11773" max="11774" width="8.109375" style="71" customWidth="1"/>
    <col min="11775" max="11775" width="14.6640625" style="71" customWidth="1"/>
    <col min="11776" max="11780" width="0" style="71" hidden="1" customWidth="1"/>
    <col min="11781" max="12021" width="11.5546875" style="71"/>
    <col min="12022" max="12022" width="7.5546875" style="71" customWidth="1"/>
    <col min="12023" max="12023" width="6" style="71" customWidth="1"/>
    <col min="12024" max="12024" width="38.6640625" style="71" customWidth="1"/>
    <col min="12025" max="12025" width="0" style="71" hidden="1" customWidth="1"/>
    <col min="12026" max="12026" width="13" style="71" customWidth="1"/>
    <col min="12027" max="12027" width="12.88671875" style="71" customWidth="1"/>
    <col min="12028" max="12028" width="9.109375" style="71" customWidth="1"/>
    <col min="12029" max="12030" width="8.109375" style="71" customWidth="1"/>
    <col min="12031" max="12031" width="14.6640625" style="71" customWidth="1"/>
    <col min="12032" max="12036" width="0" style="71" hidden="1" customWidth="1"/>
    <col min="12037" max="12277" width="11.5546875" style="71"/>
    <col min="12278" max="12278" width="7.5546875" style="71" customWidth="1"/>
    <col min="12279" max="12279" width="6" style="71" customWidth="1"/>
    <col min="12280" max="12280" width="38.6640625" style="71" customWidth="1"/>
    <col min="12281" max="12281" width="0" style="71" hidden="1" customWidth="1"/>
    <col min="12282" max="12282" width="13" style="71" customWidth="1"/>
    <col min="12283" max="12283" width="12.88671875" style="71" customWidth="1"/>
    <col min="12284" max="12284" width="9.109375" style="71" customWidth="1"/>
    <col min="12285" max="12286" width="8.109375" style="71" customWidth="1"/>
    <col min="12287" max="12287" width="14.6640625" style="71" customWidth="1"/>
    <col min="12288" max="12292" width="0" style="71" hidden="1" customWidth="1"/>
    <col min="12293" max="12533" width="11.5546875" style="71"/>
    <col min="12534" max="12534" width="7.5546875" style="71" customWidth="1"/>
    <col min="12535" max="12535" width="6" style="71" customWidth="1"/>
    <col min="12536" max="12536" width="38.6640625" style="71" customWidth="1"/>
    <col min="12537" max="12537" width="0" style="71" hidden="1" customWidth="1"/>
    <col min="12538" max="12538" width="13" style="71" customWidth="1"/>
    <col min="12539" max="12539" width="12.88671875" style="71" customWidth="1"/>
    <col min="12540" max="12540" width="9.109375" style="71" customWidth="1"/>
    <col min="12541" max="12542" width="8.109375" style="71" customWidth="1"/>
    <col min="12543" max="12543" width="14.6640625" style="71" customWidth="1"/>
    <col min="12544" max="12548" width="0" style="71" hidden="1" customWidth="1"/>
    <col min="12549" max="12789" width="11.5546875" style="71"/>
    <col min="12790" max="12790" width="7.5546875" style="71" customWidth="1"/>
    <col min="12791" max="12791" width="6" style="71" customWidth="1"/>
    <col min="12792" max="12792" width="38.6640625" style="71" customWidth="1"/>
    <col min="12793" max="12793" width="0" style="71" hidden="1" customWidth="1"/>
    <col min="12794" max="12794" width="13" style="71" customWidth="1"/>
    <col min="12795" max="12795" width="12.88671875" style="71" customWidth="1"/>
    <col min="12796" max="12796" width="9.109375" style="71" customWidth="1"/>
    <col min="12797" max="12798" width="8.109375" style="71" customWidth="1"/>
    <col min="12799" max="12799" width="14.6640625" style="71" customWidth="1"/>
    <col min="12800" max="12804" width="0" style="71" hidden="1" customWidth="1"/>
    <col min="12805" max="13045" width="11.5546875" style="71"/>
    <col min="13046" max="13046" width="7.5546875" style="71" customWidth="1"/>
    <col min="13047" max="13047" width="6" style="71" customWidth="1"/>
    <col min="13048" max="13048" width="38.6640625" style="71" customWidth="1"/>
    <col min="13049" max="13049" width="0" style="71" hidden="1" customWidth="1"/>
    <col min="13050" max="13050" width="13" style="71" customWidth="1"/>
    <col min="13051" max="13051" width="12.88671875" style="71" customWidth="1"/>
    <col min="13052" max="13052" width="9.109375" style="71" customWidth="1"/>
    <col min="13053" max="13054" width="8.109375" style="71" customWidth="1"/>
    <col min="13055" max="13055" width="14.6640625" style="71" customWidth="1"/>
    <col min="13056" max="13060" width="0" style="71" hidden="1" customWidth="1"/>
    <col min="13061" max="13301" width="11.5546875" style="71"/>
    <col min="13302" max="13302" width="7.5546875" style="71" customWidth="1"/>
    <col min="13303" max="13303" width="6" style="71" customWidth="1"/>
    <col min="13304" max="13304" width="38.6640625" style="71" customWidth="1"/>
    <col min="13305" max="13305" width="0" style="71" hidden="1" customWidth="1"/>
    <col min="13306" max="13306" width="13" style="71" customWidth="1"/>
    <col min="13307" max="13307" width="12.88671875" style="71" customWidth="1"/>
    <col min="13308" max="13308" width="9.109375" style="71" customWidth="1"/>
    <col min="13309" max="13310" width="8.109375" style="71" customWidth="1"/>
    <col min="13311" max="13311" width="14.6640625" style="71" customWidth="1"/>
    <col min="13312" max="13316" width="0" style="71" hidden="1" customWidth="1"/>
    <col min="13317" max="13557" width="11.5546875" style="71"/>
    <col min="13558" max="13558" width="7.5546875" style="71" customWidth="1"/>
    <col min="13559" max="13559" width="6" style="71" customWidth="1"/>
    <col min="13560" max="13560" width="38.6640625" style="71" customWidth="1"/>
    <col min="13561" max="13561" width="0" style="71" hidden="1" customWidth="1"/>
    <col min="13562" max="13562" width="13" style="71" customWidth="1"/>
    <col min="13563" max="13563" width="12.88671875" style="71" customWidth="1"/>
    <col min="13564" max="13564" width="9.109375" style="71" customWidth="1"/>
    <col min="13565" max="13566" width="8.109375" style="71" customWidth="1"/>
    <col min="13567" max="13567" width="14.6640625" style="71" customWidth="1"/>
    <col min="13568" max="13572" width="0" style="71" hidden="1" customWidth="1"/>
    <col min="13573" max="13813" width="11.5546875" style="71"/>
    <col min="13814" max="13814" width="7.5546875" style="71" customWidth="1"/>
    <col min="13815" max="13815" width="6" style="71" customWidth="1"/>
    <col min="13816" max="13816" width="38.6640625" style="71" customWidth="1"/>
    <col min="13817" max="13817" width="0" style="71" hidden="1" customWidth="1"/>
    <col min="13818" max="13818" width="13" style="71" customWidth="1"/>
    <col min="13819" max="13819" width="12.88671875" style="71" customWidth="1"/>
    <col min="13820" max="13820" width="9.109375" style="71" customWidth="1"/>
    <col min="13821" max="13822" width="8.109375" style="71" customWidth="1"/>
    <col min="13823" max="13823" width="14.6640625" style="71" customWidth="1"/>
    <col min="13824" max="13828" width="0" style="71" hidden="1" customWidth="1"/>
    <col min="13829" max="14069" width="11.5546875" style="71"/>
    <col min="14070" max="14070" width="7.5546875" style="71" customWidth="1"/>
    <col min="14071" max="14071" width="6" style="71" customWidth="1"/>
    <col min="14072" max="14072" width="38.6640625" style="71" customWidth="1"/>
    <col min="14073" max="14073" width="0" style="71" hidden="1" customWidth="1"/>
    <col min="14074" max="14074" width="13" style="71" customWidth="1"/>
    <col min="14075" max="14075" width="12.88671875" style="71" customWidth="1"/>
    <col min="14076" max="14076" width="9.109375" style="71" customWidth="1"/>
    <col min="14077" max="14078" width="8.109375" style="71" customWidth="1"/>
    <col min="14079" max="14079" width="14.6640625" style="71" customWidth="1"/>
    <col min="14080" max="14084" width="0" style="71" hidden="1" customWidth="1"/>
    <col min="14085" max="14325" width="11.5546875" style="71"/>
    <col min="14326" max="14326" width="7.5546875" style="71" customWidth="1"/>
    <col min="14327" max="14327" width="6" style="71" customWidth="1"/>
    <col min="14328" max="14328" width="38.6640625" style="71" customWidth="1"/>
    <col min="14329" max="14329" width="0" style="71" hidden="1" customWidth="1"/>
    <col min="14330" max="14330" width="13" style="71" customWidth="1"/>
    <col min="14331" max="14331" width="12.88671875" style="71" customWidth="1"/>
    <col min="14332" max="14332" width="9.109375" style="71" customWidth="1"/>
    <col min="14333" max="14334" width="8.109375" style="71" customWidth="1"/>
    <col min="14335" max="14335" width="14.6640625" style="71" customWidth="1"/>
    <col min="14336" max="14340" width="0" style="71" hidden="1" customWidth="1"/>
    <col min="14341" max="14581" width="11.5546875" style="71"/>
    <col min="14582" max="14582" width="7.5546875" style="71" customWidth="1"/>
    <col min="14583" max="14583" width="6" style="71" customWidth="1"/>
    <col min="14584" max="14584" width="38.6640625" style="71" customWidth="1"/>
    <col min="14585" max="14585" width="0" style="71" hidden="1" customWidth="1"/>
    <col min="14586" max="14586" width="13" style="71" customWidth="1"/>
    <col min="14587" max="14587" width="12.88671875" style="71" customWidth="1"/>
    <col min="14588" max="14588" width="9.109375" style="71" customWidth="1"/>
    <col min="14589" max="14590" width="8.109375" style="71" customWidth="1"/>
    <col min="14591" max="14591" width="14.6640625" style="71" customWidth="1"/>
    <col min="14592" max="14596" width="0" style="71" hidden="1" customWidth="1"/>
    <col min="14597" max="14837" width="11.5546875" style="71"/>
    <col min="14838" max="14838" width="7.5546875" style="71" customWidth="1"/>
    <col min="14839" max="14839" width="6" style="71" customWidth="1"/>
    <col min="14840" max="14840" width="38.6640625" style="71" customWidth="1"/>
    <col min="14841" max="14841" width="0" style="71" hidden="1" customWidth="1"/>
    <col min="14842" max="14842" width="13" style="71" customWidth="1"/>
    <col min="14843" max="14843" width="12.88671875" style="71" customWidth="1"/>
    <col min="14844" max="14844" width="9.109375" style="71" customWidth="1"/>
    <col min="14845" max="14846" width="8.109375" style="71" customWidth="1"/>
    <col min="14847" max="14847" width="14.6640625" style="71" customWidth="1"/>
    <col min="14848" max="14852" width="0" style="71" hidden="1" customWidth="1"/>
    <col min="14853" max="15093" width="11.5546875" style="71"/>
    <col min="15094" max="15094" width="7.5546875" style="71" customWidth="1"/>
    <col min="15095" max="15095" width="6" style="71" customWidth="1"/>
    <col min="15096" max="15096" width="38.6640625" style="71" customWidth="1"/>
    <col min="15097" max="15097" width="0" style="71" hidden="1" customWidth="1"/>
    <col min="15098" max="15098" width="13" style="71" customWidth="1"/>
    <col min="15099" max="15099" width="12.88671875" style="71" customWidth="1"/>
    <col min="15100" max="15100" width="9.109375" style="71" customWidth="1"/>
    <col min="15101" max="15102" width="8.109375" style="71" customWidth="1"/>
    <col min="15103" max="15103" width="14.6640625" style="71" customWidth="1"/>
    <col min="15104" max="15108" width="0" style="71" hidden="1" customWidth="1"/>
    <col min="15109" max="15349" width="11.5546875" style="71"/>
    <col min="15350" max="15350" width="7.5546875" style="71" customWidth="1"/>
    <col min="15351" max="15351" width="6" style="71" customWidth="1"/>
    <col min="15352" max="15352" width="38.6640625" style="71" customWidth="1"/>
    <col min="15353" max="15353" width="0" style="71" hidden="1" customWidth="1"/>
    <col min="15354" max="15354" width="13" style="71" customWidth="1"/>
    <col min="15355" max="15355" width="12.88671875" style="71" customWidth="1"/>
    <col min="15356" max="15356" width="9.109375" style="71" customWidth="1"/>
    <col min="15357" max="15358" width="8.109375" style="71" customWidth="1"/>
    <col min="15359" max="15359" width="14.6640625" style="71" customWidth="1"/>
    <col min="15360" max="15364" width="0" style="71" hidden="1" customWidth="1"/>
    <col min="15365" max="15605" width="11.5546875" style="71"/>
    <col min="15606" max="15606" width="7.5546875" style="71" customWidth="1"/>
    <col min="15607" max="15607" width="6" style="71" customWidth="1"/>
    <col min="15608" max="15608" width="38.6640625" style="71" customWidth="1"/>
    <col min="15609" max="15609" width="0" style="71" hidden="1" customWidth="1"/>
    <col min="15610" max="15610" width="13" style="71" customWidth="1"/>
    <col min="15611" max="15611" width="12.88671875" style="71" customWidth="1"/>
    <col min="15612" max="15612" width="9.109375" style="71" customWidth="1"/>
    <col min="15613" max="15614" width="8.109375" style="71" customWidth="1"/>
    <col min="15615" max="15615" width="14.6640625" style="71" customWidth="1"/>
    <col min="15616" max="15620" width="0" style="71" hidden="1" customWidth="1"/>
    <col min="15621" max="15861" width="11.5546875" style="71"/>
    <col min="15862" max="15862" width="7.5546875" style="71" customWidth="1"/>
    <col min="15863" max="15863" width="6" style="71" customWidth="1"/>
    <col min="15864" max="15864" width="38.6640625" style="71" customWidth="1"/>
    <col min="15865" max="15865" width="0" style="71" hidden="1" customWidth="1"/>
    <col min="15866" max="15866" width="13" style="71" customWidth="1"/>
    <col min="15867" max="15867" width="12.88671875" style="71" customWidth="1"/>
    <col min="15868" max="15868" width="9.109375" style="71" customWidth="1"/>
    <col min="15869" max="15870" width="8.109375" style="71" customWidth="1"/>
    <col min="15871" max="15871" width="14.6640625" style="71" customWidth="1"/>
    <col min="15872" max="15876" width="0" style="71" hidden="1" customWidth="1"/>
    <col min="15877" max="16117" width="11.5546875" style="71"/>
    <col min="16118" max="16118" width="7.5546875" style="71" customWidth="1"/>
    <col min="16119" max="16119" width="6" style="71" customWidth="1"/>
    <col min="16120" max="16120" width="38.6640625" style="71" customWidth="1"/>
    <col min="16121" max="16121" width="0" style="71" hidden="1" customWidth="1"/>
    <col min="16122" max="16122" width="13" style="71" customWidth="1"/>
    <col min="16123" max="16123" width="12.88671875" style="71" customWidth="1"/>
    <col min="16124" max="16124" width="9.109375" style="71" customWidth="1"/>
    <col min="16125" max="16126" width="8.109375" style="71" customWidth="1"/>
    <col min="16127" max="16127" width="14.6640625" style="71" customWidth="1"/>
    <col min="16128" max="16132" width="0" style="71" hidden="1" customWidth="1"/>
    <col min="16133" max="16384" width="11.5546875" style="71"/>
  </cols>
  <sheetData>
    <row r="2" spans="1:21" ht="15.6" x14ac:dyDescent="0.3">
      <c r="B2" s="531" t="s">
        <v>640</v>
      </c>
      <c r="C2" s="531"/>
      <c r="D2" s="531"/>
      <c r="E2" s="531"/>
      <c r="F2" s="531"/>
      <c r="G2" s="531"/>
      <c r="H2" s="531"/>
      <c r="I2" s="531"/>
      <c r="J2" s="531"/>
      <c r="K2" s="531"/>
      <c r="L2" s="531"/>
      <c r="M2" s="531"/>
      <c r="N2" s="531"/>
      <c r="O2" s="531"/>
      <c r="P2" s="531"/>
      <c r="Q2" s="531"/>
      <c r="R2" s="531"/>
    </row>
    <row r="3" spans="1:21" ht="15.6" x14ac:dyDescent="0.3">
      <c r="B3" s="72"/>
      <c r="C3" s="72"/>
      <c r="D3" s="72"/>
      <c r="E3" s="72"/>
      <c r="F3" s="72"/>
      <c r="G3" s="72"/>
      <c r="H3" s="72"/>
      <c r="I3" s="72"/>
      <c r="J3" s="72"/>
      <c r="K3" s="72"/>
      <c r="L3" s="72"/>
      <c r="M3" s="72"/>
      <c r="N3" s="72"/>
      <c r="O3" s="72"/>
      <c r="P3" s="72"/>
      <c r="Q3" s="72"/>
      <c r="R3" s="72"/>
    </row>
    <row r="4" spans="1:21" ht="15.75" customHeight="1" x14ac:dyDescent="0.3">
      <c r="B4" s="537" t="s">
        <v>642</v>
      </c>
      <c r="C4" s="537"/>
      <c r="D4" s="537"/>
      <c r="E4" s="537"/>
      <c r="F4" s="534" t="s">
        <v>435</v>
      </c>
      <c r="G4" s="534"/>
      <c r="H4" s="534"/>
      <c r="I4" s="534"/>
      <c r="J4" s="534"/>
      <c r="K4" s="534"/>
      <c r="L4" s="534"/>
      <c r="M4" s="534"/>
      <c r="N4" s="534"/>
      <c r="O4" s="534"/>
      <c r="P4" s="534"/>
      <c r="Q4" s="534"/>
      <c r="R4" s="218"/>
    </row>
    <row r="5" spans="1:21" ht="15" customHeight="1" x14ac:dyDescent="0.3">
      <c r="B5" s="535" t="s">
        <v>239</v>
      </c>
      <c r="C5" s="535" t="s">
        <v>374</v>
      </c>
      <c r="D5" s="225"/>
      <c r="E5" s="536" t="s">
        <v>436</v>
      </c>
      <c r="F5" s="532" t="s">
        <v>437</v>
      </c>
      <c r="G5" s="219" t="s">
        <v>438</v>
      </c>
      <c r="H5" s="532" t="s">
        <v>439</v>
      </c>
      <c r="I5" s="532"/>
      <c r="J5" s="532"/>
      <c r="K5" s="532" t="s">
        <v>437</v>
      </c>
      <c r="L5" s="219" t="s">
        <v>438</v>
      </c>
      <c r="M5" s="532" t="s">
        <v>439</v>
      </c>
      <c r="N5" s="532"/>
      <c r="O5" s="532"/>
      <c r="P5" s="532"/>
      <c r="Q5" s="532"/>
      <c r="R5" s="219"/>
    </row>
    <row r="6" spans="1:21" ht="42" customHeight="1" x14ac:dyDescent="0.3">
      <c r="B6" s="535"/>
      <c r="C6" s="535"/>
      <c r="D6" s="225"/>
      <c r="E6" s="536"/>
      <c r="F6" s="532"/>
      <c r="G6" s="219" t="s">
        <v>440</v>
      </c>
      <c r="H6" s="219" t="s">
        <v>441</v>
      </c>
      <c r="I6" s="219" t="s">
        <v>442</v>
      </c>
      <c r="J6" s="219" t="s">
        <v>443</v>
      </c>
      <c r="K6" s="532"/>
      <c r="L6" s="219" t="s">
        <v>440</v>
      </c>
      <c r="M6" s="219" t="s">
        <v>441</v>
      </c>
      <c r="N6" s="219" t="s">
        <v>442</v>
      </c>
      <c r="O6" s="219" t="s">
        <v>443</v>
      </c>
      <c r="P6" s="219" t="s">
        <v>444</v>
      </c>
      <c r="Q6" s="219" t="s">
        <v>445</v>
      </c>
      <c r="R6" s="219" t="s">
        <v>446</v>
      </c>
    </row>
    <row r="7" spans="1:21" ht="41.4" x14ac:dyDescent="0.3">
      <c r="B7" s="226">
        <v>1</v>
      </c>
      <c r="C7" s="227" t="s">
        <v>447</v>
      </c>
      <c r="D7" s="228">
        <v>7578023</v>
      </c>
      <c r="E7" s="229">
        <v>0.2</v>
      </c>
      <c r="F7" s="220">
        <f>G7*E7</f>
        <v>150.7777777777778</v>
      </c>
      <c r="G7" s="220">
        <f>H7+I7+J7+P7+Q7+R7</f>
        <v>753.88888888888891</v>
      </c>
      <c r="H7" s="221">
        <f>+'DAÑOS MATERIALES'!F83</f>
        <v>165</v>
      </c>
      <c r="I7" s="220">
        <f>+[1]PRECIO!I8</f>
        <v>100</v>
      </c>
      <c r="J7" s="220">
        <f>+DDUCI!D15</f>
        <v>288.88888888888891</v>
      </c>
      <c r="K7" s="220" t="e">
        <f>L7*E7</f>
        <v>#REF!</v>
      </c>
      <c r="L7" s="220" t="e">
        <f>O7+M7+N7</f>
        <v>#REF!</v>
      </c>
      <c r="M7" s="220" t="e">
        <f>[2]TECNICA!#REF!</f>
        <v>#REF!</v>
      </c>
      <c r="N7" s="220" t="e">
        <f>[2]TASAS!#REF!</f>
        <v>#REF!</v>
      </c>
      <c r="O7" s="220" t="e">
        <f>[2]DEDUCIBLES!#REF!</f>
        <v>#REF!</v>
      </c>
      <c r="P7" s="220">
        <v>100</v>
      </c>
      <c r="Q7" s="220">
        <v>50</v>
      </c>
      <c r="R7" s="220">
        <f>+ATENCION!G7</f>
        <v>50</v>
      </c>
      <c r="S7" s="216"/>
      <c r="T7" s="216"/>
      <c r="U7" s="216"/>
    </row>
    <row r="8" spans="1:21" ht="14.4" x14ac:dyDescent="0.3">
      <c r="A8" s="216"/>
      <c r="B8" s="224">
        <v>2</v>
      </c>
      <c r="C8" s="230" t="s">
        <v>448</v>
      </c>
      <c r="D8" s="231">
        <v>3490543</v>
      </c>
      <c r="E8" s="229">
        <v>0.1</v>
      </c>
      <c r="F8" s="220">
        <f>G8*E8</f>
        <v>79.8888888888889</v>
      </c>
      <c r="G8" s="220">
        <f t="shared" ref="G8:G18" si="0">+H8+I8+J8+P8+Q8+R8</f>
        <v>798.88888888888891</v>
      </c>
      <c r="H8" s="221">
        <f>+'RESPONSABILIDAD CIVIL '!F47</f>
        <v>185</v>
      </c>
      <c r="I8" s="220">
        <f>+[1]PRECIO!I9</f>
        <v>100</v>
      </c>
      <c r="J8" s="220">
        <f>+DDUCI!D19</f>
        <v>313.88888888888886</v>
      </c>
      <c r="K8" s="220" t="e">
        <f>L8*E8</f>
        <v>#REF!</v>
      </c>
      <c r="L8" s="220" t="e">
        <f>O8+M8+N8</f>
        <v>#REF!</v>
      </c>
      <c r="M8" s="220" t="e">
        <f>[2]TECNICA!#REF!</f>
        <v>#REF!</v>
      </c>
      <c r="N8" s="220" t="e">
        <f>[2]TASAS!#REF!</f>
        <v>#REF!</v>
      </c>
      <c r="O8" s="222" t="e">
        <f>[2]DEDUCIBLES!#REF!</f>
        <v>#REF!</v>
      </c>
      <c r="P8" s="220">
        <v>100</v>
      </c>
      <c r="Q8" s="220">
        <v>50</v>
      </c>
      <c r="R8" s="220">
        <f>+ATENCION!G8</f>
        <v>50</v>
      </c>
      <c r="S8" s="216"/>
      <c r="T8" s="216"/>
      <c r="U8" s="216"/>
    </row>
    <row r="9" spans="1:21" s="216" customFormat="1" ht="14.4" x14ac:dyDescent="0.3">
      <c r="B9" s="224">
        <v>3</v>
      </c>
      <c r="C9" s="230" t="s">
        <v>449</v>
      </c>
      <c r="D9" s="231"/>
      <c r="E9" s="229">
        <v>0.15</v>
      </c>
      <c r="F9" s="220">
        <f>G9*E9</f>
        <v>0</v>
      </c>
      <c r="G9" s="220">
        <f t="shared" si="0"/>
        <v>0</v>
      </c>
      <c r="H9" s="221">
        <f>+'SERVIDORES PUBLICOS'!F37</f>
        <v>0</v>
      </c>
      <c r="I9" s="220">
        <v>0</v>
      </c>
      <c r="J9" s="220">
        <v>0</v>
      </c>
      <c r="K9" s="220"/>
      <c r="L9" s="220"/>
      <c r="M9" s="220"/>
      <c r="N9" s="220"/>
      <c r="O9" s="222"/>
      <c r="P9" s="220">
        <v>0</v>
      </c>
      <c r="Q9" s="220">
        <v>0</v>
      </c>
      <c r="R9" s="220">
        <v>0</v>
      </c>
    </row>
    <row r="10" spans="1:21" s="216" customFormat="1" ht="14.4" x14ac:dyDescent="0.3">
      <c r="B10" s="224">
        <v>4</v>
      </c>
      <c r="C10" s="230" t="s">
        <v>450</v>
      </c>
      <c r="D10" s="231">
        <v>2447000</v>
      </c>
      <c r="E10" s="229">
        <v>0.1</v>
      </c>
      <c r="F10" s="220">
        <f t="shared" ref="F10:F18" si="1">G10*E10</f>
        <v>78.75</v>
      </c>
      <c r="G10" s="220">
        <f t="shared" si="0"/>
        <v>787.5</v>
      </c>
      <c r="H10" s="221">
        <f>+MANEJO!F51</f>
        <v>212.5</v>
      </c>
      <c r="I10" s="220">
        <v>100</v>
      </c>
      <c r="J10" s="220">
        <f>+DDUCI!D24</f>
        <v>375</v>
      </c>
      <c r="K10" s="220" t="e">
        <f>L10*E10</f>
        <v>#REF!</v>
      </c>
      <c r="L10" s="220" t="e">
        <f>O10+M10+N10</f>
        <v>#REF!</v>
      </c>
      <c r="M10" s="220" t="e">
        <f>[2]TECNICA!#REF!</f>
        <v>#REF!</v>
      </c>
      <c r="N10" s="220" t="e">
        <f>[2]TASAS!#REF!</f>
        <v>#REF!</v>
      </c>
      <c r="O10" s="220" t="e">
        <f>[2]DEDUCIBLES!#REF!</f>
        <v>#REF!</v>
      </c>
      <c r="P10" s="220">
        <v>0</v>
      </c>
      <c r="Q10" s="220">
        <v>50</v>
      </c>
      <c r="R10" s="220">
        <f>+ATENCION!G10</f>
        <v>50</v>
      </c>
    </row>
    <row r="11" spans="1:21" s="216" customFormat="1" ht="14.4" x14ac:dyDescent="0.3">
      <c r="B11" s="224">
        <v>5</v>
      </c>
      <c r="C11" s="230" t="s">
        <v>451</v>
      </c>
      <c r="D11" s="231">
        <v>829479</v>
      </c>
      <c r="E11" s="229">
        <v>0.03</v>
      </c>
      <c r="F11" s="223">
        <f>G11*E11</f>
        <v>20.864999999999998</v>
      </c>
      <c r="G11" s="220">
        <f t="shared" si="0"/>
        <v>695.5</v>
      </c>
      <c r="H11" s="221">
        <f>+CASCO!F73</f>
        <v>95.5</v>
      </c>
      <c r="I11" s="220">
        <v>100</v>
      </c>
      <c r="J11" s="220">
        <f>+DDUCI!D26</f>
        <v>400</v>
      </c>
      <c r="K11" s="220" t="e">
        <f>L11*E11</f>
        <v>#REF!</v>
      </c>
      <c r="L11" s="220" t="e">
        <f>O11+M11+N11</f>
        <v>#REF!</v>
      </c>
      <c r="M11" s="220" t="e">
        <f>[2]TECNICA!#REF!</f>
        <v>#REF!</v>
      </c>
      <c r="N11" s="220" t="e">
        <f>[2]TASAS!#REF!</f>
        <v>#REF!</v>
      </c>
      <c r="O11" s="222" t="e">
        <f>[2]DEDUCIBLES!#REF!</f>
        <v>#REF!</v>
      </c>
      <c r="P11" s="220">
        <v>0</v>
      </c>
      <c r="Q11" s="220">
        <v>50</v>
      </c>
      <c r="R11" s="220">
        <f>+[3]ATENCION!G11</f>
        <v>50</v>
      </c>
    </row>
    <row r="12" spans="1:21" s="216" customFormat="1" ht="14.4" x14ac:dyDescent="0.3">
      <c r="B12" s="224">
        <v>6</v>
      </c>
      <c r="C12" s="230" t="s">
        <v>452</v>
      </c>
      <c r="D12" s="231">
        <v>737315</v>
      </c>
      <c r="E12" s="229">
        <v>0.1</v>
      </c>
      <c r="F12" s="220">
        <f t="shared" si="1"/>
        <v>87.5</v>
      </c>
      <c r="G12" s="220">
        <f t="shared" si="0"/>
        <v>875</v>
      </c>
      <c r="H12" s="221">
        <f>+AUTOMOVILES!F45</f>
        <v>125</v>
      </c>
      <c r="I12" s="220">
        <f>+[1]PRECIO!I13</f>
        <v>100</v>
      </c>
      <c r="J12" s="220">
        <f>+DDUCI!D28</f>
        <v>450</v>
      </c>
      <c r="K12" s="220" t="e">
        <f>L12*E12</f>
        <v>#REF!</v>
      </c>
      <c r="L12" s="220" t="e">
        <f>O12+M12+N12</f>
        <v>#REF!</v>
      </c>
      <c r="M12" s="220" t="e">
        <f>[2]TECNICA!#REF!</f>
        <v>#REF!</v>
      </c>
      <c r="N12" s="220" t="e">
        <f>[2]TASAS!#REF!</f>
        <v>#REF!</v>
      </c>
      <c r="O12" s="220">
        <f>[2]DEDUCIBLES!I37</f>
        <v>300</v>
      </c>
      <c r="P12" s="220">
        <v>100</v>
      </c>
      <c r="Q12" s="220">
        <v>50</v>
      </c>
      <c r="R12" s="220">
        <f>+ATENCION!G12</f>
        <v>50</v>
      </c>
    </row>
    <row r="13" spans="1:21" s="216" customFormat="1" ht="14.4" x14ac:dyDescent="0.3">
      <c r="B13" s="224">
        <v>7</v>
      </c>
      <c r="C13" s="230" t="s">
        <v>453</v>
      </c>
      <c r="D13" s="231"/>
      <c r="E13" s="229">
        <v>0.03</v>
      </c>
      <c r="F13" s="220">
        <f t="shared" si="1"/>
        <v>0</v>
      </c>
      <c r="G13" s="220">
        <f t="shared" si="0"/>
        <v>0</v>
      </c>
      <c r="H13" s="221">
        <f>+PASAJEROS!F27</f>
        <v>0</v>
      </c>
      <c r="I13" s="220">
        <v>0</v>
      </c>
      <c r="J13" s="220">
        <v>0</v>
      </c>
      <c r="K13" s="220"/>
      <c r="L13" s="220"/>
      <c r="M13" s="220"/>
      <c r="N13" s="220"/>
      <c r="O13" s="220"/>
      <c r="P13" s="220">
        <v>0</v>
      </c>
      <c r="Q13" s="220">
        <v>0</v>
      </c>
      <c r="R13" s="220">
        <v>0</v>
      </c>
    </row>
    <row r="14" spans="1:21" ht="14.4" x14ac:dyDescent="0.3">
      <c r="B14" s="232">
        <v>8</v>
      </c>
      <c r="C14" s="230" t="s">
        <v>454</v>
      </c>
      <c r="D14" s="231"/>
      <c r="E14" s="229">
        <v>0.1</v>
      </c>
      <c r="F14" s="220">
        <f t="shared" si="1"/>
        <v>55</v>
      </c>
      <c r="G14" s="220">
        <f t="shared" si="0"/>
        <v>550</v>
      </c>
      <c r="H14" s="221">
        <f>+'RC PROFESIONAL'!F22</f>
        <v>100</v>
      </c>
      <c r="I14" s="220">
        <v>100</v>
      </c>
      <c r="J14" s="220">
        <f>+DDUCI!D32</f>
        <v>300</v>
      </c>
      <c r="K14" s="220"/>
      <c r="L14" s="220"/>
      <c r="M14" s="220"/>
      <c r="N14" s="220"/>
      <c r="O14" s="220"/>
      <c r="P14" s="220">
        <v>0</v>
      </c>
      <c r="Q14" s="220">
        <v>50</v>
      </c>
      <c r="R14" s="220">
        <f>+ATENCION!G14</f>
        <v>0</v>
      </c>
      <c r="S14" s="216"/>
      <c r="T14" s="216"/>
      <c r="U14" s="216"/>
    </row>
    <row r="15" spans="1:21" ht="14.4" x14ac:dyDescent="0.3">
      <c r="B15" s="232">
        <v>9</v>
      </c>
      <c r="C15" s="230" t="s">
        <v>455</v>
      </c>
      <c r="D15" s="231"/>
      <c r="E15" s="229">
        <v>0.05</v>
      </c>
      <c r="F15" s="220">
        <f t="shared" si="1"/>
        <v>31.875</v>
      </c>
      <c r="G15" s="220">
        <f t="shared" si="0"/>
        <v>637.5</v>
      </c>
      <c r="H15" s="221">
        <f>+IRF!F55</f>
        <v>187.5</v>
      </c>
      <c r="I15" s="220">
        <v>100</v>
      </c>
      <c r="J15" s="220">
        <f>+DDUCI!D34</f>
        <v>150</v>
      </c>
      <c r="K15" s="220" t="e">
        <f>L15*E15</f>
        <v>#REF!</v>
      </c>
      <c r="L15" s="220" t="e">
        <f>O15+M15+N15</f>
        <v>#REF!</v>
      </c>
      <c r="M15" s="224">
        <v>200</v>
      </c>
      <c r="N15" s="220" t="e">
        <f>[2]TASAS!#REF!</f>
        <v>#REF!</v>
      </c>
      <c r="O15" s="220" t="e">
        <f>[2]DEDUCIBLES!I44</f>
        <v>#REF!</v>
      </c>
      <c r="P15" s="220">
        <v>100</v>
      </c>
      <c r="Q15" s="220">
        <v>50</v>
      </c>
      <c r="R15" s="220">
        <f>+ATENCION!G15</f>
        <v>50</v>
      </c>
      <c r="S15" s="216"/>
      <c r="T15" s="216"/>
      <c r="U15" s="216"/>
    </row>
    <row r="16" spans="1:21" ht="14.4" x14ac:dyDescent="0.3">
      <c r="B16" s="232">
        <v>10</v>
      </c>
      <c r="C16" s="230" t="s">
        <v>545</v>
      </c>
      <c r="D16" s="231"/>
      <c r="E16" s="229">
        <v>0.05</v>
      </c>
      <c r="F16" s="220">
        <f t="shared" ref="F16" si="2">G16*E16</f>
        <v>26.091666666666669</v>
      </c>
      <c r="G16" s="220">
        <f t="shared" ref="G16" si="3">+H16+I16+J16+P16+Q16+R16</f>
        <v>521.83333333333337</v>
      </c>
      <c r="H16" s="221">
        <f>+'Maquinaria y Equipo'!F58</f>
        <v>188.5</v>
      </c>
      <c r="I16" s="220">
        <v>100</v>
      </c>
      <c r="J16" s="220">
        <f>+DDUCI!D42</f>
        <v>183.33333333333334</v>
      </c>
      <c r="K16" s="220"/>
      <c r="L16" s="220"/>
      <c r="M16" s="224"/>
      <c r="N16" s="220"/>
      <c r="O16" s="220"/>
      <c r="P16" s="220">
        <v>0</v>
      </c>
      <c r="Q16" s="220">
        <v>50</v>
      </c>
      <c r="R16" s="220">
        <f>+ATENCION!G17</f>
        <v>0</v>
      </c>
      <c r="S16" s="216"/>
      <c r="T16" s="216"/>
      <c r="U16" s="216"/>
    </row>
    <row r="17" spans="2:21" ht="14.4" x14ac:dyDescent="0.3">
      <c r="B17" s="232">
        <v>11</v>
      </c>
      <c r="C17" s="230" t="s">
        <v>543</v>
      </c>
      <c r="D17" s="231"/>
      <c r="E17" s="229">
        <v>0.05</v>
      </c>
      <c r="F17" s="220">
        <f t="shared" ref="F17" si="4">G17*E17</f>
        <v>24.25</v>
      </c>
      <c r="G17" s="220">
        <f t="shared" ref="G17" si="5">+H17+I17+J17+P17+Q17+R17</f>
        <v>485</v>
      </c>
      <c r="H17" s="221">
        <f>+Cibernetico!E39</f>
        <v>215</v>
      </c>
      <c r="I17" s="220">
        <v>100</v>
      </c>
      <c r="J17" s="220">
        <f>+DDUCI!D38</f>
        <v>70</v>
      </c>
      <c r="K17" s="220"/>
      <c r="L17" s="220"/>
      <c r="M17" s="224"/>
      <c r="N17" s="220"/>
      <c r="O17" s="220"/>
      <c r="P17" s="220">
        <v>0</v>
      </c>
      <c r="Q17" s="220">
        <v>50</v>
      </c>
      <c r="R17" s="220">
        <f>+ATENCION!G16</f>
        <v>50</v>
      </c>
      <c r="S17" s="216"/>
      <c r="T17" s="216"/>
      <c r="U17" s="216"/>
    </row>
    <row r="18" spans="2:21" ht="14.4" x14ac:dyDescent="0.3">
      <c r="B18" s="232">
        <v>12</v>
      </c>
      <c r="C18" s="230" t="s">
        <v>456</v>
      </c>
      <c r="D18" s="231"/>
      <c r="E18" s="229">
        <v>0.04</v>
      </c>
      <c r="F18" s="220">
        <f t="shared" si="1"/>
        <v>40</v>
      </c>
      <c r="G18" s="220">
        <f t="shared" si="0"/>
        <v>1000</v>
      </c>
      <c r="H18" s="221">
        <v>250</v>
      </c>
      <c r="I18" s="220">
        <f>+[1]PRECIO!I17</f>
        <v>100</v>
      </c>
      <c r="J18" s="220">
        <v>450</v>
      </c>
      <c r="K18" s="220" t="e">
        <f>L18*E18</f>
        <v>#REF!</v>
      </c>
      <c r="L18" s="220" t="e">
        <f>O18+M18+N18</f>
        <v>#REF!</v>
      </c>
      <c r="M18" s="224">
        <v>200</v>
      </c>
      <c r="N18" s="220" t="e">
        <f>[2]TASAS!#REF!</f>
        <v>#REF!</v>
      </c>
      <c r="O18" s="220">
        <f>[2]DEDUCIBLES!I45</f>
        <v>300</v>
      </c>
      <c r="P18" s="220">
        <v>100</v>
      </c>
      <c r="Q18" s="220">
        <v>50</v>
      </c>
      <c r="R18" s="220">
        <v>50</v>
      </c>
      <c r="S18" s="216"/>
      <c r="T18" s="216"/>
      <c r="U18" s="216"/>
    </row>
    <row r="19" spans="2:21" ht="15" thickBot="1" x14ac:dyDescent="0.35">
      <c r="B19" s="233"/>
      <c r="C19" s="234"/>
      <c r="D19" s="235"/>
      <c r="E19" s="236"/>
      <c r="F19" s="237"/>
      <c r="G19" s="73"/>
      <c r="H19" s="73"/>
      <c r="I19" s="73"/>
      <c r="J19" s="73"/>
      <c r="K19" s="75"/>
      <c r="L19" s="73"/>
      <c r="M19" s="74"/>
      <c r="N19" s="73"/>
      <c r="O19" s="73"/>
      <c r="P19" s="73"/>
      <c r="Q19" s="73"/>
      <c r="R19" s="73"/>
    </row>
    <row r="20" spans="2:21" ht="15" thickBot="1" x14ac:dyDescent="0.35">
      <c r="B20" s="533" t="s">
        <v>457</v>
      </c>
      <c r="C20" s="533"/>
      <c r="D20" s="238">
        <f>SUM(D7:D18)</f>
        <v>15082360</v>
      </c>
      <c r="E20" s="239">
        <f>SUM(E7:E18)</f>
        <v>1.0000000000000002</v>
      </c>
      <c r="F20" s="240">
        <f>SUM(F7:F19)</f>
        <v>594.99833333333333</v>
      </c>
      <c r="G20" s="76" t="s">
        <v>28</v>
      </c>
      <c r="H20" s="77" t="s">
        <v>28</v>
      </c>
      <c r="I20" s="77" t="s">
        <v>28</v>
      </c>
      <c r="J20" s="77" t="s">
        <v>28</v>
      </c>
      <c r="K20" s="78" t="e">
        <f>SUM(K7:K18)</f>
        <v>#REF!</v>
      </c>
      <c r="L20" s="74"/>
      <c r="M20" s="79" t="s">
        <v>28</v>
      </c>
      <c r="N20" s="80"/>
      <c r="O20" s="80" t="s">
        <v>28</v>
      </c>
      <c r="P20" s="80"/>
      <c r="Q20" s="80"/>
      <c r="R20" s="80"/>
    </row>
    <row r="21" spans="2:21" ht="14.4" x14ac:dyDescent="0.3">
      <c r="B21" s="74"/>
      <c r="C21" s="80"/>
      <c r="D21" s="80"/>
      <c r="E21" s="74"/>
      <c r="F21" s="80"/>
      <c r="G21" s="80"/>
      <c r="H21" s="81" t="s">
        <v>28</v>
      </c>
      <c r="I21" s="80"/>
      <c r="J21" s="80"/>
      <c r="K21" s="80"/>
      <c r="L21" s="80"/>
      <c r="M21" s="80"/>
      <c r="N21" s="80"/>
      <c r="O21" s="80"/>
      <c r="P21" s="80"/>
      <c r="Q21" s="80"/>
      <c r="R21" s="80"/>
    </row>
    <row r="22" spans="2:21" ht="14.4" x14ac:dyDescent="0.3">
      <c r="H22" s="81" t="s">
        <v>28</v>
      </c>
    </row>
    <row r="23" spans="2:21" ht="14.4" x14ac:dyDescent="0.3">
      <c r="H23" s="81" t="s">
        <v>28</v>
      </c>
    </row>
    <row r="24" spans="2:21" ht="14.4" x14ac:dyDescent="0.3">
      <c r="H24" s="81" t="s">
        <v>28</v>
      </c>
    </row>
    <row r="25" spans="2:21" ht="14.4" x14ac:dyDescent="0.3">
      <c r="H25" s="81" t="s">
        <v>28</v>
      </c>
    </row>
    <row r="26" spans="2:21" ht="14.4" x14ac:dyDescent="0.3">
      <c r="H26" s="81" t="s">
        <v>28</v>
      </c>
    </row>
    <row r="27" spans="2:21" ht="14.4" x14ac:dyDescent="0.3">
      <c r="H27" s="81" t="s">
        <v>28</v>
      </c>
    </row>
    <row r="28" spans="2:21" ht="14.4" x14ac:dyDescent="0.3">
      <c r="H28" s="81" t="s">
        <v>28</v>
      </c>
    </row>
    <row r="29" spans="2:21" ht="14.4" x14ac:dyDescent="0.3">
      <c r="H29" s="81" t="s">
        <v>28</v>
      </c>
    </row>
    <row r="30" spans="2:21" ht="14.4" x14ac:dyDescent="0.3">
      <c r="H30" s="81" t="s">
        <v>28</v>
      </c>
    </row>
  </sheetData>
  <sheetProtection algorithmName="SHA-512" hashValue="uRgP602nyS6woD7KpDyTucCQuNwPnVa3w5CzQgQv3TjNZd+MplLT+k3DxYshLVk+YxU71IgjImpc3sp2GVBzEQ==" saltValue="VRJ70z7DJjuwWhVzgYP0PQ==" spinCount="100000" sheet="1" objects="1" scenarios="1" selectLockedCells="1" selectUnlockedCells="1"/>
  <mergeCells count="12">
    <mergeCell ref="B2:R2"/>
    <mergeCell ref="P5:Q5"/>
    <mergeCell ref="B20:C20"/>
    <mergeCell ref="F4:Q4"/>
    <mergeCell ref="B5:B6"/>
    <mergeCell ref="C5:C6"/>
    <mergeCell ref="E5:E6"/>
    <mergeCell ref="F5:F6"/>
    <mergeCell ref="H5:J5"/>
    <mergeCell ref="K5:K6"/>
    <mergeCell ref="M5:O5"/>
    <mergeCell ref="B4:E4"/>
  </mergeCells>
  <pageMargins left="0.31496062992125984" right="0.31496062992125984"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80" zoomScaleNormal="80" workbookViewId="0">
      <selection activeCell="H5" sqref="H5"/>
    </sheetView>
  </sheetViews>
  <sheetFormatPr baseColWidth="10" defaultRowHeight="14.4" x14ac:dyDescent="0.3"/>
  <cols>
    <col min="2" max="2" width="27.109375" customWidth="1"/>
    <col min="3" max="3" width="55.6640625" customWidth="1"/>
    <col min="4" max="4" width="14.5546875" customWidth="1"/>
    <col min="5" max="5" width="25.44140625" customWidth="1"/>
    <col min="6" max="6" width="20.5546875" customWidth="1"/>
  </cols>
  <sheetData>
    <row r="1" spans="1:6" ht="15" thickBot="1" x14ac:dyDescent="0.35"/>
    <row r="2" spans="1:6" ht="97.5" customHeight="1" thickBot="1" x14ac:dyDescent="0.35">
      <c r="A2" s="288" t="s">
        <v>252</v>
      </c>
      <c r="B2" s="289"/>
      <c r="C2" s="289"/>
      <c r="D2" s="290"/>
      <c r="E2" s="277" t="s">
        <v>433</v>
      </c>
      <c r="F2" s="278"/>
    </row>
    <row r="3" spans="1:6" ht="211.95" customHeight="1" thickBot="1" x14ac:dyDescent="0.35">
      <c r="A3" s="270" t="s">
        <v>296</v>
      </c>
      <c r="B3" s="270"/>
      <c r="C3" s="291" t="s">
        <v>527</v>
      </c>
      <c r="D3" s="292"/>
      <c r="E3" s="285" t="s">
        <v>378</v>
      </c>
      <c r="F3" s="285"/>
    </row>
    <row r="4" spans="1:6" ht="50.1" customHeight="1" thickBot="1" x14ac:dyDescent="0.35">
      <c r="A4" s="270" t="s">
        <v>37</v>
      </c>
      <c r="B4" s="270" t="s">
        <v>37</v>
      </c>
      <c r="C4" s="291" t="s">
        <v>36</v>
      </c>
      <c r="D4" s="292"/>
      <c r="E4" s="285" t="s">
        <v>378</v>
      </c>
      <c r="F4" s="285"/>
    </row>
    <row r="5" spans="1:6" ht="168.75" customHeight="1" thickBot="1" x14ac:dyDescent="0.35">
      <c r="A5" s="270" t="s">
        <v>297</v>
      </c>
      <c r="B5" s="270"/>
      <c r="C5" s="293" t="s">
        <v>277</v>
      </c>
      <c r="D5" s="294"/>
      <c r="E5" s="285" t="s">
        <v>378</v>
      </c>
      <c r="F5" s="285"/>
    </row>
    <row r="6" spans="1:6" ht="88.5" customHeight="1" thickBot="1" x14ac:dyDescent="0.35">
      <c r="A6" s="270" t="s">
        <v>264</v>
      </c>
      <c r="B6" s="270"/>
      <c r="C6" s="286" t="s">
        <v>636</v>
      </c>
      <c r="D6" s="287"/>
      <c r="E6" s="285" t="s">
        <v>378</v>
      </c>
      <c r="F6" s="285"/>
    </row>
    <row r="7" spans="1:6" ht="15" thickBot="1" x14ac:dyDescent="0.35"/>
    <row r="8" spans="1:6" ht="15.75" customHeight="1" thickBot="1" x14ac:dyDescent="0.35">
      <c r="A8" s="253" t="s">
        <v>239</v>
      </c>
      <c r="B8" s="263" t="s">
        <v>232</v>
      </c>
      <c r="C8" s="264"/>
      <c r="D8" s="253" t="s">
        <v>231</v>
      </c>
      <c r="E8" s="273" t="s">
        <v>433</v>
      </c>
      <c r="F8" s="274"/>
    </row>
    <row r="9" spans="1:6" ht="47.25" customHeight="1" thickBot="1" x14ac:dyDescent="0.35">
      <c r="A9" s="253"/>
      <c r="B9" s="265"/>
      <c r="C9" s="266"/>
      <c r="D9" s="253"/>
      <c r="E9" s="275"/>
      <c r="F9" s="276"/>
    </row>
    <row r="10" spans="1:6" ht="30" customHeight="1" x14ac:dyDescent="0.3">
      <c r="A10" s="27">
        <v>1</v>
      </c>
      <c r="B10" s="283" t="s">
        <v>137</v>
      </c>
      <c r="C10" s="284"/>
      <c r="D10" s="121">
        <v>6</v>
      </c>
      <c r="E10" s="119" t="s">
        <v>380</v>
      </c>
      <c r="F10" s="122">
        <v>6</v>
      </c>
    </row>
    <row r="11" spans="1:6" ht="45" x14ac:dyDescent="0.3">
      <c r="A11" s="3">
        <v>2</v>
      </c>
      <c r="B11" s="281" t="s">
        <v>136</v>
      </c>
      <c r="C11" s="282"/>
      <c r="D11" s="25">
        <v>6</v>
      </c>
      <c r="E11" s="118" t="s">
        <v>528</v>
      </c>
      <c r="F11" s="26">
        <v>6</v>
      </c>
    </row>
    <row r="12" spans="1:6" ht="15" x14ac:dyDescent="0.3">
      <c r="A12" s="3">
        <v>3</v>
      </c>
      <c r="B12" s="281" t="s">
        <v>135</v>
      </c>
      <c r="C12" s="282"/>
      <c r="D12" s="25">
        <v>6</v>
      </c>
      <c r="E12" s="118" t="s">
        <v>380</v>
      </c>
      <c r="F12" s="26">
        <v>6</v>
      </c>
    </row>
    <row r="13" spans="1:6" ht="75" customHeight="1" x14ac:dyDescent="0.3">
      <c r="A13" s="3">
        <v>4</v>
      </c>
      <c r="B13" s="279" t="s">
        <v>279</v>
      </c>
      <c r="C13" s="280"/>
      <c r="D13" s="25">
        <v>6</v>
      </c>
      <c r="E13" s="118" t="s">
        <v>380</v>
      </c>
      <c r="F13" s="26">
        <v>6</v>
      </c>
    </row>
    <row r="14" spans="1:6" ht="15" x14ac:dyDescent="0.3">
      <c r="A14" s="3">
        <v>5</v>
      </c>
      <c r="B14" s="281" t="s">
        <v>134</v>
      </c>
      <c r="C14" s="282"/>
      <c r="D14" s="25">
        <v>6</v>
      </c>
      <c r="E14" s="118" t="s">
        <v>380</v>
      </c>
      <c r="F14" s="26">
        <v>6</v>
      </c>
    </row>
    <row r="15" spans="1:6" ht="15" x14ac:dyDescent="0.3">
      <c r="A15" s="3">
        <v>6</v>
      </c>
      <c r="B15" s="281" t="s">
        <v>133</v>
      </c>
      <c r="C15" s="282"/>
      <c r="D15" s="25">
        <v>5</v>
      </c>
      <c r="E15" s="118" t="s">
        <v>380</v>
      </c>
      <c r="F15" s="26">
        <v>5</v>
      </c>
    </row>
    <row r="16" spans="1:6" ht="15" x14ac:dyDescent="0.3">
      <c r="A16" s="3">
        <v>7</v>
      </c>
      <c r="B16" s="281" t="s">
        <v>132</v>
      </c>
      <c r="C16" s="282"/>
      <c r="D16" s="25">
        <v>6</v>
      </c>
      <c r="E16" s="118" t="s">
        <v>380</v>
      </c>
      <c r="F16" s="26">
        <v>6</v>
      </c>
    </row>
    <row r="17" spans="1:6" ht="15" x14ac:dyDescent="0.3">
      <c r="A17" s="3">
        <v>8</v>
      </c>
      <c r="B17" s="281" t="s">
        <v>131</v>
      </c>
      <c r="C17" s="282"/>
      <c r="D17" s="25">
        <v>6</v>
      </c>
      <c r="E17" s="118" t="s">
        <v>380</v>
      </c>
      <c r="F17" s="26">
        <v>6</v>
      </c>
    </row>
    <row r="18" spans="1:6" ht="105" x14ac:dyDescent="0.3">
      <c r="A18" s="3">
        <v>9</v>
      </c>
      <c r="B18" s="279" t="s">
        <v>272</v>
      </c>
      <c r="C18" s="280"/>
      <c r="D18" s="25">
        <v>5</v>
      </c>
      <c r="E18" s="118" t="s">
        <v>529</v>
      </c>
      <c r="F18" s="26">
        <v>2.5</v>
      </c>
    </row>
    <row r="19" spans="1:6" ht="135" x14ac:dyDescent="0.3">
      <c r="A19" s="3">
        <v>10</v>
      </c>
      <c r="B19" s="279" t="s">
        <v>130</v>
      </c>
      <c r="C19" s="280"/>
      <c r="D19" s="25">
        <v>6</v>
      </c>
      <c r="E19" s="118" t="s">
        <v>530</v>
      </c>
      <c r="F19" s="26">
        <v>3</v>
      </c>
    </row>
    <row r="20" spans="1:6" ht="29.25" customHeight="1" x14ac:dyDescent="0.3">
      <c r="A20" s="3">
        <v>11</v>
      </c>
      <c r="B20" s="281" t="s">
        <v>129</v>
      </c>
      <c r="C20" s="282"/>
      <c r="D20" s="25">
        <v>10</v>
      </c>
      <c r="E20" s="118" t="s">
        <v>380</v>
      </c>
      <c r="F20" s="26">
        <v>10</v>
      </c>
    </row>
    <row r="21" spans="1:6" ht="15" x14ac:dyDescent="0.3">
      <c r="A21" s="3">
        <v>12</v>
      </c>
      <c r="B21" s="281" t="s">
        <v>128</v>
      </c>
      <c r="C21" s="282"/>
      <c r="D21" s="25">
        <v>6</v>
      </c>
      <c r="E21" s="118" t="s">
        <v>380</v>
      </c>
      <c r="F21" s="26">
        <v>6</v>
      </c>
    </row>
    <row r="22" spans="1:6" ht="30" x14ac:dyDescent="0.3">
      <c r="A22" s="3">
        <v>13</v>
      </c>
      <c r="B22" s="281" t="s">
        <v>127</v>
      </c>
      <c r="C22" s="282"/>
      <c r="D22" s="25">
        <v>6</v>
      </c>
      <c r="E22" s="118" t="s">
        <v>409</v>
      </c>
      <c r="F22" s="26">
        <v>6</v>
      </c>
    </row>
    <row r="23" spans="1:6" ht="15" x14ac:dyDescent="0.3">
      <c r="A23" s="3">
        <v>14</v>
      </c>
      <c r="B23" s="281" t="s">
        <v>126</v>
      </c>
      <c r="C23" s="282"/>
      <c r="D23" s="25">
        <v>6</v>
      </c>
      <c r="E23" s="118" t="s">
        <v>380</v>
      </c>
      <c r="F23" s="26">
        <v>6</v>
      </c>
    </row>
    <row r="24" spans="1:6" ht="15" x14ac:dyDescent="0.3">
      <c r="A24" s="3">
        <v>15</v>
      </c>
      <c r="B24" s="281" t="s">
        <v>125</v>
      </c>
      <c r="C24" s="282"/>
      <c r="D24" s="25">
        <v>6</v>
      </c>
      <c r="E24" s="118" t="s">
        <v>380</v>
      </c>
      <c r="F24" s="26">
        <v>6</v>
      </c>
    </row>
    <row r="25" spans="1:6" ht="45.6" customHeight="1" x14ac:dyDescent="0.3">
      <c r="A25" s="3">
        <v>16</v>
      </c>
      <c r="B25" s="281" t="s">
        <v>268</v>
      </c>
      <c r="C25" s="282"/>
      <c r="D25" s="25">
        <v>5</v>
      </c>
      <c r="E25" s="118" t="s">
        <v>380</v>
      </c>
      <c r="F25" s="26">
        <v>5</v>
      </c>
    </row>
    <row r="26" spans="1:6" ht="45" x14ac:dyDescent="0.3">
      <c r="A26" s="3">
        <v>17</v>
      </c>
      <c r="B26" s="281" t="s">
        <v>124</v>
      </c>
      <c r="C26" s="282"/>
      <c r="D26" s="25">
        <v>6</v>
      </c>
      <c r="E26" s="118" t="s">
        <v>531</v>
      </c>
      <c r="F26" s="26">
        <v>3</v>
      </c>
    </row>
    <row r="27" spans="1:6" ht="15" x14ac:dyDescent="0.3">
      <c r="A27" s="3">
        <v>18</v>
      </c>
      <c r="B27" s="281" t="s">
        <v>123</v>
      </c>
      <c r="C27" s="282"/>
      <c r="D27" s="25">
        <v>8</v>
      </c>
      <c r="E27" s="118" t="s">
        <v>393</v>
      </c>
      <c r="F27" s="26">
        <v>0</v>
      </c>
    </row>
    <row r="28" spans="1:6" ht="37.5" customHeight="1" x14ac:dyDescent="0.3">
      <c r="A28" s="3">
        <v>19</v>
      </c>
      <c r="B28" s="281" t="s">
        <v>122</v>
      </c>
      <c r="C28" s="282"/>
      <c r="D28" s="25">
        <v>10</v>
      </c>
      <c r="E28" s="118" t="s">
        <v>380</v>
      </c>
      <c r="F28" s="26">
        <v>10</v>
      </c>
    </row>
    <row r="29" spans="1:6" ht="15" x14ac:dyDescent="0.3">
      <c r="A29" s="3">
        <v>20</v>
      </c>
      <c r="B29" s="281" t="s">
        <v>265</v>
      </c>
      <c r="C29" s="282"/>
      <c r="D29" s="25">
        <v>6</v>
      </c>
      <c r="E29" s="118" t="s">
        <v>380</v>
      </c>
      <c r="F29" s="26">
        <v>6</v>
      </c>
    </row>
    <row r="30" spans="1:6" ht="15" x14ac:dyDescent="0.3">
      <c r="A30" s="3">
        <v>21</v>
      </c>
      <c r="B30" s="281" t="s">
        <v>121</v>
      </c>
      <c r="C30" s="282"/>
      <c r="D30" s="25">
        <v>6</v>
      </c>
      <c r="E30" s="118" t="s">
        <v>380</v>
      </c>
      <c r="F30" s="26">
        <v>6</v>
      </c>
    </row>
    <row r="31" spans="1:6" ht="39.75" customHeight="1" x14ac:dyDescent="0.3">
      <c r="A31" s="3">
        <v>22</v>
      </c>
      <c r="B31" s="281" t="s">
        <v>120</v>
      </c>
      <c r="C31" s="282"/>
      <c r="D31" s="25">
        <v>6</v>
      </c>
      <c r="E31" s="118" t="s">
        <v>532</v>
      </c>
      <c r="F31" s="26">
        <v>3</v>
      </c>
    </row>
    <row r="32" spans="1:6" ht="145.19999999999999" customHeight="1" x14ac:dyDescent="0.3">
      <c r="A32" s="3">
        <v>23</v>
      </c>
      <c r="B32" s="281" t="s">
        <v>271</v>
      </c>
      <c r="C32" s="282"/>
      <c r="D32" s="25">
        <v>10</v>
      </c>
      <c r="E32" s="118" t="s">
        <v>533</v>
      </c>
      <c r="F32" s="26">
        <v>5</v>
      </c>
    </row>
    <row r="33" spans="1:6" ht="33" customHeight="1" x14ac:dyDescent="0.3">
      <c r="A33" s="3">
        <v>24</v>
      </c>
      <c r="B33" s="281" t="s">
        <v>266</v>
      </c>
      <c r="C33" s="282"/>
      <c r="D33" s="25">
        <v>10</v>
      </c>
      <c r="E33" s="118" t="s">
        <v>380</v>
      </c>
      <c r="F33" s="26">
        <v>10</v>
      </c>
    </row>
    <row r="34" spans="1:6" ht="29.4" customHeight="1" x14ac:dyDescent="0.3">
      <c r="A34" s="3">
        <v>25</v>
      </c>
      <c r="B34" s="281" t="s">
        <v>270</v>
      </c>
      <c r="C34" s="282"/>
      <c r="D34" s="25">
        <v>6</v>
      </c>
      <c r="E34" s="118" t="s">
        <v>393</v>
      </c>
      <c r="F34" s="26">
        <v>0</v>
      </c>
    </row>
    <row r="35" spans="1:6" ht="57.75" customHeight="1" x14ac:dyDescent="0.3">
      <c r="A35" s="3">
        <v>26</v>
      </c>
      <c r="B35" s="279" t="s">
        <v>275</v>
      </c>
      <c r="C35" s="280"/>
      <c r="D35" s="25">
        <v>6</v>
      </c>
      <c r="E35" s="118" t="s">
        <v>380</v>
      </c>
      <c r="F35" s="26">
        <v>6</v>
      </c>
    </row>
    <row r="36" spans="1:6" ht="54.75" customHeight="1" x14ac:dyDescent="0.3">
      <c r="A36" s="3">
        <v>27</v>
      </c>
      <c r="B36" s="281" t="s">
        <v>274</v>
      </c>
      <c r="C36" s="282"/>
      <c r="D36" s="25">
        <v>10</v>
      </c>
      <c r="E36" s="118" t="s">
        <v>380</v>
      </c>
      <c r="F36" s="26">
        <v>10</v>
      </c>
    </row>
    <row r="37" spans="1:6" ht="32.25" customHeight="1" x14ac:dyDescent="0.3">
      <c r="A37" s="3">
        <v>28</v>
      </c>
      <c r="B37" s="281" t="s">
        <v>119</v>
      </c>
      <c r="C37" s="282"/>
      <c r="D37" s="25">
        <v>15</v>
      </c>
      <c r="E37" s="118" t="s">
        <v>393</v>
      </c>
      <c r="F37" s="26">
        <v>0</v>
      </c>
    </row>
    <row r="38" spans="1:6" ht="78.75" customHeight="1" x14ac:dyDescent="0.3">
      <c r="A38" s="3">
        <v>29</v>
      </c>
      <c r="B38" s="281" t="s">
        <v>267</v>
      </c>
      <c r="C38" s="282"/>
      <c r="D38" s="25">
        <v>10</v>
      </c>
      <c r="E38" s="118" t="s">
        <v>380</v>
      </c>
      <c r="F38" s="26">
        <v>10</v>
      </c>
    </row>
    <row r="39" spans="1:6" ht="30" x14ac:dyDescent="0.3">
      <c r="A39" s="3">
        <v>30</v>
      </c>
      <c r="B39" s="281" t="s">
        <v>273</v>
      </c>
      <c r="C39" s="282"/>
      <c r="D39" s="25">
        <v>6</v>
      </c>
      <c r="E39" s="118" t="s">
        <v>534</v>
      </c>
      <c r="F39" s="26">
        <v>3</v>
      </c>
    </row>
    <row r="40" spans="1:6" ht="15" x14ac:dyDescent="0.3">
      <c r="A40" s="3">
        <v>31</v>
      </c>
      <c r="B40" s="281" t="s">
        <v>118</v>
      </c>
      <c r="C40" s="282"/>
      <c r="D40" s="25">
        <v>6</v>
      </c>
      <c r="E40" s="118" t="s">
        <v>380</v>
      </c>
      <c r="F40" s="26">
        <v>6</v>
      </c>
    </row>
    <row r="41" spans="1:6" ht="15" x14ac:dyDescent="0.3">
      <c r="A41" s="3">
        <v>32</v>
      </c>
      <c r="B41" s="281" t="s">
        <v>117</v>
      </c>
      <c r="C41" s="282"/>
      <c r="D41" s="25">
        <v>6</v>
      </c>
      <c r="E41" s="118" t="s">
        <v>393</v>
      </c>
      <c r="F41" s="26">
        <v>0</v>
      </c>
    </row>
    <row r="42" spans="1:6" ht="30" x14ac:dyDescent="0.3">
      <c r="A42" s="3">
        <v>33</v>
      </c>
      <c r="B42" s="296" t="s">
        <v>116</v>
      </c>
      <c r="C42" s="297"/>
      <c r="D42" s="181">
        <v>6</v>
      </c>
      <c r="E42" s="177" t="s">
        <v>535</v>
      </c>
      <c r="F42" s="182">
        <v>3</v>
      </c>
    </row>
    <row r="43" spans="1:6" ht="76.5" customHeight="1" x14ac:dyDescent="0.3">
      <c r="A43" s="3">
        <v>34</v>
      </c>
      <c r="B43" s="279" t="s">
        <v>269</v>
      </c>
      <c r="C43" s="280"/>
      <c r="D43" s="41">
        <v>5</v>
      </c>
      <c r="E43" s="118" t="s">
        <v>410</v>
      </c>
      <c r="F43" s="26">
        <v>2.5</v>
      </c>
    </row>
    <row r="44" spans="1:6" ht="46.5" customHeight="1" x14ac:dyDescent="0.3">
      <c r="A44" s="26">
        <v>35</v>
      </c>
      <c r="B44" s="298" t="s">
        <v>276</v>
      </c>
      <c r="C44" s="299"/>
      <c r="D44" s="41">
        <v>5</v>
      </c>
      <c r="E44" s="118" t="s">
        <v>380</v>
      </c>
      <c r="F44" s="26">
        <v>5</v>
      </c>
    </row>
    <row r="45" spans="1:6" ht="46.5" customHeight="1" thickBot="1" x14ac:dyDescent="0.35">
      <c r="A45" s="123">
        <v>36</v>
      </c>
      <c r="B45" s="300" t="s">
        <v>278</v>
      </c>
      <c r="C45" s="301"/>
      <c r="D45" s="124">
        <v>5</v>
      </c>
      <c r="E45" s="175" t="s">
        <v>380</v>
      </c>
      <c r="F45" s="123">
        <v>5</v>
      </c>
    </row>
    <row r="46" spans="1:6" ht="57" customHeight="1" thickBot="1" x14ac:dyDescent="0.35">
      <c r="A46" s="123">
        <v>37</v>
      </c>
      <c r="B46" s="300" t="s">
        <v>635</v>
      </c>
      <c r="C46" s="301"/>
      <c r="D46" s="124">
        <v>5</v>
      </c>
      <c r="E46" s="120" t="s">
        <v>381</v>
      </c>
      <c r="F46" s="123">
        <v>0</v>
      </c>
    </row>
    <row r="47" spans="1:6" ht="46.5" customHeight="1" thickBot="1" x14ac:dyDescent="0.35">
      <c r="A47" s="247" t="s">
        <v>373</v>
      </c>
      <c r="B47" s="247"/>
      <c r="C47" s="247"/>
      <c r="D47" s="49">
        <f>SUM(D10:D46)</f>
        <v>250</v>
      </c>
      <c r="E47" s="49">
        <f t="shared" ref="E47" si="0">SUM(E10:E46)</f>
        <v>0</v>
      </c>
      <c r="F47" s="49">
        <f>SUM(F10:F46)</f>
        <v>185</v>
      </c>
    </row>
    <row r="48" spans="1:6" ht="124.5" customHeight="1" x14ac:dyDescent="0.3">
      <c r="A48" s="295" t="s">
        <v>262</v>
      </c>
      <c r="B48" s="295"/>
      <c r="C48" s="295"/>
      <c r="D48" s="295"/>
      <c r="E48" s="295"/>
      <c r="F48" s="295"/>
    </row>
  </sheetData>
  <sheetProtection algorithmName="SHA-512" hashValue="cbx573YOo5gSzsGd1aE/3x/+V7rmPl5ynkbqGvK197F6G8SW0g3RqVhPdCGMjc6KcBiWVdDn7enGQltz+MgRhQ==" saltValue="5mbjKOrMs6NyNaF5vp2LkA==" spinCount="100000" sheet="1" objects="1" scenarios="1" selectLockedCells="1" selectUnlockedCells="1"/>
  <mergeCells count="57">
    <mergeCell ref="B31:C31"/>
    <mergeCell ref="B32:C32"/>
    <mergeCell ref="B33:C33"/>
    <mergeCell ref="B22:C22"/>
    <mergeCell ref="B23:C23"/>
    <mergeCell ref="B24:C24"/>
    <mergeCell ref="B25:C25"/>
    <mergeCell ref="B26:C26"/>
    <mergeCell ref="B27:C27"/>
    <mergeCell ref="B29:C29"/>
    <mergeCell ref="B28:C28"/>
    <mergeCell ref="B17:C17"/>
    <mergeCell ref="B18:C18"/>
    <mergeCell ref="B19:C19"/>
    <mergeCell ref="B20:C20"/>
    <mergeCell ref="B30:C30"/>
    <mergeCell ref="B21:C21"/>
    <mergeCell ref="A48:F48"/>
    <mergeCell ref="B40:C40"/>
    <mergeCell ref="B41:C41"/>
    <mergeCell ref="B42:C42"/>
    <mergeCell ref="B34:C34"/>
    <mergeCell ref="B35:C35"/>
    <mergeCell ref="B36:C36"/>
    <mergeCell ref="B37:C37"/>
    <mergeCell ref="B38:C38"/>
    <mergeCell ref="B39:C39"/>
    <mergeCell ref="B43:C43"/>
    <mergeCell ref="A47:C47"/>
    <mergeCell ref="B44:C44"/>
    <mergeCell ref="B46:C46"/>
    <mergeCell ref="B45:C45"/>
    <mergeCell ref="E2:F2"/>
    <mergeCell ref="A3:B3"/>
    <mergeCell ref="A4:B4"/>
    <mergeCell ref="A5:B5"/>
    <mergeCell ref="A2:D2"/>
    <mergeCell ref="C3:D3"/>
    <mergeCell ref="C4:D4"/>
    <mergeCell ref="C5:D5"/>
    <mergeCell ref="E3:F3"/>
    <mergeCell ref="E4:F4"/>
    <mergeCell ref="E5:F5"/>
    <mergeCell ref="E6:F6"/>
    <mergeCell ref="E8:F9"/>
    <mergeCell ref="B12:C12"/>
    <mergeCell ref="B8:C9"/>
    <mergeCell ref="D8:D9"/>
    <mergeCell ref="A6:B6"/>
    <mergeCell ref="C6:D6"/>
    <mergeCell ref="A8:A9"/>
    <mergeCell ref="B13:C13"/>
    <mergeCell ref="B14:C14"/>
    <mergeCell ref="B15:C15"/>
    <mergeCell ref="B16:C16"/>
    <mergeCell ref="B10:C10"/>
    <mergeCell ref="B11:C11"/>
  </mergeCells>
  <pageMargins left="0.7" right="0.7" top="1.3149999999999999" bottom="0.75" header="0.3" footer="0.3"/>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37"/>
  <sheetViews>
    <sheetView view="pageBreakPreview" topLeftCell="B1" zoomScale="81" zoomScaleNormal="100" zoomScaleSheetLayoutView="81" workbookViewId="0">
      <selection activeCell="M6" sqref="M6"/>
    </sheetView>
  </sheetViews>
  <sheetFormatPr baseColWidth="10" defaultRowHeight="14.4" x14ac:dyDescent="0.3"/>
  <cols>
    <col min="1" max="1" width="11.44140625" customWidth="1"/>
    <col min="2" max="2" width="19.88671875" customWidth="1"/>
    <col min="3" max="3" width="77.88671875" customWidth="1"/>
    <col min="4" max="4" width="14.88671875" customWidth="1"/>
    <col min="5" max="5" width="23.88671875" customWidth="1"/>
    <col min="6" max="6" width="19.88671875" customWidth="1"/>
  </cols>
  <sheetData>
    <row r="3" spans="1:6" ht="15" thickBot="1" x14ac:dyDescent="0.35"/>
    <row r="4" spans="1:6" ht="84" customHeight="1" thickBot="1" x14ac:dyDescent="0.35">
      <c r="A4" s="306" t="s">
        <v>285</v>
      </c>
      <c r="B4" s="307"/>
      <c r="C4" s="307"/>
      <c r="D4" s="308"/>
      <c r="E4" s="277" t="s">
        <v>433</v>
      </c>
      <c r="F4" s="278"/>
    </row>
    <row r="5" spans="1:6" ht="61.5" customHeight="1" thickTop="1" thickBot="1" x14ac:dyDescent="0.35">
      <c r="A5" s="316" t="s">
        <v>26</v>
      </c>
      <c r="B5" s="317"/>
      <c r="C5" s="309" t="s">
        <v>280</v>
      </c>
      <c r="D5" s="310"/>
      <c r="E5" s="302" t="s">
        <v>378</v>
      </c>
      <c r="F5" s="303"/>
    </row>
    <row r="6" spans="1:6" ht="256.5" customHeight="1" thickTop="1" thickBot="1" x14ac:dyDescent="0.35">
      <c r="A6" s="318" t="s">
        <v>298</v>
      </c>
      <c r="B6" s="319"/>
      <c r="C6" s="311" t="s">
        <v>283</v>
      </c>
      <c r="D6" s="312"/>
      <c r="E6" s="302" t="s">
        <v>431</v>
      </c>
      <c r="F6" s="303"/>
    </row>
    <row r="7" spans="1:6" ht="31.5" customHeight="1" thickTop="1" thickBot="1" x14ac:dyDescent="0.35">
      <c r="A7" s="270" t="s">
        <v>264</v>
      </c>
      <c r="B7" s="315"/>
      <c r="C7" s="313" t="s">
        <v>379</v>
      </c>
      <c r="D7" s="314"/>
      <c r="E7" s="302" t="s">
        <v>378</v>
      </c>
      <c r="F7" s="303"/>
    </row>
    <row r="8" spans="1:6" ht="30.75" customHeight="1" thickBot="1" x14ac:dyDescent="0.35">
      <c r="A8" s="270" t="s">
        <v>281</v>
      </c>
      <c r="B8" s="315"/>
      <c r="C8" s="313" t="s">
        <v>282</v>
      </c>
      <c r="D8" s="314"/>
      <c r="E8" s="302" t="s">
        <v>378</v>
      </c>
      <c r="F8" s="303"/>
    </row>
    <row r="9" spans="1:6" ht="15.6" x14ac:dyDescent="0.3">
      <c r="A9" s="23"/>
      <c r="B9" s="23"/>
      <c r="C9" s="24"/>
    </row>
    <row r="10" spans="1:6" ht="15.75" customHeight="1" thickBot="1" x14ac:dyDescent="0.35">
      <c r="E10" t="s">
        <v>28</v>
      </c>
      <c r="F10" t="s">
        <v>28</v>
      </c>
    </row>
    <row r="11" spans="1:6" ht="15.75" customHeight="1" thickBot="1" x14ac:dyDescent="0.35">
      <c r="A11" s="253" t="s">
        <v>239</v>
      </c>
      <c r="B11" s="263" t="s">
        <v>232</v>
      </c>
      <c r="C11" s="264"/>
      <c r="D11" s="253" t="s">
        <v>231</v>
      </c>
      <c r="E11" s="273" t="s">
        <v>433</v>
      </c>
      <c r="F11" s="274"/>
    </row>
    <row r="12" spans="1:6" ht="48.75" customHeight="1" thickBot="1" x14ac:dyDescent="0.35">
      <c r="A12" s="253"/>
      <c r="B12" s="265"/>
      <c r="C12" s="266"/>
      <c r="D12" s="253"/>
      <c r="E12" s="304"/>
      <c r="F12" s="305"/>
    </row>
    <row r="13" spans="1:6" ht="15" x14ac:dyDescent="0.3">
      <c r="A13" s="3">
        <v>1</v>
      </c>
      <c r="B13" s="281" t="s">
        <v>91</v>
      </c>
      <c r="C13" s="282"/>
      <c r="D13" s="3">
        <v>10</v>
      </c>
      <c r="E13" s="3" t="s">
        <v>380</v>
      </c>
      <c r="F13" s="3">
        <v>0</v>
      </c>
    </row>
    <row r="14" spans="1:6" ht="15" x14ac:dyDescent="0.3">
      <c r="A14" s="3">
        <v>2</v>
      </c>
      <c r="B14" s="281" t="s">
        <v>90</v>
      </c>
      <c r="C14" s="282"/>
      <c r="D14" s="3">
        <v>10</v>
      </c>
      <c r="E14" s="3" t="s">
        <v>380</v>
      </c>
      <c r="F14" s="3">
        <v>0</v>
      </c>
    </row>
    <row r="15" spans="1:6" ht="15" x14ac:dyDescent="0.3">
      <c r="A15" s="3">
        <v>3</v>
      </c>
      <c r="B15" s="281" t="s">
        <v>284</v>
      </c>
      <c r="C15" s="282"/>
      <c r="D15" s="3">
        <v>10</v>
      </c>
      <c r="E15" s="3" t="s">
        <v>380</v>
      </c>
      <c r="F15" s="3">
        <v>0</v>
      </c>
    </row>
    <row r="16" spans="1:6" ht="15" x14ac:dyDescent="0.3">
      <c r="A16" s="3">
        <v>4</v>
      </c>
      <c r="B16" s="281" t="s">
        <v>89</v>
      </c>
      <c r="C16" s="282"/>
      <c r="D16" s="3">
        <v>10</v>
      </c>
      <c r="E16" s="3" t="s">
        <v>380</v>
      </c>
      <c r="F16" s="3">
        <v>0</v>
      </c>
    </row>
    <row r="17" spans="1:6" ht="15" x14ac:dyDescent="0.3">
      <c r="A17" s="3">
        <v>5</v>
      </c>
      <c r="B17" s="281" t="s">
        <v>89</v>
      </c>
      <c r="C17" s="282"/>
      <c r="D17" s="3">
        <v>10</v>
      </c>
      <c r="E17" s="3" t="s">
        <v>380</v>
      </c>
      <c r="F17" s="3">
        <v>0</v>
      </c>
    </row>
    <row r="18" spans="1:6" ht="15" x14ac:dyDescent="0.3">
      <c r="A18" s="3">
        <v>6</v>
      </c>
      <c r="B18" s="281" t="s">
        <v>88</v>
      </c>
      <c r="C18" s="282"/>
      <c r="D18" s="3">
        <v>10</v>
      </c>
      <c r="E18" s="3" t="s">
        <v>380</v>
      </c>
      <c r="F18" s="3">
        <v>0</v>
      </c>
    </row>
    <row r="19" spans="1:6" ht="15" customHeight="1" x14ac:dyDescent="0.3">
      <c r="A19" s="3">
        <v>7</v>
      </c>
      <c r="B19" s="281" t="s">
        <v>87</v>
      </c>
      <c r="C19" s="282"/>
      <c r="D19" s="3">
        <v>10</v>
      </c>
      <c r="E19" s="3" t="s">
        <v>380</v>
      </c>
      <c r="F19" s="3">
        <v>0</v>
      </c>
    </row>
    <row r="20" spans="1:6" ht="15" customHeight="1" x14ac:dyDescent="0.3">
      <c r="A20" s="3">
        <v>8</v>
      </c>
      <c r="B20" s="281" t="s">
        <v>86</v>
      </c>
      <c r="C20" s="282"/>
      <c r="D20" s="3">
        <v>15</v>
      </c>
      <c r="E20" s="3" t="s">
        <v>380</v>
      </c>
      <c r="F20" s="3">
        <v>0</v>
      </c>
    </row>
    <row r="21" spans="1:6" ht="15" x14ac:dyDescent="0.3">
      <c r="A21" s="3">
        <v>9</v>
      </c>
      <c r="B21" s="281" t="s">
        <v>85</v>
      </c>
      <c r="C21" s="282"/>
      <c r="D21" s="3">
        <v>10</v>
      </c>
      <c r="E21" s="3" t="s">
        <v>380</v>
      </c>
      <c r="F21" s="3">
        <v>0</v>
      </c>
    </row>
    <row r="22" spans="1:6" ht="15" customHeight="1" x14ac:dyDescent="0.3">
      <c r="A22" s="3">
        <v>10</v>
      </c>
      <c r="B22" s="281" t="s">
        <v>84</v>
      </c>
      <c r="C22" s="282"/>
      <c r="D22" s="3">
        <v>15</v>
      </c>
      <c r="E22" s="3" t="s">
        <v>380</v>
      </c>
      <c r="F22" s="3">
        <v>0</v>
      </c>
    </row>
    <row r="23" spans="1:6" ht="15" x14ac:dyDescent="0.3">
      <c r="A23" s="3">
        <v>11</v>
      </c>
      <c r="B23" s="281" t="s">
        <v>83</v>
      </c>
      <c r="C23" s="282"/>
      <c r="D23" s="3">
        <v>15</v>
      </c>
      <c r="E23" s="3" t="s">
        <v>380</v>
      </c>
      <c r="F23" s="3">
        <v>0</v>
      </c>
    </row>
    <row r="24" spans="1:6" ht="15" x14ac:dyDescent="0.3">
      <c r="A24" s="3">
        <v>12</v>
      </c>
      <c r="B24" s="281" t="s">
        <v>82</v>
      </c>
      <c r="C24" s="282"/>
      <c r="D24" s="3">
        <v>15</v>
      </c>
      <c r="E24" s="3" t="s">
        <v>380</v>
      </c>
      <c r="F24" s="3">
        <v>0</v>
      </c>
    </row>
    <row r="25" spans="1:6" ht="15" x14ac:dyDescent="0.3">
      <c r="A25" s="3">
        <v>13</v>
      </c>
      <c r="B25" s="281" t="s">
        <v>81</v>
      </c>
      <c r="C25" s="282"/>
      <c r="D25" s="3">
        <v>5</v>
      </c>
      <c r="E25" s="3" t="s">
        <v>380</v>
      </c>
      <c r="F25" s="3">
        <v>0</v>
      </c>
    </row>
    <row r="26" spans="1:6" ht="15" x14ac:dyDescent="0.3">
      <c r="A26" s="3">
        <v>14</v>
      </c>
      <c r="B26" s="281" t="s">
        <v>80</v>
      </c>
      <c r="C26" s="282"/>
      <c r="D26" s="3">
        <v>10</v>
      </c>
      <c r="E26" s="3" t="s">
        <v>380</v>
      </c>
      <c r="F26" s="3">
        <v>0</v>
      </c>
    </row>
    <row r="27" spans="1:6" ht="15" x14ac:dyDescent="0.3">
      <c r="A27" s="3">
        <v>15</v>
      </c>
      <c r="B27" s="281" t="s">
        <v>79</v>
      </c>
      <c r="C27" s="282"/>
      <c r="D27" s="3">
        <v>10</v>
      </c>
      <c r="E27" s="3" t="s">
        <v>381</v>
      </c>
      <c r="F27" s="3">
        <v>0</v>
      </c>
    </row>
    <row r="28" spans="1:6" ht="15" x14ac:dyDescent="0.3">
      <c r="A28" s="3">
        <v>16</v>
      </c>
      <c r="B28" s="281" t="s">
        <v>78</v>
      </c>
      <c r="C28" s="282"/>
      <c r="D28" s="3">
        <v>15</v>
      </c>
      <c r="E28" s="3" t="s">
        <v>381</v>
      </c>
      <c r="F28" s="3">
        <v>0</v>
      </c>
    </row>
    <row r="29" spans="1:6" ht="15" x14ac:dyDescent="0.3">
      <c r="A29" s="3">
        <v>17</v>
      </c>
      <c r="B29" s="281" t="s">
        <v>77</v>
      </c>
      <c r="C29" s="282"/>
      <c r="D29" s="3">
        <v>10</v>
      </c>
      <c r="E29" s="3" t="s">
        <v>380</v>
      </c>
      <c r="F29" s="3">
        <v>0</v>
      </c>
    </row>
    <row r="30" spans="1:6" ht="15" x14ac:dyDescent="0.3">
      <c r="A30" s="3">
        <v>18</v>
      </c>
      <c r="B30" s="281" t="s">
        <v>76</v>
      </c>
      <c r="C30" s="282"/>
      <c r="D30" s="3">
        <v>20</v>
      </c>
      <c r="E30" s="3" t="s">
        <v>381</v>
      </c>
      <c r="F30" s="3">
        <v>0</v>
      </c>
    </row>
    <row r="31" spans="1:6" ht="15" x14ac:dyDescent="0.3">
      <c r="A31" s="3">
        <v>19</v>
      </c>
      <c r="B31" s="281" t="s">
        <v>75</v>
      </c>
      <c r="C31" s="282"/>
      <c r="D31" s="3">
        <v>10</v>
      </c>
      <c r="E31" s="3" t="s">
        <v>381</v>
      </c>
      <c r="F31" s="3">
        <v>0</v>
      </c>
    </row>
    <row r="32" spans="1:6" ht="15" x14ac:dyDescent="0.3">
      <c r="A32" s="3">
        <v>20</v>
      </c>
      <c r="B32" s="281" t="s">
        <v>74</v>
      </c>
      <c r="C32" s="282"/>
      <c r="D32" s="3">
        <v>5</v>
      </c>
      <c r="E32" s="3" t="s">
        <v>381</v>
      </c>
      <c r="F32" s="3">
        <v>0</v>
      </c>
    </row>
    <row r="33" spans="1:6" ht="200.1" customHeight="1" x14ac:dyDescent="0.3">
      <c r="A33" s="3">
        <v>21</v>
      </c>
      <c r="B33" s="320" t="s">
        <v>73</v>
      </c>
      <c r="C33" s="321"/>
      <c r="D33" s="3">
        <v>10</v>
      </c>
      <c r="E33" s="3" t="s">
        <v>380</v>
      </c>
      <c r="F33" s="3">
        <v>0</v>
      </c>
    </row>
    <row r="34" spans="1:6" ht="59.25" customHeight="1" x14ac:dyDescent="0.3">
      <c r="A34" s="3">
        <v>22</v>
      </c>
      <c r="B34" s="281" t="s">
        <v>72</v>
      </c>
      <c r="C34" s="282"/>
      <c r="D34" s="3">
        <v>5</v>
      </c>
      <c r="E34" s="3" t="s">
        <v>380</v>
      </c>
      <c r="F34" s="3">
        <v>0</v>
      </c>
    </row>
    <row r="35" spans="1:6" ht="51.75" customHeight="1" x14ac:dyDescent="0.3">
      <c r="A35" s="3">
        <v>23</v>
      </c>
      <c r="B35" s="279" t="s">
        <v>279</v>
      </c>
      <c r="C35" s="280"/>
      <c r="D35" s="25">
        <v>5</v>
      </c>
      <c r="E35" s="25" t="s">
        <v>380</v>
      </c>
      <c r="F35" s="3">
        <v>0</v>
      </c>
    </row>
    <row r="36" spans="1:6" ht="15.6" thickBot="1" x14ac:dyDescent="0.35">
      <c r="A36" s="3">
        <v>24</v>
      </c>
      <c r="B36" s="279" t="s">
        <v>96</v>
      </c>
      <c r="C36" s="280"/>
      <c r="D36" s="25">
        <v>5</v>
      </c>
      <c r="E36" s="25" t="s">
        <v>381</v>
      </c>
      <c r="F36" s="3">
        <v>0</v>
      </c>
    </row>
    <row r="37" spans="1:6" ht="16.2" thickBot="1" x14ac:dyDescent="0.35">
      <c r="A37" s="247" t="s">
        <v>373</v>
      </c>
      <c r="B37" s="247"/>
      <c r="C37" s="247"/>
      <c r="D37" s="49">
        <f>SUM(D13:D36)</f>
        <v>250</v>
      </c>
      <c r="E37" s="49"/>
      <c r="F37" s="49">
        <f>SUM(F13:F36)</f>
        <v>0</v>
      </c>
    </row>
  </sheetData>
  <sheetProtection algorithmName="SHA-512" hashValue="d96qFwHXrIPvwa30hRIQ4SAqR2+D2uoowFOJNWirH75XF7lwSetalJhq0vcFVTpBK+Gs6PkTE6kVLtxQXjeRWQ==" saltValue="XqgNk9r/dok2p/n90xDDEQ==" spinCount="100000" sheet="1" objects="1" scenarios="1" selectLockedCells="1" selectUnlockedCells="1"/>
  <mergeCells count="43">
    <mergeCell ref="B33:C33"/>
    <mergeCell ref="B34:C34"/>
    <mergeCell ref="A11:A12"/>
    <mergeCell ref="B11:C12"/>
    <mergeCell ref="B24:C24"/>
    <mergeCell ref="E4:F4"/>
    <mergeCell ref="D11:D12"/>
    <mergeCell ref="B30:C30"/>
    <mergeCell ref="B31:C31"/>
    <mergeCell ref="B26:C26"/>
    <mergeCell ref="B23:C23"/>
    <mergeCell ref="B19:C19"/>
    <mergeCell ref="B20:C20"/>
    <mergeCell ref="B21:C21"/>
    <mergeCell ref="B22:C22"/>
    <mergeCell ref="B25:C25"/>
    <mergeCell ref="A5:B5"/>
    <mergeCell ref="A6:B6"/>
    <mergeCell ref="B13:C13"/>
    <mergeCell ref="B14:C14"/>
    <mergeCell ref="A7:B7"/>
    <mergeCell ref="A4:D4"/>
    <mergeCell ref="C5:D5"/>
    <mergeCell ref="C6:D6"/>
    <mergeCell ref="C7:D7"/>
    <mergeCell ref="C8:D8"/>
    <mergeCell ref="A8:B8"/>
    <mergeCell ref="E5:F5"/>
    <mergeCell ref="E6:F6"/>
    <mergeCell ref="E7:F7"/>
    <mergeCell ref="E8:F8"/>
    <mergeCell ref="A37:C37"/>
    <mergeCell ref="E11:F12"/>
    <mergeCell ref="B32:C32"/>
    <mergeCell ref="B15:C15"/>
    <mergeCell ref="B16:C16"/>
    <mergeCell ref="B17:C17"/>
    <mergeCell ref="B27:C27"/>
    <mergeCell ref="B28:C28"/>
    <mergeCell ref="B29:C29"/>
    <mergeCell ref="B18:C18"/>
    <mergeCell ref="B35:C35"/>
    <mergeCell ref="B36:C36"/>
  </mergeCells>
  <pageMargins left="0.7" right="0.7" top="1.3149999999999999" bottom="0.75" header="0.3" footer="0.3"/>
  <pageSetup paperSize="9" scale="4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51"/>
  <sheetViews>
    <sheetView tabSelected="1" view="pageBreakPreview" zoomScale="88" zoomScaleNormal="100" zoomScaleSheetLayoutView="88" workbookViewId="0">
      <selection activeCell="E7" sqref="E7:F7"/>
    </sheetView>
  </sheetViews>
  <sheetFormatPr baseColWidth="10" defaultRowHeight="14.4" x14ac:dyDescent="0.3"/>
  <cols>
    <col min="1" max="2" width="14.88671875" customWidth="1"/>
    <col min="3" max="3" width="66.33203125" customWidth="1"/>
    <col min="4" max="4" width="18.44140625" customWidth="1"/>
    <col min="5" max="5" width="24.33203125" customWidth="1"/>
    <col min="6" max="6" width="16.88671875" customWidth="1"/>
  </cols>
  <sheetData>
    <row r="3" spans="1:6" ht="15" thickBot="1" x14ac:dyDescent="0.35"/>
    <row r="4" spans="1:6" ht="54.75" customHeight="1" thickBot="1" x14ac:dyDescent="0.35">
      <c r="A4" s="326" t="s">
        <v>330</v>
      </c>
      <c r="B4" s="327"/>
      <c r="C4" s="327"/>
      <c r="D4" s="328"/>
      <c r="E4" s="277" t="s">
        <v>433</v>
      </c>
      <c r="F4" s="278"/>
    </row>
    <row r="5" spans="1:6" ht="87" customHeight="1" thickBot="1" x14ac:dyDescent="0.35">
      <c r="A5" s="270" t="s">
        <v>39</v>
      </c>
      <c r="B5" s="336"/>
      <c r="C5" s="338" t="s">
        <v>38</v>
      </c>
      <c r="D5" s="339"/>
      <c r="E5" s="285" t="s">
        <v>378</v>
      </c>
      <c r="F5" s="285"/>
    </row>
    <row r="6" spans="1:6" ht="54.75" customHeight="1" thickBot="1" x14ac:dyDescent="0.35">
      <c r="A6" s="337" t="s">
        <v>287</v>
      </c>
      <c r="B6" s="337"/>
      <c r="C6" s="329" t="s">
        <v>288</v>
      </c>
      <c r="D6" s="310"/>
      <c r="E6" s="285" t="s">
        <v>378</v>
      </c>
      <c r="F6" s="285"/>
    </row>
    <row r="7" spans="1:6" ht="150.75" customHeight="1" thickBot="1" x14ac:dyDescent="0.35">
      <c r="A7" s="270" t="s">
        <v>299</v>
      </c>
      <c r="B7" s="270"/>
      <c r="C7" s="330" t="s">
        <v>547</v>
      </c>
      <c r="D7" s="331"/>
      <c r="E7" s="285" t="s">
        <v>378</v>
      </c>
      <c r="F7" s="285"/>
    </row>
    <row r="8" spans="1:6" ht="30.75" customHeight="1" thickBot="1" x14ac:dyDescent="0.35">
      <c r="A8" s="270" t="s">
        <v>264</v>
      </c>
      <c r="B8" s="270"/>
      <c r="C8" s="332" t="s">
        <v>412</v>
      </c>
      <c r="D8" s="333"/>
      <c r="E8" s="324"/>
      <c r="F8" s="325"/>
    </row>
    <row r="9" spans="1:6" ht="15.6" x14ac:dyDescent="0.3">
      <c r="A9" s="23"/>
      <c r="B9" s="23"/>
      <c r="C9" s="29"/>
    </row>
    <row r="10" spans="1:6" ht="15.6" x14ac:dyDescent="0.3">
      <c r="A10" s="23"/>
      <c r="B10" s="23"/>
      <c r="C10" s="29"/>
    </row>
    <row r="11" spans="1:6" ht="17.25" customHeight="1" thickBot="1" x14ac:dyDescent="0.35"/>
    <row r="12" spans="1:6" ht="15.75" customHeight="1" thickBot="1" x14ac:dyDescent="0.35">
      <c r="A12" s="253" t="s">
        <v>239</v>
      </c>
      <c r="B12" s="263" t="s">
        <v>232</v>
      </c>
      <c r="C12" s="264"/>
      <c r="D12" s="253" t="s">
        <v>231</v>
      </c>
      <c r="E12" s="273" t="s">
        <v>375</v>
      </c>
      <c r="F12" s="274"/>
    </row>
    <row r="13" spans="1:6" ht="37.5" customHeight="1" thickBot="1" x14ac:dyDescent="0.35">
      <c r="A13" s="253"/>
      <c r="B13" s="265"/>
      <c r="C13" s="266"/>
      <c r="D13" s="253"/>
      <c r="E13" s="275"/>
      <c r="F13" s="276"/>
    </row>
    <row r="14" spans="1:6" ht="15" x14ac:dyDescent="0.3">
      <c r="A14" s="5">
        <v>1</v>
      </c>
      <c r="B14" s="322" t="s">
        <v>171</v>
      </c>
      <c r="C14" s="323"/>
      <c r="D14" s="2">
        <v>5</v>
      </c>
      <c r="E14" s="27" t="s">
        <v>380</v>
      </c>
      <c r="F14" s="2">
        <v>5</v>
      </c>
    </row>
    <row r="15" spans="1:6" ht="36" customHeight="1" x14ac:dyDescent="0.3">
      <c r="A15" s="5">
        <v>2</v>
      </c>
      <c r="B15" s="322" t="s">
        <v>170</v>
      </c>
      <c r="C15" s="323"/>
      <c r="D15" s="2">
        <v>5</v>
      </c>
      <c r="E15" s="3" t="s">
        <v>380</v>
      </c>
      <c r="F15" s="2">
        <v>5</v>
      </c>
    </row>
    <row r="16" spans="1:6" ht="15" customHeight="1" x14ac:dyDescent="0.3">
      <c r="A16" s="5">
        <v>3</v>
      </c>
      <c r="B16" s="322" t="s">
        <v>169</v>
      </c>
      <c r="C16" s="323"/>
      <c r="D16" s="2">
        <v>10</v>
      </c>
      <c r="E16" s="3" t="s">
        <v>380</v>
      </c>
      <c r="F16" s="2">
        <v>10</v>
      </c>
    </row>
    <row r="17" spans="1:6" ht="15" x14ac:dyDescent="0.3">
      <c r="A17" s="5">
        <v>4</v>
      </c>
      <c r="B17" s="322" t="s">
        <v>168</v>
      </c>
      <c r="C17" s="323"/>
      <c r="D17" s="2">
        <v>5</v>
      </c>
      <c r="E17" s="3" t="s">
        <v>380</v>
      </c>
      <c r="F17" s="2">
        <v>5</v>
      </c>
    </row>
    <row r="18" spans="1:6" ht="15" customHeight="1" x14ac:dyDescent="0.3">
      <c r="A18" s="5">
        <v>5</v>
      </c>
      <c r="B18" s="322" t="s">
        <v>167</v>
      </c>
      <c r="C18" s="323"/>
      <c r="D18" s="2">
        <v>5</v>
      </c>
      <c r="E18" s="3" t="s">
        <v>380</v>
      </c>
      <c r="F18" s="2">
        <v>5</v>
      </c>
    </row>
    <row r="19" spans="1:6" ht="15" x14ac:dyDescent="0.3">
      <c r="A19" s="2">
        <v>6</v>
      </c>
      <c r="B19" s="322" t="s">
        <v>166</v>
      </c>
      <c r="C19" s="323"/>
      <c r="D19" s="6">
        <v>10</v>
      </c>
      <c r="E19" s="3" t="s">
        <v>548</v>
      </c>
      <c r="F19" s="3">
        <v>10</v>
      </c>
    </row>
    <row r="20" spans="1:6" ht="15" x14ac:dyDescent="0.3">
      <c r="A20" s="5">
        <v>7</v>
      </c>
      <c r="B20" s="322" t="s">
        <v>165</v>
      </c>
      <c r="C20" s="323"/>
      <c r="D20" s="2">
        <v>5</v>
      </c>
      <c r="E20" s="3" t="s">
        <v>380</v>
      </c>
      <c r="F20" s="2">
        <v>5</v>
      </c>
    </row>
    <row r="21" spans="1:6" ht="15" x14ac:dyDescent="0.3">
      <c r="A21" s="5">
        <v>8</v>
      </c>
      <c r="B21" s="322" t="s">
        <v>164</v>
      </c>
      <c r="C21" s="323"/>
      <c r="D21" s="2">
        <v>5</v>
      </c>
      <c r="E21" s="3" t="s">
        <v>380</v>
      </c>
      <c r="F21" s="2">
        <v>5</v>
      </c>
    </row>
    <row r="22" spans="1:6" ht="15" x14ac:dyDescent="0.3">
      <c r="A22" s="5">
        <v>9</v>
      </c>
      <c r="B22" s="322" t="s">
        <v>163</v>
      </c>
      <c r="C22" s="323"/>
      <c r="D22" s="2">
        <v>5</v>
      </c>
      <c r="E22" s="3" t="s">
        <v>380</v>
      </c>
      <c r="F22" s="2">
        <v>5</v>
      </c>
    </row>
    <row r="23" spans="1:6" ht="15" x14ac:dyDescent="0.3">
      <c r="A23" s="5">
        <v>10</v>
      </c>
      <c r="B23" s="322" t="s">
        <v>162</v>
      </c>
      <c r="C23" s="323"/>
      <c r="D23" s="2">
        <v>5</v>
      </c>
      <c r="E23" s="3" t="s">
        <v>380</v>
      </c>
      <c r="F23" s="2">
        <v>5</v>
      </c>
    </row>
    <row r="24" spans="1:6" ht="15" x14ac:dyDescent="0.3">
      <c r="A24" s="5">
        <v>11</v>
      </c>
      <c r="B24" s="322" t="s">
        <v>161</v>
      </c>
      <c r="C24" s="323"/>
      <c r="D24" s="2">
        <v>5</v>
      </c>
      <c r="E24" s="3" t="s">
        <v>380</v>
      </c>
      <c r="F24" s="3">
        <v>5</v>
      </c>
    </row>
    <row r="25" spans="1:6" ht="36" customHeight="1" x14ac:dyDescent="0.3">
      <c r="A25" s="5">
        <v>12</v>
      </c>
      <c r="B25" s="322" t="s">
        <v>160</v>
      </c>
      <c r="C25" s="323"/>
      <c r="D25" s="2">
        <v>5</v>
      </c>
      <c r="E25" s="3" t="s">
        <v>380</v>
      </c>
      <c r="F25" s="3">
        <v>5</v>
      </c>
    </row>
    <row r="26" spans="1:6" ht="15" customHeight="1" x14ac:dyDescent="0.3">
      <c r="A26" s="5">
        <v>13</v>
      </c>
      <c r="B26" s="322" t="s">
        <v>159</v>
      </c>
      <c r="C26" s="323"/>
      <c r="D26" s="2">
        <v>5</v>
      </c>
      <c r="E26" s="3" t="s">
        <v>380</v>
      </c>
      <c r="F26" s="3">
        <v>5</v>
      </c>
    </row>
    <row r="27" spans="1:6" ht="15" x14ac:dyDescent="0.3">
      <c r="A27" s="5">
        <v>14</v>
      </c>
      <c r="B27" s="322" t="s">
        <v>158</v>
      </c>
      <c r="C27" s="323"/>
      <c r="D27" s="2">
        <v>5</v>
      </c>
      <c r="E27" s="3" t="s">
        <v>380</v>
      </c>
      <c r="F27" s="3">
        <v>5</v>
      </c>
    </row>
    <row r="28" spans="1:6" ht="15" x14ac:dyDescent="0.3">
      <c r="A28" s="5">
        <v>15</v>
      </c>
      <c r="B28" s="322" t="s">
        <v>157</v>
      </c>
      <c r="C28" s="323"/>
      <c r="D28" s="2">
        <v>5</v>
      </c>
      <c r="E28" s="3" t="s">
        <v>380</v>
      </c>
      <c r="F28" s="3">
        <v>5</v>
      </c>
    </row>
    <row r="29" spans="1:6" ht="33" customHeight="1" x14ac:dyDescent="0.3">
      <c r="A29" s="5">
        <v>16</v>
      </c>
      <c r="B29" s="322" t="s">
        <v>156</v>
      </c>
      <c r="C29" s="323"/>
      <c r="D29" s="2">
        <v>10</v>
      </c>
      <c r="E29" s="3" t="s">
        <v>380</v>
      </c>
      <c r="F29" s="2">
        <v>10</v>
      </c>
    </row>
    <row r="30" spans="1:6" ht="15" customHeight="1" x14ac:dyDescent="0.3">
      <c r="A30" s="5">
        <v>17</v>
      </c>
      <c r="B30" s="322" t="s">
        <v>155</v>
      </c>
      <c r="C30" s="323"/>
      <c r="D30" s="2">
        <v>5</v>
      </c>
      <c r="E30" s="3" t="s">
        <v>380</v>
      </c>
      <c r="F30" s="2">
        <v>5</v>
      </c>
    </row>
    <row r="31" spans="1:6" ht="15" customHeight="1" x14ac:dyDescent="0.3">
      <c r="A31" s="5">
        <v>18</v>
      </c>
      <c r="B31" s="322" t="s">
        <v>95</v>
      </c>
      <c r="C31" s="323"/>
      <c r="D31" s="2">
        <v>5</v>
      </c>
      <c r="E31" s="3" t="s">
        <v>380</v>
      </c>
      <c r="F31" s="2">
        <v>5</v>
      </c>
    </row>
    <row r="32" spans="1:6" ht="15" x14ac:dyDescent="0.3">
      <c r="A32" s="5">
        <v>19</v>
      </c>
      <c r="B32" s="322" t="s">
        <v>154</v>
      </c>
      <c r="C32" s="323"/>
      <c r="D32" s="2">
        <v>5</v>
      </c>
      <c r="E32" s="3" t="s">
        <v>380</v>
      </c>
      <c r="F32" s="2">
        <v>5</v>
      </c>
    </row>
    <row r="33" spans="1:6" ht="15" x14ac:dyDescent="0.3">
      <c r="A33" s="5">
        <v>20</v>
      </c>
      <c r="B33" s="322" t="s">
        <v>153</v>
      </c>
      <c r="C33" s="323"/>
      <c r="D33" s="2">
        <v>10</v>
      </c>
      <c r="E33" s="3" t="s">
        <v>380</v>
      </c>
      <c r="F33" s="3">
        <v>10</v>
      </c>
    </row>
    <row r="34" spans="1:6" ht="30" customHeight="1" x14ac:dyDescent="0.3">
      <c r="A34" s="5">
        <v>21</v>
      </c>
      <c r="B34" s="322" t="s">
        <v>152</v>
      </c>
      <c r="C34" s="323"/>
      <c r="D34" s="2">
        <v>10</v>
      </c>
      <c r="E34" s="3" t="s">
        <v>380</v>
      </c>
      <c r="F34" s="2">
        <v>10</v>
      </c>
    </row>
    <row r="35" spans="1:6" ht="15" x14ac:dyDescent="0.3">
      <c r="A35" s="5">
        <v>22</v>
      </c>
      <c r="B35" s="322" t="s">
        <v>151</v>
      </c>
      <c r="C35" s="323"/>
      <c r="D35" s="2">
        <v>5</v>
      </c>
      <c r="E35" s="3" t="s">
        <v>380</v>
      </c>
      <c r="F35" s="2">
        <v>5</v>
      </c>
    </row>
    <row r="36" spans="1:6" ht="42" customHeight="1" x14ac:dyDescent="0.3">
      <c r="A36" s="5">
        <v>23</v>
      </c>
      <c r="B36" s="322" t="s">
        <v>150</v>
      </c>
      <c r="C36" s="323"/>
      <c r="D36" s="2">
        <v>5</v>
      </c>
      <c r="E36" s="3" t="s">
        <v>380</v>
      </c>
      <c r="F36" s="2">
        <v>5</v>
      </c>
    </row>
    <row r="37" spans="1:6" ht="69" customHeight="1" x14ac:dyDescent="0.3">
      <c r="A37" s="5">
        <v>24</v>
      </c>
      <c r="B37" s="322" t="s">
        <v>149</v>
      </c>
      <c r="C37" s="323"/>
      <c r="D37" s="2">
        <v>10</v>
      </c>
      <c r="E37" s="3" t="s">
        <v>549</v>
      </c>
      <c r="F37" s="2">
        <v>5</v>
      </c>
    </row>
    <row r="38" spans="1:6" ht="15" x14ac:dyDescent="0.3">
      <c r="A38" s="5">
        <v>25</v>
      </c>
      <c r="B38" s="322" t="s">
        <v>148</v>
      </c>
      <c r="C38" s="323"/>
      <c r="D38" s="2">
        <v>5</v>
      </c>
      <c r="E38" s="3" t="s">
        <v>380</v>
      </c>
      <c r="F38" s="2">
        <v>5</v>
      </c>
    </row>
    <row r="39" spans="1:6" ht="15" x14ac:dyDescent="0.3">
      <c r="A39" s="5">
        <v>26</v>
      </c>
      <c r="B39" s="322" t="s">
        <v>78</v>
      </c>
      <c r="C39" s="323"/>
      <c r="D39" s="2">
        <v>10</v>
      </c>
      <c r="E39" s="3" t="s">
        <v>393</v>
      </c>
      <c r="F39" s="3">
        <v>0</v>
      </c>
    </row>
    <row r="40" spans="1:6" ht="15" customHeight="1" x14ac:dyDescent="0.3">
      <c r="A40" s="5">
        <v>27</v>
      </c>
      <c r="B40" s="322" t="s">
        <v>77</v>
      </c>
      <c r="C40" s="323"/>
      <c r="D40" s="2">
        <v>5</v>
      </c>
      <c r="E40" s="3" t="s">
        <v>380</v>
      </c>
      <c r="F40" s="2">
        <v>5</v>
      </c>
    </row>
    <row r="41" spans="1:6" ht="15" customHeight="1" x14ac:dyDescent="0.3">
      <c r="A41" s="5">
        <v>28</v>
      </c>
      <c r="B41" s="322" t="s">
        <v>147</v>
      </c>
      <c r="C41" s="323"/>
      <c r="D41" s="2">
        <v>10</v>
      </c>
      <c r="E41" s="3" t="s">
        <v>380</v>
      </c>
      <c r="F41" s="2">
        <v>10</v>
      </c>
    </row>
    <row r="42" spans="1:6" ht="45" x14ac:dyDescent="0.3">
      <c r="A42" s="5">
        <v>29</v>
      </c>
      <c r="B42" s="322" t="s">
        <v>146</v>
      </c>
      <c r="C42" s="323"/>
      <c r="D42" s="2">
        <v>10</v>
      </c>
      <c r="E42" s="3" t="s">
        <v>550</v>
      </c>
      <c r="F42" s="2">
        <v>5</v>
      </c>
    </row>
    <row r="43" spans="1:6" ht="105" x14ac:dyDescent="0.3">
      <c r="A43" s="5">
        <v>30</v>
      </c>
      <c r="B43" s="322" t="s">
        <v>145</v>
      </c>
      <c r="C43" s="323"/>
      <c r="D43" s="2">
        <v>10</v>
      </c>
      <c r="E43" s="3" t="s">
        <v>413</v>
      </c>
      <c r="F43" s="3">
        <v>5</v>
      </c>
    </row>
    <row r="44" spans="1:6" ht="15" x14ac:dyDescent="0.3">
      <c r="A44" s="5">
        <v>31</v>
      </c>
      <c r="B44" s="322" t="s">
        <v>144</v>
      </c>
      <c r="C44" s="323"/>
      <c r="D44" s="2">
        <v>10</v>
      </c>
      <c r="E44" s="3" t="s">
        <v>380</v>
      </c>
      <c r="F44" s="3">
        <v>10</v>
      </c>
    </row>
    <row r="45" spans="1:6" ht="45" x14ac:dyDescent="0.3">
      <c r="A45" s="5">
        <v>32</v>
      </c>
      <c r="B45" s="322" t="s">
        <v>143</v>
      </c>
      <c r="C45" s="323"/>
      <c r="D45" s="2">
        <v>10</v>
      </c>
      <c r="E45" s="3" t="s">
        <v>551</v>
      </c>
      <c r="F45" s="3">
        <v>5</v>
      </c>
    </row>
    <row r="46" spans="1:6" ht="61.95" customHeight="1" x14ac:dyDescent="0.3">
      <c r="A46" s="5">
        <v>33</v>
      </c>
      <c r="B46" s="322" t="s">
        <v>142</v>
      </c>
      <c r="C46" s="323"/>
      <c r="D46" s="2">
        <v>10</v>
      </c>
      <c r="E46" s="3" t="s">
        <v>414</v>
      </c>
      <c r="F46" s="3">
        <v>5</v>
      </c>
    </row>
    <row r="47" spans="1:6" ht="45" x14ac:dyDescent="0.3">
      <c r="A47" s="5">
        <v>34</v>
      </c>
      <c r="B47" s="322" t="s">
        <v>141</v>
      </c>
      <c r="C47" s="323"/>
      <c r="D47" s="2">
        <v>5</v>
      </c>
      <c r="E47" s="3" t="s">
        <v>552</v>
      </c>
      <c r="F47" s="3">
        <v>2.5</v>
      </c>
    </row>
    <row r="48" spans="1:6" ht="17.25" customHeight="1" x14ac:dyDescent="0.3">
      <c r="A48" s="5">
        <v>35</v>
      </c>
      <c r="B48" s="322" t="s">
        <v>140</v>
      </c>
      <c r="C48" s="323"/>
      <c r="D48" s="2">
        <v>5</v>
      </c>
      <c r="E48" s="3" t="s">
        <v>380</v>
      </c>
      <c r="F48" s="2">
        <v>5</v>
      </c>
    </row>
    <row r="49" spans="1:6" ht="15" x14ac:dyDescent="0.3">
      <c r="A49" s="5">
        <v>36</v>
      </c>
      <c r="B49" s="322" t="s">
        <v>139</v>
      </c>
      <c r="C49" s="323"/>
      <c r="D49" s="2">
        <v>5</v>
      </c>
      <c r="E49" s="3" t="s">
        <v>380</v>
      </c>
      <c r="F49" s="2">
        <v>5</v>
      </c>
    </row>
    <row r="50" spans="1:6" ht="15.6" thickBot="1" x14ac:dyDescent="0.35">
      <c r="A50" s="5">
        <v>37</v>
      </c>
      <c r="B50" s="322" t="s">
        <v>138</v>
      </c>
      <c r="C50" s="323"/>
      <c r="D50" s="2">
        <v>5</v>
      </c>
      <c r="E50" s="3" t="s">
        <v>380</v>
      </c>
      <c r="F50" s="2">
        <v>5</v>
      </c>
    </row>
    <row r="51" spans="1:6" ht="16.2" thickBot="1" x14ac:dyDescent="0.35">
      <c r="B51" s="334" t="s">
        <v>373</v>
      </c>
      <c r="C51" s="335"/>
      <c r="D51" s="50">
        <f>SUM(D14:D50)</f>
        <v>250</v>
      </c>
      <c r="E51" s="50" t="s">
        <v>28</v>
      </c>
      <c r="F51" s="50">
        <f>SUM(F14:F50)</f>
        <v>212.5</v>
      </c>
    </row>
  </sheetData>
  <sheetProtection algorithmName="SHA-512" hashValue="VvrK8hefMyUYmJ6tjD/Ge1zkKgRDSb/dIGpp/yVMDkKA7ZpJCPmOyTVwfkvwaGFcCKMBhfjkZc9VNjeIKRMyuA==" saltValue="Z+MZBaHjSv6zlE0a5iP4Cg==" spinCount="100000" sheet="1" objects="1" scenarios="1" selectLockedCells="1" selectUnlockedCells="1"/>
  <mergeCells count="56">
    <mergeCell ref="B16:C16"/>
    <mergeCell ref="B17:C17"/>
    <mergeCell ref="A8:B8"/>
    <mergeCell ref="A5:B5"/>
    <mergeCell ref="A6:B6"/>
    <mergeCell ref="A7:B7"/>
    <mergeCell ref="B14:C14"/>
    <mergeCell ref="C5:D5"/>
    <mergeCell ref="B50:C50"/>
    <mergeCell ref="A12:A13"/>
    <mergeCell ref="B12:C13"/>
    <mergeCell ref="B40:C40"/>
    <mergeCell ref="B41:C41"/>
    <mergeCell ref="B42:C42"/>
    <mergeCell ref="B43:C43"/>
    <mergeCell ref="B44:C44"/>
    <mergeCell ref="B45:C45"/>
    <mergeCell ref="B34:C34"/>
    <mergeCell ref="B35:C35"/>
    <mergeCell ref="B36:C36"/>
    <mergeCell ref="B37:C37"/>
    <mergeCell ref="B21:C21"/>
    <mergeCell ref="B25:C25"/>
    <mergeCell ref="B26:C26"/>
    <mergeCell ref="B51:C51"/>
    <mergeCell ref="E12:F13"/>
    <mergeCell ref="D12:D13"/>
    <mergeCell ref="B46:C46"/>
    <mergeCell ref="B47:C47"/>
    <mergeCell ref="B48:C48"/>
    <mergeCell ref="B28:C28"/>
    <mergeCell ref="B29:C29"/>
    <mergeCell ref="B30:C30"/>
    <mergeCell ref="B31:C31"/>
    <mergeCell ref="B32:C32"/>
    <mergeCell ref="B33:C33"/>
    <mergeCell ref="B22:C22"/>
    <mergeCell ref="B18:C18"/>
    <mergeCell ref="B19:C19"/>
    <mergeCell ref="B20:C20"/>
    <mergeCell ref="B23:C23"/>
    <mergeCell ref="B24:C24"/>
    <mergeCell ref="B49:C49"/>
    <mergeCell ref="E8:F8"/>
    <mergeCell ref="E4:F4"/>
    <mergeCell ref="E5:F5"/>
    <mergeCell ref="E6:F6"/>
    <mergeCell ref="E7:F7"/>
    <mergeCell ref="B38:C38"/>
    <mergeCell ref="B39:C39"/>
    <mergeCell ref="B27:C27"/>
    <mergeCell ref="A4:D4"/>
    <mergeCell ref="C6:D6"/>
    <mergeCell ref="C7:D7"/>
    <mergeCell ref="C8:D8"/>
    <mergeCell ref="B15:C15"/>
  </mergeCells>
  <pageMargins left="0.7" right="0.7" top="1.3149999999999999"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73"/>
  <sheetViews>
    <sheetView view="pageBreakPreview" topLeftCell="B1" zoomScale="86" zoomScaleNormal="100" zoomScaleSheetLayoutView="86" workbookViewId="0">
      <selection activeCell="C12" sqref="C12:D12"/>
    </sheetView>
  </sheetViews>
  <sheetFormatPr baseColWidth="10" defaultRowHeight="14.4" x14ac:dyDescent="0.3"/>
  <cols>
    <col min="1" max="1" width="6.6640625" bestFit="1" customWidth="1"/>
    <col min="2" max="2" width="27.33203125" customWidth="1"/>
    <col min="3" max="3" width="72" customWidth="1"/>
    <col min="4" max="4" width="16" customWidth="1"/>
    <col min="5" max="5" width="20" customWidth="1"/>
    <col min="6" max="6" width="14.33203125" customWidth="1"/>
  </cols>
  <sheetData>
    <row r="3" spans="1:6" ht="15" thickBot="1" x14ac:dyDescent="0.35"/>
    <row r="4" spans="1:6" ht="61.5" customHeight="1" thickBot="1" x14ac:dyDescent="0.35">
      <c r="A4" s="346" t="s">
        <v>289</v>
      </c>
      <c r="B4" s="347"/>
      <c r="C4" s="347"/>
      <c r="D4" s="348"/>
      <c r="E4" s="277" t="s">
        <v>433</v>
      </c>
      <c r="F4" s="278"/>
    </row>
    <row r="5" spans="1:6" ht="46.5" customHeight="1" thickTop="1" thickBot="1" x14ac:dyDescent="0.35">
      <c r="A5" s="353" t="s">
        <v>25</v>
      </c>
      <c r="B5" s="353"/>
      <c r="C5" s="356" t="s">
        <v>24</v>
      </c>
      <c r="D5" s="357"/>
      <c r="E5" s="285" t="s">
        <v>378</v>
      </c>
      <c r="F5" s="285"/>
    </row>
    <row r="6" spans="1:6" ht="15.75" customHeight="1" thickTop="1" thickBot="1" x14ac:dyDescent="0.35">
      <c r="A6" s="349" t="s">
        <v>300</v>
      </c>
      <c r="B6" s="350"/>
      <c r="C6" s="358" t="s">
        <v>23</v>
      </c>
      <c r="D6" s="359"/>
      <c r="E6" s="285" t="s">
        <v>378</v>
      </c>
      <c r="F6" s="285"/>
    </row>
    <row r="7" spans="1:6" ht="28.5" customHeight="1" thickBot="1" x14ac:dyDescent="0.35">
      <c r="A7" s="349"/>
      <c r="B7" s="350"/>
      <c r="C7" s="340" t="s">
        <v>22</v>
      </c>
      <c r="D7" s="341"/>
      <c r="E7" s="285"/>
      <c r="F7" s="285"/>
    </row>
    <row r="8" spans="1:6" ht="15" thickBot="1" x14ac:dyDescent="0.35">
      <c r="A8" s="349"/>
      <c r="B8" s="350"/>
      <c r="C8" s="340" t="s">
        <v>21</v>
      </c>
      <c r="D8" s="341"/>
      <c r="E8" s="285"/>
      <c r="F8" s="285"/>
    </row>
    <row r="9" spans="1:6" ht="28.5" customHeight="1" thickBot="1" x14ac:dyDescent="0.35">
      <c r="A9" s="349"/>
      <c r="B9" s="350"/>
      <c r="C9" s="340" t="s">
        <v>20</v>
      </c>
      <c r="D9" s="341"/>
      <c r="E9" s="285"/>
      <c r="F9" s="285"/>
    </row>
    <row r="10" spans="1:6" ht="28.5" customHeight="1" thickBot="1" x14ac:dyDescent="0.35">
      <c r="A10" s="349"/>
      <c r="B10" s="350"/>
      <c r="C10" s="340" t="s">
        <v>19</v>
      </c>
      <c r="D10" s="341"/>
      <c r="E10" s="285"/>
      <c r="F10" s="285"/>
    </row>
    <row r="11" spans="1:6" ht="28.5" customHeight="1" thickBot="1" x14ac:dyDescent="0.35">
      <c r="A11" s="349"/>
      <c r="B11" s="350"/>
      <c r="C11" s="340" t="s">
        <v>290</v>
      </c>
      <c r="D11" s="341"/>
      <c r="E11" s="285"/>
      <c r="F11" s="285"/>
    </row>
    <row r="12" spans="1:6" ht="15" thickBot="1" x14ac:dyDescent="0.35">
      <c r="A12" s="349"/>
      <c r="B12" s="350"/>
      <c r="C12" s="340" t="s">
        <v>537</v>
      </c>
      <c r="D12" s="341"/>
      <c r="E12" s="285"/>
      <c r="F12" s="285"/>
    </row>
    <row r="13" spans="1:6" ht="15" thickBot="1" x14ac:dyDescent="0.35">
      <c r="A13" s="349"/>
      <c r="B13" s="350"/>
      <c r="C13" s="340" t="s">
        <v>18</v>
      </c>
      <c r="D13" s="341"/>
      <c r="E13" s="285"/>
      <c r="F13" s="285"/>
    </row>
    <row r="14" spans="1:6" ht="15" thickBot="1" x14ac:dyDescent="0.35">
      <c r="A14" s="349"/>
      <c r="B14" s="350"/>
      <c r="C14" s="340" t="s">
        <v>17</v>
      </c>
      <c r="D14" s="341"/>
      <c r="E14" s="285"/>
      <c r="F14" s="285"/>
    </row>
    <row r="15" spans="1:6" ht="15" thickBot="1" x14ac:dyDescent="0.35">
      <c r="A15" s="349"/>
      <c r="B15" s="350"/>
      <c r="C15" s="340" t="s">
        <v>16</v>
      </c>
      <c r="D15" s="341"/>
      <c r="E15" s="285"/>
      <c r="F15" s="285"/>
    </row>
    <row r="16" spans="1:6" ht="15" thickBot="1" x14ac:dyDescent="0.35">
      <c r="A16" s="349"/>
      <c r="B16" s="350"/>
      <c r="C16" s="340" t="s">
        <v>15</v>
      </c>
      <c r="D16" s="341"/>
      <c r="E16" s="285"/>
      <c r="F16" s="285"/>
    </row>
    <row r="17" spans="1:6" ht="15" thickBot="1" x14ac:dyDescent="0.35">
      <c r="A17" s="349"/>
      <c r="B17" s="350"/>
      <c r="C17" s="340" t="s">
        <v>14</v>
      </c>
      <c r="D17" s="341"/>
      <c r="E17" s="285"/>
      <c r="F17" s="285"/>
    </row>
    <row r="18" spans="1:6" ht="15" thickBot="1" x14ac:dyDescent="0.35">
      <c r="A18" s="349"/>
      <c r="B18" s="350"/>
      <c r="C18" s="340" t="s">
        <v>13</v>
      </c>
      <c r="D18" s="341"/>
      <c r="E18" s="285"/>
      <c r="F18" s="285"/>
    </row>
    <row r="19" spans="1:6" ht="15" thickBot="1" x14ac:dyDescent="0.35">
      <c r="A19" s="349"/>
      <c r="B19" s="350"/>
      <c r="C19" s="340" t="s">
        <v>12</v>
      </c>
      <c r="D19" s="341"/>
      <c r="E19" s="285"/>
      <c r="F19" s="285"/>
    </row>
    <row r="20" spans="1:6" ht="15" thickBot="1" x14ac:dyDescent="0.35">
      <c r="A20" s="349"/>
      <c r="B20" s="350"/>
      <c r="C20" s="340" t="s">
        <v>11</v>
      </c>
      <c r="D20" s="341"/>
      <c r="E20" s="285"/>
      <c r="F20" s="285"/>
    </row>
    <row r="21" spans="1:6" ht="15" thickBot="1" x14ac:dyDescent="0.35">
      <c r="A21" s="349"/>
      <c r="B21" s="350"/>
      <c r="C21" s="340" t="s">
        <v>10</v>
      </c>
      <c r="D21" s="341"/>
      <c r="E21" s="285"/>
      <c r="F21" s="285"/>
    </row>
    <row r="22" spans="1:6" ht="15" thickBot="1" x14ac:dyDescent="0.35">
      <c r="A22" s="349"/>
      <c r="B22" s="350"/>
      <c r="C22" s="340" t="s">
        <v>9</v>
      </c>
      <c r="D22" s="341"/>
      <c r="E22" s="285"/>
      <c r="F22" s="285"/>
    </row>
    <row r="23" spans="1:6" ht="15" thickBot="1" x14ac:dyDescent="0.35">
      <c r="A23" s="349"/>
      <c r="B23" s="350"/>
      <c r="C23" s="340" t="s">
        <v>8</v>
      </c>
      <c r="D23" s="341"/>
      <c r="E23" s="285"/>
      <c r="F23" s="285"/>
    </row>
    <row r="24" spans="1:6" ht="15" thickBot="1" x14ac:dyDescent="0.35">
      <c r="A24" s="349"/>
      <c r="B24" s="350"/>
      <c r="C24" s="340" t="s">
        <v>7</v>
      </c>
      <c r="D24" s="341"/>
      <c r="E24" s="285"/>
      <c r="F24" s="285"/>
    </row>
    <row r="25" spans="1:6" ht="28.5" customHeight="1" thickBot="1" x14ac:dyDescent="0.35">
      <c r="A25" s="349"/>
      <c r="B25" s="350"/>
      <c r="C25" s="340" t="s">
        <v>291</v>
      </c>
      <c r="D25" s="341"/>
      <c r="E25" s="285"/>
      <c r="F25" s="285"/>
    </row>
    <row r="26" spans="1:6" ht="15" thickBot="1" x14ac:dyDescent="0.35">
      <c r="A26" s="349"/>
      <c r="B26" s="350"/>
      <c r="C26" s="340" t="s">
        <v>6</v>
      </c>
      <c r="D26" s="341"/>
      <c r="E26" s="285"/>
      <c r="F26" s="285"/>
    </row>
    <row r="27" spans="1:6" ht="28.5" customHeight="1" thickBot="1" x14ac:dyDescent="0.35">
      <c r="A27" s="349"/>
      <c r="B27" s="350"/>
      <c r="C27" s="340" t="s">
        <v>5</v>
      </c>
      <c r="D27" s="341"/>
      <c r="E27" s="285"/>
      <c r="F27" s="285"/>
    </row>
    <row r="28" spans="1:6" ht="15" thickBot="1" x14ac:dyDescent="0.35">
      <c r="A28" s="349"/>
      <c r="B28" s="350"/>
      <c r="C28" s="340" t="s">
        <v>4</v>
      </c>
      <c r="D28" s="341"/>
      <c r="E28" s="285"/>
      <c r="F28" s="285"/>
    </row>
    <row r="29" spans="1:6" ht="28.5" customHeight="1" thickBot="1" x14ac:dyDescent="0.35">
      <c r="A29" s="349"/>
      <c r="B29" s="350"/>
      <c r="C29" s="340" t="s">
        <v>3</v>
      </c>
      <c r="D29" s="341"/>
      <c r="E29" s="285"/>
      <c r="F29" s="285"/>
    </row>
    <row r="30" spans="1:6" ht="15" thickBot="1" x14ac:dyDescent="0.35">
      <c r="A30" s="349"/>
      <c r="B30" s="350"/>
      <c r="C30" s="340" t="s">
        <v>2</v>
      </c>
      <c r="D30" s="341"/>
      <c r="E30" s="285"/>
      <c r="F30" s="285"/>
    </row>
    <row r="31" spans="1:6" ht="15" thickBot="1" x14ac:dyDescent="0.35">
      <c r="A31" s="349"/>
      <c r="B31" s="350"/>
      <c r="C31" s="340" t="s">
        <v>1</v>
      </c>
      <c r="D31" s="341"/>
      <c r="E31" s="285"/>
      <c r="F31" s="285"/>
    </row>
    <row r="32" spans="1:6" ht="15" thickBot="1" x14ac:dyDescent="0.35">
      <c r="A32" s="351"/>
      <c r="B32" s="352"/>
      <c r="C32" s="342" t="s">
        <v>0</v>
      </c>
      <c r="D32" s="343"/>
      <c r="E32" s="285"/>
      <c r="F32" s="285"/>
    </row>
    <row r="33" spans="1:6" ht="46.5" customHeight="1" thickTop="1" thickBot="1" x14ac:dyDescent="0.35">
      <c r="A33" s="270" t="s">
        <v>264</v>
      </c>
      <c r="B33" s="270"/>
      <c r="C33" s="344" t="s">
        <v>293</v>
      </c>
      <c r="D33" s="345"/>
    </row>
    <row r="34" spans="1:6" ht="15.6" x14ac:dyDescent="0.3">
      <c r="A34" s="23"/>
      <c r="B34" s="23"/>
      <c r="C34" s="30"/>
    </row>
    <row r="35" spans="1:6" ht="16.2" thickBot="1" x14ac:dyDescent="0.35">
      <c r="A35" s="22"/>
      <c r="B35" s="22"/>
      <c r="C35" s="21"/>
    </row>
    <row r="36" spans="1:6" ht="15.75" customHeight="1" thickBot="1" x14ac:dyDescent="0.35">
      <c r="A36" s="253" t="s">
        <v>239</v>
      </c>
      <c r="B36" s="263" t="s">
        <v>232</v>
      </c>
      <c r="C36" s="264"/>
      <c r="D36" s="253" t="s">
        <v>231</v>
      </c>
      <c r="E36" s="273" t="s">
        <v>433</v>
      </c>
      <c r="F36" s="274"/>
    </row>
    <row r="37" spans="1:6" ht="48.75" customHeight="1" thickBot="1" x14ac:dyDescent="0.35">
      <c r="A37" s="253"/>
      <c r="B37" s="265"/>
      <c r="C37" s="266"/>
      <c r="D37" s="253"/>
      <c r="E37" s="275"/>
      <c r="F37" s="276"/>
    </row>
    <row r="38" spans="1:6" ht="54.6" customHeight="1" x14ac:dyDescent="0.3">
      <c r="A38" s="4">
        <v>1</v>
      </c>
      <c r="B38" s="354" t="s">
        <v>71</v>
      </c>
      <c r="C38" s="355"/>
      <c r="D38" s="2">
        <v>7</v>
      </c>
      <c r="E38" s="27" t="s">
        <v>538</v>
      </c>
      <c r="F38" s="27">
        <v>3.5</v>
      </c>
    </row>
    <row r="39" spans="1:6" ht="15.6" x14ac:dyDescent="0.3">
      <c r="A39" s="4">
        <v>2</v>
      </c>
      <c r="B39" s="281" t="s">
        <v>70</v>
      </c>
      <c r="C39" s="282"/>
      <c r="D39" s="2">
        <v>8</v>
      </c>
      <c r="E39" s="3" t="s">
        <v>392</v>
      </c>
      <c r="F39" s="3">
        <v>8</v>
      </c>
    </row>
    <row r="40" spans="1:6" ht="38.25" customHeight="1" x14ac:dyDescent="0.3">
      <c r="A40" s="4">
        <v>3</v>
      </c>
      <c r="B40" s="281" t="s">
        <v>69</v>
      </c>
      <c r="C40" s="282"/>
      <c r="D40" s="2">
        <v>7</v>
      </c>
      <c r="E40" s="3" t="s">
        <v>392</v>
      </c>
      <c r="F40" s="3">
        <v>7</v>
      </c>
    </row>
    <row r="41" spans="1:6" ht="15.6" x14ac:dyDescent="0.3">
      <c r="A41" s="4">
        <v>4</v>
      </c>
      <c r="B41" s="281" t="s">
        <v>68</v>
      </c>
      <c r="C41" s="282"/>
      <c r="D41" s="2">
        <v>7</v>
      </c>
      <c r="E41" s="3" t="s">
        <v>393</v>
      </c>
      <c r="F41" s="3">
        <v>0</v>
      </c>
    </row>
    <row r="42" spans="1:6" ht="15.6" x14ac:dyDescent="0.3">
      <c r="A42" s="4">
        <v>5</v>
      </c>
      <c r="B42" s="281" t="s">
        <v>67</v>
      </c>
      <c r="C42" s="282"/>
      <c r="D42" s="2">
        <v>7</v>
      </c>
      <c r="E42" s="3" t="s">
        <v>392</v>
      </c>
      <c r="F42" s="3">
        <v>7</v>
      </c>
    </row>
    <row r="43" spans="1:6" ht="15.6" x14ac:dyDescent="0.3">
      <c r="A43" s="4">
        <v>6</v>
      </c>
      <c r="B43" s="281" t="s">
        <v>66</v>
      </c>
      <c r="C43" s="282"/>
      <c r="D43" s="2">
        <v>7</v>
      </c>
      <c r="E43" s="3" t="s">
        <v>393</v>
      </c>
      <c r="F43" s="3">
        <v>0</v>
      </c>
    </row>
    <row r="44" spans="1:6" ht="15.6" x14ac:dyDescent="0.3">
      <c r="A44" s="4">
        <v>7</v>
      </c>
      <c r="B44" s="281" t="s">
        <v>54</v>
      </c>
      <c r="C44" s="282"/>
      <c r="D44" s="2">
        <v>7</v>
      </c>
      <c r="E44" s="3" t="s">
        <v>393</v>
      </c>
      <c r="F44" s="3">
        <v>0</v>
      </c>
    </row>
    <row r="45" spans="1:6" ht="15.75" customHeight="1" x14ac:dyDescent="0.3">
      <c r="A45" s="4">
        <v>8</v>
      </c>
      <c r="B45" s="281" t="s">
        <v>292</v>
      </c>
      <c r="C45" s="282"/>
      <c r="D45" s="2">
        <v>8</v>
      </c>
      <c r="E45" s="3" t="s">
        <v>393</v>
      </c>
      <c r="F45" s="3">
        <v>0</v>
      </c>
    </row>
    <row r="46" spans="1:6" ht="15.6" x14ac:dyDescent="0.3">
      <c r="A46" s="4">
        <v>9</v>
      </c>
      <c r="B46" s="281" t="s">
        <v>65</v>
      </c>
      <c r="C46" s="282"/>
      <c r="D46" s="2">
        <v>7</v>
      </c>
      <c r="E46" s="3" t="s">
        <v>393</v>
      </c>
      <c r="F46" s="3">
        <v>0</v>
      </c>
    </row>
    <row r="47" spans="1:6" ht="15.6" x14ac:dyDescent="0.3">
      <c r="A47" s="4">
        <v>10</v>
      </c>
      <c r="B47" s="281" t="s">
        <v>64</v>
      </c>
      <c r="C47" s="282"/>
      <c r="D47" s="2">
        <v>8</v>
      </c>
      <c r="E47" s="3" t="s">
        <v>393</v>
      </c>
      <c r="F47" s="3">
        <v>0</v>
      </c>
    </row>
    <row r="48" spans="1:6" ht="15.6" x14ac:dyDescent="0.3">
      <c r="A48" s="4">
        <v>11</v>
      </c>
      <c r="B48" s="281" t="s">
        <v>63</v>
      </c>
      <c r="C48" s="282"/>
      <c r="D48" s="2">
        <v>8</v>
      </c>
      <c r="E48" s="3" t="s">
        <v>393</v>
      </c>
      <c r="F48" s="3">
        <v>0</v>
      </c>
    </row>
    <row r="49" spans="1:6" ht="15.6" x14ac:dyDescent="0.3">
      <c r="A49" s="4">
        <v>12</v>
      </c>
      <c r="B49" s="281" t="s">
        <v>42</v>
      </c>
      <c r="C49" s="282"/>
      <c r="D49" s="2">
        <v>7</v>
      </c>
      <c r="E49" s="3" t="s">
        <v>393</v>
      </c>
      <c r="F49" s="3">
        <v>0</v>
      </c>
    </row>
    <row r="50" spans="1:6" ht="15.6" x14ac:dyDescent="0.3">
      <c r="A50" s="4">
        <v>13</v>
      </c>
      <c r="B50" s="281" t="s">
        <v>62</v>
      </c>
      <c r="C50" s="282"/>
      <c r="D50" s="2">
        <v>7</v>
      </c>
      <c r="E50" s="3" t="s">
        <v>393</v>
      </c>
      <c r="F50" s="3">
        <v>0</v>
      </c>
    </row>
    <row r="51" spans="1:6" ht="15.6" x14ac:dyDescent="0.3">
      <c r="A51" s="4">
        <v>14</v>
      </c>
      <c r="B51" s="281" t="s">
        <v>61</v>
      </c>
      <c r="C51" s="282"/>
      <c r="D51" s="2">
        <v>7</v>
      </c>
      <c r="E51" s="3" t="s">
        <v>380</v>
      </c>
      <c r="F51" s="3">
        <v>7</v>
      </c>
    </row>
    <row r="52" spans="1:6" ht="49.95" customHeight="1" x14ac:dyDescent="0.3">
      <c r="A52" s="4">
        <v>15</v>
      </c>
      <c r="B52" s="296" t="s">
        <v>60</v>
      </c>
      <c r="C52" s="297"/>
      <c r="D52" s="179">
        <v>7</v>
      </c>
      <c r="E52" s="41" t="s">
        <v>539</v>
      </c>
      <c r="F52" s="41">
        <v>3.5</v>
      </c>
    </row>
    <row r="53" spans="1:6" ht="15.6" x14ac:dyDescent="0.3">
      <c r="A53" s="4">
        <v>16</v>
      </c>
      <c r="B53" s="281" t="s">
        <v>59</v>
      </c>
      <c r="C53" s="282"/>
      <c r="D53" s="2">
        <v>7</v>
      </c>
      <c r="E53" s="3" t="s">
        <v>393</v>
      </c>
      <c r="F53" s="3">
        <v>0</v>
      </c>
    </row>
    <row r="54" spans="1:6" ht="15.6" x14ac:dyDescent="0.3">
      <c r="A54" s="4">
        <v>17</v>
      </c>
      <c r="B54" s="281" t="s">
        <v>185</v>
      </c>
      <c r="C54" s="282"/>
      <c r="D54" s="2">
        <v>7</v>
      </c>
      <c r="E54" s="3" t="s">
        <v>393</v>
      </c>
      <c r="F54" s="3">
        <v>0</v>
      </c>
    </row>
    <row r="55" spans="1:6" ht="15.6" x14ac:dyDescent="0.3">
      <c r="A55" s="4">
        <v>18</v>
      </c>
      <c r="B55" s="281" t="s">
        <v>58</v>
      </c>
      <c r="C55" s="282"/>
      <c r="D55" s="2">
        <v>7</v>
      </c>
      <c r="E55" s="3" t="s">
        <v>392</v>
      </c>
      <c r="F55" s="3">
        <v>7</v>
      </c>
    </row>
    <row r="56" spans="1:6" ht="15.6" x14ac:dyDescent="0.3">
      <c r="A56" s="4">
        <v>19</v>
      </c>
      <c r="B56" s="281" t="s">
        <v>57</v>
      </c>
      <c r="C56" s="282"/>
      <c r="D56" s="2">
        <v>7</v>
      </c>
      <c r="E56" s="3" t="s">
        <v>392</v>
      </c>
      <c r="F56" s="3">
        <v>7</v>
      </c>
    </row>
    <row r="57" spans="1:6" ht="15.6" x14ac:dyDescent="0.3">
      <c r="A57" s="4">
        <v>20</v>
      </c>
      <c r="B57" s="281" t="s">
        <v>56</v>
      </c>
      <c r="C57" s="282"/>
      <c r="D57" s="2">
        <v>7</v>
      </c>
      <c r="E57" s="3" t="s">
        <v>393</v>
      </c>
      <c r="F57" s="3">
        <v>0</v>
      </c>
    </row>
    <row r="58" spans="1:6" ht="15.6" x14ac:dyDescent="0.3">
      <c r="A58" s="4">
        <v>21</v>
      </c>
      <c r="B58" s="281" t="s">
        <v>55</v>
      </c>
      <c r="C58" s="282"/>
      <c r="D58" s="2">
        <v>7</v>
      </c>
      <c r="E58" s="3" t="s">
        <v>393</v>
      </c>
      <c r="F58" s="3">
        <v>0</v>
      </c>
    </row>
    <row r="59" spans="1:6" ht="30" x14ac:dyDescent="0.3">
      <c r="A59" s="4">
        <v>22</v>
      </c>
      <c r="B59" s="281" t="s">
        <v>54</v>
      </c>
      <c r="C59" s="282"/>
      <c r="D59" s="2">
        <v>7</v>
      </c>
      <c r="E59" s="3" t="s">
        <v>540</v>
      </c>
      <c r="F59" s="3">
        <v>3.5</v>
      </c>
    </row>
    <row r="60" spans="1:6" ht="30" x14ac:dyDescent="0.3">
      <c r="A60" s="4">
        <v>23</v>
      </c>
      <c r="B60" s="281" t="s">
        <v>53</v>
      </c>
      <c r="C60" s="282"/>
      <c r="D60" s="2">
        <v>7</v>
      </c>
      <c r="E60" s="3" t="s">
        <v>407</v>
      </c>
      <c r="F60" s="3">
        <v>7</v>
      </c>
    </row>
    <row r="61" spans="1:6" ht="15.6" x14ac:dyDescent="0.3">
      <c r="A61" s="4">
        <v>24</v>
      </c>
      <c r="B61" s="296" t="s">
        <v>52</v>
      </c>
      <c r="C61" s="297"/>
      <c r="D61" s="179">
        <v>7</v>
      </c>
      <c r="E61" s="41" t="s">
        <v>393</v>
      </c>
      <c r="F61" s="41">
        <v>0</v>
      </c>
    </row>
    <row r="62" spans="1:6" ht="15.6" x14ac:dyDescent="0.3">
      <c r="A62" s="4">
        <v>25</v>
      </c>
      <c r="B62" s="296" t="s">
        <v>51</v>
      </c>
      <c r="C62" s="297"/>
      <c r="D62" s="179">
        <v>7</v>
      </c>
      <c r="E62" s="180">
        <v>0.5</v>
      </c>
      <c r="F62" s="41">
        <v>3.5</v>
      </c>
    </row>
    <row r="63" spans="1:6" ht="64.95" customHeight="1" x14ac:dyDescent="0.3">
      <c r="A63" s="4">
        <v>26</v>
      </c>
      <c r="B63" s="281" t="s">
        <v>50</v>
      </c>
      <c r="C63" s="282"/>
      <c r="D63" s="2">
        <v>7</v>
      </c>
      <c r="E63" s="3" t="s">
        <v>541</v>
      </c>
      <c r="F63" s="3">
        <v>3.5</v>
      </c>
    </row>
    <row r="64" spans="1:6" ht="15.6" x14ac:dyDescent="0.3">
      <c r="A64" s="4">
        <v>27</v>
      </c>
      <c r="B64" s="281" t="s">
        <v>49</v>
      </c>
      <c r="C64" s="282"/>
      <c r="D64" s="2">
        <v>7</v>
      </c>
      <c r="E64" s="3" t="s">
        <v>393</v>
      </c>
      <c r="F64" s="3">
        <v>0</v>
      </c>
    </row>
    <row r="65" spans="1:6" ht="15.6" x14ac:dyDescent="0.3">
      <c r="A65" s="4">
        <v>28</v>
      </c>
      <c r="B65" s="281" t="s">
        <v>48</v>
      </c>
      <c r="C65" s="282"/>
      <c r="D65" s="2">
        <v>7</v>
      </c>
      <c r="E65" s="3" t="s">
        <v>393</v>
      </c>
      <c r="F65" s="3">
        <v>0</v>
      </c>
    </row>
    <row r="66" spans="1:6" ht="45" x14ac:dyDescent="0.3">
      <c r="A66" s="4">
        <v>29</v>
      </c>
      <c r="B66" s="281" t="s">
        <v>47</v>
      </c>
      <c r="C66" s="282"/>
      <c r="D66" s="2">
        <v>7</v>
      </c>
      <c r="E66" s="3" t="s">
        <v>408</v>
      </c>
      <c r="F66" s="3">
        <v>3.5</v>
      </c>
    </row>
    <row r="67" spans="1:6" ht="30" x14ac:dyDescent="0.3">
      <c r="A67" s="4">
        <v>30</v>
      </c>
      <c r="B67" s="281" t="s">
        <v>46</v>
      </c>
      <c r="C67" s="282"/>
      <c r="D67" s="2">
        <v>7</v>
      </c>
      <c r="E67" s="3" t="s">
        <v>542</v>
      </c>
      <c r="F67" s="3">
        <v>3.5</v>
      </c>
    </row>
    <row r="68" spans="1:6" ht="15.6" x14ac:dyDescent="0.3">
      <c r="A68" s="4">
        <v>31</v>
      </c>
      <c r="B68" s="281" t="s">
        <v>45</v>
      </c>
      <c r="C68" s="282"/>
      <c r="D68" s="2">
        <v>7</v>
      </c>
      <c r="E68" s="3" t="s">
        <v>380</v>
      </c>
      <c r="F68" s="3">
        <v>7</v>
      </c>
    </row>
    <row r="69" spans="1:6" ht="15.6" x14ac:dyDescent="0.3">
      <c r="A69" s="4">
        <v>32</v>
      </c>
      <c r="B69" s="281" t="s">
        <v>44</v>
      </c>
      <c r="C69" s="282"/>
      <c r="D69" s="2">
        <v>7</v>
      </c>
      <c r="E69" s="3" t="s">
        <v>380</v>
      </c>
      <c r="F69" s="3">
        <v>7</v>
      </c>
    </row>
    <row r="70" spans="1:6" ht="15.75" customHeight="1" x14ac:dyDescent="0.3">
      <c r="A70" s="4">
        <v>33</v>
      </c>
      <c r="B70" s="281" t="s">
        <v>43</v>
      </c>
      <c r="C70" s="282"/>
      <c r="D70" s="2">
        <v>8</v>
      </c>
      <c r="E70" s="3" t="s">
        <v>380</v>
      </c>
      <c r="F70" s="3">
        <v>7</v>
      </c>
    </row>
    <row r="71" spans="1:6" ht="15.6" x14ac:dyDescent="0.3">
      <c r="A71" s="4">
        <v>34</v>
      </c>
      <c r="B71" s="281" t="s">
        <v>42</v>
      </c>
      <c r="C71" s="282"/>
      <c r="D71" s="2">
        <v>7</v>
      </c>
      <c r="E71" s="3" t="s">
        <v>393</v>
      </c>
      <c r="F71" s="3">
        <v>0</v>
      </c>
    </row>
    <row r="72" spans="1:6" ht="16.2" thickBot="1" x14ac:dyDescent="0.35">
      <c r="A72" s="4">
        <v>35</v>
      </c>
      <c r="B72" s="281" t="s">
        <v>41</v>
      </c>
      <c r="C72" s="282"/>
      <c r="D72" s="2">
        <v>7</v>
      </c>
      <c r="E72" s="3" t="s">
        <v>393</v>
      </c>
      <c r="F72" s="3">
        <v>0</v>
      </c>
    </row>
    <row r="73" spans="1:6" ht="16.2" thickBot="1" x14ac:dyDescent="0.35">
      <c r="B73" s="334" t="s">
        <v>373</v>
      </c>
      <c r="C73" s="335"/>
      <c r="D73" s="50">
        <f>SUM(D36:D72)</f>
        <v>250</v>
      </c>
      <c r="E73" s="50" t="s">
        <v>28</v>
      </c>
      <c r="F73" s="50">
        <f>SUM(F38:F72)</f>
        <v>95.5</v>
      </c>
    </row>
  </sheetData>
  <sheetProtection algorithmName="SHA-512" hashValue="XSNyfLDfl8aFKbWGtR7Cftt1loVTYDHUlXKotft/WEX2K9KXmdB6aDrd4oA/zkTylDxNEwM/m8vbZjifPF4lKw==" saltValue="F7vbtRgBs1Pgv2DrEbGzbg==" spinCount="100000" sheet="1" objects="1" scenarios="1" selectLockedCells="1" selectUnlockedCells="1"/>
  <mergeCells count="76">
    <mergeCell ref="A5:B5"/>
    <mergeCell ref="A33:B33"/>
    <mergeCell ref="B48:C48"/>
    <mergeCell ref="B49:C49"/>
    <mergeCell ref="B38:C38"/>
    <mergeCell ref="B39:C39"/>
    <mergeCell ref="B40:C40"/>
    <mergeCell ref="B41:C41"/>
    <mergeCell ref="B42:C42"/>
    <mergeCell ref="B43:C43"/>
    <mergeCell ref="C5:D5"/>
    <mergeCell ref="C6:D6"/>
    <mergeCell ref="C7:D7"/>
    <mergeCell ref="C8:D8"/>
    <mergeCell ref="C9:D9"/>
    <mergeCell ref="C29:D29"/>
    <mergeCell ref="B70:C70"/>
    <mergeCell ref="B71:C71"/>
    <mergeCell ref="B72:C72"/>
    <mergeCell ref="A36:A37"/>
    <mergeCell ref="B36:C37"/>
    <mergeCell ref="B62:C62"/>
    <mergeCell ref="B63:C63"/>
    <mergeCell ref="B64:C64"/>
    <mergeCell ref="B65:C65"/>
    <mergeCell ref="B66:C66"/>
    <mergeCell ref="B67:C67"/>
    <mergeCell ref="B56:C56"/>
    <mergeCell ref="B57:C57"/>
    <mergeCell ref="B58:C58"/>
    <mergeCell ref="B59:C59"/>
    <mergeCell ref="B60:C60"/>
    <mergeCell ref="B55:C55"/>
    <mergeCell ref="B44:C44"/>
    <mergeCell ref="B45:C45"/>
    <mergeCell ref="B46:C46"/>
    <mergeCell ref="B47:C47"/>
    <mergeCell ref="B53:C53"/>
    <mergeCell ref="B54:C54"/>
    <mergeCell ref="C20:D20"/>
    <mergeCell ref="C21:D21"/>
    <mergeCell ref="C22:D22"/>
    <mergeCell ref="C23:D23"/>
    <mergeCell ref="C24:D24"/>
    <mergeCell ref="A4:D4"/>
    <mergeCell ref="C25:D25"/>
    <mergeCell ref="C26:D26"/>
    <mergeCell ref="C27:D27"/>
    <mergeCell ref="C28:D28"/>
    <mergeCell ref="C15:D15"/>
    <mergeCell ref="C16:D16"/>
    <mergeCell ref="C17:D17"/>
    <mergeCell ref="C18:D18"/>
    <mergeCell ref="C19:D19"/>
    <mergeCell ref="C10:D10"/>
    <mergeCell ref="C11:D11"/>
    <mergeCell ref="C12:D12"/>
    <mergeCell ref="C13:D13"/>
    <mergeCell ref="C14:D14"/>
    <mergeCell ref="A6:B32"/>
    <mergeCell ref="E4:F4"/>
    <mergeCell ref="E5:F5"/>
    <mergeCell ref="E6:F32"/>
    <mergeCell ref="B73:C73"/>
    <mergeCell ref="E36:F37"/>
    <mergeCell ref="C30:D30"/>
    <mergeCell ref="C31:D31"/>
    <mergeCell ref="C32:D32"/>
    <mergeCell ref="C33:D33"/>
    <mergeCell ref="D36:D37"/>
    <mergeCell ref="B68:C68"/>
    <mergeCell ref="B69:C69"/>
    <mergeCell ref="B61:C61"/>
    <mergeCell ref="B50:C50"/>
    <mergeCell ref="B51:C51"/>
    <mergeCell ref="B52:C52"/>
  </mergeCells>
  <pageMargins left="0.7" right="0.7" top="1.3149999999999999" bottom="0.75" header="0.3" footer="0.3"/>
  <pageSetup paperSize="9"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47"/>
  <sheetViews>
    <sheetView view="pageBreakPreview" zoomScale="80" zoomScaleNormal="70" zoomScaleSheetLayoutView="80" workbookViewId="0">
      <selection activeCell="C5" sqref="C5:D5"/>
    </sheetView>
  </sheetViews>
  <sheetFormatPr baseColWidth="10" defaultRowHeight="14.4" x14ac:dyDescent="0.3"/>
  <cols>
    <col min="1" max="1" width="11" style="48" customWidth="1"/>
    <col min="2" max="2" width="21.6640625" customWidth="1"/>
    <col min="3" max="3" width="65.6640625" customWidth="1"/>
    <col min="4" max="4" width="14.109375" customWidth="1"/>
    <col min="5" max="5" width="24.5546875" customWidth="1"/>
    <col min="6" max="6" width="12.5546875" customWidth="1"/>
  </cols>
  <sheetData>
    <row r="3" spans="1:6" ht="15" thickBot="1" x14ac:dyDescent="0.35"/>
    <row r="4" spans="1:6" ht="91.5" customHeight="1" thickBot="1" x14ac:dyDescent="0.35">
      <c r="A4" s="366" t="s">
        <v>263</v>
      </c>
      <c r="B4" s="367"/>
      <c r="C4" s="367"/>
      <c r="D4" s="368"/>
      <c r="E4" s="277" t="s">
        <v>433</v>
      </c>
      <c r="F4" s="278"/>
    </row>
    <row r="5" spans="1:6" ht="84.75" customHeight="1" x14ac:dyDescent="0.3">
      <c r="A5" s="390" t="s">
        <v>301</v>
      </c>
      <c r="B5" s="391"/>
      <c r="C5" s="383" t="s">
        <v>634</v>
      </c>
      <c r="D5" s="384"/>
      <c r="E5" s="360" t="s">
        <v>378</v>
      </c>
      <c r="F5" s="361"/>
    </row>
    <row r="6" spans="1:6" ht="15.75" customHeight="1" x14ac:dyDescent="0.3">
      <c r="A6" s="392"/>
      <c r="B6" s="393"/>
      <c r="C6" s="369" t="s">
        <v>35</v>
      </c>
      <c r="D6" s="370"/>
      <c r="E6" s="362"/>
      <c r="F6" s="363"/>
    </row>
    <row r="7" spans="1:6" ht="15" x14ac:dyDescent="0.3">
      <c r="A7" s="392"/>
      <c r="B7" s="393"/>
      <c r="C7" s="369" t="s">
        <v>34</v>
      </c>
      <c r="D7" s="370"/>
      <c r="E7" s="362"/>
      <c r="F7" s="363"/>
    </row>
    <row r="8" spans="1:6" ht="15" x14ac:dyDescent="0.3">
      <c r="A8" s="392"/>
      <c r="B8" s="393"/>
      <c r="C8" s="369" t="s">
        <v>33</v>
      </c>
      <c r="D8" s="370"/>
      <c r="E8" s="362"/>
      <c r="F8" s="363"/>
    </row>
    <row r="9" spans="1:6" ht="15" x14ac:dyDescent="0.3">
      <c r="A9" s="392"/>
      <c r="B9" s="393"/>
      <c r="C9" s="371" t="s">
        <v>302</v>
      </c>
      <c r="D9" s="372"/>
      <c r="E9" s="362"/>
      <c r="F9" s="363"/>
    </row>
    <row r="10" spans="1:6" ht="30" customHeight="1" x14ac:dyDescent="0.3">
      <c r="A10" s="392"/>
      <c r="B10" s="393"/>
      <c r="C10" s="369" t="s">
        <v>32</v>
      </c>
      <c r="D10" s="370"/>
      <c r="E10" s="362"/>
      <c r="F10" s="363"/>
    </row>
    <row r="11" spans="1:6" ht="15" x14ac:dyDescent="0.3">
      <c r="A11" s="392"/>
      <c r="B11" s="393"/>
      <c r="C11" s="369" t="s">
        <v>303</v>
      </c>
      <c r="D11" s="370"/>
      <c r="E11" s="362"/>
      <c r="F11" s="363"/>
    </row>
    <row r="12" spans="1:6" ht="15" x14ac:dyDescent="0.3">
      <c r="A12" s="392"/>
      <c r="B12" s="393"/>
      <c r="C12" s="369" t="s">
        <v>31</v>
      </c>
      <c r="D12" s="370"/>
      <c r="E12" s="362"/>
      <c r="F12" s="363"/>
    </row>
    <row r="13" spans="1:6" ht="15" x14ac:dyDescent="0.3">
      <c r="A13" s="392"/>
      <c r="B13" s="393"/>
      <c r="C13" s="369" t="s">
        <v>30</v>
      </c>
      <c r="D13" s="370"/>
      <c r="E13" s="362"/>
      <c r="F13" s="363"/>
    </row>
    <row r="14" spans="1:6" ht="15" x14ac:dyDescent="0.3">
      <c r="A14" s="392"/>
      <c r="B14" s="393"/>
      <c r="C14" s="371" t="s">
        <v>29</v>
      </c>
      <c r="D14" s="372"/>
      <c r="E14" s="362"/>
      <c r="F14" s="363"/>
    </row>
    <row r="15" spans="1:6" ht="15" x14ac:dyDescent="0.3">
      <c r="A15" s="392"/>
      <c r="B15" s="393"/>
      <c r="C15" s="371" t="s">
        <v>27</v>
      </c>
      <c r="D15" s="372"/>
      <c r="E15" s="362"/>
      <c r="F15" s="363"/>
    </row>
    <row r="16" spans="1:6" ht="15" x14ac:dyDescent="0.3">
      <c r="A16" s="392"/>
      <c r="B16" s="393"/>
      <c r="C16" s="371" t="s">
        <v>304</v>
      </c>
      <c r="D16" s="372"/>
      <c r="E16" s="362"/>
      <c r="F16" s="363"/>
    </row>
    <row r="17" spans="1:6" ht="69" customHeight="1" x14ac:dyDescent="0.3">
      <c r="A17" s="392"/>
      <c r="B17" s="393"/>
      <c r="C17" s="385"/>
      <c r="D17" s="386"/>
      <c r="E17" s="362"/>
      <c r="F17" s="363"/>
    </row>
    <row r="18" spans="1:6" ht="45.75" customHeight="1" thickBot="1" x14ac:dyDescent="0.35">
      <c r="A18" s="394"/>
      <c r="B18" s="395"/>
      <c r="C18" s="387"/>
      <c r="D18" s="388"/>
      <c r="E18" s="364"/>
      <c r="F18" s="365"/>
    </row>
    <row r="19" spans="1:6" ht="16.2" thickBot="1" x14ac:dyDescent="0.35">
      <c r="A19" s="389" t="s">
        <v>264</v>
      </c>
      <c r="B19" s="389"/>
      <c r="C19" s="51" t="s">
        <v>294</v>
      </c>
    </row>
    <row r="20" spans="1:6" ht="15.6" x14ac:dyDescent="0.3">
      <c r="A20" s="23"/>
      <c r="B20" s="23"/>
      <c r="C20" s="35"/>
    </row>
    <row r="21" spans="1:6" ht="16.2" thickBot="1" x14ac:dyDescent="0.35">
      <c r="A21" s="60"/>
      <c r="B21" s="381"/>
      <c r="C21" s="381"/>
    </row>
    <row r="22" spans="1:6" ht="15.75" customHeight="1" x14ac:dyDescent="0.3">
      <c r="A22" s="376" t="s">
        <v>239</v>
      </c>
      <c r="B22" s="263" t="s">
        <v>232</v>
      </c>
      <c r="C22" s="264"/>
      <c r="D22" s="376" t="s">
        <v>231</v>
      </c>
      <c r="E22" s="273" t="s">
        <v>433</v>
      </c>
      <c r="F22" s="274"/>
    </row>
    <row r="23" spans="1:6" ht="48.75" customHeight="1" thickBot="1" x14ac:dyDescent="0.35">
      <c r="A23" s="377"/>
      <c r="B23" s="265"/>
      <c r="C23" s="266"/>
      <c r="D23" s="377"/>
      <c r="E23" s="275"/>
      <c r="F23" s="276"/>
    </row>
    <row r="24" spans="1:6" ht="61.5" customHeight="1" x14ac:dyDescent="0.3">
      <c r="A24" s="178">
        <v>1</v>
      </c>
      <c r="B24" s="382" t="s">
        <v>115</v>
      </c>
      <c r="C24" s="382"/>
      <c r="D24" s="178">
        <v>10</v>
      </c>
      <c r="E24" s="178" t="s">
        <v>382</v>
      </c>
      <c r="F24" s="178">
        <v>5</v>
      </c>
    </row>
    <row r="25" spans="1:6" ht="30" x14ac:dyDescent="0.3">
      <c r="A25" s="3">
        <v>2</v>
      </c>
      <c r="B25" s="378" t="s">
        <v>114</v>
      </c>
      <c r="C25" s="378"/>
      <c r="D25" s="3">
        <v>10</v>
      </c>
      <c r="E25" s="3" t="s">
        <v>383</v>
      </c>
      <c r="F25" s="3">
        <v>5</v>
      </c>
    </row>
    <row r="26" spans="1:6" ht="21" customHeight="1" x14ac:dyDescent="0.3">
      <c r="A26" s="3">
        <v>3</v>
      </c>
      <c r="B26" s="379" t="s">
        <v>113</v>
      </c>
      <c r="C26" s="379"/>
      <c r="D26" s="176">
        <v>5</v>
      </c>
      <c r="E26" s="176" t="s">
        <v>384</v>
      </c>
      <c r="F26" s="176">
        <v>0</v>
      </c>
    </row>
    <row r="27" spans="1:6" ht="15" x14ac:dyDescent="0.3">
      <c r="A27" s="3">
        <v>4</v>
      </c>
      <c r="B27" s="378" t="s">
        <v>112</v>
      </c>
      <c r="C27" s="378"/>
      <c r="D27" s="3">
        <v>5</v>
      </c>
      <c r="E27" s="3" t="s">
        <v>380</v>
      </c>
      <c r="F27" s="3">
        <v>5</v>
      </c>
    </row>
    <row r="28" spans="1:6" ht="15" x14ac:dyDescent="0.3">
      <c r="A28" s="3">
        <v>5</v>
      </c>
      <c r="B28" s="378" t="s">
        <v>58</v>
      </c>
      <c r="C28" s="378"/>
      <c r="D28" s="3">
        <v>5</v>
      </c>
      <c r="E28" s="3" t="s">
        <v>380</v>
      </c>
      <c r="F28" s="3">
        <v>5</v>
      </c>
    </row>
    <row r="29" spans="1:6" ht="165.75" customHeight="1" x14ac:dyDescent="0.3">
      <c r="A29" s="3">
        <v>6</v>
      </c>
      <c r="B29" s="378" t="s">
        <v>111</v>
      </c>
      <c r="C29" s="378"/>
      <c r="D29" s="3">
        <v>20</v>
      </c>
      <c r="E29" s="3" t="s">
        <v>385</v>
      </c>
      <c r="F29" s="3">
        <v>10</v>
      </c>
    </row>
    <row r="30" spans="1:6" ht="45" x14ac:dyDescent="0.3">
      <c r="A30" s="3">
        <v>7</v>
      </c>
      <c r="B30" s="378" t="s">
        <v>110</v>
      </c>
      <c r="C30" s="378"/>
      <c r="D30" s="3">
        <v>5</v>
      </c>
      <c r="E30" s="3" t="s">
        <v>386</v>
      </c>
      <c r="F30" s="3">
        <v>5</v>
      </c>
    </row>
    <row r="31" spans="1:6" ht="30" x14ac:dyDescent="0.3">
      <c r="A31" s="3">
        <v>8</v>
      </c>
      <c r="B31" s="378" t="s">
        <v>109</v>
      </c>
      <c r="C31" s="378"/>
      <c r="D31" s="3">
        <v>5</v>
      </c>
      <c r="E31" s="3" t="s">
        <v>387</v>
      </c>
      <c r="F31" s="3">
        <v>2.5</v>
      </c>
    </row>
    <row r="32" spans="1:6" ht="75" x14ac:dyDescent="0.3">
      <c r="A32" s="3">
        <v>9</v>
      </c>
      <c r="B32" s="378" t="s">
        <v>108</v>
      </c>
      <c r="C32" s="378"/>
      <c r="D32" s="3">
        <v>5</v>
      </c>
      <c r="E32" s="3" t="s">
        <v>388</v>
      </c>
      <c r="F32" s="3">
        <v>2.5</v>
      </c>
    </row>
    <row r="33" spans="1:6" ht="15" x14ac:dyDescent="0.3">
      <c r="A33" s="3">
        <v>10</v>
      </c>
      <c r="B33" s="378" t="s">
        <v>107</v>
      </c>
      <c r="C33" s="378"/>
      <c r="D33" s="3">
        <v>15</v>
      </c>
      <c r="E33" s="3" t="s">
        <v>384</v>
      </c>
      <c r="F33" s="3">
        <v>0</v>
      </c>
    </row>
    <row r="34" spans="1:6" ht="75" x14ac:dyDescent="0.3">
      <c r="A34" s="3">
        <v>11</v>
      </c>
      <c r="B34" s="378" t="s">
        <v>106</v>
      </c>
      <c r="C34" s="378"/>
      <c r="D34" s="3">
        <v>10</v>
      </c>
      <c r="E34" s="3" t="s">
        <v>389</v>
      </c>
      <c r="F34" s="3">
        <v>5</v>
      </c>
    </row>
    <row r="35" spans="1:6" ht="15" x14ac:dyDescent="0.3">
      <c r="A35" s="3">
        <v>12</v>
      </c>
      <c r="B35" s="379" t="s">
        <v>105</v>
      </c>
      <c r="C35" s="379"/>
      <c r="D35" s="176">
        <v>10</v>
      </c>
      <c r="E35" s="176" t="s">
        <v>390</v>
      </c>
      <c r="F35" s="176">
        <v>10</v>
      </c>
    </row>
    <row r="36" spans="1:6" ht="15" x14ac:dyDescent="0.3">
      <c r="A36" s="3">
        <v>13</v>
      </c>
      <c r="B36" s="378" t="s">
        <v>104</v>
      </c>
      <c r="C36" s="378"/>
      <c r="D36" s="3">
        <v>15</v>
      </c>
      <c r="E36" s="3" t="s">
        <v>390</v>
      </c>
      <c r="F36" s="3">
        <v>15</v>
      </c>
    </row>
    <row r="37" spans="1:6" ht="34.5" customHeight="1" x14ac:dyDescent="0.3">
      <c r="A37" s="3">
        <v>14</v>
      </c>
      <c r="B37" s="378" t="s">
        <v>103</v>
      </c>
      <c r="C37" s="378"/>
      <c r="D37" s="3">
        <v>30</v>
      </c>
      <c r="E37" s="3" t="s">
        <v>384</v>
      </c>
      <c r="F37" s="3">
        <v>0</v>
      </c>
    </row>
    <row r="38" spans="1:6" ht="15" x14ac:dyDescent="0.3">
      <c r="A38" s="3">
        <v>15</v>
      </c>
      <c r="B38" s="378" t="s">
        <v>102</v>
      </c>
      <c r="C38" s="378"/>
      <c r="D38" s="3">
        <v>30</v>
      </c>
      <c r="E38" s="3" t="s">
        <v>380</v>
      </c>
      <c r="F38" s="3">
        <v>30</v>
      </c>
    </row>
    <row r="39" spans="1:6" ht="15" x14ac:dyDescent="0.3">
      <c r="A39" s="3">
        <v>16</v>
      </c>
      <c r="B39" s="378" t="s">
        <v>101</v>
      </c>
      <c r="C39" s="378"/>
      <c r="D39" s="3">
        <v>20</v>
      </c>
      <c r="E39" s="3" t="s">
        <v>384</v>
      </c>
      <c r="F39" s="3">
        <v>0</v>
      </c>
    </row>
    <row r="40" spans="1:6" ht="15" x14ac:dyDescent="0.3">
      <c r="A40" s="3">
        <v>17</v>
      </c>
      <c r="B40" s="378" t="s">
        <v>100</v>
      </c>
      <c r="C40" s="378"/>
      <c r="D40" s="3">
        <v>10</v>
      </c>
      <c r="E40" s="3" t="s">
        <v>391</v>
      </c>
      <c r="F40" s="3">
        <v>10</v>
      </c>
    </row>
    <row r="41" spans="1:6" ht="15" x14ac:dyDescent="0.3">
      <c r="A41" s="3">
        <v>18</v>
      </c>
      <c r="B41" s="378" t="s">
        <v>99</v>
      </c>
      <c r="C41" s="378"/>
      <c r="D41" s="3">
        <v>10</v>
      </c>
      <c r="E41" s="3" t="s">
        <v>391</v>
      </c>
      <c r="F41" s="3">
        <v>10</v>
      </c>
    </row>
    <row r="42" spans="1:6" ht="180" x14ac:dyDescent="0.3">
      <c r="A42" s="3">
        <v>19</v>
      </c>
      <c r="B42" s="378" t="s">
        <v>98</v>
      </c>
      <c r="C42" s="378"/>
      <c r="D42" s="3">
        <v>10</v>
      </c>
      <c r="E42" s="3" t="s">
        <v>536</v>
      </c>
      <c r="F42" s="3">
        <v>5</v>
      </c>
    </row>
    <row r="43" spans="1:6" ht="15" x14ac:dyDescent="0.3">
      <c r="A43" s="34">
        <v>20</v>
      </c>
      <c r="B43" s="380" t="s">
        <v>97</v>
      </c>
      <c r="C43" s="380"/>
      <c r="D43" s="34">
        <v>10</v>
      </c>
      <c r="E43" s="34" t="s">
        <v>384</v>
      </c>
      <c r="F43" s="34">
        <v>0</v>
      </c>
    </row>
    <row r="44" spans="1:6" ht="15.6" thickBot="1" x14ac:dyDescent="0.35">
      <c r="A44" s="28">
        <v>21</v>
      </c>
      <c r="B44" s="269" t="s">
        <v>305</v>
      </c>
      <c r="C44" s="269"/>
      <c r="D44" s="28">
        <v>10</v>
      </c>
      <c r="E44" s="28" t="s">
        <v>384</v>
      </c>
      <c r="F44" s="28">
        <v>0</v>
      </c>
    </row>
    <row r="45" spans="1:6" ht="16.2" thickBot="1" x14ac:dyDescent="0.35">
      <c r="A45" s="32"/>
      <c r="B45" s="334" t="s">
        <v>373</v>
      </c>
      <c r="C45" s="335"/>
      <c r="D45" s="50">
        <f>SUM(D8:D44)</f>
        <v>250</v>
      </c>
      <c r="E45" s="50"/>
      <c r="F45" s="50">
        <f>SUM(F8:F44)</f>
        <v>125</v>
      </c>
    </row>
    <row r="46" spans="1:6" ht="16.5" customHeight="1" thickBot="1" x14ac:dyDescent="0.35">
      <c r="A46" s="32"/>
      <c r="B46" s="33"/>
      <c r="C46" s="33"/>
      <c r="D46" s="32"/>
    </row>
    <row r="47" spans="1:6" ht="110.1" customHeight="1" thickBot="1" x14ac:dyDescent="0.35">
      <c r="A47" s="373" t="s">
        <v>262</v>
      </c>
      <c r="B47" s="374"/>
      <c r="C47" s="375"/>
    </row>
  </sheetData>
  <sheetProtection algorithmName="SHA-512" hashValue="NHXUpMqQeBX/EHUAM2XF1sYGPM08P16vNgdO4cC5LUXc00rRhJlbULO7SwjuCvQEYHpFvfY9rGY25lV0wiWwTQ==" saltValue="kWndorUWLPU0ScCz6AKELQ==" spinCount="100000" sheet="1" objects="1" scenarios="1" selectLockedCells="1" selectUnlockedCells="1"/>
  <mergeCells count="47">
    <mergeCell ref="B21:C21"/>
    <mergeCell ref="B24:C24"/>
    <mergeCell ref="B25:C25"/>
    <mergeCell ref="C5:D5"/>
    <mergeCell ref="C6:D6"/>
    <mergeCell ref="C17:D17"/>
    <mergeCell ref="C18:D18"/>
    <mergeCell ref="A19:B19"/>
    <mergeCell ref="A5:B18"/>
    <mergeCell ref="B36:C36"/>
    <mergeCell ref="B37:C37"/>
    <mergeCell ref="A22:A23"/>
    <mergeCell ref="B22:C23"/>
    <mergeCell ref="B26:C26"/>
    <mergeCell ref="B27:C27"/>
    <mergeCell ref="A47:C47"/>
    <mergeCell ref="D22:D23"/>
    <mergeCell ref="B32:C32"/>
    <mergeCell ref="B33:C33"/>
    <mergeCell ref="B34:C34"/>
    <mergeCell ref="B35:C35"/>
    <mergeCell ref="B28:C28"/>
    <mergeCell ref="B29:C29"/>
    <mergeCell ref="B30:C30"/>
    <mergeCell ref="B31:C31"/>
    <mergeCell ref="B38:C38"/>
    <mergeCell ref="B39:C39"/>
    <mergeCell ref="B40:C40"/>
    <mergeCell ref="B41:C41"/>
    <mergeCell ref="B42:C42"/>
    <mergeCell ref="B43:C43"/>
    <mergeCell ref="E5:F18"/>
    <mergeCell ref="E22:F23"/>
    <mergeCell ref="B45:C45"/>
    <mergeCell ref="A4:D4"/>
    <mergeCell ref="E4:F4"/>
    <mergeCell ref="C12:D12"/>
    <mergeCell ref="C13:D13"/>
    <mergeCell ref="C14:D14"/>
    <mergeCell ref="C15:D15"/>
    <mergeCell ref="C16:D16"/>
    <mergeCell ref="C7:D7"/>
    <mergeCell ref="C8:D8"/>
    <mergeCell ref="C9:D9"/>
    <mergeCell ref="C10:D10"/>
    <mergeCell ref="C11:D11"/>
    <mergeCell ref="B44:C44"/>
  </mergeCells>
  <pageMargins left="0.7" right="0.7" top="1.3149999999999999" bottom="0.75" header="0.3" footer="0.3"/>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7"/>
  <sheetViews>
    <sheetView view="pageBreakPreview" topLeftCell="B1" zoomScale="90" zoomScaleNormal="85" zoomScaleSheetLayoutView="90" workbookViewId="0">
      <selection activeCell="E5" sqref="E5:F5"/>
    </sheetView>
  </sheetViews>
  <sheetFormatPr baseColWidth="10" defaultRowHeight="14.4" x14ac:dyDescent="0.3"/>
  <cols>
    <col min="1" max="1" width="10.6640625" style="48" customWidth="1"/>
    <col min="2" max="2" width="22" customWidth="1"/>
    <col min="3" max="3" width="63.5546875" customWidth="1"/>
    <col min="5" max="5" width="17.33203125" customWidth="1"/>
    <col min="6" max="6" width="14.5546875" customWidth="1"/>
  </cols>
  <sheetData>
    <row r="3" spans="1:6" ht="15" thickBot="1" x14ac:dyDescent="0.35"/>
    <row r="4" spans="1:6" ht="36" customHeight="1" thickBot="1" x14ac:dyDescent="0.35">
      <c r="A4" s="260" t="s">
        <v>318</v>
      </c>
      <c r="B4" s="261"/>
      <c r="C4" s="261"/>
      <c r="D4" s="262"/>
      <c r="E4" s="277" t="s">
        <v>433</v>
      </c>
      <c r="F4" s="278"/>
    </row>
    <row r="5" spans="1:6" ht="45.75" customHeight="1" thickBot="1" x14ac:dyDescent="0.35">
      <c r="A5" s="401" t="s">
        <v>26</v>
      </c>
      <c r="B5" s="401"/>
      <c r="C5" s="404" t="s">
        <v>306</v>
      </c>
      <c r="D5" s="405"/>
      <c r="E5" s="302" t="s">
        <v>378</v>
      </c>
      <c r="F5" s="303"/>
    </row>
    <row r="6" spans="1:6" ht="15.75" customHeight="1" x14ac:dyDescent="0.3">
      <c r="A6" s="392" t="s">
        <v>311</v>
      </c>
      <c r="B6" s="402"/>
      <c r="C6" s="406" t="s">
        <v>307</v>
      </c>
      <c r="D6" s="406"/>
      <c r="E6" s="408" t="s">
        <v>431</v>
      </c>
      <c r="F6" s="409"/>
    </row>
    <row r="7" spans="1:6" ht="15.75" customHeight="1" x14ac:dyDescent="0.3">
      <c r="A7" s="392"/>
      <c r="B7" s="402"/>
      <c r="C7" s="407" t="s">
        <v>308</v>
      </c>
      <c r="D7" s="407"/>
      <c r="E7" s="410"/>
      <c r="F7" s="411"/>
    </row>
    <row r="8" spans="1:6" ht="21" customHeight="1" x14ac:dyDescent="0.3">
      <c r="A8" s="392"/>
      <c r="B8" s="402"/>
      <c r="C8" s="407" t="s">
        <v>309</v>
      </c>
      <c r="D8" s="407"/>
      <c r="E8" s="410"/>
      <c r="F8" s="411"/>
    </row>
    <row r="9" spans="1:6" ht="15.75" customHeight="1" x14ac:dyDescent="0.3">
      <c r="A9" s="392"/>
      <c r="B9" s="402"/>
      <c r="C9" s="407" t="s">
        <v>310</v>
      </c>
      <c r="D9" s="407"/>
      <c r="E9" s="410"/>
      <c r="F9" s="411"/>
    </row>
    <row r="10" spans="1:6" ht="15.75" customHeight="1" x14ac:dyDescent="0.3">
      <c r="A10" s="392"/>
      <c r="B10" s="402"/>
      <c r="C10" s="407" t="s">
        <v>312</v>
      </c>
      <c r="D10" s="407"/>
      <c r="E10" s="410"/>
      <c r="F10" s="411"/>
    </row>
    <row r="11" spans="1:6" ht="15" x14ac:dyDescent="0.3">
      <c r="A11" s="392"/>
      <c r="B11" s="402"/>
      <c r="C11" s="407" t="s">
        <v>313</v>
      </c>
      <c r="D11" s="407"/>
      <c r="E11" s="410"/>
      <c r="F11" s="411"/>
    </row>
    <row r="12" spans="1:6" ht="15" x14ac:dyDescent="0.3">
      <c r="A12" s="392"/>
      <c r="B12" s="402"/>
      <c r="C12" s="407" t="s">
        <v>314</v>
      </c>
      <c r="D12" s="407"/>
      <c r="E12" s="410"/>
      <c r="F12" s="411"/>
    </row>
    <row r="13" spans="1:6" ht="15" x14ac:dyDescent="0.3">
      <c r="A13" s="392"/>
      <c r="B13" s="402"/>
      <c r="C13" s="407" t="s">
        <v>315</v>
      </c>
      <c r="D13" s="407"/>
      <c r="E13" s="410"/>
      <c r="F13" s="411"/>
    </row>
    <row r="14" spans="1:6" ht="15" x14ac:dyDescent="0.3">
      <c r="A14" s="392"/>
      <c r="B14" s="402"/>
      <c r="C14" s="400" t="s">
        <v>316</v>
      </c>
      <c r="D14" s="400"/>
      <c r="E14" s="410"/>
      <c r="F14" s="411"/>
    </row>
    <row r="15" spans="1:6" ht="15.75" customHeight="1" thickBot="1" x14ac:dyDescent="0.35">
      <c r="A15" s="394"/>
      <c r="B15" s="403"/>
      <c r="C15" s="61" t="s">
        <v>28</v>
      </c>
      <c r="D15" s="62"/>
      <c r="E15" s="412"/>
      <c r="F15" s="413"/>
    </row>
    <row r="16" spans="1:6" ht="15.6" x14ac:dyDescent="0.3">
      <c r="A16" s="23"/>
      <c r="B16" s="37"/>
      <c r="C16" s="38"/>
      <c r="E16" s="31"/>
      <c r="F16" s="31"/>
    </row>
    <row r="17" spans="1:6" ht="15" thickBot="1" x14ac:dyDescent="0.35">
      <c r="E17" s="31"/>
      <c r="F17" s="31"/>
    </row>
    <row r="18" spans="1:6" ht="15.75" customHeight="1" x14ac:dyDescent="0.3">
      <c r="A18" s="376" t="s">
        <v>239</v>
      </c>
      <c r="B18" s="263" t="s">
        <v>232</v>
      </c>
      <c r="C18" s="264"/>
      <c r="D18" s="376" t="s">
        <v>231</v>
      </c>
      <c r="E18" s="396" t="s">
        <v>433</v>
      </c>
      <c r="F18" s="397"/>
    </row>
    <row r="19" spans="1:6" ht="52.5" customHeight="1" thickBot="1" x14ac:dyDescent="0.35">
      <c r="A19" s="377"/>
      <c r="B19" s="265"/>
      <c r="C19" s="266"/>
      <c r="D19" s="377"/>
      <c r="E19" s="398"/>
      <c r="F19" s="399"/>
    </row>
    <row r="20" spans="1:6" ht="36.75" customHeight="1" x14ac:dyDescent="0.3">
      <c r="A20" s="3">
        <v>1</v>
      </c>
      <c r="B20" s="378" t="s">
        <v>113</v>
      </c>
      <c r="C20" s="378"/>
      <c r="D20" s="3">
        <v>40</v>
      </c>
      <c r="E20" s="39" t="s">
        <v>380</v>
      </c>
      <c r="F20" s="39">
        <v>0</v>
      </c>
    </row>
    <row r="21" spans="1:6" ht="30" customHeight="1" x14ac:dyDescent="0.3">
      <c r="A21" s="3">
        <v>2</v>
      </c>
      <c r="B21" s="378" t="s">
        <v>58</v>
      </c>
      <c r="C21" s="378"/>
      <c r="D21" s="3">
        <v>30</v>
      </c>
      <c r="E21" s="40" t="s">
        <v>380</v>
      </c>
      <c r="F21" s="40">
        <v>0</v>
      </c>
    </row>
    <row r="22" spans="1:6" ht="30" customHeight="1" x14ac:dyDescent="0.3">
      <c r="A22" s="3">
        <v>3</v>
      </c>
      <c r="B22" s="378" t="s">
        <v>317</v>
      </c>
      <c r="C22" s="378"/>
      <c r="D22" s="3">
        <v>30</v>
      </c>
      <c r="E22" s="40" t="s">
        <v>393</v>
      </c>
      <c r="F22" s="40">
        <v>0</v>
      </c>
    </row>
    <row r="23" spans="1:6" ht="15" customHeight="1" x14ac:dyDescent="0.3">
      <c r="A23" s="3">
        <v>4</v>
      </c>
      <c r="B23" s="378" t="s">
        <v>105</v>
      </c>
      <c r="C23" s="378"/>
      <c r="D23" s="3">
        <v>30</v>
      </c>
      <c r="E23" s="40" t="s">
        <v>393</v>
      </c>
      <c r="F23" s="40">
        <v>0</v>
      </c>
    </row>
    <row r="24" spans="1:6" ht="15" customHeight="1" x14ac:dyDescent="0.3">
      <c r="A24" s="3">
        <v>5</v>
      </c>
      <c r="B24" s="378" t="s">
        <v>104</v>
      </c>
      <c r="C24" s="378"/>
      <c r="D24" s="3">
        <v>30</v>
      </c>
      <c r="E24" s="40" t="s">
        <v>393</v>
      </c>
      <c r="F24" s="40">
        <v>0</v>
      </c>
    </row>
    <row r="25" spans="1:6" ht="30" customHeight="1" x14ac:dyDescent="0.3">
      <c r="A25" s="3">
        <v>6</v>
      </c>
      <c r="B25" s="378" t="s">
        <v>103</v>
      </c>
      <c r="C25" s="378"/>
      <c r="D25" s="3">
        <v>50</v>
      </c>
      <c r="E25" s="40" t="s">
        <v>393</v>
      </c>
      <c r="F25" s="40">
        <v>0</v>
      </c>
    </row>
    <row r="26" spans="1:6" ht="16.2" thickBot="1" x14ac:dyDescent="0.35">
      <c r="A26" s="3">
        <v>7</v>
      </c>
      <c r="B26" s="378" t="s">
        <v>99</v>
      </c>
      <c r="C26" s="378"/>
      <c r="D26" s="3">
        <v>40</v>
      </c>
      <c r="E26" s="52" t="s">
        <v>380</v>
      </c>
      <c r="F26" s="52">
        <v>0</v>
      </c>
    </row>
    <row r="27" spans="1:6" ht="16.2" thickBot="1" x14ac:dyDescent="0.35">
      <c r="B27" s="334" t="s">
        <v>373</v>
      </c>
      <c r="C27" s="335"/>
      <c r="D27" s="50">
        <f>SUM(D20:D26)</f>
        <v>250</v>
      </c>
      <c r="E27" s="50" t="s">
        <v>28</v>
      </c>
      <c r="F27" s="50">
        <f>SUM(F20:F26)</f>
        <v>0</v>
      </c>
    </row>
  </sheetData>
  <sheetProtection algorithmName="SHA-512" hashValue="xKE0tnX/fw07QUVOyQXFSLFzPXbpB1V4LooXE6WNQweQjHoCjqvkwtS8pdXnmiO1JEhvSt68lETbM2eS607UTg==" saltValue="cGgZ0wHOPhpV6CnC5ta9zQ==" spinCount="100000" sheet="1" objects="1" scenarios="1" selectLockedCells="1" selectUnlockedCells="1"/>
  <mergeCells count="28">
    <mergeCell ref="D18:D19"/>
    <mergeCell ref="B20:C20"/>
    <mergeCell ref="B21:C21"/>
    <mergeCell ref="B24:C24"/>
    <mergeCell ref="B22:C22"/>
    <mergeCell ref="B23:C23"/>
    <mergeCell ref="C9:D9"/>
    <mergeCell ref="C10:D10"/>
    <mergeCell ref="C11:D11"/>
    <mergeCell ref="C12:D12"/>
    <mergeCell ref="E6:F15"/>
    <mergeCell ref="C13:D13"/>
    <mergeCell ref="E18:F19"/>
    <mergeCell ref="C14:D14"/>
    <mergeCell ref="A4:D4"/>
    <mergeCell ref="B27:C27"/>
    <mergeCell ref="E4:F4"/>
    <mergeCell ref="B26:C26"/>
    <mergeCell ref="A5:B5"/>
    <mergeCell ref="A6:B15"/>
    <mergeCell ref="A18:A19"/>
    <mergeCell ref="B18:C19"/>
    <mergeCell ref="B25:C25"/>
    <mergeCell ref="C5:D5"/>
    <mergeCell ref="C6:D6"/>
    <mergeCell ref="C7:D7"/>
    <mergeCell ref="C8:D8"/>
    <mergeCell ref="E5:F5"/>
  </mergeCells>
  <pageMargins left="0.7" right="0.7" top="1.3149999999999999" bottom="0.75" header="0.3" footer="0.3"/>
  <pageSetup paperSize="9" scale="5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5"/>
  <sheetViews>
    <sheetView view="pageBreakPreview" zoomScale="86" zoomScaleNormal="80" zoomScaleSheetLayoutView="86" workbookViewId="0">
      <selection activeCell="E6" sqref="E6:F6"/>
    </sheetView>
  </sheetViews>
  <sheetFormatPr baseColWidth="10" defaultRowHeight="14.4" x14ac:dyDescent="0.3"/>
  <cols>
    <col min="1" max="1" width="10.6640625" customWidth="1"/>
    <col min="2" max="2" width="22" customWidth="1"/>
    <col min="3" max="3" width="63.5546875" customWidth="1"/>
    <col min="5" max="5" width="17.44140625" customWidth="1"/>
    <col min="6" max="6" width="16.88671875" customWidth="1"/>
  </cols>
  <sheetData>
    <row r="3" spans="1:6" ht="15" thickBot="1" x14ac:dyDescent="0.35"/>
    <row r="4" spans="1:6" ht="76.5" customHeight="1" thickBot="1" x14ac:dyDescent="0.35">
      <c r="A4" s="260" t="s">
        <v>319</v>
      </c>
      <c r="B4" s="261"/>
      <c r="C4" s="261"/>
      <c r="D4" s="262"/>
      <c r="E4" s="418" t="s">
        <v>376</v>
      </c>
      <c r="F4" s="419"/>
    </row>
    <row r="5" spans="1:6" ht="150.75" customHeight="1" thickBot="1" x14ac:dyDescent="0.35">
      <c r="A5" s="401" t="s">
        <v>26</v>
      </c>
      <c r="B5" s="420"/>
      <c r="C5" s="425" t="s">
        <v>643</v>
      </c>
      <c r="D5" s="425"/>
      <c r="E5" s="416" t="s">
        <v>378</v>
      </c>
      <c r="F5" s="417"/>
    </row>
    <row r="6" spans="1:6" ht="75.75" customHeight="1" thickBot="1" x14ac:dyDescent="0.35">
      <c r="A6" s="401" t="s">
        <v>323</v>
      </c>
      <c r="B6" s="420"/>
      <c r="C6" s="426" t="s">
        <v>324</v>
      </c>
      <c r="D6" s="426"/>
      <c r="E6" s="416" t="s">
        <v>378</v>
      </c>
      <c r="F6" s="417"/>
    </row>
    <row r="7" spans="1:6" ht="118.5" customHeight="1" thickBot="1" x14ac:dyDescent="0.35">
      <c r="A7" s="270" t="s">
        <v>322</v>
      </c>
      <c r="B7" s="420"/>
      <c r="C7" s="427" t="s">
        <v>327</v>
      </c>
      <c r="D7" s="427"/>
      <c r="E7" s="416" t="s">
        <v>378</v>
      </c>
      <c r="F7" s="417"/>
    </row>
    <row r="8" spans="1:6" ht="16.2" thickBot="1" x14ac:dyDescent="0.35">
      <c r="A8" s="421" t="s">
        <v>325</v>
      </c>
      <c r="B8" s="422"/>
      <c r="C8" s="428" t="s">
        <v>434</v>
      </c>
      <c r="D8" s="428"/>
      <c r="E8" s="324" t="s">
        <v>378</v>
      </c>
      <c r="F8" s="325"/>
    </row>
    <row r="9" spans="1:6" ht="16.2" thickBot="1" x14ac:dyDescent="0.35">
      <c r="A9" s="42"/>
      <c r="B9" s="42"/>
      <c r="C9" s="63"/>
      <c r="D9" s="64"/>
      <c r="E9" s="414"/>
      <c r="F9" s="415"/>
    </row>
    <row r="10" spans="1:6" ht="16.2" thickBot="1" x14ac:dyDescent="0.35">
      <c r="A10" s="270" t="s">
        <v>320</v>
      </c>
      <c r="B10" s="420"/>
      <c r="C10" s="423" t="s">
        <v>321</v>
      </c>
      <c r="D10" s="424"/>
      <c r="E10" s="324" t="s">
        <v>378</v>
      </c>
      <c r="F10" s="325"/>
    </row>
    <row r="11" spans="1:6" ht="15.6" x14ac:dyDescent="0.3">
      <c r="A11" s="23"/>
      <c r="B11" s="37"/>
      <c r="C11" s="38"/>
    </row>
    <row r="12" spans="1:6" ht="15" thickBot="1" x14ac:dyDescent="0.35"/>
    <row r="13" spans="1:6" ht="15.75" customHeight="1" x14ac:dyDescent="0.3">
      <c r="A13" s="376" t="s">
        <v>239</v>
      </c>
      <c r="B13" s="263" t="s">
        <v>232</v>
      </c>
      <c r="C13" s="264"/>
      <c r="D13" s="376" t="s">
        <v>231</v>
      </c>
      <c r="E13" s="273" t="s">
        <v>433</v>
      </c>
      <c r="F13" s="274"/>
    </row>
    <row r="14" spans="1:6" ht="48.75" customHeight="1" thickBot="1" x14ac:dyDescent="0.35">
      <c r="A14" s="377"/>
      <c r="B14" s="265"/>
      <c r="C14" s="266"/>
      <c r="D14" s="377"/>
      <c r="E14" s="275"/>
      <c r="F14" s="276"/>
    </row>
    <row r="15" spans="1:6" ht="36.75" customHeight="1" x14ac:dyDescent="0.3">
      <c r="A15" s="3">
        <v>1</v>
      </c>
      <c r="B15" s="281" t="s">
        <v>326</v>
      </c>
      <c r="C15" s="282"/>
      <c r="D15" s="3">
        <v>40</v>
      </c>
      <c r="E15" s="3" t="s">
        <v>380</v>
      </c>
      <c r="F15" s="3">
        <v>40</v>
      </c>
    </row>
    <row r="16" spans="1:6" ht="39.75" customHeight="1" x14ac:dyDescent="0.3">
      <c r="A16" s="3">
        <v>2</v>
      </c>
      <c r="B16" s="281" t="s">
        <v>94</v>
      </c>
      <c r="C16" s="282"/>
      <c r="D16" s="3">
        <v>40</v>
      </c>
      <c r="E16" s="3" t="s">
        <v>546</v>
      </c>
      <c r="F16" s="3">
        <v>20</v>
      </c>
    </row>
    <row r="17" spans="1:6" ht="45" x14ac:dyDescent="0.3">
      <c r="A17" s="3">
        <v>3</v>
      </c>
      <c r="B17" s="281" t="s">
        <v>328</v>
      </c>
      <c r="C17" s="282"/>
      <c r="D17" s="3">
        <v>40</v>
      </c>
      <c r="E17" s="3" t="s">
        <v>411</v>
      </c>
      <c r="F17" s="3">
        <v>40</v>
      </c>
    </row>
    <row r="18" spans="1:6" ht="39.75" customHeight="1" x14ac:dyDescent="0.3">
      <c r="A18" s="3">
        <v>4</v>
      </c>
      <c r="B18" s="281" t="s">
        <v>329</v>
      </c>
      <c r="C18" s="282"/>
      <c r="D18" s="3">
        <v>40</v>
      </c>
      <c r="E18" s="3" t="s">
        <v>393</v>
      </c>
      <c r="F18" s="3">
        <v>0</v>
      </c>
    </row>
    <row r="19" spans="1:6" ht="15" x14ac:dyDescent="0.3">
      <c r="A19" s="3">
        <v>5</v>
      </c>
      <c r="B19" s="281" t="s">
        <v>87</v>
      </c>
      <c r="C19" s="282"/>
      <c r="D19" s="3">
        <v>30</v>
      </c>
      <c r="E19" s="3" t="s">
        <v>393</v>
      </c>
      <c r="F19" s="3">
        <v>0</v>
      </c>
    </row>
    <row r="20" spans="1:6" ht="15" x14ac:dyDescent="0.3">
      <c r="A20" s="3">
        <v>6</v>
      </c>
      <c r="B20" s="281" t="s">
        <v>92</v>
      </c>
      <c r="C20" s="282"/>
      <c r="D20" s="3">
        <v>30</v>
      </c>
      <c r="E20" s="3" t="s">
        <v>393</v>
      </c>
      <c r="F20" s="3">
        <v>0</v>
      </c>
    </row>
    <row r="21" spans="1:6" ht="15.6" thickBot="1" x14ac:dyDescent="0.35">
      <c r="A21" s="3">
        <v>7</v>
      </c>
      <c r="B21" s="281" t="s">
        <v>93</v>
      </c>
      <c r="C21" s="282"/>
      <c r="D21" s="3">
        <v>30</v>
      </c>
      <c r="E21" s="3" t="s">
        <v>393</v>
      </c>
      <c r="F21" s="3">
        <v>0</v>
      </c>
    </row>
    <row r="22" spans="1:6" ht="16.2" thickBot="1" x14ac:dyDescent="0.35">
      <c r="B22" s="334" t="s">
        <v>373</v>
      </c>
      <c r="C22" s="335"/>
      <c r="D22" s="50">
        <f>SUM(D15:D21)</f>
        <v>250</v>
      </c>
      <c r="E22" s="50" t="s">
        <v>28</v>
      </c>
      <c r="F22" s="50">
        <f>SUM(F15:F21)</f>
        <v>100</v>
      </c>
    </row>
    <row r="25" spans="1:6" ht="15.6" x14ac:dyDescent="0.3">
      <c r="A25" s="36"/>
    </row>
  </sheetData>
  <sheetProtection algorithmName="SHA-512" hashValue="dWTV+0LypK8ExEXjk9XcEDw/2PFPDXSJgkD3F2xL5/3+M2O4eRekPgYMLuRy4K+BtMeyVB6DmRp0sbBJn18GKQ==" saltValue="LSQAfKyy/PndMsSfeHPamA==" spinCount="100000" sheet="1" objects="1" scenarios="1" selectLockedCells="1" selectUnlockedCells="1"/>
  <mergeCells count="30">
    <mergeCell ref="A7:B7"/>
    <mergeCell ref="A8:B8"/>
    <mergeCell ref="C10:D10"/>
    <mergeCell ref="A4:D4"/>
    <mergeCell ref="C5:D5"/>
    <mergeCell ref="C6:D6"/>
    <mergeCell ref="C7:D7"/>
    <mergeCell ref="C8:D8"/>
    <mergeCell ref="A5:B5"/>
    <mergeCell ref="E4:F4"/>
    <mergeCell ref="E5:F5"/>
    <mergeCell ref="B22:C22"/>
    <mergeCell ref="E13:F14"/>
    <mergeCell ref="B21:C21"/>
    <mergeCell ref="D13:D14"/>
    <mergeCell ref="B15:C15"/>
    <mergeCell ref="B16:C16"/>
    <mergeCell ref="B17:C17"/>
    <mergeCell ref="B18:C18"/>
    <mergeCell ref="B19:C19"/>
    <mergeCell ref="B20:C20"/>
    <mergeCell ref="A10:B10"/>
    <mergeCell ref="A13:A14"/>
    <mergeCell ref="B13:C14"/>
    <mergeCell ref="A6:B6"/>
    <mergeCell ref="E9:F9"/>
    <mergeCell ref="E10:F10"/>
    <mergeCell ref="E6:F6"/>
    <mergeCell ref="E7:F7"/>
    <mergeCell ref="E8:F8"/>
  </mergeCells>
  <pageMargins left="0.7" right="0.7" top="1.3149999999999999" bottom="0.75" header="0.3" footer="0.3"/>
  <pageSetup paperSize="9"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55"/>
  <sheetViews>
    <sheetView view="pageBreakPreview" zoomScale="80" zoomScaleNormal="55" zoomScaleSheetLayoutView="80" workbookViewId="0">
      <selection activeCell="J6" sqref="J6"/>
    </sheetView>
  </sheetViews>
  <sheetFormatPr baseColWidth="10" defaultRowHeight="14.4" x14ac:dyDescent="0.3"/>
  <cols>
    <col min="1" max="1" width="10.6640625" customWidth="1"/>
    <col min="2" max="2" width="22" customWidth="1"/>
    <col min="3" max="3" width="63.5546875" customWidth="1"/>
    <col min="5" max="5" width="16.109375" customWidth="1"/>
    <col min="6" max="6" width="18.5546875" customWidth="1"/>
  </cols>
  <sheetData>
    <row r="3" spans="1:6" ht="15" thickBot="1" x14ac:dyDescent="0.35"/>
    <row r="4" spans="1:6" ht="90" customHeight="1" thickBot="1" x14ac:dyDescent="0.35">
      <c r="A4" s="433" t="s">
        <v>430</v>
      </c>
      <c r="B4" s="307"/>
      <c r="C4" s="307"/>
      <c r="D4" s="308"/>
      <c r="E4" s="396" t="s">
        <v>376</v>
      </c>
      <c r="F4" s="397"/>
    </row>
    <row r="5" spans="1:6" ht="120.75" customHeight="1" x14ac:dyDescent="0.3">
      <c r="A5" s="436" t="s">
        <v>26</v>
      </c>
      <c r="B5" s="436"/>
      <c r="C5" s="268" t="s">
        <v>377</v>
      </c>
      <c r="D5" s="268"/>
      <c r="E5" s="360" t="s">
        <v>378</v>
      </c>
      <c r="F5" s="361"/>
    </row>
    <row r="6" spans="1:6" ht="331.5" customHeight="1" x14ac:dyDescent="0.3">
      <c r="A6" s="257" t="s">
        <v>322</v>
      </c>
      <c r="B6" s="257"/>
      <c r="C6" s="434" t="s">
        <v>553</v>
      </c>
      <c r="D6" s="434"/>
      <c r="E6" s="429" t="s">
        <v>378</v>
      </c>
      <c r="F6" s="430"/>
    </row>
    <row r="7" spans="1:6" ht="210.75" customHeight="1" thickBot="1" x14ac:dyDescent="0.35">
      <c r="A7" s="259"/>
      <c r="B7" s="259"/>
      <c r="C7" s="435" t="s">
        <v>554</v>
      </c>
      <c r="D7" s="435"/>
      <c r="E7" s="431" t="s">
        <v>378</v>
      </c>
      <c r="F7" s="432"/>
    </row>
    <row r="8" spans="1:6" ht="16.2" thickBot="1" x14ac:dyDescent="0.35">
      <c r="A8" s="53"/>
      <c r="B8" s="54"/>
      <c r="C8" s="65"/>
    </row>
    <row r="9" spans="1:6" ht="16.2" thickBot="1" x14ac:dyDescent="0.35">
      <c r="A9" s="270" t="s">
        <v>320</v>
      </c>
      <c r="B9" s="401"/>
      <c r="C9" s="423" t="s">
        <v>331</v>
      </c>
      <c r="D9" s="424"/>
    </row>
    <row r="10" spans="1:6" ht="15.6" x14ac:dyDescent="0.3">
      <c r="A10" s="23"/>
      <c r="B10" s="37"/>
      <c r="C10" s="38"/>
    </row>
    <row r="11" spans="1:6" ht="15" thickBot="1" x14ac:dyDescent="0.35">
      <c r="A11" s="45"/>
      <c r="B11" s="45"/>
      <c r="C11" s="45"/>
      <c r="D11" s="45"/>
    </row>
    <row r="12" spans="1:6" ht="15.75" customHeight="1" x14ac:dyDescent="0.3">
      <c r="A12" s="376" t="s">
        <v>239</v>
      </c>
      <c r="B12" s="263" t="s">
        <v>232</v>
      </c>
      <c r="C12" s="264"/>
      <c r="D12" s="376" t="s">
        <v>231</v>
      </c>
      <c r="E12" s="396" t="s">
        <v>433</v>
      </c>
      <c r="F12" s="397"/>
    </row>
    <row r="13" spans="1:6" s="46" customFormat="1" ht="70.5" customHeight="1" thickBot="1" x14ac:dyDescent="0.35">
      <c r="A13" s="377"/>
      <c r="B13" s="265"/>
      <c r="C13" s="266"/>
      <c r="D13" s="377"/>
      <c r="E13" s="398"/>
      <c r="F13" s="399"/>
    </row>
    <row r="14" spans="1:6" s="46" customFormat="1" ht="70.5" customHeight="1" x14ac:dyDescent="0.3">
      <c r="A14" s="66">
        <v>1</v>
      </c>
      <c r="B14" s="251" t="s">
        <v>332</v>
      </c>
      <c r="C14" s="251"/>
      <c r="D14" s="27">
        <v>5</v>
      </c>
      <c r="E14" s="44" t="s">
        <v>380</v>
      </c>
      <c r="F14" s="27">
        <v>5</v>
      </c>
    </row>
    <row r="15" spans="1:6" s="46" customFormat="1" ht="49.5" customHeight="1" x14ac:dyDescent="0.3">
      <c r="A15" s="67">
        <v>2</v>
      </c>
      <c r="B15" s="243" t="s">
        <v>333</v>
      </c>
      <c r="C15" s="243"/>
      <c r="D15" s="3">
        <v>5</v>
      </c>
      <c r="E15" s="43" t="s">
        <v>393</v>
      </c>
      <c r="F15" s="3">
        <v>0</v>
      </c>
    </row>
    <row r="16" spans="1:6" s="46" customFormat="1" ht="49.5" customHeight="1" x14ac:dyDescent="0.3">
      <c r="A16" s="67">
        <v>3</v>
      </c>
      <c r="B16" s="243" t="s">
        <v>334</v>
      </c>
      <c r="C16" s="243"/>
      <c r="D16" s="3">
        <v>5</v>
      </c>
      <c r="E16" s="43" t="s">
        <v>380</v>
      </c>
      <c r="F16" s="3">
        <v>5</v>
      </c>
    </row>
    <row r="17" spans="1:6" s="46" customFormat="1" ht="49.5" customHeight="1" x14ac:dyDescent="0.3">
      <c r="A17" s="67">
        <v>4</v>
      </c>
      <c r="B17" s="243" t="s">
        <v>335</v>
      </c>
      <c r="C17" s="243"/>
      <c r="D17" s="3">
        <v>5</v>
      </c>
      <c r="E17" s="43" t="s">
        <v>380</v>
      </c>
      <c r="F17" s="3">
        <v>5</v>
      </c>
    </row>
    <row r="18" spans="1:6" s="46" customFormat="1" ht="49.5" customHeight="1" x14ac:dyDescent="0.3">
      <c r="A18" s="67">
        <v>5</v>
      </c>
      <c r="B18" s="243" t="s">
        <v>336</v>
      </c>
      <c r="C18" s="243"/>
      <c r="D18" s="3">
        <v>5</v>
      </c>
      <c r="E18" s="43" t="s">
        <v>380</v>
      </c>
      <c r="F18" s="3">
        <v>5</v>
      </c>
    </row>
    <row r="19" spans="1:6" s="46" customFormat="1" ht="49.5" customHeight="1" x14ac:dyDescent="0.3">
      <c r="A19" s="67">
        <v>6</v>
      </c>
      <c r="B19" s="243" t="s">
        <v>337</v>
      </c>
      <c r="C19" s="243"/>
      <c r="D19" s="3">
        <v>5</v>
      </c>
      <c r="E19" s="43" t="s">
        <v>380</v>
      </c>
      <c r="F19" s="3">
        <v>5</v>
      </c>
    </row>
    <row r="20" spans="1:6" s="46" customFormat="1" ht="49.5" customHeight="1" x14ac:dyDescent="0.3">
      <c r="A20" s="67">
        <v>7</v>
      </c>
      <c r="B20" s="243" t="s">
        <v>338</v>
      </c>
      <c r="C20" s="243"/>
      <c r="D20" s="3">
        <v>5</v>
      </c>
      <c r="E20" s="43" t="s">
        <v>393</v>
      </c>
      <c r="F20" s="3">
        <v>0</v>
      </c>
    </row>
    <row r="21" spans="1:6" s="46" customFormat="1" ht="49.5" customHeight="1" x14ac:dyDescent="0.3">
      <c r="A21" s="67">
        <v>8</v>
      </c>
      <c r="B21" s="243" t="s">
        <v>339</v>
      </c>
      <c r="C21" s="243"/>
      <c r="D21" s="3">
        <v>5</v>
      </c>
      <c r="E21" s="43" t="s">
        <v>393</v>
      </c>
      <c r="F21" s="3">
        <v>0</v>
      </c>
    </row>
    <row r="22" spans="1:6" s="46" customFormat="1" ht="49.5" customHeight="1" x14ac:dyDescent="0.3">
      <c r="A22" s="67">
        <v>9</v>
      </c>
      <c r="B22" s="243" t="s">
        <v>340</v>
      </c>
      <c r="C22" s="243"/>
      <c r="D22" s="3">
        <v>10</v>
      </c>
      <c r="E22" s="43" t="s">
        <v>380</v>
      </c>
      <c r="F22" s="3">
        <v>10</v>
      </c>
    </row>
    <row r="23" spans="1:6" s="46" customFormat="1" ht="49.5" customHeight="1" x14ac:dyDescent="0.3">
      <c r="A23" s="67">
        <v>10</v>
      </c>
      <c r="B23" s="243" t="s">
        <v>341</v>
      </c>
      <c r="C23" s="243"/>
      <c r="D23" s="3">
        <v>5</v>
      </c>
      <c r="E23" s="43" t="s">
        <v>380</v>
      </c>
      <c r="F23" s="3">
        <v>5</v>
      </c>
    </row>
    <row r="24" spans="1:6" s="46" customFormat="1" ht="49.5" customHeight="1" x14ac:dyDescent="0.3">
      <c r="A24" s="67">
        <v>11</v>
      </c>
      <c r="B24" s="243" t="s">
        <v>342</v>
      </c>
      <c r="C24" s="243"/>
      <c r="D24" s="3">
        <v>5</v>
      </c>
      <c r="E24" s="43" t="s">
        <v>380</v>
      </c>
      <c r="F24" s="3">
        <v>5</v>
      </c>
    </row>
    <row r="25" spans="1:6" s="46" customFormat="1" ht="49.5" customHeight="1" x14ac:dyDescent="0.3">
      <c r="A25" s="67">
        <v>12</v>
      </c>
      <c r="B25" s="243" t="s">
        <v>343</v>
      </c>
      <c r="C25" s="243"/>
      <c r="D25" s="3">
        <v>5</v>
      </c>
      <c r="E25" s="43" t="s">
        <v>380</v>
      </c>
      <c r="F25" s="3">
        <v>5</v>
      </c>
    </row>
    <row r="26" spans="1:6" s="46" customFormat="1" ht="49.5" customHeight="1" x14ac:dyDescent="0.3">
      <c r="A26" s="67">
        <v>13</v>
      </c>
      <c r="B26" s="243" t="s">
        <v>344</v>
      </c>
      <c r="C26" s="243"/>
      <c r="D26" s="3">
        <v>5</v>
      </c>
      <c r="E26" s="43" t="s">
        <v>380</v>
      </c>
      <c r="F26" s="3">
        <v>5</v>
      </c>
    </row>
    <row r="27" spans="1:6" s="46" customFormat="1" ht="49.5" customHeight="1" x14ac:dyDescent="0.3">
      <c r="A27" s="67">
        <v>14</v>
      </c>
      <c r="B27" s="243" t="s">
        <v>345</v>
      </c>
      <c r="C27" s="243"/>
      <c r="D27" s="3">
        <v>5</v>
      </c>
      <c r="E27" s="43" t="s">
        <v>380</v>
      </c>
      <c r="F27" s="3">
        <v>5</v>
      </c>
    </row>
    <row r="28" spans="1:6" s="46" customFormat="1" ht="49.5" customHeight="1" x14ac:dyDescent="0.3">
      <c r="A28" s="67">
        <v>15</v>
      </c>
      <c r="B28" s="243" t="s">
        <v>346</v>
      </c>
      <c r="C28" s="243"/>
      <c r="D28" s="3">
        <v>5</v>
      </c>
      <c r="E28" s="43" t="s">
        <v>380</v>
      </c>
      <c r="F28" s="3">
        <v>5</v>
      </c>
    </row>
    <row r="29" spans="1:6" s="46" customFormat="1" ht="49.5" customHeight="1" x14ac:dyDescent="0.3">
      <c r="A29" s="67">
        <v>16</v>
      </c>
      <c r="B29" s="243" t="s">
        <v>347</v>
      </c>
      <c r="C29" s="243"/>
      <c r="D29" s="3">
        <v>5</v>
      </c>
      <c r="E29" s="43" t="s">
        <v>380</v>
      </c>
      <c r="F29" s="3">
        <v>5</v>
      </c>
    </row>
    <row r="30" spans="1:6" s="46" customFormat="1" ht="49.5" customHeight="1" x14ac:dyDescent="0.3">
      <c r="A30" s="67">
        <v>17</v>
      </c>
      <c r="B30" s="243" t="s">
        <v>348</v>
      </c>
      <c r="C30" s="243"/>
      <c r="D30" s="3">
        <v>5</v>
      </c>
      <c r="E30" s="43" t="s">
        <v>380</v>
      </c>
      <c r="F30" s="3">
        <v>5</v>
      </c>
    </row>
    <row r="31" spans="1:6" s="46" customFormat="1" ht="49.5" customHeight="1" x14ac:dyDescent="0.3">
      <c r="A31" s="67">
        <v>18</v>
      </c>
      <c r="B31" s="243" t="s">
        <v>349</v>
      </c>
      <c r="C31" s="243"/>
      <c r="D31" s="3">
        <v>5</v>
      </c>
      <c r="E31" s="43" t="s">
        <v>380</v>
      </c>
      <c r="F31" s="3">
        <v>5</v>
      </c>
    </row>
    <row r="32" spans="1:6" s="46" customFormat="1" ht="49.5" customHeight="1" x14ac:dyDescent="0.3">
      <c r="A32" s="67">
        <v>19</v>
      </c>
      <c r="B32" s="243" t="s">
        <v>350</v>
      </c>
      <c r="C32" s="243"/>
      <c r="D32" s="3">
        <v>5</v>
      </c>
      <c r="E32" s="43" t="s">
        <v>380</v>
      </c>
      <c r="F32" s="3">
        <v>5</v>
      </c>
    </row>
    <row r="33" spans="1:6" s="46" customFormat="1" ht="49.5" customHeight="1" x14ac:dyDescent="0.3">
      <c r="A33" s="67">
        <v>20</v>
      </c>
      <c r="B33" s="243" t="s">
        <v>351</v>
      </c>
      <c r="C33" s="243"/>
      <c r="D33" s="3">
        <v>5</v>
      </c>
      <c r="E33" s="43" t="s">
        <v>380</v>
      </c>
      <c r="F33" s="3">
        <v>5</v>
      </c>
    </row>
    <row r="34" spans="1:6" s="46" customFormat="1" ht="138.75" customHeight="1" x14ac:dyDescent="0.3">
      <c r="A34" s="67">
        <v>21</v>
      </c>
      <c r="B34" s="243" t="s">
        <v>352</v>
      </c>
      <c r="C34" s="243"/>
      <c r="D34" s="3">
        <v>5</v>
      </c>
      <c r="E34" s="43" t="s">
        <v>394</v>
      </c>
      <c r="F34" s="3">
        <v>2.5</v>
      </c>
    </row>
    <row r="35" spans="1:6" s="46" customFormat="1" ht="49.5" customHeight="1" x14ac:dyDescent="0.3">
      <c r="A35" s="67">
        <v>22</v>
      </c>
      <c r="B35" s="243" t="s">
        <v>353</v>
      </c>
      <c r="C35" s="243"/>
      <c r="D35" s="3">
        <v>5</v>
      </c>
      <c r="E35" s="43" t="s">
        <v>380</v>
      </c>
      <c r="F35" s="3">
        <v>5</v>
      </c>
    </row>
    <row r="36" spans="1:6" s="46" customFormat="1" ht="49.5" customHeight="1" x14ac:dyDescent="0.3">
      <c r="A36" s="67">
        <v>23</v>
      </c>
      <c r="B36" s="243" t="s">
        <v>354</v>
      </c>
      <c r="C36" s="243"/>
      <c r="D36" s="3">
        <v>5</v>
      </c>
      <c r="E36" s="43" t="s">
        <v>380</v>
      </c>
      <c r="F36" s="3">
        <v>5</v>
      </c>
    </row>
    <row r="37" spans="1:6" s="46" customFormat="1" ht="49.5" customHeight="1" x14ac:dyDescent="0.3">
      <c r="A37" s="67">
        <v>24</v>
      </c>
      <c r="B37" s="243" t="s">
        <v>355</v>
      </c>
      <c r="C37" s="243"/>
      <c r="D37" s="3">
        <v>5</v>
      </c>
      <c r="E37" s="43" t="s">
        <v>380</v>
      </c>
      <c r="F37" s="3">
        <v>5</v>
      </c>
    </row>
    <row r="38" spans="1:6" s="46" customFormat="1" ht="49.5" customHeight="1" x14ac:dyDescent="0.3">
      <c r="A38" s="67">
        <v>25</v>
      </c>
      <c r="B38" s="243" t="s">
        <v>356</v>
      </c>
      <c r="C38" s="243"/>
      <c r="D38" s="3">
        <v>10</v>
      </c>
      <c r="E38" s="43" t="s">
        <v>380</v>
      </c>
      <c r="F38" s="3">
        <v>10</v>
      </c>
    </row>
    <row r="39" spans="1:6" s="46" customFormat="1" ht="139.5" customHeight="1" x14ac:dyDescent="0.3">
      <c r="A39" s="67">
        <v>26</v>
      </c>
      <c r="B39" s="243" t="s">
        <v>357</v>
      </c>
      <c r="C39" s="243"/>
      <c r="D39" s="3">
        <v>10</v>
      </c>
      <c r="E39" s="43" t="s">
        <v>394</v>
      </c>
      <c r="F39" s="3">
        <v>5</v>
      </c>
    </row>
    <row r="40" spans="1:6" s="46" customFormat="1" ht="133.5" customHeight="1" x14ac:dyDescent="0.3">
      <c r="A40" s="67">
        <v>27</v>
      </c>
      <c r="B40" s="243" t="s">
        <v>358</v>
      </c>
      <c r="C40" s="243"/>
      <c r="D40" s="3">
        <v>10</v>
      </c>
      <c r="E40" s="43" t="s">
        <v>394</v>
      </c>
      <c r="F40" s="3">
        <v>5</v>
      </c>
    </row>
    <row r="41" spans="1:6" s="46" customFormat="1" ht="49.5" customHeight="1" x14ac:dyDescent="0.3">
      <c r="A41" s="67">
        <v>28</v>
      </c>
      <c r="B41" s="243" t="s">
        <v>359</v>
      </c>
      <c r="C41" s="243"/>
      <c r="D41" s="3">
        <v>10</v>
      </c>
      <c r="E41" s="43" t="s">
        <v>380</v>
      </c>
      <c r="F41" s="3">
        <v>10</v>
      </c>
    </row>
    <row r="42" spans="1:6" s="46" customFormat="1" ht="49.5" customHeight="1" x14ac:dyDescent="0.3">
      <c r="A42" s="67">
        <v>29</v>
      </c>
      <c r="B42" s="243" t="s">
        <v>360</v>
      </c>
      <c r="C42" s="243"/>
      <c r="D42" s="3">
        <v>5</v>
      </c>
      <c r="E42" s="43" t="s">
        <v>395</v>
      </c>
      <c r="F42" s="3">
        <v>5</v>
      </c>
    </row>
    <row r="43" spans="1:6" s="46" customFormat="1" ht="49.5" customHeight="1" x14ac:dyDescent="0.3">
      <c r="A43" s="67">
        <v>30</v>
      </c>
      <c r="B43" s="243" t="s">
        <v>361</v>
      </c>
      <c r="C43" s="243"/>
      <c r="D43" s="3">
        <v>5</v>
      </c>
      <c r="E43" s="43" t="s">
        <v>380</v>
      </c>
      <c r="F43" s="3">
        <v>5</v>
      </c>
    </row>
    <row r="44" spans="1:6" s="46" customFormat="1" ht="49.5" customHeight="1" x14ac:dyDescent="0.3">
      <c r="A44" s="67">
        <v>31</v>
      </c>
      <c r="B44" s="243" t="s">
        <v>362</v>
      </c>
      <c r="C44" s="243"/>
      <c r="D44" s="3">
        <v>5</v>
      </c>
      <c r="E44" s="43" t="s">
        <v>393</v>
      </c>
      <c r="F44" s="3">
        <v>0</v>
      </c>
    </row>
    <row r="45" spans="1:6" s="46" customFormat="1" ht="49.5" customHeight="1" x14ac:dyDescent="0.3">
      <c r="A45" s="67">
        <v>32</v>
      </c>
      <c r="B45" s="243" t="s">
        <v>363</v>
      </c>
      <c r="C45" s="243"/>
      <c r="D45" s="3">
        <v>5</v>
      </c>
      <c r="E45" s="43" t="s">
        <v>393</v>
      </c>
      <c r="F45" s="3">
        <v>0</v>
      </c>
    </row>
    <row r="46" spans="1:6" s="46" customFormat="1" ht="49.5" customHeight="1" x14ac:dyDescent="0.3">
      <c r="A46" s="67">
        <v>33</v>
      </c>
      <c r="B46" s="243" t="s">
        <v>364</v>
      </c>
      <c r="C46" s="243"/>
      <c r="D46" s="3">
        <v>10</v>
      </c>
      <c r="E46" s="43" t="s">
        <v>380</v>
      </c>
      <c r="F46" s="3">
        <v>10</v>
      </c>
    </row>
    <row r="47" spans="1:6" s="46" customFormat="1" ht="49.5" customHeight="1" x14ac:dyDescent="0.3">
      <c r="A47" s="67">
        <v>34</v>
      </c>
      <c r="B47" s="243" t="s">
        <v>365</v>
      </c>
      <c r="C47" s="243"/>
      <c r="D47" s="3">
        <v>15</v>
      </c>
      <c r="E47" s="43" t="s">
        <v>380</v>
      </c>
      <c r="F47" s="3">
        <v>15</v>
      </c>
    </row>
    <row r="48" spans="1:6" s="46" customFormat="1" ht="49.5" customHeight="1" x14ac:dyDescent="0.3">
      <c r="A48" s="67">
        <v>35</v>
      </c>
      <c r="B48" s="243" t="s">
        <v>366</v>
      </c>
      <c r="C48" s="243"/>
      <c r="D48" s="3">
        <v>15</v>
      </c>
      <c r="E48" s="43" t="s">
        <v>380</v>
      </c>
      <c r="F48" s="3">
        <v>15</v>
      </c>
    </row>
    <row r="49" spans="1:6" s="46" customFormat="1" ht="49.5" customHeight="1" x14ac:dyDescent="0.3">
      <c r="A49" s="67">
        <v>36</v>
      </c>
      <c r="B49" s="438" t="s">
        <v>637</v>
      </c>
      <c r="C49" s="438"/>
      <c r="D49" s="183">
        <v>0</v>
      </c>
      <c r="E49" s="184" t="s">
        <v>380</v>
      </c>
      <c r="F49" s="183">
        <v>0</v>
      </c>
    </row>
    <row r="50" spans="1:6" s="46" customFormat="1" ht="49.5" customHeight="1" x14ac:dyDescent="0.3">
      <c r="A50" s="67">
        <v>37</v>
      </c>
      <c r="B50" s="243" t="s">
        <v>367</v>
      </c>
      <c r="C50" s="243"/>
      <c r="D50" s="3">
        <v>5</v>
      </c>
      <c r="E50" s="43" t="s">
        <v>393</v>
      </c>
      <c r="F50" s="3">
        <v>0</v>
      </c>
    </row>
    <row r="51" spans="1:6" s="46" customFormat="1" ht="15" x14ac:dyDescent="0.3">
      <c r="A51" s="67">
        <v>38</v>
      </c>
      <c r="B51" s="243" t="s">
        <v>368</v>
      </c>
      <c r="C51" s="243"/>
      <c r="D51" s="3">
        <v>5</v>
      </c>
      <c r="E51" s="43" t="s">
        <v>393</v>
      </c>
      <c r="F51" s="3">
        <v>0</v>
      </c>
    </row>
    <row r="52" spans="1:6" s="46" customFormat="1" ht="49.5" customHeight="1" x14ac:dyDescent="0.3">
      <c r="A52" s="67">
        <v>39</v>
      </c>
      <c r="B52" s="243" t="s">
        <v>369</v>
      </c>
      <c r="C52" s="243"/>
      <c r="D52" s="3">
        <v>5</v>
      </c>
      <c r="E52" s="43" t="s">
        <v>393</v>
      </c>
      <c r="F52" s="3">
        <v>0</v>
      </c>
    </row>
    <row r="53" spans="1:6" s="46" customFormat="1" ht="81.75" customHeight="1" x14ac:dyDescent="0.3">
      <c r="A53" s="67">
        <v>40</v>
      </c>
      <c r="B53" s="243" t="s">
        <v>370</v>
      </c>
      <c r="C53" s="243"/>
      <c r="D53" s="3">
        <v>5</v>
      </c>
      <c r="E53" s="43" t="s">
        <v>393</v>
      </c>
      <c r="F53" s="3">
        <v>0</v>
      </c>
    </row>
    <row r="54" spans="1:6" s="46" customFormat="1" ht="81.75" customHeight="1" thickBot="1" x14ac:dyDescent="0.35">
      <c r="A54" s="68">
        <v>41</v>
      </c>
      <c r="B54" s="439" t="s">
        <v>371</v>
      </c>
      <c r="C54" s="439"/>
      <c r="D54" s="28">
        <v>5</v>
      </c>
      <c r="E54" s="12" t="s">
        <v>393</v>
      </c>
      <c r="F54" s="28">
        <v>0</v>
      </c>
    </row>
    <row r="55" spans="1:6" s="46" customFormat="1" ht="15.6" x14ac:dyDescent="0.3">
      <c r="A55" s="437" t="s">
        <v>372</v>
      </c>
      <c r="B55" s="437"/>
      <c r="C55" s="437"/>
      <c r="D55" s="47">
        <v>250</v>
      </c>
      <c r="E55" s="47" t="s">
        <v>28</v>
      </c>
      <c r="F55" s="47">
        <f>SUM(F14:F54)</f>
        <v>187.5</v>
      </c>
    </row>
  </sheetData>
  <sheetProtection algorithmName="SHA-512" hashValue="1PcUfmFZ95DWJQlRfOTkRBPNrmn8fQY/2rD+gDWoaM/lSb85b0je8LIuadQ6bm40Idmu78Kzly3VsEorVZcdmA==" saltValue="TXhVm+/ZO6lRFOEZ7XHgTg==" spinCount="100000" sheet="1" objects="1" scenarios="1" selectLockedCells="1" selectUnlockedCells="1"/>
  <mergeCells count="58">
    <mergeCell ref="A55:C55"/>
    <mergeCell ref="B49:C49"/>
    <mergeCell ref="B50:C50"/>
    <mergeCell ref="B51:C51"/>
    <mergeCell ref="B52:C52"/>
    <mergeCell ref="B53:C53"/>
    <mergeCell ref="B54:C54"/>
    <mergeCell ref="B48:C48"/>
    <mergeCell ref="B37:C37"/>
    <mergeCell ref="B38:C38"/>
    <mergeCell ref="B39:C39"/>
    <mergeCell ref="B40:C40"/>
    <mergeCell ref="B41:C41"/>
    <mergeCell ref="B42:C42"/>
    <mergeCell ref="B43:C43"/>
    <mergeCell ref="B44:C44"/>
    <mergeCell ref="B45:C45"/>
    <mergeCell ref="B46:C46"/>
    <mergeCell ref="B47:C47"/>
    <mergeCell ref="B20:C20"/>
    <mergeCell ref="B21:C21"/>
    <mergeCell ref="B14:C14"/>
    <mergeCell ref="B36:C36"/>
    <mergeCell ref="B25:C25"/>
    <mergeCell ref="B26:C26"/>
    <mergeCell ref="B27:C27"/>
    <mergeCell ref="B28:C28"/>
    <mergeCell ref="B29:C29"/>
    <mergeCell ref="B30:C30"/>
    <mergeCell ref="B31:C31"/>
    <mergeCell ref="B32:C32"/>
    <mergeCell ref="B33:C33"/>
    <mergeCell ref="B34:C34"/>
    <mergeCell ref="B35:C35"/>
    <mergeCell ref="B24:C24"/>
    <mergeCell ref="A5:B5"/>
    <mergeCell ref="A9:B9"/>
    <mergeCell ref="B17:C17"/>
    <mergeCell ref="B18:C18"/>
    <mergeCell ref="B19:C19"/>
    <mergeCell ref="B15:C15"/>
    <mergeCell ref="B16:C16"/>
    <mergeCell ref="A12:A13"/>
    <mergeCell ref="B12:C13"/>
    <mergeCell ref="B22:C22"/>
    <mergeCell ref="B23:C23"/>
    <mergeCell ref="E4:F4"/>
    <mergeCell ref="E5:F5"/>
    <mergeCell ref="E6:F6"/>
    <mergeCell ref="E7:F7"/>
    <mergeCell ref="D12:D13"/>
    <mergeCell ref="A4:D4"/>
    <mergeCell ref="C5:D5"/>
    <mergeCell ref="C6:D6"/>
    <mergeCell ref="C7:D7"/>
    <mergeCell ref="C9:D9"/>
    <mergeCell ref="E12:F13"/>
    <mergeCell ref="A6:B7"/>
  </mergeCells>
  <pageMargins left="0.7" right="0.7" top="1.3149999999999999"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2</vt:i4>
      </vt:variant>
    </vt:vector>
  </HeadingPairs>
  <TitlesOfParts>
    <vt:vector size="17" baseType="lpstr">
      <vt:lpstr>DAÑOS MATERIALES</vt:lpstr>
      <vt:lpstr>RESPONSABILIDAD CIVIL </vt:lpstr>
      <vt:lpstr>SERVIDORES PUBLICOS</vt:lpstr>
      <vt:lpstr>MANEJO</vt:lpstr>
      <vt:lpstr>CASCO</vt:lpstr>
      <vt:lpstr>AUTOMOVILES</vt:lpstr>
      <vt:lpstr>PASAJEROS</vt:lpstr>
      <vt:lpstr>RC PROFESIONAL</vt:lpstr>
      <vt:lpstr>IRF</vt:lpstr>
      <vt:lpstr>Cibernetico</vt:lpstr>
      <vt:lpstr>Maquinaria y Equipo</vt:lpstr>
      <vt:lpstr>ATENCION</vt:lpstr>
      <vt:lpstr>DDUCI</vt:lpstr>
      <vt:lpstr>PRECIO</vt:lpstr>
      <vt:lpstr>FINAL</vt:lpstr>
      <vt:lpstr>ATENCION!Área_de_impresión</vt:lpstr>
      <vt:lpstr>'DAÑOS MATERIALES'!Área_de_impresión</vt:lpstr>
    </vt:vector>
  </TitlesOfParts>
  <Company>Marsh &amp; McLennan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 vasquez</dc:creator>
  <cp:lastModifiedBy>UT</cp:lastModifiedBy>
  <cp:lastPrinted>2019-06-18T20:24:20Z</cp:lastPrinted>
  <dcterms:created xsi:type="dcterms:W3CDTF">2018-03-07T21:06:56Z</dcterms:created>
  <dcterms:modified xsi:type="dcterms:W3CDTF">2019-06-18T21:39:29Z</dcterms:modified>
</cp:coreProperties>
</file>